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drawings/drawing1.xml" ContentType="application/vnd.openxmlformats-officedocument.drawing+xml"/>
  <Override PartName="/xl/pivotTables/pivotTable19.xml" ContentType="application/vnd.openxmlformats-officedocument.spreadsheetml.pivotTable+xml"/>
  <Override PartName="/xl/drawings/drawing2.xml" ContentType="application/vnd.openxmlformats-officedocument.drawing+xml"/>
  <Override PartName="/xl/pivotTables/pivotTable20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c71eeaca0956e6/Desktop/analytics/CF Data Analytics/Achievements/5. Data Ethics and Applied Analytics/"/>
    </mc:Choice>
  </mc:AlternateContent>
  <xr:revisionPtr revIDLastSave="1620" documentId="13_ncr:1_{AC6647CD-0E46-894F-A863-DE81E7A3F7A8}" xr6:coauthVersionLast="47" xr6:coauthVersionMax="47" xr10:uidLastSave="{5EAD3066-F059-49CD-9CEF-9F6FA993546C}"/>
  <bookViews>
    <workbookView xWindow="-120" yWindow="-120" windowWidth="20730" windowHeight="11040" firstSheet="1" activeTab="6" xr2:uid="{83BC221A-BC7B-4D01-973E-B517B5708B17}"/>
  </bookViews>
  <sheets>
    <sheet name="data cleaning" sheetId="2" r:id="rId1"/>
    <sheet name="original" sheetId="1" r:id="rId2"/>
    <sheet name="cleaned01" sheetId="4" r:id="rId3"/>
    <sheet name="cleaned02" sheetId="5" r:id="rId4"/>
    <sheet name="analysis" sheetId="6" r:id="rId5"/>
    <sheet name="entropy_node0" sheetId="9" r:id="rId6"/>
    <sheet name="decision Tree" sheetId="19" r:id="rId7"/>
    <sheet name="exit=1" sheetId="7" r:id="rId8"/>
    <sheet name="exit=0" sheetId="8" r:id="rId9"/>
  </sheets>
  <definedNames>
    <definedName name="_xlnm._FilterDatabase" localSheetId="4" hidden="1">analysis!$A$2:$M$986</definedName>
    <definedName name="_xlnm._FilterDatabase" localSheetId="2" hidden="1">cleaned01!$A$1:$N$992</definedName>
    <definedName name="_xlnm._FilterDatabase" localSheetId="3" hidden="1">cleaned02!$A$1:$M$985</definedName>
    <definedName name="_xlnm._FilterDatabase" localSheetId="1" hidden="1">original!$A$1:$N$992</definedName>
  </definedNames>
  <calcPr calcId="191029"/>
  <pivotCaches>
    <pivotCache cacheId="2" r:id="rId10"/>
    <pivotCache cacheId="3" r:id="rId11"/>
    <pivotCache cacheId="4" r:id="rId12"/>
    <pivotCache cacheId="5" r:id="rId13"/>
    <pivotCache cacheId="6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6" l="1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Q486" i="6"/>
  <c r="Q487" i="6"/>
  <c r="Q488" i="6"/>
  <c r="Q489" i="6"/>
  <c r="Q490" i="6"/>
  <c r="Q491" i="6"/>
  <c r="Q492" i="6"/>
  <c r="Q493" i="6"/>
  <c r="Q494" i="6"/>
  <c r="Q495" i="6"/>
  <c r="Q496" i="6"/>
  <c r="Q497" i="6"/>
  <c r="Q498" i="6"/>
  <c r="Q499" i="6"/>
  <c r="Q500" i="6"/>
  <c r="Q501" i="6"/>
  <c r="Q502" i="6"/>
  <c r="Q503" i="6"/>
  <c r="Q504" i="6"/>
  <c r="Q505" i="6"/>
  <c r="Q506" i="6"/>
  <c r="Q507" i="6"/>
  <c r="Q508" i="6"/>
  <c r="Q509" i="6"/>
  <c r="Q510" i="6"/>
  <c r="Q511" i="6"/>
  <c r="Q512" i="6"/>
  <c r="Q513" i="6"/>
  <c r="Q514" i="6"/>
  <c r="Q515" i="6"/>
  <c r="Q516" i="6"/>
  <c r="Q517" i="6"/>
  <c r="Q518" i="6"/>
  <c r="Q519" i="6"/>
  <c r="Q520" i="6"/>
  <c r="Q521" i="6"/>
  <c r="Q522" i="6"/>
  <c r="Q523" i="6"/>
  <c r="Q524" i="6"/>
  <c r="Q525" i="6"/>
  <c r="Q526" i="6"/>
  <c r="Q527" i="6"/>
  <c r="Q528" i="6"/>
  <c r="Q529" i="6"/>
  <c r="Q530" i="6"/>
  <c r="Q531" i="6"/>
  <c r="Q532" i="6"/>
  <c r="Q533" i="6"/>
  <c r="Q534" i="6"/>
  <c r="Q535" i="6"/>
  <c r="Q536" i="6"/>
  <c r="Q537" i="6"/>
  <c r="Q538" i="6"/>
  <c r="Q539" i="6"/>
  <c r="Q540" i="6"/>
  <c r="Q541" i="6"/>
  <c r="Q542" i="6"/>
  <c r="Q543" i="6"/>
  <c r="Q544" i="6"/>
  <c r="Q545" i="6"/>
  <c r="Q546" i="6"/>
  <c r="Q547" i="6"/>
  <c r="Q548" i="6"/>
  <c r="Q549" i="6"/>
  <c r="Q550" i="6"/>
  <c r="Q551" i="6"/>
  <c r="Q552" i="6"/>
  <c r="Q553" i="6"/>
  <c r="Q554" i="6"/>
  <c r="Q555" i="6"/>
  <c r="Q556" i="6"/>
  <c r="Q557" i="6"/>
  <c r="Q558" i="6"/>
  <c r="Q559" i="6"/>
  <c r="Q560" i="6"/>
  <c r="Q561" i="6"/>
  <c r="Q562" i="6"/>
  <c r="Q563" i="6"/>
  <c r="Q564" i="6"/>
  <c r="Q565" i="6"/>
  <c r="Q566" i="6"/>
  <c r="Q567" i="6"/>
  <c r="Q568" i="6"/>
  <c r="Q569" i="6"/>
  <c r="Q570" i="6"/>
  <c r="Q571" i="6"/>
  <c r="Q572" i="6"/>
  <c r="Q573" i="6"/>
  <c r="Q574" i="6"/>
  <c r="Q575" i="6"/>
  <c r="Q576" i="6"/>
  <c r="Q577" i="6"/>
  <c r="Q578" i="6"/>
  <c r="Q579" i="6"/>
  <c r="Q580" i="6"/>
  <c r="Q581" i="6"/>
  <c r="Q582" i="6"/>
  <c r="Q583" i="6"/>
  <c r="Q584" i="6"/>
  <c r="Q585" i="6"/>
  <c r="Q586" i="6"/>
  <c r="Q587" i="6"/>
  <c r="Q588" i="6"/>
  <c r="Q589" i="6"/>
  <c r="Q590" i="6"/>
  <c r="Q591" i="6"/>
  <c r="Q592" i="6"/>
  <c r="Q593" i="6"/>
  <c r="Q594" i="6"/>
  <c r="Q595" i="6"/>
  <c r="Q596" i="6"/>
  <c r="Q597" i="6"/>
  <c r="Q598" i="6"/>
  <c r="Q599" i="6"/>
  <c r="Q600" i="6"/>
  <c r="Q601" i="6"/>
  <c r="Q602" i="6"/>
  <c r="Q603" i="6"/>
  <c r="Q604" i="6"/>
  <c r="Q605" i="6"/>
  <c r="Q606" i="6"/>
  <c r="Q607" i="6"/>
  <c r="Q608" i="6"/>
  <c r="Q609" i="6"/>
  <c r="Q610" i="6"/>
  <c r="Q611" i="6"/>
  <c r="Q612" i="6"/>
  <c r="Q613" i="6"/>
  <c r="Q614" i="6"/>
  <c r="Q615" i="6"/>
  <c r="Q616" i="6"/>
  <c r="Q617" i="6"/>
  <c r="Q618" i="6"/>
  <c r="Q619" i="6"/>
  <c r="Q620" i="6"/>
  <c r="Q621" i="6"/>
  <c r="Q622" i="6"/>
  <c r="Q623" i="6"/>
  <c r="Q624" i="6"/>
  <c r="Q625" i="6"/>
  <c r="Q626" i="6"/>
  <c r="Q627" i="6"/>
  <c r="Q628" i="6"/>
  <c r="Q629" i="6"/>
  <c r="Q630" i="6"/>
  <c r="Q631" i="6"/>
  <c r="Q632" i="6"/>
  <c r="Q633" i="6"/>
  <c r="Q634" i="6"/>
  <c r="Q635" i="6"/>
  <c r="Q636" i="6"/>
  <c r="Q637" i="6"/>
  <c r="Q638" i="6"/>
  <c r="Q639" i="6"/>
  <c r="Q640" i="6"/>
  <c r="Q641" i="6"/>
  <c r="Q642" i="6"/>
  <c r="Q643" i="6"/>
  <c r="Q644" i="6"/>
  <c r="Q645" i="6"/>
  <c r="Q646" i="6"/>
  <c r="Q647" i="6"/>
  <c r="Q648" i="6"/>
  <c r="Q649" i="6"/>
  <c r="Q650" i="6"/>
  <c r="Q651" i="6"/>
  <c r="Q652" i="6"/>
  <c r="Q653" i="6"/>
  <c r="Q654" i="6"/>
  <c r="Q655" i="6"/>
  <c r="Q656" i="6"/>
  <c r="Q657" i="6"/>
  <c r="Q658" i="6"/>
  <c r="Q659" i="6"/>
  <c r="Q660" i="6"/>
  <c r="Q661" i="6"/>
  <c r="Q662" i="6"/>
  <c r="Q663" i="6"/>
  <c r="Q664" i="6"/>
  <c r="Q665" i="6"/>
  <c r="Q666" i="6"/>
  <c r="Q667" i="6"/>
  <c r="Q668" i="6"/>
  <c r="Q669" i="6"/>
  <c r="Q670" i="6"/>
  <c r="Q671" i="6"/>
  <c r="Q672" i="6"/>
  <c r="Q673" i="6"/>
  <c r="Q674" i="6"/>
  <c r="Q675" i="6"/>
  <c r="Q676" i="6"/>
  <c r="Q677" i="6"/>
  <c r="Q678" i="6"/>
  <c r="Q679" i="6"/>
  <c r="Q680" i="6"/>
  <c r="Q681" i="6"/>
  <c r="Q682" i="6"/>
  <c r="Q683" i="6"/>
  <c r="Q684" i="6"/>
  <c r="Q685" i="6"/>
  <c r="Q686" i="6"/>
  <c r="Q687" i="6"/>
  <c r="Q688" i="6"/>
  <c r="Q689" i="6"/>
  <c r="Q690" i="6"/>
  <c r="Q691" i="6"/>
  <c r="Q692" i="6"/>
  <c r="Q693" i="6"/>
  <c r="Q694" i="6"/>
  <c r="Q695" i="6"/>
  <c r="Q696" i="6"/>
  <c r="Q697" i="6"/>
  <c r="Q698" i="6"/>
  <c r="Q699" i="6"/>
  <c r="Q700" i="6"/>
  <c r="Q701" i="6"/>
  <c r="Q702" i="6"/>
  <c r="Q703" i="6"/>
  <c r="Q704" i="6"/>
  <c r="Q705" i="6"/>
  <c r="Q706" i="6"/>
  <c r="Q707" i="6"/>
  <c r="Q708" i="6"/>
  <c r="Q709" i="6"/>
  <c r="Q710" i="6"/>
  <c r="Q711" i="6"/>
  <c r="Q712" i="6"/>
  <c r="Q713" i="6"/>
  <c r="Q714" i="6"/>
  <c r="Q715" i="6"/>
  <c r="Q716" i="6"/>
  <c r="Q717" i="6"/>
  <c r="Q718" i="6"/>
  <c r="Q719" i="6"/>
  <c r="Q720" i="6"/>
  <c r="Q721" i="6"/>
  <c r="Q722" i="6"/>
  <c r="Q723" i="6"/>
  <c r="Q724" i="6"/>
  <c r="Q725" i="6"/>
  <c r="Q726" i="6"/>
  <c r="Q727" i="6"/>
  <c r="Q728" i="6"/>
  <c r="Q729" i="6"/>
  <c r="Q730" i="6"/>
  <c r="Q731" i="6"/>
  <c r="Q732" i="6"/>
  <c r="Q733" i="6"/>
  <c r="Q734" i="6"/>
  <c r="Q735" i="6"/>
  <c r="Q736" i="6"/>
  <c r="Q737" i="6"/>
  <c r="Q738" i="6"/>
  <c r="Q739" i="6"/>
  <c r="Q740" i="6"/>
  <c r="Q741" i="6"/>
  <c r="Q742" i="6"/>
  <c r="Q743" i="6"/>
  <c r="Q744" i="6"/>
  <c r="Q745" i="6"/>
  <c r="Q746" i="6"/>
  <c r="Q747" i="6"/>
  <c r="Q748" i="6"/>
  <c r="Q749" i="6"/>
  <c r="Q750" i="6"/>
  <c r="Q751" i="6"/>
  <c r="Q752" i="6"/>
  <c r="Q753" i="6"/>
  <c r="Q754" i="6"/>
  <c r="Q755" i="6"/>
  <c r="Q756" i="6"/>
  <c r="Q757" i="6"/>
  <c r="Q758" i="6"/>
  <c r="Q759" i="6"/>
  <c r="Q760" i="6"/>
  <c r="Q761" i="6"/>
  <c r="Q762" i="6"/>
  <c r="Q763" i="6"/>
  <c r="Q764" i="6"/>
  <c r="Q765" i="6"/>
  <c r="Q766" i="6"/>
  <c r="Q767" i="6"/>
  <c r="Q768" i="6"/>
  <c r="Q769" i="6"/>
  <c r="Q770" i="6"/>
  <c r="Q771" i="6"/>
  <c r="Q772" i="6"/>
  <c r="Q773" i="6"/>
  <c r="Q774" i="6"/>
  <c r="Q775" i="6"/>
  <c r="Q776" i="6"/>
  <c r="Q777" i="6"/>
  <c r="Q778" i="6"/>
  <c r="Q779" i="6"/>
  <c r="Q780" i="6"/>
  <c r="Q781" i="6"/>
  <c r="Q782" i="6"/>
  <c r="Q783" i="6"/>
  <c r="Q784" i="6"/>
  <c r="Q785" i="6"/>
  <c r="Q786" i="6"/>
  <c r="Q787" i="6"/>
  <c r="Q788" i="6"/>
  <c r="Q789" i="6"/>
  <c r="Q790" i="6"/>
  <c r="Q791" i="6"/>
  <c r="Q792" i="6"/>
  <c r="Q793" i="6"/>
  <c r="Q794" i="6"/>
  <c r="Q795" i="6"/>
  <c r="Q796" i="6"/>
  <c r="Q797" i="6"/>
  <c r="Q798" i="6"/>
  <c r="Q799" i="6"/>
  <c r="Q800" i="6"/>
  <c r="Q801" i="6"/>
  <c r="Q802" i="6"/>
  <c r="Q803" i="6"/>
  <c r="Q804" i="6"/>
  <c r="Q805" i="6"/>
  <c r="Q806" i="6"/>
  <c r="Q807" i="6"/>
  <c r="Q808" i="6"/>
  <c r="Q809" i="6"/>
  <c r="Q810" i="6"/>
  <c r="Q811" i="6"/>
  <c r="Q812" i="6"/>
  <c r="Q813" i="6"/>
  <c r="Q814" i="6"/>
  <c r="Q815" i="6"/>
  <c r="Q816" i="6"/>
  <c r="Q817" i="6"/>
  <c r="Q818" i="6"/>
  <c r="Q819" i="6"/>
  <c r="Q820" i="6"/>
  <c r="Q821" i="6"/>
  <c r="Q822" i="6"/>
  <c r="Q823" i="6"/>
  <c r="Q824" i="6"/>
  <c r="Q825" i="6"/>
  <c r="Q826" i="6"/>
  <c r="Q827" i="6"/>
  <c r="Q828" i="6"/>
  <c r="Q829" i="6"/>
  <c r="Q830" i="6"/>
  <c r="Q831" i="6"/>
  <c r="Q832" i="6"/>
  <c r="Q833" i="6"/>
  <c r="Q834" i="6"/>
  <c r="Q835" i="6"/>
  <c r="Q836" i="6"/>
  <c r="Q837" i="6"/>
  <c r="Q838" i="6"/>
  <c r="Q839" i="6"/>
  <c r="Q840" i="6"/>
  <c r="Q841" i="6"/>
  <c r="Q842" i="6"/>
  <c r="Q843" i="6"/>
  <c r="Q844" i="6"/>
  <c r="Q845" i="6"/>
  <c r="Q846" i="6"/>
  <c r="Q847" i="6"/>
  <c r="Q848" i="6"/>
  <c r="Q849" i="6"/>
  <c r="Q850" i="6"/>
  <c r="Q851" i="6"/>
  <c r="Q852" i="6"/>
  <c r="Q853" i="6"/>
  <c r="Q854" i="6"/>
  <c r="Q855" i="6"/>
  <c r="Q856" i="6"/>
  <c r="Q857" i="6"/>
  <c r="Q858" i="6"/>
  <c r="Q859" i="6"/>
  <c r="Q860" i="6"/>
  <c r="Q861" i="6"/>
  <c r="Q862" i="6"/>
  <c r="Q863" i="6"/>
  <c r="Q864" i="6"/>
  <c r="Q865" i="6"/>
  <c r="Q866" i="6"/>
  <c r="Q867" i="6"/>
  <c r="Q868" i="6"/>
  <c r="Q869" i="6"/>
  <c r="Q870" i="6"/>
  <c r="Q871" i="6"/>
  <c r="Q872" i="6"/>
  <c r="Q873" i="6"/>
  <c r="Q874" i="6"/>
  <c r="Q875" i="6"/>
  <c r="Q876" i="6"/>
  <c r="Q877" i="6"/>
  <c r="Q878" i="6"/>
  <c r="Q879" i="6"/>
  <c r="Q880" i="6"/>
  <c r="Q881" i="6"/>
  <c r="Q882" i="6"/>
  <c r="Q883" i="6"/>
  <c r="Q884" i="6"/>
  <c r="Q885" i="6"/>
  <c r="Q886" i="6"/>
  <c r="Q887" i="6"/>
  <c r="Q888" i="6"/>
  <c r="Q889" i="6"/>
  <c r="Q890" i="6"/>
  <c r="Q891" i="6"/>
  <c r="Q892" i="6"/>
  <c r="Q893" i="6"/>
  <c r="Q894" i="6"/>
  <c r="Q895" i="6"/>
  <c r="Q896" i="6"/>
  <c r="Q897" i="6"/>
  <c r="Q898" i="6"/>
  <c r="Q899" i="6"/>
  <c r="Q900" i="6"/>
  <c r="Q901" i="6"/>
  <c r="Q902" i="6"/>
  <c r="Q903" i="6"/>
  <c r="Q904" i="6"/>
  <c r="Q905" i="6"/>
  <c r="Q906" i="6"/>
  <c r="Q907" i="6"/>
  <c r="Q908" i="6"/>
  <c r="Q909" i="6"/>
  <c r="Q910" i="6"/>
  <c r="Q911" i="6"/>
  <c r="Q912" i="6"/>
  <c r="Q913" i="6"/>
  <c r="Q914" i="6"/>
  <c r="Q915" i="6"/>
  <c r="Q916" i="6"/>
  <c r="Q917" i="6"/>
  <c r="Q918" i="6"/>
  <c r="Q919" i="6"/>
  <c r="Q920" i="6"/>
  <c r="Q921" i="6"/>
  <c r="Q922" i="6"/>
  <c r="Q923" i="6"/>
  <c r="Q924" i="6"/>
  <c r="Q925" i="6"/>
  <c r="Q926" i="6"/>
  <c r="Q927" i="6"/>
  <c r="Q928" i="6"/>
  <c r="Q929" i="6"/>
  <c r="Q930" i="6"/>
  <c r="Q931" i="6"/>
  <c r="Q932" i="6"/>
  <c r="Q933" i="6"/>
  <c r="Q934" i="6"/>
  <c r="Q935" i="6"/>
  <c r="Q936" i="6"/>
  <c r="Q937" i="6"/>
  <c r="Q938" i="6"/>
  <c r="Q939" i="6"/>
  <c r="Q940" i="6"/>
  <c r="Q941" i="6"/>
  <c r="Q942" i="6"/>
  <c r="Q943" i="6"/>
  <c r="Q944" i="6"/>
  <c r="Q945" i="6"/>
  <c r="Q946" i="6"/>
  <c r="Q947" i="6"/>
  <c r="Q948" i="6"/>
  <c r="Q949" i="6"/>
  <c r="Q950" i="6"/>
  <c r="Q951" i="6"/>
  <c r="Q952" i="6"/>
  <c r="Q953" i="6"/>
  <c r="Q954" i="6"/>
  <c r="Q955" i="6"/>
  <c r="Q956" i="6"/>
  <c r="Q957" i="6"/>
  <c r="Q958" i="6"/>
  <c r="Q959" i="6"/>
  <c r="Q960" i="6"/>
  <c r="Q961" i="6"/>
  <c r="Q962" i="6"/>
  <c r="Q963" i="6"/>
  <c r="Q964" i="6"/>
  <c r="Q965" i="6"/>
  <c r="Q966" i="6"/>
  <c r="Q967" i="6"/>
  <c r="Q968" i="6"/>
  <c r="Q969" i="6"/>
  <c r="Q970" i="6"/>
  <c r="Q971" i="6"/>
  <c r="Q972" i="6"/>
  <c r="Q973" i="6"/>
  <c r="Q974" i="6"/>
  <c r="Q975" i="6"/>
  <c r="Q976" i="6"/>
  <c r="Q977" i="6"/>
  <c r="Q978" i="6"/>
  <c r="Q979" i="6"/>
  <c r="Q980" i="6"/>
  <c r="Q981" i="6"/>
  <c r="Q982" i="6"/>
  <c r="Q983" i="6"/>
  <c r="Q984" i="6"/>
  <c r="Q985" i="6"/>
  <c r="Q986" i="6"/>
  <c r="Q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345" i="6"/>
  <c r="P346" i="6"/>
  <c r="P347" i="6"/>
  <c r="P348" i="6"/>
  <c r="P349" i="6"/>
  <c r="P350" i="6"/>
  <c r="P351" i="6"/>
  <c r="P352" i="6"/>
  <c r="P353" i="6"/>
  <c r="P354" i="6"/>
  <c r="P355" i="6"/>
  <c r="P356" i="6"/>
  <c r="P357" i="6"/>
  <c r="P358" i="6"/>
  <c r="P359" i="6"/>
  <c r="P360" i="6"/>
  <c r="P361" i="6"/>
  <c r="P362" i="6"/>
  <c r="P363" i="6"/>
  <c r="P364" i="6"/>
  <c r="P365" i="6"/>
  <c r="P366" i="6"/>
  <c r="P367" i="6"/>
  <c r="P368" i="6"/>
  <c r="P369" i="6"/>
  <c r="P370" i="6"/>
  <c r="P371" i="6"/>
  <c r="P372" i="6"/>
  <c r="P373" i="6"/>
  <c r="P374" i="6"/>
  <c r="P375" i="6"/>
  <c r="P376" i="6"/>
  <c r="P377" i="6"/>
  <c r="P378" i="6"/>
  <c r="P379" i="6"/>
  <c r="P380" i="6"/>
  <c r="P381" i="6"/>
  <c r="P382" i="6"/>
  <c r="P383" i="6"/>
  <c r="P384" i="6"/>
  <c r="P385" i="6"/>
  <c r="P386" i="6"/>
  <c r="P387" i="6"/>
  <c r="P388" i="6"/>
  <c r="P389" i="6"/>
  <c r="P390" i="6"/>
  <c r="P391" i="6"/>
  <c r="P392" i="6"/>
  <c r="P393" i="6"/>
  <c r="P394" i="6"/>
  <c r="P395" i="6"/>
  <c r="P396" i="6"/>
  <c r="P397" i="6"/>
  <c r="P398" i="6"/>
  <c r="P399" i="6"/>
  <c r="P400" i="6"/>
  <c r="P401" i="6"/>
  <c r="P402" i="6"/>
  <c r="P403" i="6"/>
  <c r="P404" i="6"/>
  <c r="P405" i="6"/>
  <c r="P406" i="6"/>
  <c r="P407" i="6"/>
  <c r="P408" i="6"/>
  <c r="P409" i="6"/>
  <c r="P410" i="6"/>
  <c r="P411" i="6"/>
  <c r="P412" i="6"/>
  <c r="P413" i="6"/>
  <c r="P414" i="6"/>
  <c r="P415" i="6"/>
  <c r="P416" i="6"/>
  <c r="P417" i="6"/>
  <c r="P418" i="6"/>
  <c r="P419" i="6"/>
  <c r="P420" i="6"/>
  <c r="P421" i="6"/>
  <c r="P422" i="6"/>
  <c r="P423" i="6"/>
  <c r="P424" i="6"/>
  <c r="P425" i="6"/>
  <c r="P426" i="6"/>
  <c r="P427" i="6"/>
  <c r="P428" i="6"/>
  <c r="P429" i="6"/>
  <c r="P430" i="6"/>
  <c r="P431" i="6"/>
  <c r="P432" i="6"/>
  <c r="P433" i="6"/>
  <c r="P434" i="6"/>
  <c r="P435" i="6"/>
  <c r="P436" i="6"/>
  <c r="P437" i="6"/>
  <c r="P438" i="6"/>
  <c r="P439" i="6"/>
  <c r="P440" i="6"/>
  <c r="P441" i="6"/>
  <c r="P442" i="6"/>
  <c r="P443" i="6"/>
  <c r="P444" i="6"/>
  <c r="P445" i="6"/>
  <c r="P446" i="6"/>
  <c r="P447" i="6"/>
  <c r="P448" i="6"/>
  <c r="P449" i="6"/>
  <c r="P450" i="6"/>
  <c r="P451" i="6"/>
  <c r="P452" i="6"/>
  <c r="P453" i="6"/>
  <c r="P454" i="6"/>
  <c r="P455" i="6"/>
  <c r="P456" i="6"/>
  <c r="P457" i="6"/>
  <c r="P458" i="6"/>
  <c r="P459" i="6"/>
  <c r="P460" i="6"/>
  <c r="P461" i="6"/>
  <c r="P462" i="6"/>
  <c r="P463" i="6"/>
  <c r="P464" i="6"/>
  <c r="P465" i="6"/>
  <c r="P466" i="6"/>
  <c r="P467" i="6"/>
  <c r="P468" i="6"/>
  <c r="P469" i="6"/>
  <c r="P470" i="6"/>
  <c r="P471" i="6"/>
  <c r="P472" i="6"/>
  <c r="P473" i="6"/>
  <c r="P474" i="6"/>
  <c r="P475" i="6"/>
  <c r="P476" i="6"/>
  <c r="P477" i="6"/>
  <c r="P478" i="6"/>
  <c r="P479" i="6"/>
  <c r="P480" i="6"/>
  <c r="P481" i="6"/>
  <c r="P482" i="6"/>
  <c r="P483" i="6"/>
  <c r="P484" i="6"/>
  <c r="P485" i="6"/>
  <c r="P486" i="6"/>
  <c r="P487" i="6"/>
  <c r="P488" i="6"/>
  <c r="P489" i="6"/>
  <c r="P490" i="6"/>
  <c r="P491" i="6"/>
  <c r="P492" i="6"/>
  <c r="P493" i="6"/>
  <c r="P494" i="6"/>
  <c r="P495" i="6"/>
  <c r="P496" i="6"/>
  <c r="P497" i="6"/>
  <c r="P498" i="6"/>
  <c r="P499" i="6"/>
  <c r="P500" i="6"/>
  <c r="P501" i="6"/>
  <c r="P502" i="6"/>
  <c r="P503" i="6"/>
  <c r="P504" i="6"/>
  <c r="P505" i="6"/>
  <c r="P506" i="6"/>
  <c r="P507" i="6"/>
  <c r="P508" i="6"/>
  <c r="P509" i="6"/>
  <c r="P510" i="6"/>
  <c r="P511" i="6"/>
  <c r="P512" i="6"/>
  <c r="P513" i="6"/>
  <c r="P514" i="6"/>
  <c r="P515" i="6"/>
  <c r="P516" i="6"/>
  <c r="P517" i="6"/>
  <c r="P518" i="6"/>
  <c r="P519" i="6"/>
  <c r="P520" i="6"/>
  <c r="P521" i="6"/>
  <c r="P522" i="6"/>
  <c r="P523" i="6"/>
  <c r="P524" i="6"/>
  <c r="P525" i="6"/>
  <c r="P526" i="6"/>
  <c r="P527" i="6"/>
  <c r="P528" i="6"/>
  <c r="P529" i="6"/>
  <c r="P530" i="6"/>
  <c r="P531" i="6"/>
  <c r="P532" i="6"/>
  <c r="P533" i="6"/>
  <c r="P534" i="6"/>
  <c r="P535" i="6"/>
  <c r="P536" i="6"/>
  <c r="P537" i="6"/>
  <c r="P538" i="6"/>
  <c r="P539" i="6"/>
  <c r="P540" i="6"/>
  <c r="P541" i="6"/>
  <c r="P542" i="6"/>
  <c r="P543" i="6"/>
  <c r="P544" i="6"/>
  <c r="P545" i="6"/>
  <c r="P546" i="6"/>
  <c r="P547" i="6"/>
  <c r="P548" i="6"/>
  <c r="P549" i="6"/>
  <c r="P550" i="6"/>
  <c r="P551" i="6"/>
  <c r="P552" i="6"/>
  <c r="P553" i="6"/>
  <c r="P554" i="6"/>
  <c r="P555" i="6"/>
  <c r="P556" i="6"/>
  <c r="P557" i="6"/>
  <c r="P558" i="6"/>
  <c r="P559" i="6"/>
  <c r="P560" i="6"/>
  <c r="P561" i="6"/>
  <c r="P562" i="6"/>
  <c r="P563" i="6"/>
  <c r="P564" i="6"/>
  <c r="P565" i="6"/>
  <c r="P566" i="6"/>
  <c r="P567" i="6"/>
  <c r="P568" i="6"/>
  <c r="P569" i="6"/>
  <c r="P570" i="6"/>
  <c r="P571" i="6"/>
  <c r="P572" i="6"/>
  <c r="P573" i="6"/>
  <c r="P574" i="6"/>
  <c r="P575" i="6"/>
  <c r="P576" i="6"/>
  <c r="P577" i="6"/>
  <c r="P578" i="6"/>
  <c r="P579" i="6"/>
  <c r="P580" i="6"/>
  <c r="P581" i="6"/>
  <c r="P582" i="6"/>
  <c r="P583" i="6"/>
  <c r="P584" i="6"/>
  <c r="P585" i="6"/>
  <c r="P586" i="6"/>
  <c r="P587" i="6"/>
  <c r="P588" i="6"/>
  <c r="P589" i="6"/>
  <c r="P590" i="6"/>
  <c r="P591" i="6"/>
  <c r="P592" i="6"/>
  <c r="P593" i="6"/>
  <c r="P594" i="6"/>
  <c r="P595" i="6"/>
  <c r="P596" i="6"/>
  <c r="P597" i="6"/>
  <c r="P598" i="6"/>
  <c r="P599" i="6"/>
  <c r="P600" i="6"/>
  <c r="P601" i="6"/>
  <c r="P602" i="6"/>
  <c r="P603" i="6"/>
  <c r="P604" i="6"/>
  <c r="P605" i="6"/>
  <c r="P606" i="6"/>
  <c r="P607" i="6"/>
  <c r="P608" i="6"/>
  <c r="P609" i="6"/>
  <c r="P610" i="6"/>
  <c r="P611" i="6"/>
  <c r="P612" i="6"/>
  <c r="P613" i="6"/>
  <c r="P614" i="6"/>
  <c r="P615" i="6"/>
  <c r="P616" i="6"/>
  <c r="P617" i="6"/>
  <c r="P618" i="6"/>
  <c r="P619" i="6"/>
  <c r="P620" i="6"/>
  <c r="P621" i="6"/>
  <c r="P622" i="6"/>
  <c r="P623" i="6"/>
  <c r="P624" i="6"/>
  <c r="P625" i="6"/>
  <c r="P626" i="6"/>
  <c r="P627" i="6"/>
  <c r="P628" i="6"/>
  <c r="P629" i="6"/>
  <c r="P630" i="6"/>
  <c r="P631" i="6"/>
  <c r="P632" i="6"/>
  <c r="P633" i="6"/>
  <c r="P634" i="6"/>
  <c r="P635" i="6"/>
  <c r="P636" i="6"/>
  <c r="P637" i="6"/>
  <c r="P638" i="6"/>
  <c r="P639" i="6"/>
  <c r="P640" i="6"/>
  <c r="P641" i="6"/>
  <c r="P642" i="6"/>
  <c r="P643" i="6"/>
  <c r="P644" i="6"/>
  <c r="P645" i="6"/>
  <c r="P646" i="6"/>
  <c r="P647" i="6"/>
  <c r="P648" i="6"/>
  <c r="P649" i="6"/>
  <c r="P650" i="6"/>
  <c r="P651" i="6"/>
  <c r="P652" i="6"/>
  <c r="P653" i="6"/>
  <c r="P654" i="6"/>
  <c r="P655" i="6"/>
  <c r="P656" i="6"/>
  <c r="P657" i="6"/>
  <c r="P658" i="6"/>
  <c r="P659" i="6"/>
  <c r="P660" i="6"/>
  <c r="P661" i="6"/>
  <c r="P662" i="6"/>
  <c r="P663" i="6"/>
  <c r="P664" i="6"/>
  <c r="P665" i="6"/>
  <c r="P666" i="6"/>
  <c r="P667" i="6"/>
  <c r="P668" i="6"/>
  <c r="P669" i="6"/>
  <c r="P670" i="6"/>
  <c r="P671" i="6"/>
  <c r="P672" i="6"/>
  <c r="P673" i="6"/>
  <c r="P674" i="6"/>
  <c r="P675" i="6"/>
  <c r="P676" i="6"/>
  <c r="P677" i="6"/>
  <c r="P678" i="6"/>
  <c r="P679" i="6"/>
  <c r="P680" i="6"/>
  <c r="P681" i="6"/>
  <c r="P682" i="6"/>
  <c r="P683" i="6"/>
  <c r="P684" i="6"/>
  <c r="P685" i="6"/>
  <c r="P686" i="6"/>
  <c r="P687" i="6"/>
  <c r="P688" i="6"/>
  <c r="P689" i="6"/>
  <c r="P690" i="6"/>
  <c r="P691" i="6"/>
  <c r="P692" i="6"/>
  <c r="P693" i="6"/>
  <c r="P694" i="6"/>
  <c r="P695" i="6"/>
  <c r="P696" i="6"/>
  <c r="P697" i="6"/>
  <c r="P698" i="6"/>
  <c r="P699" i="6"/>
  <c r="P700" i="6"/>
  <c r="P701" i="6"/>
  <c r="P702" i="6"/>
  <c r="P703" i="6"/>
  <c r="P704" i="6"/>
  <c r="P705" i="6"/>
  <c r="P706" i="6"/>
  <c r="P707" i="6"/>
  <c r="P708" i="6"/>
  <c r="P709" i="6"/>
  <c r="P710" i="6"/>
  <c r="P711" i="6"/>
  <c r="P712" i="6"/>
  <c r="P713" i="6"/>
  <c r="P714" i="6"/>
  <c r="P715" i="6"/>
  <c r="P716" i="6"/>
  <c r="P717" i="6"/>
  <c r="P718" i="6"/>
  <c r="P719" i="6"/>
  <c r="P720" i="6"/>
  <c r="P721" i="6"/>
  <c r="P722" i="6"/>
  <c r="P723" i="6"/>
  <c r="P724" i="6"/>
  <c r="P725" i="6"/>
  <c r="P726" i="6"/>
  <c r="P727" i="6"/>
  <c r="P728" i="6"/>
  <c r="P729" i="6"/>
  <c r="P730" i="6"/>
  <c r="P731" i="6"/>
  <c r="P732" i="6"/>
  <c r="P733" i="6"/>
  <c r="P734" i="6"/>
  <c r="P735" i="6"/>
  <c r="P736" i="6"/>
  <c r="P737" i="6"/>
  <c r="P738" i="6"/>
  <c r="P739" i="6"/>
  <c r="P740" i="6"/>
  <c r="P741" i="6"/>
  <c r="P742" i="6"/>
  <c r="P743" i="6"/>
  <c r="P744" i="6"/>
  <c r="P745" i="6"/>
  <c r="P746" i="6"/>
  <c r="P747" i="6"/>
  <c r="P748" i="6"/>
  <c r="P749" i="6"/>
  <c r="P750" i="6"/>
  <c r="P751" i="6"/>
  <c r="P752" i="6"/>
  <c r="P753" i="6"/>
  <c r="P754" i="6"/>
  <c r="P755" i="6"/>
  <c r="P756" i="6"/>
  <c r="P757" i="6"/>
  <c r="P758" i="6"/>
  <c r="P759" i="6"/>
  <c r="P760" i="6"/>
  <c r="P761" i="6"/>
  <c r="P762" i="6"/>
  <c r="P763" i="6"/>
  <c r="P764" i="6"/>
  <c r="P765" i="6"/>
  <c r="P766" i="6"/>
  <c r="P767" i="6"/>
  <c r="P768" i="6"/>
  <c r="P769" i="6"/>
  <c r="P770" i="6"/>
  <c r="P771" i="6"/>
  <c r="P772" i="6"/>
  <c r="P773" i="6"/>
  <c r="P774" i="6"/>
  <c r="P775" i="6"/>
  <c r="P776" i="6"/>
  <c r="P777" i="6"/>
  <c r="P778" i="6"/>
  <c r="P779" i="6"/>
  <c r="P780" i="6"/>
  <c r="P781" i="6"/>
  <c r="P782" i="6"/>
  <c r="P783" i="6"/>
  <c r="P784" i="6"/>
  <c r="P785" i="6"/>
  <c r="P786" i="6"/>
  <c r="P787" i="6"/>
  <c r="P788" i="6"/>
  <c r="P789" i="6"/>
  <c r="P790" i="6"/>
  <c r="P791" i="6"/>
  <c r="P792" i="6"/>
  <c r="P793" i="6"/>
  <c r="P794" i="6"/>
  <c r="P795" i="6"/>
  <c r="P796" i="6"/>
  <c r="P797" i="6"/>
  <c r="P798" i="6"/>
  <c r="P799" i="6"/>
  <c r="P800" i="6"/>
  <c r="P801" i="6"/>
  <c r="P802" i="6"/>
  <c r="P803" i="6"/>
  <c r="P804" i="6"/>
  <c r="P805" i="6"/>
  <c r="P806" i="6"/>
  <c r="P807" i="6"/>
  <c r="P808" i="6"/>
  <c r="P809" i="6"/>
  <c r="P810" i="6"/>
  <c r="P811" i="6"/>
  <c r="P812" i="6"/>
  <c r="P813" i="6"/>
  <c r="P814" i="6"/>
  <c r="P815" i="6"/>
  <c r="P816" i="6"/>
  <c r="P817" i="6"/>
  <c r="P818" i="6"/>
  <c r="P819" i="6"/>
  <c r="P820" i="6"/>
  <c r="P821" i="6"/>
  <c r="P822" i="6"/>
  <c r="P823" i="6"/>
  <c r="P824" i="6"/>
  <c r="P825" i="6"/>
  <c r="P826" i="6"/>
  <c r="P827" i="6"/>
  <c r="P828" i="6"/>
  <c r="P829" i="6"/>
  <c r="P830" i="6"/>
  <c r="P831" i="6"/>
  <c r="P832" i="6"/>
  <c r="P833" i="6"/>
  <c r="P834" i="6"/>
  <c r="P835" i="6"/>
  <c r="P836" i="6"/>
  <c r="P837" i="6"/>
  <c r="P838" i="6"/>
  <c r="P839" i="6"/>
  <c r="P840" i="6"/>
  <c r="P841" i="6"/>
  <c r="P842" i="6"/>
  <c r="P843" i="6"/>
  <c r="P844" i="6"/>
  <c r="P845" i="6"/>
  <c r="P846" i="6"/>
  <c r="P847" i="6"/>
  <c r="P848" i="6"/>
  <c r="P849" i="6"/>
  <c r="P850" i="6"/>
  <c r="P851" i="6"/>
  <c r="P852" i="6"/>
  <c r="P853" i="6"/>
  <c r="P854" i="6"/>
  <c r="P855" i="6"/>
  <c r="P856" i="6"/>
  <c r="P857" i="6"/>
  <c r="P858" i="6"/>
  <c r="P859" i="6"/>
  <c r="P860" i="6"/>
  <c r="P861" i="6"/>
  <c r="P862" i="6"/>
  <c r="P863" i="6"/>
  <c r="P864" i="6"/>
  <c r="P865" i="6"/>
  <c r="P866" i="6"/>
  <c r="P867" i="6"/>
  <c r="P868" i="6"/>
  <c r="P869" i="6"/>
  <c r="P870" i="6"/>
  <c r="P871" i="6"/>
  <c r="P872" i="6"/>
  <c r="P873" i="6"/>
  <c r="P874" i="6"/>
  <c r="P875" i="6"/>
  <c r="P876" i="6"/>
  <c r="P877" i="6"/>
  <c r="P878" i="6"/>
  <c r="P879" i="6"/>
  <c r="P880" i="6"/>
  <c r="P881" i="6"/>
  <c r="P882" i="6"/>
  <c r="P883" i="6"/>
  <c r="P884" i="6"/>
  <c r="P885" i="6"/>
  <c r="P886" i="6"/>
  <c r="P887" i="6"/>
  <c r="P888" i="6"/>
  <c r="P889" i="6"/>
  <c r="P890" i="6"/>
  <c r="P891" i="6"/>
  <c r="P892" i="6"/>
  <c r="P893" i="6"/>
  <c r="P894" i="6"/>
  <c r="P895" i="6"/>
  <c r="P896" i="6"/>
  <c r="P897" i="6"/>
  <c r="P898" i="6"/>
  <c r="P899" i="6"/>
  <c r="P900" i="6"/>
  <c r="P901" i="6"/>
  <c r="P902" i="6"/>
  <c r="P903" i="6"/>
  <c r="P904" i="6"/>
  <c r="P905" i="6"/>
  <c r="P906" i="6"/>
  <c r="P907" i="6"/>
  <c r="P908" i="6"/>
  <c r="P909" i="6"/>
  <c r="P910" i="6"/>
  <c r="P911" i="6"/>
  <c r="P912" i="6"/>
  <c r="P913" i="6"/>
  <c r="P914" i="6"/>
  <c r="P915" i="6"/>
  <c r="P916" i="6"/>
  <c r="P917" i="6"/>
  <c r="P918" i="6"/>
  <c r="P919" i="6"/>
  <c r="P920" i="6"/>
  <c r="P921" i="6"/>
  <c r="P922" i="6"/>
  <c r="P923" i="6"/>
  <c r="P924" i="6"/>
  <c r="P925" i="6"/>
  <c r="P926" i="6"/>
  <c r="P927" i="6"/>
  <c r="P928" i="6"/>
  <c r="P929" i="6"/>
  <c r="P930" i="6"/>
  <c r="P931" i="6"/>
  <c r="P932" i="6"/>
  <c r="P933" i="6"/>
  <c r="P934" i="6"/>
  <c r="P935" i="6"/>
  <c r="P936" i="6"/>
  <c r="P937" i="6"/>
  <c r="P938" i="6"/>
  <c r="P939" i="6"/>
  <c r="P940" i="6"/>
  <c r="P941" i="6"/>
  <c r="P942" i="6"/>
  <c r="P943" i="6"/>
  <c r="P944" i="6"/>
  <c r="P945" i="6"/>
  <c r="P946" i="6"/>
  <c r="P947" i="6"/>
  <c r="P948" i="6"/>
  <c r="P949" i="6"/>
  <c r="P950" i="6"/>
  <c r="P951" i="6"/>
  <c r="P952" i="6"/>
  <c r="P953" i="6"/>
  <c r="P954" i="6"/>
  <c r="P955" i="6"/>
  <c r="P956" i="6"/>
  <c r="P957" i="6"/>
  <c r="P958" i="6"/>
  <c r="P959" i="6"/>
  <c r="P960" i="6"/>
  <c r="P961" i="6"/>
  <c r="P962" i="6"/>
  <c r="P963" i="6"/>
  <c r="P964" i="6"/>
  <c r="P965" i="6"/>
  <c r="P966" i="6"/>
  <c r="P967" i="6"/>
  <c r="P968" i="6"/>
  <c r="P969" i="6"/>
  <c r="P970" i="6"/>
  <c r="P971" i="6"/>
  <c r="P972" i="6"/>
  <c r="P973" i="6"/>
  <c r="P974" i="6"/>
  <c r="P975" i="6"/>
  <c r="P976" i="6"/>
  <c r="P977" i="6"/>
  <c r="P978" i="6"/>
  <c r="P979" i="6"/>
  <c r="P980" i="6"/>
  <c r="P981" i="6"/>
  <c r="P982" i="6"/>
  <c r="P983" i="6"/>
  <c r="P984" i="6"/>
  <c r="P985" i="6"/>
  <c r="P986" i="6"/>
  <c r="P3" i="6"/>
  <c r="I56" i="9"/>
  <c r="F56" i="9"/>
  <c r="I55" i="9"/>
  <c r="F55" i="9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75" i="6"/>
  <c r="O376" i="6"/>
  <c r="O377" i="6"/>
  <c r="O378" i="6"/>
  <c r="O379" i="6"/>
  <c r="O380" i="6"/>
  <c r="O381" i="6"/>
  <c r="O382" i="6"/>
  <c r="O383" i="6"/>
  <c r="O384" i="6"/>
  <c r="O385" i="6"/>
  <c r="O386" i="6"/>
  <c r="O387" i="6"/>
  <c r="O388" i="6"/>
  <c r="O389" i="6"/>
  <c r="O390" i="6"/>
  <c r="O391" i="6"/>
  <c r="O392" i="6"/>
  <c r="O393" i="6"/>
  <c r="O394" i="6"/>
  <c r="O395" i="6"/>
  <c r="O396" i="6"/>
  <c r="O397" i="6"/>
  <c r="O398" i="6"/>
  <c r="O399" i="6"/>
  <c r="O400" i="6"/>
  <c r="O401" i="6"/>
  <c r="O402" i="6"/>
  <c r="O403" i="6"/>
  <c r="O404" i="6"/>
  <c r="O405" i="6"/>
  <c r="O406" i="6"/>
  <c r="O407" i="6"/>
  <c r="O408" i="6"/>
  <c r="O409" i="6"/>
  <c r="O410" i="6"/>
  <c r="O411" i="6"/>
  <c r="O412" i="6"/>
  <c r="O413" i="6"/>
  <c r="O414" i="6"/>
  <c r="O415" i="6"/>
  <c r="O416" i="6"/>
  <c r="O417" i="6"/>
  <c r="O418" i="6"/>
  <c r="O419" i="6"/>
  <c r="O420" i="6"/>
  <c r="O421" i="6"/>
  <c r="O422" i="6"/>
  <c r="O423" i="6"/>
  <c r="O424" i="6"/>
  <c r="O425" i="6"/>
  <c r="O426" i="6"/>
  <c r="O427" i="6"/>
  <c r="O428" i="6"/>
  <c r="O429" i="6"/>
  <c r="O430" i="6"/>
  <c r="O431" i="6"/>
  <c r="O432" i="6"/>
  <c r="O433" i="6"/>
  <c r="O434" i="6"/>
  <c r="O435" i="6"/>
  <c r="O436" i="6"/>
  <c r="O437" i="6"/>
  <c r="O438" i="6"/>
  <c r="O439" i="6"/>
  <c r="O440" i="6"/>
  <c r="O441" i="6"/>
  <c r="O442" i="6"/>
  <c r="O443" i="6"/>
  <c r="O444" i="6"/>
  <c r="O445" i="6"/>
  <c r="O446" i="6"/>
  <c r="O447" i="6"/>
  <c r="O448" i="6"/>
  <c r="O449" i="6"/>
  <c r="O450" i="6"/>
  <c r="O451" i="6"/>
  <c r="O452" i="6"/>
  <c r="O453" i="6"/>
  <c r="O454" i="6"/>
  <c r="O455" i="6"/>
  <c r="O456" i="6"/>
  <c r="O457" i="6"/>
  <c r="O458" i="6"/>
  <c r="O459" i="6"/>
  <c r="O460" i="6"/>
  <c r="O461" i="6"/>
  <c r="O462" i="6"/>
  <c r="O463" i="6"/>
  <c r="O464" i="6"/>
  <c r="O465" i="6"/>
  <c r="O466" i="6"/>
  <c r="O467" i="6"/>
  <c r="O468" i="6"/>
  <c r="O469" i="6"/>
  <c r="O470" i="6"/>
  <c r="O471" i="6"/>
  <c r="O472" i="6"/>
  <c r="O473" i="6"/>
  <c r="O474" i="6"/>
  <c r="O475" i="6"/>
  <c r="O476" i="6"/>
  <c r="O477" i="6"/>
  <c r="O478" i="6"/>
  <c r="O479" i="6"/>
  <c r="O480" i="6"/>
  <c r="O481" i="6"/>
  <c r="O482" i="6"/>
  <c r="O483" i="6"/>
  <c r="O484" i="6"/>
  <c r="O485" i="6"/>
  <c r="O486" i="6"/>
  <c r="O487" i="6"/>
  <c r="O488" i="6"/>
  <c r="O489" i="6"/>
  <c r="O490" i="6"/>
  <c r="O491" i="6"/>
  <c r="O492" i="6"/>
  <c r="O493" i="6"/>
  <c r="O494" i="6"/>
  <c r="O495" i="6"/>
  <c r="O496" i="6"/>
  <c r="O497" i="6"/>
  <c r="O498" i="6"/>
  <c r="O499" i="6"/>
  <c r="O500" i="6"/>
  <c r="O501" i="6"/>
  <c r="O502" i="6"/>
  <c r="O503" i="6"/>
  <c r="O504" i="6"/>
  <c r="O505" i="6"/>
  <c r="O506" i="6"/>
  <c r="O507" i="6"/>
  <c r="O508" i="6"/>
  <c r="O509" i="6"/>
  <c r="O510" i="6"/>
  <c r="O511" i="6"/>
  <c r="O512" i="6"/>
  <c r="O513" i="6"/>
  <c r="O514" i="6"/>
  <c r="O515" i="6"/>
  <c r="O516" i="6"/>
  <c r="O517" i="6"/>
  <c r="O518" i="6"/>
  <c r="O519" i="6"/>
  <c r="O520" i="6"/>
  <c r="O521" i="6"/>
  <c r="O522" i="6"/>
  <c r="O523" i="6"/>
  <c r="O524" i="6"/>
  <c r="O525" i="6"/>
  <c r="O526" i="6"/>
  <c r="O527" i="6"/>
  <c r="O528" i="6"/>
  <c r="O529" i="6"/>
  <c r="O530" i="6"/>
  <c r="O531" i="6"/>
  <c r="O532" i="6"/>
  <c r="O533" i="6"/>
  <c r="O534" i="6"/>
  <c r="O535" i="6"/>
  <c r="O536" i="6"/>
  <c r="O537" i="6"/>
  <c r="O538" i="6"/>
  <c r="O539" i="6"/>
  <c r="O540" i="6"/>
  <c r="O541" i="6"/>
  <c r="O542" i="6"/>
  <c r="O543" i="6"/>
  <c r="O544" i="6"/>
  <c r="O545" i="6"/>
  <c r="O546" i="6"/>
  <c r="O547" i="6"/>
  <c r="O548" i="6"/>
  <c r="O549" i="6"/>
  <c r="O550" i="6"/>
  <c r="O551" i="6"/>
  <c r="O552" i="6"/>
  <c r="O553" i="6"/>
  <c r="O554" i="6"/>
  <c r="O555" i="6"/>
  <c r="O556" i="6"/>
  <c r="O557" i="6"/>
  <c r="O558" i="6"/>
  <c r="O559" i="6"/>
  <c r="O560" i="6"/>
  <c r="O561" i="6"/>
  <c r="O562" i="6"/>
  <c r="O563" i="6"/>
  <c r="O564" i="6"/>
  <c r="O565" i="6"/>
  <c r="O566" i="6"/>
  <c r="O567" i="6"/>
  <c r="O568" i="6"/>
  <c r="O569" i="6"/>
  <c r="O570" i="6"/>
  <c r="O571" i="6"/>
  <c r="O572" i="6"/>
  <c r="O573" i="6"/>
  <c r="O574" i="6"/>
  <c r="O575" i="6"/>
  <c r="O576" i="6"/>
  <c r="O577" i="6"/>
  <c r="O578" i="6"/>
  <c r="O579" i="6"/>
  <c r="O580" i="6"/>
  <c r="O581" i="6"/>
  <c r="O582" i="6"/>
  <c r="O583" i="6"/>
  <c r="O584" i="6"/>
  <c r="O585" i="6"/>
  <c r="O586" i="6"/>
  <c r="O587" i="6"/>
  <c r="O588" i="6"/>
  <c r="O589" i="6"/>
  <c r="O590" i="6"/>
  <c r="O591" i="6"/>
  <c r="O592" i="6"/>
  <c r="O593" i="6"/>
  <c r="O594" i="6"/>
  <c r="O595" i="6"/>
  <c r="O596" i="6"/>
  <c r="O597" i="6"/>
  <c r="O598" i="6"/>
  <c r="O599" i="6"/>
  <c r="O600" i="6"/>
  <c r="O601" i="6"/>
  <c r="O602" i="6"/>
  <c r="O603" i="6"/>
  <c r="O604" i="6"/>
  <c r="O605" i="6"/>
  <c r="O606" i="6"/>
  <c r="O607" i="6"/>
  <c r="O608" i="6"/>
  <c r="O609" i="6"/>
  <c r="O610" i="6"/>
  <c r="O611" i="6"/>
  <c r="O612" i="6"/>
  <c r="O613" i="6"/>
  <c r="O614" i="6"/>
  <c r="O615" i="6"/>
  <c r="O616" i="6"/>
  <c r="O617" i="6"/>
  <c r="O618" i="6"/>
  <c r="O619" i="6"/>
  <c r="O620" i="6"/>
  <c r="O621" i="6"/>
  <c r="O622" i="6"/>
  <c r="O623" i="6"/>
  <c r="O624" i="6"/>
  <c r="O625" i="6"/>
  <c r="O626" i="6"/>
  <c r="O627" i="6"/>
  <c r="O628" i="6"/>
  <c r="O629" i="6"/>
  <c r="O630" i="6"/>
  <c r="O631" i="6"/>
  <c r="O632" i="6"/>
  <c r="O633" i="6"/>
  <c r="O634" i="6"/>
  <c r="O635" i="6"/>
  <c r="O636" i="6"/>
  <c r="O637" i="6"/>
  <c r="O638" i="6"/>
  <c r="O639" i="6"/>
  <c r="O640" i="6"/>
  <c r="O641" i="6"/>
  <c r="O642" i="6"/>
  <c r="O643" i="6"/>
  <c r="O644" i="6"/>
  <c r="O645" i="6"/>
  <c r="O646" i="6"/>
  <c r="O647" i="6"/>
  <c r="O648" i="6"/>
  <c r="O649" i="6"/>
  <c r="O650" i="6"/>
  <c r="O651" i="6"/>
  <c r="O652" i="6"/>
  <c r="O653" i="6"/>
  <c r="O654" i="6"/>
  <c r="O655" i="6"/>
  <c r="O656" i="6"/>
  <c r="O657" i="6"/>
  <c r="O658" i="6"/>
  <c r="O659" i="6"/>
  <c r="O660" i="6"/>
  <c r="O661" i="6"/>
  <c r="O662" i="6"/>
  <c r="O663" i="6"/>
  <c r="O664" i="6"/>
  <c r="O665" i="6"/>
  <c r="O666" i="6"/>
  <c r="O667" i="6"/>
  <c r="O668" i="6"/>
  <c r="O669" i="6"/>
  <c r="O670" i="6"/>
  <c r="O671" i="6"/>
  <c r="O672" i="6"/>
  <c r="O673" i="6"/>
  <c r="O674" i="6"/>
  <c r="O675" i="6"/>
  <c r="O676" i="6"/>
  <c r="O677" i="6"/>
  <c r="O678" i="6"/>
  <c r="O679" i="6"/>
  <c r="O680" i="6"/>
  <c r="O681" i="6"/>
  <c r="O682" i="6"/>
  <c r="O683" i="6"/>
  <c r="O684" i="6"/>
  <c r="O685" i="6"/>
  <c r="O686" i="6"/>
  <c r="O687" i="6"/>
  <c r="O688" i="6"/>
  <c r="O689" i="6"/>
  <c r="O690" i="6"/>
  <c r="O691" i="6"/>
  <c r="O692" i="6"/>
  <c r="O693" i="6"/>
  <c r="O694" i="6"/>
  <c r="O695" i="6"/>
  <c r="O696" i="6"/>
  <c r="O697" i="6"/>
  <c r="O698" i="6"/>
  <c r="O699" i="6"/>
  <c r="O700" i="6"/>
  <c r="O701" i="6"/>
  <c r="O702" i="6"/>
  <c r="O703" i="6"/>
  <c r="O704" i="6"/>
  <c r="O705" i="6"/>
  <c r="O706" i="6"/>
  <c r="O707" i="6"/>
  <c r="O708" i="6"/>
  <c r="O709" i="6"/>
  <c r="O710" i="6"/>
  <c r="O711" i="6"/>
  <c r="O712" i="6"/>
  <c r="O713" i="6"/>
  <c r="O714" i="6"/>
  <c r="O715" i="6"/>
  <c r="O716" i="6"/>
  <c r="O717" i="6"/>
  <c r="O718" i="6"/>
  <c r="O719" i="6"/>
  <c r="O720" i="6"/>
  <c r="O721" i="6"/>
  <c r="O722" i="6"/>
  <c r="O723" i="6"/>
  <c r="O724" i="6"/>
  <c r="O725" i="6"/>
  <c r="O726" i="6"/>
  <c r="O727" i="6"/>
  <c r="O728" i="6"/>
  <c r="O729" i="6"/>
  <c r="O730" i="6"/>
  <c r="O731" i="6"/>
  <c r="O732" i="6"/>
  <c r="O733" i="6"/>
  <c r="O734" i="6"/>
  <c r="O735" i="6"/>
  <c r="O736" i="6"/>
  <c r="O737" i="6"/>
  <c r="O738" i="6"/>
  <c r="O739" i="6"/>
  <c r="O740" i="6"/>
  <c r="O741" i="6"/>
  <c r="O742" i="6"/>
  <c r="O743" i="6"/>
  <c r="O744" i="6"/>
  <c r="O745" i="6"/>
  <c r="O746" i="6"/>
  <c r="O747" i="6"/>
  <c r="O748" i="6"/>
  <c r="O749" i="6"/>
  <c r="O750" i="6"/>
  <c r="O751" i="6"/>
  <c r="O752" i="6"/>
  <c r="O753" i="6"/>
  <c r="O754" i="6"/>
  <c r="O755" i="6"/>
  <c r="O756" i="6"/>
  <c r="O757" i="6"/>
  <c r="O758" i="6"/>
  <c r="O759" i="6"/>
  <c r="O760" i="6"/>
  <c r="O761" i="6"/>
  <c r="O762" i="6"/>
  <c r="O763" i="6"/>
  <c r="O764" i="6"/>
  <c r="O765" i="6"/>
  <c r="O766" i="6"/>
  <c r="O767" i="6"/>
  <c r="O768" i="6"/>
  <c r="O769" i="6"/>
  <c r="O770" i="6"/>
  <c r="O771" i="6"/>
  <c r="O772" i="6"/>
  <c r="O773" i="6"/>
  <c r="O774" i="6"/>
  <c r="O775" i="6"/>
  <c r="O776" i="6"/>
  <c r="O777" i="6"/>
  <c r="O778" i="6"/>
  <c r="O779" i="6"/>
  <c r="O780" i="6"/>
  <c r="O781" i="6"/>
  <c r="O782" i="6"/>
  <c r="O783" i="6"/>
  <c r="O784" i="6"/>
  <c r="O785" i="6"/>
  <c r="O786" i="6"/>
  <c r="O787" i="6"/>
  <c r="O788" i="6"/>
  <c r="O789" i="6"/>
  <c r="O790" i="6"/>
  <c r="O791" i="6"/>
  <c r="O792" i="6"/>
  <c r="O793" i="6"/>
  <c r="O794" i="6"/>
  <c r="O795" i="6"/>
  <c r="O796" i="6"/>
  <c r="O797" i="6"/>
  <c r="O798" i="6"/>
  <c r="O799" i="6"/>
  <c r="O800" i="6"/>
  <c r="O801" i="6"/>
  <c r="O802" i="6"/>
  <c r="O803" i="6"/>
  <c r="O804" i="6"/>
  <c r="O805" i="6"/>
  <c r="O806" i="6"/>
  <c r="O807" i="6"/>
  <c r="O808" i="6"/>
  <c r="O809" i="6"/>
  <c r="O810" i="6"/>
  <c r="O811" i="6"/>
  <c r="O812" i="6"/>
  <c r="O813" i="6"/>
  <c r="O814" i="6"/>
  <c r="O815" i="6"/>
  <c r="O816" i="6"/>
  <c r="O817" i="6"/>
  <c r="O818" i="6"/>
  <c r="O819" i="6"/>
  <c r="O820" i="6"/>
  <c r="O821" i="6"/>
  <c r="O822" i="6"/>
  <c r="O823" i="6"/>
  <c r="O824" i="6"/>
  <c r="O825" i="6"/>
  <c r="O826" i="6"/>
  <c r="O827" i="6"/>
  <c r="O828" i="6"/>
  <c r="O829" i="6"/>
  <c r="O830" i="6"/>
  <c r="O831" i="6"/>
  <c r="O832" i="6"/>
  <c r="O833" i="6"/>
  <c r="O834" i="6"/>
  <c r="O835" i="6"/>
  <c r="O836" i="6"/>
  <c r="O837" i="6"/>
  <c r="O838" i="6"/>
  <c r="O839" i="6"/>
  <c r="O840" i="6"/>
  <c r="O841" i="6"/>
  <c r="O842" i="6"/>
  <c r="O843" i="6"/>
  <c r="O844" i="6"/>
  <c r="O845" i="6"/>
  <c r="O846" i="6"/>
  <c r="O847" i="6"/>
  <c r="O848" i="6"/>
  <c r="O849" i="6"/>
  <c r="O850" i="6"/>
  <c r="O851" i="6"/>
  <c r="O852" i="6"/>
  <c r="O853" i="6"/>
  <c r="O854" i="6"/>
  <c r="O855" i="6"/>
  <c r="O856" i="6"/>
  <c r="O857" i="6"/>
  <c r="O858" i="6"/>
  <c r="O859" i="6"/>
  <c r="O860" i="6"/>
  <c r="O861" i="6"/>
  <c r="O862" i="6"/>
  <c r="O863" i="6"/>
  <c r="O864" i="6"/>
  <c r="O865" i="6"/>
  <c r="O866" i="6"/>
  <c r="O867" i="6"/>
  <c r="O868" i="6"/>
  <c r="O869" i="6"/>
  <c r="O870" i="6"/>
  <c r="O871" i="6"/>
  <c r="O872" i="6"/>
  <c r="O873" i="6"/>
  <c r="O874" i="6"/>
  <c r="O875" i="6"/>
  <c r="O876" i="6"/>
  <c r="O877" i="6"/>
  <c r="O878" i="6"/>
  <c r="O879" i="6"/>
  <c r="O880" i="6"/>
  <c r="O881" i="6"/>
  <c r="O882" i="6"/>
  <c r="O883" i="6"/>
  <c r="O884" i="6"/>
  <c r="O885" i="6"/>
  <c r="O886" i="6"/>
  <c r="O887" i="6"/>
  <c r="O888" i="6"/>
  <c r="O889" i="6"/>
  <c r="O890" i="6"/>
  <c r="O891" i="6"/>
  <c r="O892" i="6"/>
  <c r="O893" i="6"/>
  <c r="O894" i="6"/>
  <c r="O895" i="6"/>
  <c r="O896" i="6"/>
  <c r="O897" i="6"/>
  <c r="O898" i="6"/>
  <c r="O899" i="6"/>
  <c r="O900" i="6"/>
  <c r="O901" i="6"/>
  <c r="O902" i="6"/>
  <c r="O903" i="6"/>
  <c r="O904" i="6"/>
  <c r="O905" i="6"/>
  <c r="O906" i="6"/>
  <c r="O907" i="6"/>
  <c r="O908" i="6"/>
  <c r="O909" i="6"/>
  <c r="O910" i="6"/>
  <c r="O911" i="6"/>
  <c r="O912" i="6"/>
  <c r="O913" i="6"/>
  <c r="O914" i="6"/>
  <c r="O915" i="6"/>
  <c r="O916" i="6"/>
  <c r="O917" i="6"/>
  <c r="O918" i="6"/>
  <c r="O919" i="6"/>
  <c r="O920" i="6"/>
  <c r="O921" i="6"/>
  <c r="O922" i="6"/>
  <c r="O923" i="6"/>
  <c r="O924" i="6"/>
  <c r="O925" i="6"/>
  <c r="O926" i="6"/>
  <c r="O927" i="6"/>
  <c r="O928" i="6"/>
  <c r="O929" i="6"/>
  <c r="O930" i="6"/>
  <c r="O931" i="6"/>
  <c r="O932" i="6"/>
  <c r="O933" i="6"/>
  <c r="O934" i="6"/>
  <c r="O935" i="6"/>
  <c r="O936" i="6"/>
  <c r="O937" i="6"/>
  <c r="O938" i="6"/>
  <c r="O939" i="6"/>
  <c r="O940" i="6"/>
  <c r="O941" i="6"/>
  <c r="O942" i="6"/>
  <c r="O943" i="6"/>
  <c r="O944" i="6"/>
  <c r="O945" i="6"/>
  <c r="O946" i="6"/>
  <c r="O947" i="6"/>
  <c r="O948" i="6"/>
  <c r="O949" i="6"/>
  <c r="O950" i="6"/>
  <c r="O951" i="6"/>
  <c r="O952" i="6"/>
  <c r="O953" i="6"/>
  <c r="O954" i="6"/>
  <c r="O955" i="6"/>
  <c r="O956" i="6"/>
  <c r="O957" i="6"/>
  <c r="O958" i="6"/>
  <c r="O959" i="6"/>
  <c r="O960" i="6"/>
  <c r="O961" i="6"/>
  <c r="O962" i="6"/>
  <c r="O963" i="6"/>
  <c r="O964" i="6"/>
  <c r="O965" i="6"/>
  <c r="O966" i="6"/>
  <c r="O967" i="6"/>
  <c r="O968" i="6"/>
  <c r="O969" i="6"/>
  <c r="O970" i="6"/>
  <c r="O971" i="6"/>
  <c r="O972" i="6"/>
  <c r="O973" i="6"/>
  <c r="O974" i="6"/>
  <c r="O975" i="6"/>
  <c r="O976" i="6"/>
  <c r="O977" i="6"/>
  <c r="O978" i="6"/>
  <c r="O979" i="6"/>
  <c r="O980" i="6"/>
  <c r="O981" i="6"/>
  <c r="O982" i="6"/>
  <c r="O983" i="6"/>
  <c r="O984" i="6"/>
  <c r="O985" i="6"/>
  <c r="O986" i="6"/>
  <c r="O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N450" i="6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N508" i="6"/>
  <c r="N509" i="6"/>
  <c r="N510" i="6"/>
  <c r="N511" i="6"/>
  <c r="N512" i="6"/>
  <c r="N513" i="6"/>
  <c r="N514" i="6"/>
  <c r="N515" i="6"/>
  <c r="N516" i="6"/>
  <c r="N517" i="6"/>
  <c r="N518" i="6"/>
  <c r="N519" i="6"/>
  <c r="N520" i="6"/>
  <c r="N521" i="6"/>
  <c r="N522" i="6"/>
  <c r="N523" i="6"/>
  <c r="N524" i="6"/>
  <c r="N525" i="6"/>
  <c r="N526" i="6"/>
  <c r="N527" i="6"/>
  <c r="N528" i="6"/>
  <c r="N529" i="6"/>
  <c r="N530" i="6"/>
  <c r="N531" i="6"/>
  <c r="N532" i="6"/>
  <c r="N533" i="6"/>
  <c r="N534" i="6"/>
  <c r="N535" i="6"/>
  <c r="N536" i="6"/>
  <c r="N537" i="6"/>
  <c r="N538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1" i="6"/>
  <c r="N552" i="6"/>
  <c r="N553" i="6"/>
  <c r="N554" i="6"/>
  <c r="N555" i="6"/>
  <c r="N556" i="6"/>
  <c r="N557" i="6"/>
  <c r="N558" i="6"/>
  <c r="N559" i="6"/>
  <c r="N560" i="6"/>
  <c r="N561" i="6"/>
  <c r="N562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584" i="6"/>
  <c r="N585" i="6"/>
  <c r="N586" i="6"/>
  <c r="N587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18" i="6"/>
  <c r="N619" i="6"/>
  <c r="N620" i="6"/>
  <c r="N621" i="6"/>
  <c r="N622" i="6"/>
  <c r="N623" i="6"/>
  <c r="N624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682" i="6"/>
  <c r="N683" i="6"/>
  <c r="N684" i="6"/>
  <c r="N685" i="6"/>
  <c r="N686" i="6"/>
  <c r="N687" i="6"/>
  <c r="N688" i="6"/>
  <c r="N689" i="6"/>
  <c r="N690" i="6"/>
  <c r="N691" i="6"/>
  <c r="N692" i="6"/>
  <c r="N693" i="6"/>
  <c r="N694" i="6"/>
  <c r="N695" i="6"/>
  <c r="N696" i="6"/>
  <c r="N697" i="6"/>
  <c r="N698" i="6"/>
  <c r="N699" i="6"/>
  <c r="N700" i="6"/>
  <c r="N701" i="6"/>
  <c r="N702" i="6"/>
  <c r="N703" i="6"/>
  <c r="N704" i="6"/>
  <c r="N705" i="6"/>
  <c r="N706" i="6"/>
  <c r="N707" i="6"/>
  <c r="N708" i="6"/>
  <c r="N709" i="6"/>
  <c r="N710" i="6"/>
  <c r="N711" i="6"/>
  <c r="N712" i="6"/>
  <c r="N713" i="6"/>
  <c r="N714" i="6"/>
  <c r="N715" i="6"/>
  <c r="N716" i="6"/>
  <c r="N717" i="6"/>
  <c r="N718" i="6"/>
  <c r="N719" i="6"/>
  <c r="N720" i="6"/>
  <c r="N721" i="6"/>
  <c r="N722" i="6"/>
  <c r="N723" i="6"/>
  <c r="N724" i="6"/>
  <c r="N725" i="6"/>
  <c r="N726" i="6"/>
  <c r="N727" i="6"/>
  <c r="N728" i="6"/>
  <c r="N729" i="6"/>
  <c r="N730" i="6"/>
  <c r="N731" i="6"/>
  <c r="N732" i="6"/>
  <c r="N733" i="6"/>
  <c r="N734" i="6"/>
  <c r="N735" i="6"/>
  <c r="N736" i="6"/>
  <c r="N737" i="6"/>
  <c r="N738" i="6"/>
  <c r="N739" i="6"/>
  <c r="N740" i="6"/>
  <c r="N741" i="6"/>
  <c r="N742" i="6"/>
  <c r="N743" i="6"/>
  <c r="N744" i="6"/>
  <c r="N745" i="6"/>
  <c r="N746" i="6"/>
  <c r="N747" i="6"/>
  <c r="N748" i="6"/>
  <c r="N749" i="6"/>
  <c r="N750" i="6"/>
  <c r="N751" i="6"/>
  <c r="N752" i="6"/>
  <c r="N753" i="6"/>
  <c r="N754" i="6"/>
  <c r="N755" i="6"/>
  <c r="N756" i="6"/>
  <c r="N757" i="6"/>
  <c r="N758" i="6"/>
  <c r="N759" i="6"/>
  <c r="N760" i="6"/>
  <c r="N761" i="6"/>
  <c r="N762" i="6"/>
  <c r="N763" i="6"/>
  <c r="N764" i="6"/>
  <c r="N765" i="6"/>
  <c r="N766" i="6"/>
  <c r="N767" i="6"/>
  <c r="N768" i="6"/>
  <c r="N769" i="6"/>
  <c r="N770" i="6"/>
  <c r="N771" i="6"/>
  <c r="N772" i="6"/>
  <c r="N773" i="6"/>
  <c r="N774" i="6"/>
  <c r="N775" i="6"/>
  <c r="N776" i="6"/>
  <c r="N777" i="6"/>
  <c r="N778" i="6"/>
  <c r="N779" i="6"/>
  <c r="N780" i="6"/>
  <c r="N781" i="6"/>
  <c r="N782" i="6"/>
  <c r="N783" i="6"/>
  <c r="N784" i="6"/>
  <c r="N785" i="6"/>
  <c r="N786" i="6"/>
  <c r="N787" i="6"/>
  <c r="N788" i="6"/>
  <c r="N789" i="6"/>
  <c r="N790" i="6"/>
  <c r="N791" i="6"/>
  <c r="N792" i="6"/>
  <c r="N793" i="6"/>
  <c r="N794" i="6"/>
  <c r="N795" i="6"/>
  <c r="N796" i="6"/>
  <c r="N797" i="6"/>
  <c r="N798" i="6"/>
  <c r="N799" i="6"/>
  <c r="N800" i="6"/>
  <c r="N801" i="6"/>
  <c r="N802" i="6"/>
  <c r="N803" i="6"/>
  <c r="N804" i="6"/>
  <c r="N805" i="6"/>
  <c r="N806" i="6"/>
  <c r="N807" i="6"/>
  <c r="N808" i="6"/>
  <c r="N809" i="6"/>
  <c r="N810" i="6"/>
  <c r="N811" i="6"/>
  <c r="N812" i="6"/>
  <c r="N813" i="6"/>
  <c r="N814" i="6"/>
  <c r="N815" i="6"/>
  <c r="N816" i="6"/>
  <c r="N817" i="6"/>
  <c r="N818" i="6"/>
  <c r="N819" i="6"/>
  <c r="N820" i="6"/>
  <c r="N821" i="6"/>
  <c r="N822" i="6"/>
  <c r="N823" i="6"/>
  <c r="N824" i="6"/>
  <c r="N825" i="6"/>
  <c r="N826" i="6"/>
  <c r="N827" i="6"/>
  <c r="N828" i="6"/>
  <c r="N829" i="6"/>
  <c r="N830" i="6"/>
  <c r="N831" i="6"/>
  <c r="N832" i="6"/>
  <c r="N833" i="6"/>
  <c r="N834" i="6"/>
  <c r="N835" i="6"/>
  <c r="N836" i="6"/>
  <c r="N837" i="6"/>
  <c r="N838" i="6"/>
  <c r="N839" i="6"/>
  <c r="N840" i="6"/>
  <c r="N841" i="6"/>
  <c r="N842" i="6"/>
  <c r="N843" i="6"/>
  <c r="N844" i="6"/>
  <c r="N845" i="6"/>
  <c r="N846" i="6"/>
  <c r="N847" i="6"/>
  <c r="N848" i="6"/>
  <c r="N849" i="6"/>
  <c r="N850" i="6"/>
  <c r="N851" i="6"/>
  <c r="N852" i="6"/>
  <c r="N853" i="6"/>
  <c r="N854" i="6"/>
  <c r="N855" i="6"/>
  <c r="N856" i="6"/>
  <c r="N857" i="6"/>
  <c r="N858" i="6"/>
  <c r="N859" i="6"/>
  <c r="N860" i="6"/>
  <c r="N861" i="6"/>
  <c r="N862" i="6"/>
  <c r="N863" i="6"/>
  <c r="N864" i="6"/>
  <c r="N865" i="6"/>
  <c r="N866" i="6"/>
  <c r="N867" i="6"/>
  <c r="N868" i="6"/>
  <c r="N869" i="6"/>
  <c r="N870" i="6"/>
  <c r="N871" i="6"/>
  <c r="N872" i="6"/>
  <c r="N873" i="6"/>
  <c r="N874" i="6"/>
  <c r="N875" i="6"/>
  <c r="N876" i="6"/>
  <c r="N877" i="6"/>
  <c r="N878" i="6"/>
  <c r="N879" i="6"/>
  <c r="N880" i="6"/>
  <c r="N881" i="6"/>
  <c r="N882" i="6"/>
  <c r="N883" i="6"/>
  <c r="N884" i="6"/>
  <c r="N885" i="6"/>
  <c r="N886" i="6"/>
  <c r="N887" i="6"/>
  <c r="N888" i="6"/>
  <c r="N889" i="6"/>
  <c r="N890" i="6"/>
  <c r="N891" i="6"/>
  <c r="N892" i="6"/>
  <c r="N893" i="6"/>
  <c r="N894" i="6"/>
  <c r="N895" i="6"/>
  <c r="N896" i="6"/>
  <c r="N897" i="6"/>
  <c r="N898" i="6"/>
  <c r="N899" i="6"/>
  <c r="N900" i="6"/>
  <c r="N901" i="6"/>
  <c r="N902" i="6"/>
  <c r="N903" i="6"/>
  <c r="N904" i="6"/>
  <c r="N905" i="6"/>
  <c r="N906" i="6"/>
  <c r="N907" i="6"/>
  <c r="N908" i="6"/>
  <c r="N909" i="6"/>
  <c r="N910" i="6"/>
  <c r="N911" i="6"/>
  <c r="N912" i="6"/>
  <c r="N913" i="6"/>
  <c r="N914" i="6"/>
  <c r="N915" i="6"/>
  <c r="N916" i="6"/>
  <c r="N917" i="6"/>
  <c r="N918" i="6"/>
  <c r="N919" i="6"/>
  <c r="N920" i="6"/>
  <c r="N921" i="6"/>
  <c r="N922" i="6"/>
  <c r="N923" i="6"/>
  <c r="N924" i="6"/>
  <c r="N925" i="6"/>
  <c r="N926" i="6"/>
  <c r="N927" i="6"/>
  <c r="N928" i="6"/>
  <c r="N929" i="6"/>
  <c r="N930" i="6"/>
  <c r="N931" i="6"/>
  <c r="N932" i="6"/>
  <c r="N933" i="6"/>
  <c r="N934" i="6"/>
  <c r="N935" i="6"/>
  <c r="N936" i="6"/>
  <c r="N937" i="6"/>
  <c r="N938" i="6"/>
  <c r="N939" i="6"/>
  <c r="N940" i="6"/>
  <c r="N941" i="6"/>
  <c r="N942" i="6"/>
  <c r="N943" i="6"/>
  <c r="N944" i="6"/>
  <c r="N945" i="6"/>
  <c r="N946" i="6"/>
  <c r="N947" i="6"/>
  <c r="N948" i="6"/>
  <c r="N949" i="6"/>
  <c r="N950" i="6"/>
  <c r="N951" i="6"/>
  <c r="N952" i="6"/>
  <c r="N953" i="6"/>
  <c r="N954" i="6"/>
  <c r="N955" i="6"/>
  <c r="N956" i="6"/>
  <c r="N957" i="6"/>
  <c r="N958" i="6"/>
  <c r="N959" i="6"/>
  <c r="N960" i="6"/>
  <c r="N961" i="6"/>
  <c r="N962" i="6"/>
  <c r="N963" i="6"/>
  <c r="N964" i="6"/>
  <c r="N965" i="6"/>
  <c r="N966" i="6"/>
  <c r="N967" i="6"/>
  <c r="N968" i="6"/>
  <c r="N969" i="6"/>
  <c r="N970" i="6"/>
  <c r="N971" i="6"/>
  <c r="N972" i="6"/>
  <c r="N973" i="6"/>
  <c r="N974" i="6"/>
  <c r="N975" i="6"/>
  <c r="N976" i="6"/>
  <c r="N977" i="6"/>
  <c r="N978" i="6"/>
  <c r="N979" i="6"/>
  <c r="N980" i="6"/>
  <c r="N981" i="6"/>
  <c r="N982" i="6"/>
  <c r="N983" i="6"/>
  <c r="N984" i="6"/>
  <c r="N985" i="6"/>
  <c r="N986" i="6"/>
  <c r="N3" i="6"/>
  <c r="F49" i="9"/>
  <c r="F48" i="9"/>
  <c r="I49" i="9"/>
  <c r="I48" i="9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3" i="6"/>
  <c r="I35" i="9"/>
  <c r="F35" i="9"/>
  <c r="I34" i="9"/>
  <c r="F34" i="9"/>
  <c r="J790" i="8"/>
  <c r="J788" i="8"/>
  <c r="I790" i="8"/>
  <c r="I788" i="8"/>
  <c r="J212" i="7"/>
  <c r="J210" i="7"/>
  <c r="I212" i="7"/>
  <c r="I210" i="7"/>
  <c r="C786" i="8"/>
  <c r="D786" i="8"/>
  <c r="I42" i="9"/>
  <c r="F42" i="9"/>
  <c r="I41" i="9"/>
  <c r="F41" i="9"/>
  <c r="I27" i="9"/>
  <c r="I28" i="9"/>
  <c r="I29" i="9"/>
  <c r="I26" i="9"/>
  <c r="I20" i="9"/>
  <c r="I19" i="9"/>
  <c r="I14" i="9"/>
  <c r="I13" i="9"/>
  <c r="I12" i="9"/>
  <c r="I6" i="9"/>
  <c r="I7" i="9"/>
  <c r="I5" i="9"/>
  <c r="F28" i="9"/>
  <c r="F27" i="9"/>
  <c r="F26" i="9"/>
  <c r="F20" i="9"/>
  <c r="F19" i="9"/>
  <c r="F14" i="9"/>
  <c r="F13" i="9"/>
  <c r="F12" i="9"/>
  <c r="F6" i="9"/>
  <c r="F5" i="9"/>
  <c r="C790" i="8"/>
  <c r="C788" i="8"/>
  <c r="D214" i="7"/>
  <c r="D212" i="7"/>
  <c r="D210" i="7"/>
  <c r="D792" i="8"/>
  <c r="D790" i="8"/>
  <c r="D788" i="8"/>
  <c r="J786" i="8"/>
  <c r="I786" i="8"/>
  <c r="C212" i="7"/>
  <c r="C210" i="7"/>
  <c r="C208" i="7"/>
  <c r="B208" i="7"/>
  <c r="D208" i="7"/>
  <c r="L213" i="7"/>
  <c r="L212" i="7"/>
  <c r="L211" i="7"/>
  <c r="L210" i="7"/>
  <c r="L209" i="7"/>
  <c r="J208" i="7"/>
  <c r="I208" i="7"/>
  <c r="K789" i="8"/>
  <c r="H789" i="8"/>
  <c r="G789" i="8"/>
  <c r="F789" i="8"/>
  <c r="E789" i="8"/>
  <c r="K786" i="8"/>
  <c r="H786" i="8"/>
  <c r="G786" i="8"/>
  <c r="F786" i="8"/>
  <c r="E786" i="8"/>
  <c r="L791" i="8"/>
  <c r="L790" i="8"/>
  <c r="L789" i="8"/>
  <c r="L788" i="8"/>
  <c r="L787" i="8"/>
  <c r="B789" i="8"/>
  <c r="K211" i="7"/>
  <c r="H211" i="7"/>
  <c r="G211" i="7"/>
  <c r="F211" i="7"/>
  <c r="E211" i="7"/>
  <c r="B211" i="7"/>
  <c r="K791" i="8"/>
  <c r="K790" i="8"/>
  <c r="K788" i="8"/>
  <c r="K787" i="8"/>
  <c r="H791" i="8"/>
  <c r="G791" i="8"/>
  <c r="F791" i="8"/>
  <c r="E791" i="8"/>
  <c r="H790" i="8"/>
  <c r="G790" i="8"/>
  <c r="F790" i="8"/>
  <c r="E790" i="8"/>
  <c r="H788" i="8"/>
  <c r="G788" i="8"/>
  <c r="F788" i="8"/>
  <c r="E788" i="8"/>
  <c r="H787" i="8"/>
  <c r="G787" i="8"/>
  <c r="F787" i="8"/>
  <c r="E787" i="8"/>
  <c r="B791" i="8"/>
  <c r="B790" i="8"/>
  <c r="B788" i="8"/>
  <c r="B787" i="8"/>
  <c r="B786" i="8"/>
  <c r="B213" i="7"/>
  <c r="B212" i="7"/>
  <c r="B210" i="7"/>
  <c r="B209" i="7"/>
  <c r="K208" i="7"/>
  <c r="F208" i="7"/>
  <c r="G208" i="7"/>
  <c r="H208" i="7"/>
  <c r="E208" i="7"/>
  <c r="K213" i="7"/>
  <c r="K212" i="7"/>
  <c r="K210" i="7"/>
  <c r="K209" i="7"/>
  <c r="H213" i="7"/>
  <c r="H212" i="7"/>
  <c r="H210" i="7"/>
  <c r="H209" i="7"/>
  <c r="G213" i="7"/>
  <c r="G212" i="7"/>
  <c r="G210" i="7"/>
  <c r="G209" i="7"/>
  <c r="F213" i="7"/>
  <c r="F212" i="7"/>
  <c r="F210" i="7"/>
  <c r="F209" i="7"/>
  <c r="E213" i="7"/>
  <c r="E212" i="7"/>
  <c r="E210" i="7"/>
  <c r="E209" i="7"/>
  <c r="M985" i="5"/>
  <c r="M984" i="5"/>
  <c r="M983" i="5"/>
  <c r="M982" i="5"/>
  <c r="M981" i="5"/>
  <c r="M980" i="5"/>
  <c r="M979" i="5"/>
  <c r="M978" i="5"/>
  <c r="M977" i="5"/>
  <c r="M976" i="5"/>
  <c r="M975" i="5"/>
  <c r="M974" i="5"/>
  <c r="M973" i="5"/>
  <c r="M972" i="5"/>
  <c r="M971" i="5"/>
  <c r="M970" i="5"/>
  <c r="M969" i="5"/>
  <c r="M968" i="5"/>
  <c r="M967" i="5"/>
  <c r="M966" i="5"/>
  <c r="M965" i="5"/>
  <c r="M964" i="5"/>
  <c r="M963" i="5"/>
  <c r="M962" i="5"/>
  <c r="M961" i="5"/>
  <c r="M960" i="5"/>
  <c r="M959" i="5"/>
  <c r="M958" i="5"/>
  <c r="M957" i="5"/>
  <c r="M956" i="5"/>
  <c r="M955" i="5"/>
  <c r="M954" i="5"/>
  <c r="M953" i="5"/>
  <c r="M952" i="5"/>
  <c r="M951" i="5"/>
  <c r="M950" i="5"/>
  <c r="M949" i="5"/>
  <c r="M948" i="5"/>
  <c r="M947" i="5"/>
  <c r="M946" i="5"/>
  <c r="M945" i="5"/>
  <c r="M944" i="5"/>
  <c r="M943" i="5"/>
  <c r="M942" i="5"/>
  <c r="M941" i="5"/>
  <c r="M940" i="5"/>
  <c r="M939" i="5"/>
  <c r="M938" i="5"/>
  <c r="M937" i="5"/>
  <c r="M936" i="5"/>
  <c r="M935" i="5"/>
  <c r="M934" i="5"/>
  <c r="M933" i="5"/>
  <c r="M932" i="5"/>
  <c r="M931" i="5"/>
  <c r="M930" i="5"/>
  <c r="M929" i="5"/>
  <c r="M928" i="5"/>
  <c r="M927" i="5"/>
  <c r="M926" i="5"/>
  <c r="M925" i="5"/>
  <c r="M924" i="5"/>
  <c r="M923" i="5"/>
  <c r="M922" i="5"/>
  <c r="M921" i="5"/>
  <c r="M920" i="5"/>
  <c r="M919" i="5"/>
  <c r="M918" i="5"/>
  <c r="M917" i="5"/>
  <c r="M916" i="5"/>
  <c r="M915" i="5"/>
  <c r="M914" i="5"/>
  <c r="M913" i="5"/>
  <c r="M912" i="5"/>
  <c r="M911" i="5"/>
  <c r="M910" i="5"/>
  <c r="M909" i="5"/>
  <c r="M908" i="5"/>
  <c r="M907" i="5"/>
  <c r="M906" i="5"/>
  <c r="M905" i="5"/>
  <c r="M904" i="5"/>
  <c r="M903" i="5"/>
  <c r="M902" i="5"/>
  <c r="M901" i="5"/>
  <c r="M900" i="5"/>
  <c r="M899" i="5"/>
  <c r="M898" i="5"/>
  <c r="M897" i="5"/>
  <c r="M896" i="5"/>
  <c r="M895" i="5"/>
  <c r="M894" i="5"/>
  <c r="M893" i="5"/>
  <c r="M892" i="5"/>
  <c r="M891" i="5"/>
  <c r="M890" i="5"/>
  <c r="M889" i="5"/>
  <c r="M888" i="5"/>
  <c r="M887" i="5"/>
  <c r="M886" i="5"/>
  <c r="M885" i="5"/>
  <c r="M884" i="5"/>
  <c r="M883" i="5"/>
  <c r="M882" i="5"/>
  <c r="M881" i="5"/>
  <c r="M880" i="5"/>
  <c r="M879" i="5"/>
  <c r="M878" i="5"/>
  <c r="M877" i="5"/>
  <c r="M876" i="5"/>
  <c r="M875" i="5"/>
  <c r="M874" i="5"/>
  <c r="M873" i="5"/>
  <c r="M872" i="5"/>
  <c r="M871" i="5"/>
  <c r="M870" i="5"/>
  <c r="M869" i="5"/>
  <c r="M868" i="5"/>
  <c r="M867" i="5"/>
  <c r="M866" i="5"/>
  <c r="M865" i="5"/>
  <c r="M864" i="5"/>
  <c r="M863" i="5"/>
  <c r="M862" i="5"/>
  <c r="M861" i="5"/>
  <c r="M860" i="5"/>
  <c r="M859" i="5"/>
  <c r="M858" i="5"/>
  <c r="M857" i="5"/>
  <c r="M856" i="5"/>
  <c r="M855" i="5"/>
  <c r="M854" i="5"/>
  <c r="M853" i="5"/>
  <c r="M852" i="5"/>
  <c r="M851" i="5"/>
  <c r="M850" i="5"/>
  <c r="M849" i="5"/>
  <c r="M848" i="5"/>
  <c r="M847" i="5"/>
  <c r="M846" i="5"/>
  <c r="M845" i="5"/>
  <c r="M844" i="5"/>
  <c r="M843" i="5"/>
  <c r="M842" i="5"/>
  <c r="M841" i="5"/>
  <c r="M840" i="5"/>
  <c r="M839" i="5"/>
  <c r="M838" i="5"/>
  <c r="M837" i="5"/>
  <c r="M836" i="5"/>
  <c r="M835" i="5"/>
  <c r="M834" i="5"/>
  <c r="M833" i="5"/>
  <c r="M832" i="5"/>
  <c r="M831" i="5"/>
  <c r="M830" i="5"/>
  <c r="M829" i="5"/>
  <c r="M828" i="5"/>
  <c r="M827" i="5"/>
  <c r="M826" i="5"/>
  <c r="M825" i="5"/>
  <c r="M824" i="5"/>
  <c r="M823" i="5"/>
  <c r="M822" i="5"/>
  <c r="M821" i="5"/>
  <c r="M820" i="5"/>
  <c r="M819" i="5"/>
  <c r="M818" i="5"/>
  <c r="M817" i="5"/>
  <c r="M816" i="5"/>
  <c r="M815" i="5"/>
  <c r="M814" i="5"/>
  <c r="M813" i="5"/>
  <c r="M812" i="5"/>
  <c r="M811" i="5"/>
  <c r="M810" i="5"/>
  <c r="M809" i="5"/>
  <c r="M808" i="5"/>
  <c r="M807" i="5"/>
  <c r="M806" i="5"/>
  <c r="M805" i="5"/>
  <c r="M804" i="5"/>
  <c r="M803" i="5"/>
  <c r="M802" i="5"/>
  <c r="M801" i="5"/>
  <c r="M800" i="5"/>
  <c r="M799" i="5"/>
  <c r="M798" i="5"/>
  <c r="M797" i="5"/>
  <c r="M796" i="5"/>
  <c r="M795" i="5"/>
  <c r="M794" i="5"/>
  <c r="M793" i="5"/>
  <c r="M792" i="5"/>
  <c r="M791" i="5"/>
  <c r="M790" i="5"/>
  <c r="M789" i="5"/>
  <c r="M788" i="5"/>
  <c r="M787" i="5"/>
  <c r="M786" i="5"/>
  <c r="M785" i="5"/>
  <c r="M784" i="5"/>
  <c r="M783" i="5"/>
  <c r="M782" i="5"/>
  <c r="M781" i="5"/>
  <c r="M780" i="5"/>
  <c r="M779" i="5"/>
  <c r="M778" i="5"/>
  <c r="M777" i="5"/>
  <c r="M776" i="5"/>
  <c r="M775" i="5"/>
  <c r="M774" i="5"/>
  <c r="M773" i="5"/>
  <c r="M772" i="5"/>
  <c r="M771" i="5"/>
  <c r="M770" i="5"/>
  <c r="M769" i="5"/>
  <c r="M768" i="5"/>
  <c r="M767" i="5"/>
  <c r="M766" i="5"/>
  <c r="M765" i="5"/>
  <c r="M764" i="5"/>
  <c r="M763" i="5"/>
  <c r="M762" i="5"/>
  <c r="M761" i="5"/>
  <c r="M760" i="5"/>
  <c r="M759" i="5"/>
  <c r="M758" i="5"/>
  <c r="M757" i="5"/>
  <c r="M756" i="5"/>
  <c r="M755" i="5"/>
  <c r="M754" i="5"/>
  <c r="M753" i="5"/>
  <c r="M752" i="5"/>
  <c r="M751" i="5"/>
  <c r="M750" i="5"/>
  <c r="M749" i="5"/>
  <c r="M748" i="5"/>
  <c r="M747" i="5"/>
  <c r="M746" i="5"/>
  <c r="M745" i="5"/>
  <c r="M744" i="5"/>
  <c r="M743" i="5"/>
  <c r="M742" i="5"/>
  <c r="M741" i="5"/>
  <c r="M740" i="5"/>
  <c r="M739" i="5"/>
  <c r="M738" i="5"/>
  <c r="M737" i="5"/>
  <c r="M736" i="5"/>
  <c r="M735" i="5"/>
  <c r="M734" i="5"/>
  <c r="M733" i="5"/>
  <c r="M732" i="5"/>
  <c r="M731" i="5"/>
  <c r="M730" i="5"/>
  <c r="M729" i="5"/>
  <c r="M728" i="5"/>
  <c r="M727" i="5"/>
  <c r="M726" i="5"/>
  <c r="M725" i="5"/>
  <c r="M724" i="5"/>
  <c r="M723" i="5"/>
  <c r="M722" i="5"/>
  <c r="M721" i="5"/>
  <c r="M720" i="5"/>
  <c r="M719" i="5"/>
  <c r="M718" i="5"/>
  <c r="M717" i="5"/>
  <c r="M716" i="5"/>
  <c r="M715" i="5"/>
  <c r="M714" i="5"/>
  <c r="M713" i="5"/>
  <c r="M712" i="5"/>
  <c r="M711" i="5"/>
  <c r="M710" i="5"/>
  <c r="M709" i="5"/>
  <c r="M708" i="5"/>
  <c r="M707" i="5"/>
  <c r="M706" i="5"/>
  <c r="M705" i="5"/>
  <c r="M704" i="5"/>
  <c r="M703" i="5"/>
  <c r="M702" i="5"/>
  <c r="M701" i="5"/>
  <c r="M700" i="5"/>
  <c r="M699" i="5"/>
  <c r="M698" i="5"/>
  <c r="M697" i="5"/>
  <c r="M696" i="5"/>
  <c r="M695" i="5"/>
  <c r="M694" i="5"/>
  <c r="M693" i="5"/>
  <c r="M692" i="5"/>
  <c r="M691" i="5"/>
  <c r="M690" i="5"/>
  <c r="M689" i="5"/>
  <c r="M688" i="5"/>
  <c r="M687" i="5"/>
  <c r="M686" i="5"/>
  <c r="M685" i="5"/>
  <c r="M684" i="5"/>
  <c r="M683" i="5"/>
  <c r="M682" i="5"/>
  <c r="M681" i="5"/>
  <c r="M680" i="5"/>
  <c r="M679" i="5"/>
  <c r="M678" i="5"/>
  <c r="M677" i="5"/>
  <c r="M676" i="5"/>
  <c r="M675" i="5"/>
  <c r="M674" i="5"/>
  <c r="M673" i="5"/>
  <c r="M672" i="5"/>
  <c r="M671" i="5"/>
  <c r="M670" i="5"/>
  <c r="M669" i="5"/>
  <c r="M668" i="5"/>
  <c r="M667" i="5"/>
  <c r="M666" i="5"/>
  <c r="M665" i="5"/>
  <c r="M664" i="5"/>
  <c r="M663" i="5"/>
  <c r="M662" i="5"/>
  <c r="M661" i="5"/>
  <c r="M660" i="5"/>
  <c r="M659" i="5"/>
  <c r="M658" i="5"/>
  <c r="M657" i="5"/>
  <c r="M656" i="5"/>
  <c r="M655" i="5"/>
  <c r="M654" i="5"/>
  <c r="M653" i="5"/>
  <c r="M652" i="5"/>
  <c r="M651" i="5"/>
  <c r="M650" i="5"/>
  <c r="M649" i="5"/>
  <c r="M648" i="5"/>
  <c r="M647" i="5"/>
  <c r="M646" i="5"/>
  <c r="M645" i="5"/>
  <c r="M644" i="5"/>
  <c r="M643" i="5"/>
  <c r="M642" i="5"/>
  <c r="M641" i="5"/>
  <c r="M640" i="5"/>
  <c r="M639" i="5"/>
  <c r="M638" i="5"/>
  <c r="M637" i="5"/>
  <c r="M636" i="5"/>
  <c r="M635" i="5"/>
  <c r="M634" i="5"/>
  <c r="M633" i="5"/>
  <c r="M632" i="5"/>
  <c r="M631" i="5"/>
  <c r="M630" i="5"/>
  <c r="M629" i="5"/>
  <c r="M628" i="5"/>
  <c r="M627" i="5"/>
  <c r="M626" i="5"/>
  <c r="M625" i="5"/>
  <c r="M624" i="5"/>
  <c r="M623" i="5"/>
  <c r="M622" i="5"/>
  <c r="M621" i="5"/>
  <c r="M620" i="5"/>
  <c r="M619" i="5"/>
  <c r="M618" i="5"/>
  <c r="M617" i="5"/>
  <c r="M616" i="5"/>
  <c r="M615" i="5"/>
  <c r="M614" i="5"/>
  <c r="M613" i="5"/>
  <c r="M612" i="5"/>
  <c r="M611" i="5"/>
  <c r="M610" i="5"/>
  <c r="M609" i="5"/>
  <c r="M608" i="5"/>
  <c r="M607" i="5"/>
  <c r="M606" i="5"/>
  <c r="M605" i="5"/>
  <c r="M604" i="5"/>
  <c r="M603" i="5"/>
  <c r="M602" i="5"/>
  <c r="M601" i="5"/>
  <c r="M600" i="5"/>
  <c r="M599" i="5"/>
  <c r="M598" i="5"/>
  <c r="M597" i="5"/>
  <c r="M596" i="5"/>
  <c r="M595" i="5"/>
  <c r="M594" i="5"/>
  <c r="M593" i="5"/>
  <c r="M592" i="5"/>
  <c r="M591" i="5"/>
  <c r="M590" i="5"/>
  <c r="M589" i="5"/>
  <c r="M588" i="5"/>
  <c r="M587" i="5"/>
  <c r="M586" i="5"/>
  <c r="M585" i="5"/>
  <c r="M584" i="5"/>
  <c r="M583" i="5"/>
  <c r="M582" i="5"/>
  <c r="M581" i="5"/>
  <c r="M580" i="5"/>
  <c r="M579" i="5"/>
  <c r="M578" i="5"/>
  <c r="M577" i="5"/>
  <c r="M576" i="5"/>
  <c r="M575" i="5"/>
  <c r="M574" i="5"/>
  <c r="M573" i="5"/>
  <c r="M572" i="5"/>
  <c r="M571" i="5"/>
  <c r="M570" i="5"/>
  <c r="M569" i="5"/>
  <c r="M568" i="5"/>
  <c r="M567" i="5"/>
  <c r="M566" i="5"/>
  <c r="M565" i="5"/>
  <c r="M564" i="5"/>
  <c r="M563" i="5"/>
  <c r="M562" i="5"/>
  <c r="M561" i="5"/>
  <c r="M560" i="5"/>
  <c r="M559" i="5"/>
  <c r="M558" i="5"/>
  <c r="M557" i="5"/>
  <c r="M556" i="5"/>
  <c r="M555" i="5"/>
  <c r="M554" i="5"/>
  <c r="M553" i="5"/>
  <c r="M552" i="5"/>
  <c r="M551" i="5"/>
  <c r="M550" i="5"/>
  <c r="M549" i="5"/>
  <c r="M548" i="5"/>
  <c r="M547" i="5"/>
  <c r="M546" i="5"/>
  <c r="M545" i="5"/>
  <c r="M544" i="5"/>
  <c r="M543" i="5"/>
  <c r="M542" i="5"/>
  <c r="M541" i="5"/>
  <c r="M540" i="5"/>
  <c r="M539" i="5"/>
  <c r="M538" i="5"/>
  <c r="M537" i="5"/>
  <c r="M536" i="5"/>
  <c r="M535" i="5"/>
  <c r="M534" i="5"/>
  <c r="M533" i="5"/>
  <c r="M532" i="5"/>
  <c r="M531" i="5"/>
  <c r="M530" i="5"/>
  <c r="M529" i="5"/>
  <c r="M528" i="5"/>
  <c r="M527" i="5"/>
  <c r="M526" i="5"/>
  <c r="M525" i="5"/>
  <c r="M524" i="5"/>
  <c r="M523" i="5"/>
  <c r="M522" i="5"/>
  <c r="M521" i="5"/>
  <c r="M520" i="5"/>
  <c r="M519" i="5"/>
  <c r="M518" i="5"/>
  <c r="M517" i="5"/>
  <c r="M516" i="5"/>
  <c r="M515" i="5"/>
  <c r="M514" i="5"/>
  <c r="M513" i="5"/>
  <c r="M512" i="5"/>
  <c r="M511" i="5"/>
  <c r="M510" i="5"/>
  <c r="M509" i="5"/>
  <c r="M508" i="5"/>
  <c r="M507" i="5"/>
  <c r="M506" i="5"/>
  <c r="M505" i="5"/>
  <c r="M504" i="5"/>
  <c r="M503" i="5"/>
  <c r="M502" i="5"/>
  <c r="M501" i="5"/>
  <c r="M500" i="5"/>
  <c r="M499" i="5"/>
  <c r="M498" i="5"/>
  <c r="M497" i="5"/>
  <c r="M496" i="5"/>
  <c r="M495" i="5"/>
  <c r="M494" i="5"/>
  <c r="M493" i="5"/>
  <c r="M492" i="5"/>
  <c r="M491" i="5"/>
  <c r="M490" i="5"/>
  <c r="M489" i="5"/>
  <c r="M488" i="5"/>
  <c r="M487" i="5"/>
  <c r="M486" i="5"/>
  <c r="M485" i="5"/>
  <c r="M484" i="5"/>
  <c r="M483" i="5"/>
  <c r="M482" i="5"/>
  <c r="M481" i="5"/>
  <c r="M480" i="5"/>
  <c r="M479" i="5"/>
  <c r="M478" i="5"/>
  <c r="M477" i="5"/>
  <c r="M476" i="5"/>
  <c r="M475" i="5"/>
  <c r="M474" i="5"/>
  <c r="M473" i="5"/>
  <c r="M472" i="5"/>
  <c r="M471" i="5"/>
  <c r="M470" i="5"/>
  <c r="M469" i="5"/>
  <c r="M468" i="5"/>
  <c r="M467" i="5"/>
  <c r="M466" i="5"/>
  <c r="M465" i="5"/>
  <c r="M464" i="5"/>
  <c r="M463" i="5"/>
  <c r="M462" i="5"/>
  <c r="M461" i="5"/>
  <c r="M460" i="5"/>
  <c r="M459" i="5"/>
  <c r="M458" i="5"/>
  <c r="M457" i="5"/>
  <c r="M456" i="5"/>
  <c r="M455" i="5"/>
  <c r="M454" i="5"/>
  <c r="M453" i="5"/>
  <c r="M452" i="5"/>
  <c r="M451" i="5"/>
  <c r="M450" i="5"/>
  <c r="M449" i="5"/>
  <c r="M448" i="5"/>
  <c r="M447" i="5"/>
  <c r="M446" i="5"/>
  <c r="M445" i="5"/>
  <c r="M444" i="5"/>
  <c r="M443" i="5"/>
  <c r="M442" i="5"/>
  <c r="M441" i="5"/>
  <c r="M440" i="5"/>
  <c r="M439" i="5"/>
  <c r="M438" i="5"/>
  <c r="M437" i="5"/>
  <c r="M436" i="5"/>
  <c r="M435" i="5"/>
  <c r="M434" i="5"/>
  <c r="M433" i="5"/>
  <c r="M432" i="5"/>
  <c r="M431" i="5"/>
  <c r="M430" i="5"/>
  <c r="M429" i="5"/>
  <c r="M428" i="5"/>
  <c r="M427" i="5"/>
  <c r="M426" i="5"/>
  <c r="M425" i="5"/>
  <c r="M424" i="5"/>
  <c r="M423" i="5"/>
  <c r="M422" i="5"/>
  <c r="M421" i="5"/>
  <c r="M420" i="5"/>
  <c r="M419" i="5"/>
  <c r="M418" i="5"/>
  <c r="M417" i="5"/>
  <c r="M416" i="5"/>
  <c r="M415" i="5"/>
  <c r="M414" i="5"/>
  <c r="M413" i="5"/>
  <c r="M412" i="5"/>
  <c r="M411" i="5"/>
  <c r="M410" i="5"/>
  <c r="M409" i="5"/>
  <c r="M408" i="5"/>
  <c r="M407" i="5"/>
  <c r="M406" i="5"/>
  <c r="M405" i="5"/>
  <c r="M404" i="5"/>
  <c r="M403" i="5"/>
  <c r="M402" i="5"/>
  <c r="M401" i="5"/>
  <c r="M400" i="5"/>
  <c r="M399" i="5"/>
  <c r="M398" i="5"/>
  <c r="M397" i="5"/>
  <c r="M396" i="5"/>
  <c r="M395" i="5"/>
  <c r="M394" i="5"/>
  <c r="M393" i="5"/>
  <c r="M392" i="5"/>
  <c r="M391" i="5"/>
  <c r="M390" i="5"/>
  <c r="M389" i="5"/>
  <c r="M388" i="5"/>
  <c r="M387" i="5"/>
  <c r="M386" i="5"/>
  <c r="M385" i="5"/>
  <c r="M384" i="5"/>
  <c r="M383" i="5"/>
  <c r="M382" i="5"/>
  <c r="M381" i="5"/>
  <c r="M380" i="5"/>
  <c r="M379" i="5"/>
  <c r="M378" i="5"/>
  <c r="M377" i="5"/>
  <c r="M376" i="5"/>
  <c r="M375" i="5"/>
  <c r="M374" i="5"/>
  <c r="M373" i="5"/>
  <c r="M372" i="5"/>
  <c r="M371" i="5"/>
  <c r="M370" i="5"/>
  <c r="M369" i="5"/>
  <c r="M368" i="5"/>
  <c r="M367" i="5"/>
  <c r="M366" i="5"/>
  <c r="M365" i="5"/>
  <c r="M364" i="5"/>
  <c r="M363" i="5"/>
  <c r="M362" i="5"/>
  <c r="M361" i="5"/>
  <c r="M360" i="5"/>
  <c r="M359" i="5"/>
  <c r="M358" i="5"/>
  <c r="M357" i="5"/>
  <c r="M356" i="5"/>
  <c r="M355" i="5"/>
  <c r="M354" i="5"/>
  <c r="M353" i="5"/>
  <c r="M352" i="5"/>
  <c r="M351" i="5"/>
  <c r="M350" i="5"/>
  <c r="M349" i="5"/>
  <c r="M348" i="5"/>
  <c r="M347" i="5"/>
  <c r="M346" i="5"/>
  <c r="M345" i="5"/>
  <c r="M344" i="5"/>
  <c r="M343" i="5"/>
  <c r="M342" i="5"/>
  <c r="M341" i="5"/>
  <c r="M340" i="5"/>
  <c r="M339" i="5"/>
  <c r="M338" i="5"/>
  <c r="M337" i="5"/>
  <c r="M336" i="5"/>
  <c r="M335" i="5"/>
  <c r="M334" i="5"/>
  <c r="M333" i="5"/>
  <c r="M332" i="5"/>
  <c r="M331" i="5"/>
  <c r="M330" i="5"/>
  <c r="M329" i="5"/>
  <c r="M328" i="5"/>
  <c r="M327" i="5"/>
  <c r="M326" i="5"/>
  <c r="M325" i="5"/>
  <c r="M324" i="5"/>
  <c r="M323" i="5"/>
  <c r="M322" i="5"/>
  <c r="M321" i="5"/>
  <c r="M320" i="5"/>
  <c r="M319" i="5"/>
  <c r="M318" i="5"/>
  <c r="M317" i="5"/>
  <c r="M316" i="5"/>
  <c r="M315" i="5"/>
  <c r="M314" i="5"/>
  <c r="M313" i="5"/>
  <c r="M312" i="5"/>
  <c r="M311" i="5"/>
  <c r="M310" i="5"/>
  <c r="M309" i="5"/>
  <c r="M308" i="5"/>
  <c r="M307" i="5"/>
  <c r="M306" i="5"/>
  <c r="M305" i="5"/>
  <c r="M304" i="5"/>
  <c r="M303" i="5"/>
  <c r="M302" i="5"/>
  <c r="M301" i="5"/>
  <c r="M300" i="5"/>
  <c r="M299" i="5"/>
  <c r="M298" i="5"/>
  <c r="M297" i="5"/>
  <c r="M296" i="5"/>
  <c r="M295" i="5"/>
  <c r="M294" i="5"/>
  <c r="M293" i="5"/>
  <c r="M292" i="5"/>
  <c r="M291" i="5"/>
  <c r="M290" i="5"/>
  <c r="M289" i="5"/>
  <c r="M288" i="5"/>
  <c r="M287" i="5"/>
  <c r="M286" i="5"/>
  <c r="M285" i="5"/>
  <c r="M284" i="5"/>
  <c r="M283" i="5"/>
  <c r="M282" i="5"/>
  <c r="M281" i="5"/>
  <c r="M280" i="5"/>
  <c r="M279" i="5"/>
  <c r="M278" i="5"/>
  <c r="M277" i="5"/>
  <c r="M276" i="5"/>
  <c r="M275" i="5"/>
  <c r="M274" i="5"/>
  <c r="M273" i="5"/>
  <c r="M272" i="5"/>
  <c r="M271" i="5"/>
  <c r="M270" i="5"/>
  <c r="M269" i="5"/>
  <c r="M268" i="5"/>
  <c r="M267" i="5"/>
  <c r="M266" i="5"/>
  <c r="M265" i="5"/>
  <c r="M264" i="5"/>
  <c r="M263" i="5"/>
  <c r="M262" i="5"/>
  <c r="M261" i="5"/>
  <c r="M260" i="5"/>
  <c r="M259" i="5"/>
  <c r="M258" i="5"/>
  <c r="M257" i="5"/>
  <c r="M256" i="5"/>
  <c r="M255" i="5"/>
  <c r="M254" i="5"/>
  <c r="M253" i="5"/>
  <c r="M252" i="5"/>
  <c r="M251" i="5"/>
  <c r="M250" i="5"/>
  <c r="M249" i="5"/>
  <c r="M248" i="5"/>
  <c r="M247" i="5"/>
  <c r="M246" i="5"/>
  <c r="M245" i="5"/>
  <c r="M244" i="5"/>
  <c r="M243" i="5"/>
  <c r="M242" i="5"/>
  <c r="M241" i="5"/>
  <c r="M240" i="5"/>
  <c r="M239" i="5"/>
  <c r="M238" i="5"/>
  <c r="M237" i="5"/>
  <c r="M236" i="5"/>
  <c r="M235" i="5"/>
  <c r="M234" i="5"/>
  <c r="M233" i="5"/>
  <c r="M232" i="5"/>
  <c r="M231" i="5"/>
  <c r="M230" i="5"/>
  <c r="M229" i="5"/>
  <c r="M228" i="5"/>
  <c r="M227" i="5"/>
  <c r="M226" i="5"/>
  <c r="M225" i="5"/>
  <c r="M224" i="5"/>
  <c r="M223" i="5"/>
  <c r="M222" i="5"/>
  <c r="M221" i="5"/>
  <c r="M220" i="5"/>
  <c r="M219" i="5"/>
  <c r="M218" i="5"/>
  <c r="M217" i="5"/>
  <c r="M216" i="5"/>
  <c r="M215" i="5"/>
  <c r="M214" i="5"/>
  <c r="M213" i="5"/>
  <c r="M212" i="5"/>
  <c r="M211" i="5"/>
  <c r="M210" i="5"/>
  <c r="M209" i="5"/>
  <c r="M208" i="5"/>
  <c r="M207" i="5"/>
  <c r="M206" i="5"/>
  <c r="M205" i="5"/>
  <c r="M204" i="5"/>
  <c r="M203" i="5"/>
  <c r="M202" i="5"/>
  <c r="M201" i="5"/>
  <c r="M200" i="5"/>
  <c r="M199" i="5"/>
  <c r="M198" i="5"/>
  <c r="M197" i="5"/>
  <c r="M196" i="5"/>
  <c r="M195" i="5"/>
  <c r="M194" i="5"/>
  <c r="M193" i="5"/>
  <c r="M192" i="5"/>
  <c r="M191" i="5"/>
  <c r="M190" i="5"/>
  <c r="M189" i="5"/>
  <c r="M188" i="5"/>
  <c r="M187" i="5"/>
  <c r="M186" i="5"/>
  <c r="M185" i="5"/>
  <c r="M184" i="5"/>
  <c r="M183" i="5"/>
  <c r="M182" i="5"/>
  <c r="M181" i="5"/>
  <c r="M180" i="5"/>
  <c r="M179" i="5"/>
  <c r="M178" i="5"/>
  <c r="M177" i="5"/>
  <c r="M176" i="5"/>
  <c r="M175" i="5"/>
  <c r="M174" i="5"/>
  <c r="M173" i="5"/>
  <c r="M172" i="5"/>
  <c r="M171" i="5"/>
  <c r="M170" i="5"/>
  <c r="M169" i="5"/>
  <c r="M168" i="5"/>
  <c r="M167" i="5"/>
  <c r="M166" i="5"/>
  <c r="M165" i="5"/>
  <c r="M164" i="5"/>
  <c r="M163" i="5"/>
  <c r="M162" i="5"/>
  <c r="M161" i="5"/>
  <c r="M160" i="5"/>
  <c r="M159" i="5"/>
  <c r="M158" i="5"/>
  <c r="M157" i="5"/>
  <c r="M156" i="5"/>
  <c r="M155" i="5"/>
  <c r="M154" i="5"/>
  <c r="M153" i="5"/>
  <c r="M152" i="5"/>
  <c r="M151" i="5"/>
  <c r="M150" i="5"/>
  <c r="M149" i="5"/>
  <c r="M148" i="5"/>
  <c r="M147" i="5"/>
  <c r="M146" i="5"/>
  <c r="M145" i="5"/>
  <c r="M144" i="5"/>
  <c r="M143" i="5"/>
  <c r="M142" i="5"/>
  <c r="M141" i="5"/>
  <c r="M140" i="5"/>
  <c r="M139" i="5"/>
  <c r="M138" i="5"/>
  <c r="M137" i="5"/>
  <c r="M136" i="5"/>
  <c r="M135" i="5"/>
  <c r="M134" i="5"/>
  <c r="M133" i="5"/>
  <c r="M132" i="5"/>
  <c r="M131" i="5"/>
  <c r="M130" i="5"/>
  <c r="M129" i="5"/>
  <c r="M128" i="5"/>
  <c r="M127" i="5"/>
  <c r="M126" i="5"/>
  <c r="M125" i="5"/>
  <c r="M124" i="5"/>
  <c r="M123" i="5"/>
  <c r="M122" i="5"/>
  <c r="M121" i="5"/>
  <c r="M120" i="5"/>
  <c r="M119" i="5"/>
  <c r="M118" i="5"/>
  <c r="M117" i="5"/>
  <c r="M116" i="5"/>
  <c r="M115" i="5"/>
  <c r="M114" i="5"/>
  <c r="M113" i="5"/>
  <c r="M112" i="5"/>
  <c r="M111" i="5"/>
  <c r="M110" i="5"/>
  <c r="M109" i="5"/>
  <c r="M108" i="5"/>
  <c r="M107" i="5"/>
  <c r="M106" i="5"/>
  <c r="M105" i="5"/>
  <c r="M104" i="5"/>
  <c r="M103" i="5"/>
  <c r="M102" i="5"/>
  <c r="M101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M57" i="5"/>
  <c r="M56" i="5"/>
  <c r="M55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M2" i="5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N823" i="4"/>
  <c r="N824" i="4"/>
  <c r="N825" i="4"/>
  <c r="N826" i="4"/>
  <c r="N827" i="4"/>
  <c r="N828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959" i="4"/>
  <c r="N960" i="4"/>
  <c r="N961" i="4"/>
  <c r="N962" i="4"/>
  <c r="N963" i="4"/>
  <c r="N964" i="4"/>
  <c r="N965" i="4"/>
  <c r="N966" i="4"/>
  <c r="N967" i="4"/>
  <c r="N968" i="4"/>
  <c r="N969" i="4"/>
  <c r="N970" i="4"/>
  <c r="N971" i="4"/>
  <c r="N972" i="4"/>
  <c r="N973" i="4"/>
  <c r="N974" i="4"/>
  <c r="N975" i="4"/>
  <c r="N976" i="4"/>
  <c r="N977" i="4"/>
  <c r="N978" i="4"/>
  <c r="N979" i="4"/>
  <c r="N980" i="4"/>
  <c r="N981" i="4"/>
  <c r="N982" i="4"/>
  <c r="N983" i="4"/>
  <c r="N984" i="4"/>
  <c r="N985" i="4"/>
  <c r="N986" i="4"/>
  <c r="N987" i="4"/>
  <c r="N988" i="4"/>
  <c r="N989" i="4"/>
  <c r="N990" i="4"/>
  <c r="N991" i="4"/>
  <c r="N992" i="4"/>
  <c r="N2" i="4"/>
  <c r="G56" i="9"/>
  <c r="G55" i="9"/>
  <c r="G49" i="9"/>
  <c r="G48" i="9"/>
  <c r="G35" i="9"/>
  <c r="G34" i="9"/>
  <c r="G42" i="9"/>
  <c r="G41" i="9"/>
  <c r="G29" i="9"/>
  <c r="G28" i="9"/>
  <c r="G27" i="9"/>
  <c r="G26" i="9"/>
  <c r="G7" i="9"/>
  <c r="G6" i="9"/>
  <c r="G5" i="9"/>
  <c r="G20" i="9"/>
  <c r="G19" i="9"/>
  <c r="G14" i="9"/>
  <c r="G13" i="9"/>
  <c r="G12" i="9"/>
  <c r="H56" i="9" l="1"/>
  <c r="H55" i="9"/>
  <c r="H48" i="9"/>
  <c r="H49" i="9"/>
  <c r="H29" i="9"/>
  <c r="H26" i="9"/>
  <c r="H27" i="9"/>
  <c r="H28" i="9"/>
  <c r="H35" i="9"/>
  <c r="H34" i="9"/>
  <c r="H42" i="9"/>
  <c r="H41" i="9"/>
  <c r="H12" i="9"/>
  <c r="H13" i="9"/>
  <c r="H14" i="9"/>
  <c r="H19" i="9"/>
  <c r="H20" i="9"/>
  <c r="H5" i="9"/>
  <c r="H6" i="9"/>
  <c r="H7" i="9"/>
  <c r="I57" i="9" l="1"/>
  <c r="I43" i="9"/>
  <c r="I50" i="9"/>
  <c r="I30" i="9"/>
  <c r="I36" i="9"/>
  <c r="I8" i="9"/>
  <c r="I21" i="9"/>
  <c r="I15" i="9"/>
</calcChain>
</file>

<file path=xl/sharedStrings.xml><?xml version="1.0" encoding="utf-8"?>
<sst xmlns="http://schemas.openxmlformats.org/spreadsheetml/2006/main" count="12201" uniqueCount="817">
  <si>
    <t>Row_Number</t>
  </si>
  <si>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</si>
  <si>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</si>
  <si>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</si>
  <si>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</si>
  <si>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</si>
  <si>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</si>
  <si>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</si>
  <si>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</si>
  <si>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</si>
  <si>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</si>
  <si>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</si>
  <si>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</si>
  <si>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</si>
  <si>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</si>
  <si>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</si>
  <si>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</si>
  <si>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</si>
  <si>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</si>
  <si>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</si>
  <si>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</si>
  <si>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</si>
  <si>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</si>
  <si>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</si>
  <si>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</si>
  <si>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</si>
  <si>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</si>
  <si>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</si>
  <si>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</si>
  <si>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</si>
  <si>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</si>
  <si>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</si>
  <si>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</si>
  <si>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</si>
  <si>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</si>
  <si>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</si>
  <si>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</si>
  <si>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</si>
  <si>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</si>
  <si>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</si>
  <si>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</si>
  <si>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</si>
  <si>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</si>
  <si>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</si>
  <si>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</si>
  <si>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</si>
  <si>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</si>
  <si>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</si>
  <si>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</si>
  <si>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</si>
  <si>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</si>
  <si>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</si>
  <si>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</si>
  <si>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</si>
  <si>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</si>
  <si>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</si>
  <si>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</si>
  <si>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</si>
  <si>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</si>
  <si>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</si>
  <si>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</si>
  <si>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</si>
  <si>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</si>
  <si>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</si>
  <si>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</si>
  <si>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</si>
  <si>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</si>
  <si>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</si>
  <si>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</si>
  <si>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</si>
  <si>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</si>
  <si>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</si>
  <si>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</si>
  <si>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</si>
  <si>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</si>
  <si>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</si>
  <si>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</si>
  <si>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</si>
  <si>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</si>
  <si>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</si>
  <si>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</si>
  <si>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</si>
  <si>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</si>
  <si>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</si>
  <si>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</si>
  <si>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</si>
  <si>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</si>
  <si>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</si>
  <si>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</si>
  <si>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</si>
  <si>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</si>
  <si>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</si>
  <si>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</si>
  <si>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</si>
  <si>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</si>
  <si>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</si>
  <si>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</si>
  <si>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</si>
  <si>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</si>
  <si>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</si>
  <si>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</si>
  <si>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</si>
  <si>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</si>
  <si>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</si>
  <si>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</si>
  <si>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</si>
  <si>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</si>
  <si>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</si>
  <si>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</si>
  <si>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</si>
  <si>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</si>
  <si>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</si>
  <si>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</si>
  <si>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</si>
  <si>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</si>
  <si>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</si>
  <si>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</si>
  <si>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</si>
  <si>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</si>
  <si>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</si>
  <si>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</si>
  <si>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</si>
  <si>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</si>
  <si>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</si>
  <si>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</si>
  <si>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</si>
  <si>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</si>
  <si>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</si>
  <si>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</si>
  <si>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</si>
  <si>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</si>
  <si>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</si>
  <si>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</si>
  <si>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</si>
  <si>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</si>
  <si>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</si>
  <si>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</si>
  <si>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</si>
  <si>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</si>
  <si>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</si>
  <si>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</si>
  <si>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</si>
  <si>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</si>
  <si>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</si>
  <si>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</si>
  <si>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</si>
  <si>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</si>
  <si>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</si>
  <si>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</si>
  <si>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</si>
  <si>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</si>
  <si>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</si>
  <si>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</si>
  <si>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</si>
  <si>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</si>
  <si>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</si>
  <si>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</si>
  <si>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</si>
  <si>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</si>
  <si>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</si>
  <si>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</si>
  <si>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</si>
  <si>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</si>
  <si>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</si>
  <si>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</si>
  <si>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</si>
  <si>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</si>
  <si>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</si>
  <si>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</si>
  <si>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</si>
  <si>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</si>
  <si>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</si>
  <si>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</si>
  <si>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</si>
  <si>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</si>
  <si>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</si>
  <si>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</si>
  <si>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</si>
  <si>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</si>
  <si>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</si>
  <si>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</si>
  <si>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</si>
  <si>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</si>
  <si>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</si>
  <si>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</si>
  <si>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</si>
  <si>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</si>
  <si>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</si>
  <si>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</si>
  <si>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</si>
  <si>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</si>
  <si>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</si>
  <si>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</si>
  <si>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</si>
  <si>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</si>
  <si>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</si>
  <si>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</si>
  <si>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</si>
  <si>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</si>
  <si>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</si>
  <si>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</si>
  <si>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</si>
  <si>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</si>
  <si>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</si>
  <si>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</si>
  <si>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</si>
  <si>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</si>
  <si>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</si>
  <si>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</si>
  <si>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</si>
  <si>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</si>
  <si>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</si>
  <si>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</si>
  <si>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</si>
  <si>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</si>
  <si>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</si>
  <si>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</si>
  <si>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</si>
  <si>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</si>
  <si>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</si>
  <si>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</si>
  <si>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</si>
  <si>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</si>
  <si>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</si>
  <si>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</si>
  <si>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</si>
  <si>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</si>
  <si>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</si>
  <si>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</si>
  <si>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</si>
  <si>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</si>
  <si>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</si>
  <si>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</si>
  <si>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</si>
  <si>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</si>
  <si>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</si>
  <si>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</si>
  <si>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</si>
  <si>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</si>
  <si>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</si>
  <si>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</si>
  <si>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</si>
  <si>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</si>
  <si>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</si>
  <si>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</si>
  <si>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</si>
  <si>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</si>
  <si>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</si>
  <si>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</si>
  <si>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</si>
  <si>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</si>
  <si>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</si>
  <si>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</si>
  <si>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</si>
  <si>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</si>
  <si>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</si>
  <si>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</si>
  <si>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</si>
  <si>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</si>
  <si>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</si>
  <si>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</si>
  <si>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</si>
  <si>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</si>
  <si>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</si>
  <si>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</si>
  <si>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</si>
  <si>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</si>
  <si>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</si>
  <si>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</si>
  <si>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</si>
  <si>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</si>
  <si>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</si>
  <si>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</si>
  <si>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</si>
  <si>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</si>
  <si>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</si>
  <si>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</si>
  <si>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</si>
  <si>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</si>
  <si>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</si>
  <si>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</si>
  <si>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</si>
  <si>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</si>
  <si>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</si>
  <si>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</si>
  <si>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</si>
  <si>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</si>
  <si>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</si>
  <si>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</si>
  <si>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</si>
  <si>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</si>
  <si>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</si>
  <si>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</si>
  <si>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</si>
  <si>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</si>
  <si>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</si>
  <si>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</si>
  <si>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</si>
  <si>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</si>
  <si>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</si>
  <si>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</si>
  <si>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</si>
  <si>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</si>
  <si>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</si>
  <si>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</si>
  <si>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</si>
  <si>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</si>
  <si>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</si>
  <si>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</si>
  <si>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</si>
  <si>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</si>
  <si>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</si>
  <si>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</si>
  <si>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</si>
  <si>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</si>
  <si>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</si>
  <si>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</si>
  <si>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</si>
  <si>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</si>
  <si>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</si>
  <si>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</si>
  <si>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</si>
  <si>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</si>
  <si>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</si>
  <si>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</si>
  <si>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</si>
  <si>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</si>
  <si>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</si>
  <si>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</si>
  <si>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</si>
  <si>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</si>
  <si>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</si>
  <si>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</si>
  <si>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</si>
  <si>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</si>
  <si>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</si>
  <si>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</si>
  <si>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</si>
  <si>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</si>
  <si>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</si>
  <si>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</si>
  <si>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</si>
  <si>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</si>
  <si>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</si>
  <si>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</si>
  <si>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</si>
  <si>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</si>
  <si>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</si>
  <si>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</si>
  <si>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</si>
  <si>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</si>
  <si>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</si>
  <si>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</si>
  <si>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</si>
  <si>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</si>
  <si>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</si>
  <si>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</si>
  <si>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</si>
  <si>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</si>
  <si>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</si>
  <si>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</si>
  <si>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</si>
  <si>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</si>
  <si>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</si>
  <si>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</si>
  <si>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</si>
  <si>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</si>
  <si>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</si>
  <si>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</si>
  <si>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</si>
  <si>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</si>
  <si>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</si>
  <si>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</si>
  <si>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</si>
  <si>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</si>
  <si>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</si>
  <si>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</si>
  <si>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</si>
  <si>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</si>
  <si>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</si>
  <si>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</si>
  <si>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</si>
  <si>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</si>
  <si>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</si>
  <si>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</si>
  <si>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</si>
  <si>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</si>
  <si>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</si>
  <si>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</si>
  <si>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</si>
  <si>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</si>
  <si>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</si>
  <si>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</si>
  <si>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</si>
  <si>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</si>
  <si>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</si>
  <si>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</si>
  <si>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</si>
  <si>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</si>
  <si>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</si>
  <si>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</si>
  <si>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</si>
  <si>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</si>
  <si>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</si>
  <si>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</si>
  <si>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</si>
  <si>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</si>
  <si>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</si>
  <si>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</si>
  <si>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</si>
  <si>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</si>
  <si>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</si>
  <si>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</si>
  <si>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</si>
  <si>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</si>
  <si>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</si>
  <si>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</si>
  <si>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</si>
  <si>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</si>
  <si>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</si>
  <si>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</si>
  <si>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</si>
  <si>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</si>
  <si>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</si>
  <si>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</si>
  <si>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</si>
  <si>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</si>
  <si>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</si>
  <si>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</si>
  <si>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</si>
  <si>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</si>
  <si>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</si>
  <si>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</si>
  <si>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</si>
  <si>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</si>
  <si>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</si>
  <si>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</si>
  <si>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</si>
  <si>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</si>
  <si>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</si>
  <si>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</si>
  <si>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</si>
  <si>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</si>
  <si>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</si>
  <si>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</si>
  <si>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</si>
  <si>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</si>
  <si>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</si>
  <si>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</si>
  <si>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</si>
  <si>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</si>
  <si>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</si>
  <si>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</si>
  <si>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</si>
  <si>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</si>
  <si>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</si>
  <si>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</si>
  <si>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</si>
  <si>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</si>
  <si>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</si>
  <si>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</si>
  <si>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</si>
  <si>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</si>
  <si>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</si>
  <si>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</si>
  <si>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</si>
  <si>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</si>
  <si>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</si>
  <si>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</si>
  <si>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</si>
  <si>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</si>
  <si>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</si>
  <si>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</si>
  <si>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</si>
  <si>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</si>
  <si>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</si>
  <si>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</si>
  <si>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</si>
  <si>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</si>
  <si>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</si>
  <si>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</si>
  <si>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</si>
  <si>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</si>
  <si>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</si>
  <si>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</si>
  <si>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</si>
  <si>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</si>
  <si>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</si>
  <si>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</si>
  <si>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</si>
  <si>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</si>
  <si>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</si>
  <si>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</si>
  <si>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</si>
  <si>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</si>
  <si>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</si>
  <si>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</si>
  <si>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</si>
  <si>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</si>
  <si>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</si>
  <si>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</si>
  <si>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</si>
  <si>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</si>
  <si>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</si>
  <si>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</si>
  <si>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</si>
  <si>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</si>
  <si>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</si>
  <si>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</si>
  <si>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</si>
  <si>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</si>
  <si>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</si>
  <si>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</si>
  <si>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</si>
  <si>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</si>
  <si>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</si>
  <si>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</si>
  <si>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</si>
  <si>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</si>
  <si>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</si>
  <si>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</si>
  <si>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</si>
  <si>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</si>
  <si>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</si>
  <si>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</si>
  <si>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</si>
  <si>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</si>
  <si>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</si>
  <si>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</si>
  <si>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</si>
  <si>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</si>
  <si>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</si>
  <si>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</si>
  <si>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</si>
  <si>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</si>
  <si>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</si>
  <si>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</si>
  <si>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</si>
  <si>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</si>
  <si>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</si>
  <si>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</si>
  <si>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</si>
  <si>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</si>
  <si>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</si>
  <si>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</si>
  <si>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</si>
  <si>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</si>
  <si>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</si>
  <si>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</si>
  <si>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</si>
  <si>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</si>
  <si>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</si>
  <si>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</si>
  <si>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</si>
  <si>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</si>
  <si>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</si>
  <si>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</si>
  <si>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</si>
  <si>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</si>
  <si>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</si>
  <si>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</si>
  <si>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</si>
  <si>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</si>
  <si>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</si>
  <si>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</si>
  <si>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</si>
  <si>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</si>
  <si>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</si>
  <si>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</si>
  <si>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</si>
  <si>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</si>
  <si>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</si>
  <si>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</si>
  <si>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</si>
  <si>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</si>
  <si>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</si>
  <si>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</si>
  <si>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</si>
  <si>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</si>
  <si>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</si>
  <si>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</si>
  <si>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</si>
  <si>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</si>
  <si>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</si>
  <si>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</si>
  <si>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</si>
  <si>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</si>
  <si>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</si>
  <si>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</si>
  <si>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</si>
  <si>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</si>
  <si>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</si>
  <si>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</si>
  <si>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</si>
  <si>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</si>
  <si>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</si>
  <si>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</si>
  <si>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</si>
  <si>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</si>
  <si>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</si>
  <si>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</si>
  <si>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</si>
  <si>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</si>
  <si>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</si>
  <si>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</si>
  <si>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</si>
  <si>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</si>
  <si>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</si>
  <si>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</si>
  <si>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</si>
  <si>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</si>
  <si>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</si>
  <si>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</si>
  <si>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</si>
  <si>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</si>
  <si>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</si>
  <si>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</si>
  <si>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</si>
  <si>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</si>
  <si>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</si>
  <si>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</si>
  <si>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</si>
  <si>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</si>
  <si>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</si>
  <si>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</si>
  <si>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</si>
  <si>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</si>
  <si>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</si>
  <si>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</si>
  <si>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</si>
  <si>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</si>
  <si>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</si>
  <si>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</si>
  <si>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</si>
  <si>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</si>
  <si>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</si>
  <si>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</si>
  <si>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</si>
  <si>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</si>
  <si>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</si>
  <si>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</si>
  <si>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</si>
  <si>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</si>
  <si>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</si>
  <si>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</si>
  <si>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</si>
  <si>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</si>
  <si>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</si>
  <si>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</si>
  <si>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</si>
  <si>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</si>
  <si>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</si>
  <si>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</si>
  <si>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</si>
  <si>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</si>
  <si>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</si>
  <si>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</si>
  <si>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</si>
  <si>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</si>
  <si>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</si>
  <si>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</si>
  <si>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</si>
  <si>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</si>
  <si>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</si>
  <si>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</si>
  <si>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</si>
  <si>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</si>
  <si>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</si>
  <si>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</si>
  <si>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</si>
  <si>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</si>
  <si>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</si>
  <si>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</si>
  <si>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</si>
  <si>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</si>
  <si>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</si>
  <si>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</si>
  <si>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</si>
  <si>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</si>
  <si>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</si>
  <si>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</si>
  <si>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</si>
  <si>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</si>
  <si>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</si>
  <si>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</si>
  <si>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</si>
  <si>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</si>
  <si>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</si>
  <si>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</si>
  <si>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</si>
  <si>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</si>
  <si>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</si>
  <si>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</si>
  <si>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</si>
  <si>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</si>
  <si>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</si>
  <si>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</si>
  <si>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</si>
  <si>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</si>
  <si>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</si>
  <si>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</si>
  <si>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</si>
  <si>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</si>
  <si>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</si>
  <si>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</si>
  <si>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</si>
  <si>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</si>
  <si>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</si>
  <si>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</si>
  <si>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</si>
  <si>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</si>
  <si>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</si>
  <si>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</si>
  <si>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</si>
  <si>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</si>
  <si>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</si>
  <si>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</si>
  <si>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</si>
  <si>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</si>
  <si>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</si>
  <si>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</si>
  <si>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</si>
  <si>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</si>
  <si>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</si>
  <si>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</si>
  <si>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</si>
  <si>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</si>
  <si>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</si>
  <si>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</si>
  <si>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</si>
  <si>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</si>
  <si>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</si>
  <si>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</si>
  <si>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</si>
  <si>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</si>
  <si>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</si>
  <si>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</si>
  <si>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</si>
  <si>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</si>
  <si>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</si>
  <si>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</si>
  <si>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</si>
  <si>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</si>
  <si>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</si>
  <si>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</si>
  <si>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</si>
  <si>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</si>
  <si>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</si>
  <si>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</si>
  <si>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</si>
  <si>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</si>
  <si>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</si>
  <si>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</si>
  <si>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NULL</t>
  </si>
  <si>
    <t>FR</t>
  </si>
  <si>
    <t>ES</t>
  </si>
  <si>
    <t>M</t>
  </si>
  <si>
    <t>F</t>
  </si>
  <si>
    <t>DE</t>
  </si>
  <si>
    <t>Row Labels</t>
  </si>
  <si>
    <t>Grand Total</t>
  </si>
  <si>
    <t>Last Name</t>
  </si>
  <si>
    <t>Peng</t>
  </si>
  <si>
    <t>Tsui</t>
  </si>
  <si>
    <t>Yan</t>
  </si>
  <si>
    <t>Tenure &gt; Age?</t>
  </si>
  <si>
    <t>map to</t>
  </si>
  <si>
    <t>blank</t>
  </si>
  <si>
    <t>Column Labels</t>
  </si>
  <si>
    <t>min</t>
  </si>
  <si>
    <t>mean</t>
  </si>
  <si>
    <t>std</t>
  </si>
  <si>
    <t>max</t>
  </si>
  <si>
    <t>median</t>
  </si>
  <si>
    <t>Count of Customer_ID</t>
  </si>
  <si>
    <t>Client Country</t>
  </si>
  <si>
    <t>ActiveMember?</t>
  </si>
  <si>
    <t>Active = 0</t>
  </si>
  <si>
    <t>Active = 1</t>
  </si>
  <si>
    <t xml:space="preserve">Entropy </t>
  </si>
  <si>
    <t>weigthed sum = entropy</t>
  </si>
  <si>
    <t>weight</t>
  </si>
  <si>
    <t>weigthed sum</t>
  </si>
  <si>
    <t>1 Product</t>
  </si>
  <si>
    <t>2 Products</t>
  </si>
  <si>
    <t>3 Products</t>
  </si>
  <si>
    <t>4 Products</t>
  </si>
  <si>
    <t>Cr Card ?</t>
  </si>
  <si>
    <t># products</t>
  </si>
  <si>
    <t>0 has cr card</t>
  </si>
  <si>
    <t>1 has cr card</t>
  </si>
  <si>
    <t>Gender to Exit</t>
  </si>
  <si>
    <t>1 = yes</t>
  </si>
  <si>
    <t>0 = no</t>
  </si>
  <si>
    <t>1 =  yes</t>
  </si>
  <si>
    <t>EXIT = 1 (yes)</t>
  </si>
  <si>
    <t>EXIT = 0 (no)</t>
  </si>
  <si>
    <t>2+ products?</t>
  </si>
  <si>
    <t>0 - has 1-2 product</t>
  </si>
  <si>
    <t>1 - has 3-4 products</t>
  </si>
  <si>
    <t>3 or more prods</t>
  </si>
  <si>
    <t>salary &gt; ?</t>
  </si>
  <si>
    <t>0  - salary &lt;=</t>
  </si>
  <si>
    <t>1 - salary &gt;</t>
  </si>
  <si>
    <t>salary threshold</t>
  </si>
  <si>
    <t>Tenure &gt;</t>
  </si>
  <si>
    <t>tenure lvl</t>
  </si>
  <si>
    <t>0 - tenure GT</t>
  </si>
  <si>
    <t>1 - tenure LE</t>
  </si>
  <si>
    <t>3+ products?</t>
  </si>
  <si>
    <t>Age &gt;</t>
  </si>
  <si>
    <t>Age2 &lt;</t>
  </si>
  <si>
    <t>is active member?</t>
  </si>
  <si>
    <t>Tenure &gt; 3?</t>
  </si>
  <si>
    <t>3 or 4 products?</t>
  </si>
  <si>
    <t>Exit Bank</t>
  </si>
  <si>
    <r>
      <t>-P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*LOG2(P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) - P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*LOG2(P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</si>
</sst>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000"/>
    <numFmt numFmtId="166" formatCode="0.0%"/>
    <numFmt numFmtId="167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9">
    <xf numFmtId="0" fontId="0" fillId="0" borderId="0" xfId="0"/>
    <xf numFmtId="1" fontId="0" fillId="0" borderId="0" xfId="0" applyNumberFormat="1"/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8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0" borderId="0" xfId="0" pivotButton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0" fillId="4" borderId="0" xfId="0" applyFill="1"/>
    <xf numFmtId="1" fontId="1" fillId="2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" fontId="1" fillId="5" borderId="1" xfId="0" applyNumberFormat="1" applyFont="1" applyFill="1" applyBorder="1" applyAlignment="1">
      <alignment horizontal="center" vertical="center" wrapText="1"/>
    </xf>
    <xf numFmtId="8" fontId="1" fillId="2" borderId="1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44" fontId="0" fillId="0" borderId="0" xfId="2" applyFont="1"/>
    <xf numFmtId="1" fontId="1" fillId="2" borderId="3" xfId="0" applyNumberFormat="1" applyFont="1" applyFill="1" applyBorder="1" applyAlignment="1">
      <alignment horizontal="center" vertical="center" wrapText="1"/>
    </xf>
    <xf numFmtId="1" fontId="1" fillId="6" borderId="3" xfId="0" applyNumberFormat="1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4" xfId="0" applyFill="1" applyBorder="1"/>
    <xf numFmtId="0" fontId="0" fillId="0" borderId="4" xfId="0" applyBorder="1"/>
    <xf numFmtId="1" fontId="1" fillId="5" borderId="5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1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44" fontId="0" fillId="0" borderId="0" xfId="2" applyFont="1" applyAlignment="1">
      <alignment horizont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3" fontId="3" fillId="10" borderId="0" xfId="1" applyFont="1" applyFill="1" applyAlignment="1">
      <alignment horizontal="center"/>
    </xf>
    <xf numFmtId="0" fontId="0" fillId="11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43" fontId="3" fillId="12" borderId="0" xfId="1" applyFont="1" applyFill="1" applyAlignment="1">
      <alignment horizontal="center"/>
    </xf>
    <xf numFmtId="0" fontId="0" fillId="13" borderId="0" xfId="0" applyFill="1" applyAlignment="1">
      <alignment horizontal="center"/>
    </xf>
    <xf numFmtId="9" fontId="0" fillId="13" borderId="0" xfId="3" applyFont="1" applyFill="1" applyAlignment="1">
      <alignment horizontal="center"/>
    </xf>
    <xf numFmtId="10" fontId="0" fillId="0" borderId="0" xfId="0" applyNumberFormat="1"/>
    <xf numFmtId="165" fontId="0" fillId="0" borderId="0" xfId="0" applyNumberFormat="1" applyAlignment="1">
      <alignment horizontal="center"/>
    </xf>
    <xf numFmtId="43" fontId="0" fillId="0" borderId="0" xfId="0" applyNumberFormat="1"/>
    <xf numFmtId="165" fontId="0" fillId="0" borderId="6" xfId="0" applyNumberFormat="1" applyBorder="1" applyAlignment="1">
      <alignment horizontal="center"/>
    </xf>
    <xf numFmtId="43" fontId="0" fillId="0" borderId="7" xfId="1" applyFont="1" applyBorder="1"/>
    <xf numFmtId="10" fontId="0" fillId="0" borderId="8" xfId="0" applyNumberFormat="1" applyBorder="1"/>
    <xf numFmtId="165" fontId="0" fillId="0" borderId="9" xfId="0" applyNumberFormat="1" applyBorder="1" applyAlignment="1">
      <alignment horizontal="center"/>
    </xf>
    <xf numFmtId="43" fontId="0" fillId="0" borderId="4" xfId="1" applyFont="1" applyBorder="1"/>
    <xf numFmtId="10" fontId="0" fillId="0" borderId="10" xfId="0" applyNumberFormat="1" applyBorder="1"/>
    <xf numFmtId="43" fontId="0" fillId="0" borderId="7" xfId="1" applyFont="1" applyBorder="1" applyAlignment="1"/>
    <xf numFmtId="43" fontId="0" fillId="0" borderId="4" xfId="1" applyFont="1" applyBorder="1" applyAlignment="1"/>
    <xf numFmtId="9" fontId="0" fillId="11" borderId="14" xfId="3" applyFont="1" applyFill="1" applyBorder="1" applyAlignment="1">
      <alignment horizontal="center"/>
    </xf>
    <xf numFmtId="9" fontId="0" fillId="0" borderId="15" xfId="3" applyFon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9" fontId="0" fillId="0" borderId="15" xfId="3" applyFont="1" applyBorder="1" applyAlignment="1">
      <alignment horizontal="center"/>
    </xf>
    <xf numFmtId="9" fontId="0" fillId="13" borderId="14" xfId="3" applyFont="1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39" fontId="3" fillId="10" borderId="0" xfId="1" applyNumberFormat="1" applyFont="1" applyFill="1" applyAlignment="1">
      <alignment horizontal="center"/>
    </xf>
    <xf numFmtId="39" fontId="0" fillId="11" borderId="0" xfId="1" applyNumberFormat="1" applyFont="1" applyFill="1" applyAlignment="1">
      <alignment horizontal="center"/>
    </xf>
    <xf numFmtId="39" fontId="0" fillId="0" borderId="0" xfId="1" applyNumberFormat="1" applyFont="1" applyFill="1" applyAlignment="1">
      <alignment horizontal="center"/>
    </xf>
    <xf numFmtId="39" fontId="3" fillId="10" borderId="0" xfId="2" applyNumberFormat="1" applyFont="1" applyFill="1" applyAlignment="1">
      <alignment horizontal="center"/>
    </xf>
    <xf numFmtId="39" fontId="0" fillId="11" borderId="0" xfId="2" applyNumberFormat="1" applyFont="1" applyFill="1" applyAlignment="1">
      <alignment horizontal="center"/>
    </xf>
    <xf numFmtId="39" fontId="0" fillId="0" borderId="0" xfId="2" applyNumberFormat="1" applyFont="1" applyFill="1" applyAlignment="1">
      <alignment horizontal="center"/>
    </xf>
    <xf numFmtId="39" fontId="3" fillId="12" borderId="0" xfId="1" applyNumberFormat="1" applyFont="1" applyFill="1" applyAlignment="1">
      <alignment horizontal="center"/>
    </xf>
    <xf numFmtId="39" fontId="0" fillId="13" borderId="0" xfId="1" applyNumberFormat="1" applyFont="1" applyFill="1" applyAlignment="1">
      <alignment horizontal="center"/>
    </xf>
    <xf numFmtId="39" fontId="0" fillId="13" borderId="0" xfId="2" applyNumberFormat="1" applyFont="1" applyFill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0" borderId="7" xfId="0" applyBorder="1"/>
    <xf numFmtId="43" fontId="0" fillId="9" borderId="13" xfId="0" applyNumberFormat="1" applyFill="1" applyBorder="1"/>
    <xf numFmtId="43" fontId="0" fillId="9" borderId="13" xfId="0" applyNumberFormat="1" applyFill="1" applyBorder="1" applyAlignment="1">
      <alignment horizontal="center"/>
    </xf>
    <xf numFmtId="166" fontId="0" fillId="0" borderId="7" xfId="3" applyNumberFormat="1" applyFont="1" applyBorder="1"/>
    <xf numFmtId="166" fontId="0" fillId="0" borderId="4" xfId="3" applyNumberFormat="1" applyFont="1" applyBorder="1"/>
    <xf numFmtId="166" fontId="0" fillId="0" borderId="7" xfId="0" applyNumberFormat="1" applyBorder="1"/>
    <xf numFmtId="166" fontId="0" fillId="0" borderId="4" xfId="0" applyNumberFormat="1" applyBorder="1"/>
    <xf numFmtId="1" fontId="0" fillId="0" borderId="0" xfId="0" applyNumberFormat="1" applyAlignment="1">
      <alignment horizontal="right"/>
    </xf>
    <xf numFmtId="1" fontId="1" fillId="14" borderId="3" xfId="0" applyNumberFormat="1" applyFont="1" applyFill="1" applyBorder="1" applyAlignment="1">
      <alignment horizontal="center" vertical="center" wrapText="1"/>
    </xf>
    <xf numFmtId="167" fontId="0" fillId="0" borderId="0" xfId="1" applyNumberFormat="1" applyFont="1"/>
    <xf numFmtId="0" fontId="0" fillId="0" borderId="0" xfId="0" pivotButton="1" applyAlignment="1">
      <alignment vertical="top" wrapText="1"/>
    </xf>
    <xf numFmtId="1" fontId="0" fillId="0" borderId="0" xfId="0" applyNumberFormat="1" applyAlignment="1">
      <alignment vertical="top" wrapText="1"/>
    </xf>
    <xf numFmtId="0" fontId="3" fillId="4" borderId="0" xfId="0" quotePrefix="1" applyFont="1" applyFill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5" fillId="17" borderId="0" xfId="0" applyFont="1" applyFill="1" applyAlignment="1">
      <alignment horizontal="center" vertical="center" wrapText="1"/>
    </xf>
    <xf numFmtId="0" fontId="5" fillId="15" borderId="0" xfId="0" applyFont="1" applyFill="1" applyAlignment="1">
      <alignment horizontal="center" vertical="center" wrapText="1"/>
    </xf>
    <xf numFmtId="0" fontId="5" fillId="16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textRotation="90"/>
    </xf>
    <xf numFmtId="0" fontId="3" fillId="12" borderId="0" xfId="0" applyFont="1" applyFill="1" applyAlignment="1">
      <alignment horizontal="center" vertical="center" textRotation="90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3706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0" formatCode="General"/>
    </dxf>
    <dxf>
      <fill>
        <patternFill patternType="none">
          <bgColor auto="1"/>
        </patternFill>
      </fill>
    </dxf>
    <dxf>
      <alignment horizontal="right"/>
    </dxf>
    <dxf>
      <alignment horizontal="right"/>
    </dxf>
    <dxf>
      <numFmt numFmtId="14" formatCode="0.00%"/>
    </dxf>
    <dxf>
      <alignment horizontal="right"/>
    </dxf>
    <dxf>
      <alignment horizontal="right"/>
    </dxf>
    <dxf>
      <alignment horizontal="right"/>
    </dxf>
    <dxf>
      <numFmt numFmtId="14" formatCode="0.00%"/>
    </dxf>
    <dxf>
      <alignment horizontal="right"/>
    </dxf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33618</xdr:colOff>
      <xdr:row>26</xdr:row>
      <xdr:rowOff>22412</xdr:rowOff>
    </xdr:from>
    <xdr:to>
      <xdr:col>2</xdr:col>
      <xdr:colOff>784412</xdr:colOff>
      <xdr:row>27</xdr:row>
      <xdr:rowOff>179295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E7E0B30-98FB-25EF-F390-B8C8C5FF4FD8}"/>
            </a:ext>
          </a:extLst>
        </xdr:cNvPr>
        <xdr:cNvSpPr/>
      </xdr:nvSpPr>
      <xdr:spPr>
        <a:xfrm rot="19006135">
          <a:off x="2521324" y="4975412"/>
          <a:ext cx="750794" cy="347383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40341</xdr:colOff>
      <xdr:row>21</xdr:row>
      <xdr:rowOff>107577</xdr:rowOff>
    </xdr:from>
    <xdr:to>
      <xdr:col>4</xdr:col>
      <xdr:colOff>791135</xdr:colOff>
      <xdr:row>23</xdr:row>
      <xdr:rowOff>73960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D5A23B6D-39B1-F573-4264-E470511AD2D9}"/>
            </a:ext>
          </a:extLst>
        </xdr:cNvPr>
        <xdr:cNvSpPr/>
      </xdr:nvSpPr>
      <xdr:spPr>
        <a:xfrm rot="19006135">
          <a:off x="4455459" y="4108077"/>
          <a:ext cx="750794" cy="347383"/>
        </a:xfrm>
        <a:prstGeom prst="right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35858</xdr:colOff>
      <xdr:row>33</xdr:row>
      <xdr:rowOff>103096</xdr:rowOff>
    </xdr:from>
    <xdr:to>
      <xdr:col>4</xdr:col>
      <xdr:colOff>786652</xdr:colOff>
      <xdr:row>35</xdr:row>
      <xdr:rowOff>69479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7A6551C3-D19A-9EC4-65E8-C20EF030F05F}"/>
            </a:ext>
          </a:extLst>
        </xdr:cNvPr>
        <xdr:cNvSpPr/>
      </xdr:nvSpPr>
      <xdr:spPr>
        <a:xfrm rot="19006135">
          <a:off x="4450976" y="6389596"/>
          <a:ext cx="750794" cy="347383"/>
        </a:xfrm>
        <a:prstGeom prst="right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40340</xdr:colOff>
      <xdr:row>32</xdr:row>
      <xdr:rowOff>129989</xdr:rowOff>
    </xdr:from>
    <xdr:to>
      <xdr:col>2</xdr:col>
      <xdr:colOff>791134</xdr:colOff>
      <xdr:row>34</xdr:row>
      <xdr:rowOff>96372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C90A3C8A-7435-76A9-DBEA-CA2E87A19FD1}"/>
            </a:ext>
          </a:extLst>
        </xdr:cNvPr>
        <xdr:cNvSpPr/>
      </xdr:nvSpPr>
      <xdr:spPr>
        <a:xfrm rot="1966023">
          <a:off x="2528046" y="6225989"/>
          <a:ext cx="750794" cy="347383"/>
        </a:xfrm>
        <a:prstGeom prst="right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69476</xdr:colOff>
      <xdr:row>26</xdr:row>
      <xdr:rowOff>2242</xdr:rowOff>
    </xdr:from>
    <xdr:to>
      <xdr:col>5</xdr:col>
      <xdr:colOff>2241</xdr:colOff>
      <xdr:row>27</xdr:row>
      <xdr:rowOff>159125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87DD38E5-F72F-3F0E-5E65-8E773E3E3AA2}"/>
            </a:ext>
          </a:extLst>
        </xdr:cNvPr>
        <xdr:cNvSpPr/>
      </xdr:nvSpPr>
      <xdr:spPr>
        <a:xfrm rot="1966023">
          <a:off x="4484594" y="4955242"/>
          <a:ext cx="750794" cy="347383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87406</xdr:colOff>
      <xdr:row>38</xdr:row>
      <xdr:rowOff>64995</xdr:rowOff>
    </xdr:from>
    <xdr:to>
      <xdr:col>5</xdr:col>
      <xdr:colOff>20171</xdr:colOff>
      <xdr:row>40</xdr:row>
      <xdr:rowOff>31378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15E11269-B8DC-7BB7-240C-1ED6CBBC86B4}"/>
            </a:ext>
          </a:extLst>
        </xdr:cNvPr>
        <xdr:cNvSpPr/>
      </xdr:nvSpPr>
      <xdr:spPr>
        <a:xfrm rot="1966023">
          <a:off x="4502524" y="7303995"/>
          <a:ext cx="750794" cy="347383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159124</xdr:colOff>
      <xdr:row>18</xdr:row>
      <xdr:rowOff>147918</xdr:rowOff>
    </xdr:from>
    <xdr:to>
      <xdr:col>7</xdr:col>
      <xdr:colOff>159123</xdr:colOff>
      <xdr:row>20</xdr:row>
      <xdr:rowOff>114301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D25B626B-5391-C360-C833-034B5FD5F892}"/>
            </a:ext>
          </a:extLst>
        </xdr:cNvPr>
        <xdr:cNvSpPr/>
      </xdr:nvSpPr>
      <xdr:spPr>
        <a:xfrm rot="20053083">
          <a:off x="6501653" y="3576918"/>
          <a:ext cx="750794" cy="347383"/>
        </a:xfrm>
        <a:prstGeom prst="right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163030</xdr:colOff>
      <xdr:row>21</xdr:row>
      <xdr:rowOff>165847</xdr:rowOff>
    </xdr:from>
    <xdr:to>
      <xdr:col>7</xdr:col>
      <xdr:colOff>163029</xdr:colOff>
      <xdr:row>23</xdr:row>
      <xdr:rowOff>132230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6A466EA3-6332-931F-526C-0AE14F2CF5E4}"/>
            </a:ext>
          </a:extLst>
        </xdr:cNvPr>
        <xdr:cNvSpPr/>
      </xdr:nvSpPr>
      <xdr:spPr>
        <a:xfrm rot="1966023">
          <a:off x="6505559" y="4166347"/>
          <a:ext cx="750794" cy="347383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159124</xdr:colOff>
      <xdr:row>25</xdr:row>
      <xdr:rowOff>87407</xdr:rowOff>
    </xdr:from>
    <xdr:to>
      <xdr:col>7</xdr:col>
      <xdr:colOff>159123</xdr:colOff>
      <xdr:row>27</xdr:row>
      <xdr:rowOff>53790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5D66E7A1-339B-E083-02C4-6D06D147E09F}"/>
            </a:ext>
          </a:extLst>
        </xdr:cNvPr>
        <xdr:cNvSpPr/>
      </xdr:nvSpPr>
      <xdr:spPr>
        <a:xfrm rot="20053083">
          <a:off x="6501653" y="4849907"/>
          <a:ext cx="750794" cy="347383"/>
        </a:xfrm>
        <a:prstGeom prst="right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163030</xdr:colOff>
      <xdr:row>28</xdr:row>
      <xdr:rowOff>105336</xdr:rowOff>
    </xdr:from>
    <xdr:to>
      <xdr:col>7</xdr:col>
      <xdr:colOff>163029</xdr:colOff>
      <xdr:row>30</xdr:row>
      <xdr:rowOff>71719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2AF3BF04-926C-3AB1-541A-850EC4B00338}"/>
            </a:ext>
          </a:extLst>
        </xdr:cNvPr>
        <xdr:cNvSpPr/>
      </xdr:nvSpPr>
      <xdr:spPr>
        <a:xfrm rot="1966023">
          <a:off x="6505559" y="5439336"/>
          <a:ext cx="750794" cy="347383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159124</xdr:colOff>
      <xdr:row>31</xdr:row>
      <xdr:rowOff>105337</xdr:rowOff>
    </xdr:from>
    <xdr:to>
      <xdr:col>7</xdr:col>
      <xdr:colOff>159123</xdr:colOff>
      <xdr:row>33</xdr:row>
      <xdr:rowOff>71720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7F0A5F74-8DD2-BA8E-F702-7C525F530512}"/>
            </a:ext>
          </a:extLst>
        </xdr:cNvPr>
        <xdr:cNvSpPr/>
      </xdr:nvSpPr>
      <xdr:spPr>
        <a:xfrm rot="20053083">
          <a:off x="6501653" y="6010837"/>
          <a:ext cx="750794" cy="347383"/>
        </a:xfrm>
        <a:prstGeom prst="right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163030</xdr:colOff>
      <xdr:row>34</xdr:row>
      <xdr:rowOff>123266</xdr:rowOff>
    </xdr:from>
    <xdr:to>
      <xdr:col>7</xdr:col>
      <xdr:colOff>163029</xdr:colOff>
      <xdr:row>36</xdr:row>
      <xdr:rowOff>89649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B19B9E50-86DF-6748-DCE0-428294551928}"/>
            </a:ext>
          </a:extLst>
        </xdr:cNvPr>
        <xdr:cNvSpPr/>
      </xdr:nvSpPr>
      <xdr:spPr>
        <a:xfrm rot="1966023">
          <a:off x="6505559" y="6600266"/>
          <a:ext cx="750794" cy="347383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159124</xdr:colOff>
      <xdr:row>37</xdr:row>
      <xdr:rowOff>112060</xdr:rowOff>
    </xdr:from>
    <xdr:to>
      <xdr:col>7</xdr:col>
      <xdr:colOff>159123</xdr:colOff>
      <xdr:row>39</xdr:row>
      <xdr:rowOff>78443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8817DF24-F11F-8F77-58F6-8053FC15242D}"/>
            </a:ext>
          </a:extLst>
        </xdr:cNvPr>
        <xdr:cNvSpPr/>
      </xdr:nvSpPr>
      <xdr:spPr>
        <a:xfrm rot="20053083">
          <a:off x="6501653" y="7160560"/>
          <a:ext cx="750794" cy="347383"/>
        </a:xfrm>
        <a:prstGeom prst="right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163030</xdr:colOff>
      <xdr:row>40</xdr:row>
      <xdr:rowOff>129989</xdr:rowOff>
    </xdr:from>
    <xdr:to>
      <xdr:col>7</xdr:col>
      <xdr:colOff>163029</xdr:colOff>
      <xdr:row>42</xdr:row>
      <xdr:rowOff>96372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3DF04696-39D8-94FA-DE89-9A9B59858E7C}"/>
            </a:ext>
          </a:extLst>
        </xdr:cNvPr>
        <xdr:cNvSpPr/>
      </xdr:nvSpPr>
      <xdr:spPr>
        <a:xfrm rot="1966023">
          <a:off x="6505559" y="7749989"/>
          <a:ext cx="750794" cy="347383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488576</xdr:colOff>
      <xdr:row>31</xdr:row>
      <xdr:rowOff>168089</xdr:rowOff>
    </xdr:from>
    <xdr:ext cx="693331" cy="31149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4FF34A56-435E-5AA9-6EFA-0D883652B1EB}"/>
            </a:ext>
          </a:extLst>
        </xdr:cNvPr>
        <xdr:cNvSpPr txBox="1"/>
      </xdr:nvSpPr>
      <xdr:spPr>
        <a:xfrm>
          <a:off x="1866900" y="6073589"/>
          <a:ext cx="6933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1 =</a:t>
          </a:r>
          <a:r>
            <a:rPr lang="en-US" sz="1400" b="1" baseline="0"/>
            <a:t> yes</a:t>
          </a:r>
          <a:endParaRPr lang="en-US" sz="1400" b="1"/>
        </a:p>
      </xdr:txBody>
    </xdr:sp>
    <xdr:clientData/>
  </xdr:oneCellAnchor>
  <xdr:oneCellAnchor>
    <xdr:from>
      <xdr:col>1</xdr:col>
      <xdr:colOff>510988</xdr:colOff>
      <xdr:row>27</xdr:row>
      <xdr:rowOff>73959</xdr:rowOff>
    </xdr:from>
    <xdr:ext cx="639149" cy="31149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1FE903F-6184-8542-E5AB-F03F4E4423F7}"/>
            </a:ext>
          </a:extLst>
        </xdr:cNvPr>
        <xdr:cNvSpPr txBox="1"/>
      </xdr:nvSpPr>
      <xdr:spPr>
        <a:xfrm>
          <a:off x="1889312" y="5217459"/>
          <a:ext cx="63914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0 =</a:t>
          </a:r>
          <a:r>
            <a:rPr lang="en-US" sz="1400" b="1" baseline="0"/>
            <a:t> no</a:t>
          </a:r>
          <a:endParaRPr lang="en-US" sz="1400" b="1"/>
        </a:p>
      </xdr:txBody>
    </xdr:sp>
    <xdr:clientData/>
  </xdr:oneCellAnchor>
  <xdr:oneCellAnchor>
    <xdr:from>
      <xdr:col>3</xdr:col>
      <xdr:colOff>719418</xdr:colOff>
      <xdr:row>21</xdr:row>
      <xdr:rowOff>85165</xdr:rowOff>
    </xdr:from>
    <xdr:ext cx="693331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C7F456C-AEDA-B8C6-D072-17822FB3DB28}"/>
            </a:ext>
          </a:extLst>
        </xdr:cNvPr>
        <xdr:cNvSpPr txBox="1"/>
      </xdr:nvSpPr>
      <xdr:spPr>
        <a:xfrm>
          <a:off x="4170830" y="4085665"/>
          <a:ext cx="6933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1 =</a:t>
          </a:r>
          <a:r>
            <a:rPr lang="en-US" sz="1400" b="1" baseline="0"/>
            <a:t> yes</a:t>
          </a:r>
          <a:endParaRPr lang="en-US" sz="1400" b="1"/>
        </a:p>
      </xdr:txBody>
    </xdr:sp>
    <xdr:clientData/>
  </xdr:oneCellAnchor>
  <xdr:oneCellAnchor>
    <xdr:from>
      <xdr:col>3</xdr:col>
      <xdr:colOff>719418</xdr:colOff>
      <xdr:row>26</xdr:row>
      <xdr:rowOff>35860</xdr:rowOff>
    </xdr:from>
    <xdr:ext cx="639149" cy="31149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AC36AD5-36C5-A03E-D5C1-0FE060D23D29}"/>
            </a:ext>
          </a:extLst>
        </xdr:cNvPr>
        <xdr:cNvSpPr txBox="1"/>
      </xdr:nvSpPr>
      <xdr:spPr>
        <a:xfrm>
          <a:off x="4170830" y="4988860"/>
          <a:ext cx="63914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0 =</a:t>
          </a:r>
          <a:r>
            <a:rPr lang="en-US" sz="1400" b="1" baseline="0"/>
            <a:t> no</a:t>
          </a:r>
          <a:endParaRPr lang="en-US" sz="1400" b="1"/>
        </a:p>
      </xdr:txBody>
    </xdr:sp>
    <xdr:clientData/>
  </xdr:oneCellAnchor>
  <xdr:oneCellAnchor>
    <xdr:from>
      <xdr:col>3</xdr:col>
      <xdr:colOff>719418</xdr:colOff>
      <xdr:row>33</xdr:row>
      <xdr:rowOff>47065</xdr:rowOff>
    </xdr:from>
    <xdr:ext cx="693331" cy="31149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D837F3A-E085-E85E-275D-0C22DDD23EA5}"/>
            </a:ext>
          </a:extLst>
        </xdr:cNvPr>
        <xdr:cNvSpPr txBox="1"/>
      </xdr:nvSpPr>
      <xdr:spPr>
        <a:xfrm>
          <a:off x="4170830" y="6333565"/>
          <a:ext cx="6933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1 =</a:t>
          </a:r>
          <a:r>
            <a:rPr lang="en-US" sz="1400" b="1" baseline="0"/>
            <a:t> yes</a:t>
          </a:r>
          <a:endParaRPr lang="en-US" sz="1400" b="1"/>
        </a:p>
      </xdr:txBody>
    </xdr:sp>
    <xdr:clientData/>
  </xdr:oneCellAnchor>
  <xdr:oneCellAnchor>
    <xdr:from>
      <xdr:col>3</xdr:col>
      <xdr:colOff>719418</xdr:colOff>
      <xdr:row>37</xdr:row>
      <xdr:rowOff>188260</xdr:rowOff>
    </xdr:from>
    <xdr:ext cx="639149" cy="31149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28DADB4-33C6-3B34-8423-EEF4B63A896E}"/>
            </a:ext>
          </a:extLst>
        </xdr:cNvPr>
        <xdr:cNvSpPr txBox="1"/>
      </xdr:nvSpPr>
      <xdr:spPr>
        <a:xfrm>
          <a:off x="4170830" y="7236760"/>
          <a:ext cx="63914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0 =</a:t>
          </a:r>
          <a:r>
            <a:rPr lang="en-US" sz="1400" b="1" baseline="0"/>
            <a:t> no</a:t>
          </a:r>
          <a:endParaRPr lang="en-US" sz="1400" b="1"/>
        </a:p>
      </xdr:txBody>
    </xdr:sp>
    <xdr:clientData/>
  </xdr:oneCellAnchor>
  <xdr:oneCellAnchor>
    <xdr:from>
      <xdr:col>5</xdr:col>
      <xdr:colOff>412378</xdr:colOff>
      <xdr:row>18</xdr:row>
      <xdr:rowOff>159122</xdr:rowOff>
    </xdr:from>
    <xdr:ext cx="693331" cy="31149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599A952-DC94-D10A-1986-E8FC68D5C428}"/>
            </a:ext>
          </a:extLst>
        </xdr:cNvPr>
        <xdr:cNvSpPr txBox="1"/>
      </xdr:nvSpPr>
      <xdr:spPr>
        <a:xfrm>
          <a:off x="6373907" y="3588122"/>
          <a:ext cx="6933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1 =</a:t>
          </a:r>
          <a:r>
            <a:rPr lang="en-US" sz="1400" b="1" baseline="0"/>
            <a:t> yes</a:t>
          </a:r>
          <a:endParaRPr lang="en-US" sz="1400" b="1"/>
        </a:p>
      </xdr:txBody>
    </xdr:sp>
    <xdr:clientData/>
  </xdr:oneCellAnchor>
  <xdr:oneCellAnchor>
    <xdr:from>
      <xdr:col>5</xdr:col>
      <xdr:colOff>412378</xdr:colOff>
      <xdr:row>22</xdr:row>
      <xdr:rowOff>98612</xdr:rowOff>
    </xdr:from>
    <xdr:ext cx="639149" cy="31149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CC16A30-99A8-95F1-F496-CF16FDF911D3}"/>
            </a:ext>
          </a:extLst>
        </xdr:cNvPr>
        <xdr:cNvSpPr txBox="1"/>
      </xdr:nvSpPr>
      <xdr:spPr>
        <a:xfrm>
          <a:off x="6373907" y="4289612"/>
          <a:ext cx="63914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0 =</a:t>
          </a:r>
          <a:r>
            <a:rPr lang="en-US" sz="1400" b="1" baseline="0"/>
            <a:t> no</a:t>
          </a:r>
          <a:endParaRPr lang="en-US" sz="1400" b="1"/>
        </a:p>
      </xdr:txBody>
    </xdr:sp>
    <xdr:clientData/>
  </xdr:oneCellAnchor>
  <xdr:oneCellAnchor>
    <xdr:from>
      <xdr:col>5</xdr:col>
      <xdr:colOff>412378</xdr:colOff>
      <xdr:row>24</xdr:row>
      <xdr:rowOff>154639</xdr:rowOff>
    </xdr:from>
    <xdr:ext cx="693331" cy="31149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B1E57D2-DA3B-2633-D940-DFC0903432C4}"/>
            </a:ext>
          </a:extLst>
        </xdr:cNvPr>
        <xdr:cNvSpPr txBox="1"/>
      </xdr:nvSpPr>
      <xdr:spPr>
        <a:xfrm>
          <a:off x="6373907" y="4726639"/>
          <a:ext cx="6933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1 =</a:t>
          </a:r>
          <a:r>
            <a:rPr lang="en-US" sz="1400" b="1" baseline="0"/>
            <a:t> yes</a:t>
          </a:r>
          <a:endParaRPr lang="en-US" sz="1400" b="1"/>
        </a:p>
      </xdr:txBody>
    </xdr:sp>
    <xdr:clientData/>
  </xdr:oneCellAnchor>
  <xdr:oneCellAnchor>
    <xdr:from>
      <xdr:col>5</xdr:col>
      <xdr:colOff>412378</xdr:colOff>
      <xdr:row>28</xdr:row>
      <xdr:rowOff>94129</xdr:rowOff>
    </xdr:from>
    <xdr:ext cx="639149" cy="31149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51DFA72-3685-2264-8B38-338E920FA217}"/>
            </a:ext>
          </a:extLst>
        </xdr:cNvPr>
        <xdr:cNvSpPr txBox="1"/>
      </xdr:nvSpPr>
      <xdr:spPr>
        <a:xfrm>
          <a:off x="6373907" y="5428129"/>
          <a:ext cx="63914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0 =</a:t>
          </a:r>
          <a:r>
            <a:rPr lang="en-US" sz="1400" b="1" baseline="0"/>
            <a:t> no</a:t>
          </a:r>
          <a:endParaRPr lang="en-US" sz="1400" b="1"/>
        </a:p>
      </xdr:txBody>
    </xdr:sp>
    <xdr:clientData/>
  </xdr:oneCellAnchor>
  <xdr:oneCellAnchor>
    <xdr:from>
      <xdr:col>5</xdr:col>
      <xdr:colOff>412378</xdr:colOff>
      <xdr:row>30</xdr:row>
      <xdr:rowOff>161363</xdr:rowOff>
    </xdr:from>
    <xdr:ext cx="693331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E4E143D-6787-D4ED-C9DF-5760ACAA3824}"/>
            </a:ext>
          </a:extLst>
        </xdr:cNvPr>
        <xdr:cNvSpPr txBox="1"/>
      </xdr:nvSpPr>
      <xdr:spPr>
        <a:xfrm>
          <a:off x="6373907" y="5876363"/>
          <a:ext cx="6933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1 =</a:t>
          </a:r>
          <a:r>
            <a:rPr lang="en-US" sz="1400" b="1" baseline="0"/>
            <a:t> yes</a:t>
          </a:r>
          <a:endParaRPr lang="en-US" sz="1400" b="1"/>
        </a:p>
      </xdr:txBody>
    </xdr:sp>
    <xdr:clientData/>
  </xdr:oneCellAnchor>
  <xdr:oneCellAnchor>
    <xdr:from>
      <xdr:col>5</xdr:col>
      <xdr:colOff>412378</xdr:colOff>
      <xdr:row>34</xdr:row>
      <xdr:rowOff>100853</xdr:rowOff>
    </xdr:from>
    <xdr:ext cx="639149" cy="311496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FDAEDA4E-BBE0-BC22-CD55-C3D719645E81}"/>
            </a:ext>
          </a:extLst>
        </xdr:cNvPr>
        <xdr:cNvSpPr txBox="1"/>
      </xdr:nvSpPr>
      <xdr:spPr>
        <a:xfrm>
          <a:off x="6373907" y="6577853"/>
          <a:ext cx="63914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0 =</a:t>
          </a:r>
          <a:r>
            <a:rPr lang="en-US" sz="1400" b="1" baseline="0"/>
            <a:t> no</a:t>
          </a:r>
          <a:endParaRPr lang="en-US" sz="1400" b="1"/>
        </a:p>
      </xdr:txBody>
    </xdr:sp>
    <xdr:clientData/>
  </xdr:oneCellAnchor>
  <xdr:oneCellAnchor>
    <xdr:from>
      <xdr:col>5</xdr:col>
      <xdr:colOff>412378</xdr:colOff>
      <xdr:row>36</xdr:row>
      <xdr:rowOff>179292</xdr:rowOff>
    </xdr:from>
    <xdr:ext cx="693331" cy="311496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CB46804A-2BEC-B0E6-C2A0-26249C4CD57A}"/>
            </a:ext>
          </a:extLst>
        </xdr:cNvPr>
        <xdr:cNvSpPr txBox="1"/>
      </xdr:nvSpPr>
      <xdr:spPr>
        <a:xfrm>
          <a:off x="6373907" y="7037292"/>
          <a:ext cx="6933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1 =</a:t>
          </a:r>
          <a:r>
            <a:rPr lang="en-US" sz="1400" b="1" baseline="0"/>
            <a:t> yes</a:t>
          </a:r>
          <a:endParaRPr lang="en-US" sz="1400" b="1"/>
        </a:p>
      </xdr:txBody>
    </xdr:sp>
    <xdr:clientData/>
  </xdr:oneCellAnchor>
  <xdr:oneCellAnchor>
    <xdr:from>
      <xdr:col>5</xdr:col>
      <xdr:colOff>412378</xdr:colOff>
      <xdr:row>40</xdr:row>
      <xdr:rowOff>118782</xdr:rowOff>
    </xdr:from>
    <xdr:ext cx="639149" cy="31149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A6BF01B7-494A-3282-C464-750C045428F0}"/>
            </a:ext>
          </a:extLst>
        </xdr:cNvPr>
        <xdr:cNvSpPr txBox="1"/>
      </xdr:nvSpPr>
      <xdr:spPr>
        <a:xfrm>
          <a:off x="6373907" y="7738782"/>
          <a:ext cx="63914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0 =</a:t>
          </a:r>
          <a:r>
            <a:rPr lang="en-US" sz="1400" b="1" baseline="0"/>
            <a:t> no</a:t>
          </a:r>
          <a:endParaRPr lang="en-US" sz="1400" b="1"/>
        </a:p>
      </xdr:txBody>
    </xdr:sp>
    <xdr:clientData/>
  </xdr:oneCellAnchor>
  <xdr:twoCellAnchor>
    <xdr:from>
      <xdr:col>7</xdr:col>
      <xdr:colOff>381000</xdr:colOff>
      <xdr:row>16</xdr:row>
      <xdr:rowOff>40821</xdr:rowOff>
    </xdr:from>
    <xdr:to>
      <xdr:col>7</xdr:col>
      <xdr:colOff>1714500</xdr:colOff>
      <xdr:row>43</xdr:row>
      <xdr:rowOff>170738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D5B901BF-73DC-451C-AB21-85317BEB39C5}"/>
            </a:ext>
          </a:extLst>
        </xdr:cNvPr>
        <xdr:cNvGrpSpPr/>
      </xdr:nvGrpSpPr>
      <xdr:grpSpPr>
        <a:xfrm>
          <a:off x="8202706" y="3279321"/>
          <a:ext cx="1333500" cy="5273417"/>
          <a:chOff x="7844118" y="3088821"/>
          <a:chExt cx="1333500" cy="5273417"/>
        </a:xfrm>
      </xdr:grpSpPr>
      <xdr:sp macro="" textlink="">
        <xdr:nvSpPr>
          <xdr:cNvPr id="34" name="Isosceles Triangle 33">
            <a:extLst>
              <a:ext uri="{FF2B5EF4-FFF2-40B4-BE49-F238E27FC236}">
                <a16:creationId xmlns:a16="http://schemas.microsoft.com/office/drawing/2014/main" id="{6A03C82E-F51B-70D4-9FAE-136E976149B7}"/>
              </a:ext>
            </a:extLst>
          </xdr:cNvPr>
          <xdr:cNvSpPr/>
        </xdr:nvSpPr>
        <xdr:spPr>
          <a:xfrm>
            <a:off x="7844118" y="3088821"/>
            <a:ext cx="1333500" cy="1129393"/>
          </a:xfrm>
          <a:prstGeom prst="triangle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Isosceles Triangle 35">
            <a:extLst>
              <a:ext uri="{FF2B5EF4-FFF2-40B4-BE49-F238E27FC236}">
                <a16:creationId xmlns:a16="http://schemas.microsoft.com/office/drawing/2014/main" id="{8D1F9C25-D7B9-1836-326C-D2AB3AD28988}"/>
              </a:ext>
            </a:extLst>
          </xdr:cNvPr>
          <xdr:cNvSpPr/>
        </xdr:nvSpPr>
        <xdr:spPr>
          <a:xfrm flipV="1">
            <a:off x="8058875" y="4212058"/>
            <a:ext cx="465363" cy="4150180"/>
          </a:xfrm>
          <a:prstGeom prst="triangle">
            <a:avLst>
              <a:gd name="adj" fmla="val 100000"/>
            </a:avLst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Isosceles Triangle 36">
            <a:extLst>
              <a:ext uri="{FF2B5EF4-FFF2-40B4-BE49-F238E27FC236}">
                <a16:creationId xmlns:a16="http://schemas.microsoft.com/office/drawing/2014/main" id="{5D2F0EF8-AF5B-A476-CE89-925CC8BCB279}"/>
              </a:ext>
            </a:extLst>
          </xdr:cNvPr>
          <xdr:cNvSpPr/>
        </xdr:nvSpPr>
        <xdr:spPr>
          <a:xfrm flipH="1" flipV="1">
            <a:off x="8521283" y="4212058"/>
            <a:ext cx="465363" cy="4150180"/>
          </a:xfrm>
          <a:prstGeom prst="triangle">
            <a:avLst>
              <a:gd name="adj" fmla="val 100000"/>
            </a:avLst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7</xdr:col>
      <xdr:colOff>799189</xdr:colOff>
      <xdr:row>18</xdr:row>
      <xdr:rowOff>50302</xdr:rowOff>
    </xdr:from>
    <xdr:ext cx="468013" cy="2751169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7562384D-96AC-9182-F0D6-267CD190AABD}"/>
            </a:ext>
          </a:extLst>
        </xdr:cNvPr>
        <xdr:cNvSpPr txBox="1"/>
      </xdr:nvSpPr>
      <xdr:spPr>
        <a:xfrm rot="16200000">
          <a:off x="7120729" y="4620880"/>
          <a:ext cx="275116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 b="1">
              <a:solidFill>
                <a:schemeClr val="bg1"/>
              </a:solidFill>
            </a:rPr>
            <a:t>  h</a:t>
          </a:r>
          <a:r>
            <a:rPr lang="en-US" sz="2400" b="1" baseline="0">
              <a:solidFill>
                <a:schemeClr val="bg1"/>
              </a:solidFill>
            </a:rPr>
            <a:t> i g h e r    </a:t>
          </a:r>
          <a:r>
            <a:rPr lang="en-US" sz="2400" b="1">
              <a:solidFill>
                <a:schemeClr val="bg1"/>
              </a:solidFill>
            </a:rPr>
            <a:t>r i s k 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12</xdr:col>
          <xdr:colOff>0</xdr:colOff>
          <xdr:row>222</xdr:row>
          <xdr:rowOff>28575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E030ED55-DDF5-BFEB-8A2B-A9D33FE06CD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exit=0'!$A$786:$L$792" spid="_x0000_s728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40995600"/>
              <a:ext cx="10668000" cy="13620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 Hanchi" refreshedDate="45149.782100810182" createdVersion="8" refreshedVersion="8" minRefreshableVersion="3" recordCount="984" xr:uid="{5DAED6C9-F6AD-45E7-8F44-9E3D8C13998F}">
  <cacheSource type="worksheet">
    <worksheetSource ref="A2:O986" sheet="analysis"/>
  </cacheSource>
  <cacheFields count="15">
    <cacheField name="Customer_ID" numFmtId="1">
      <sharedItems containsSemiMixedTypes="0" containsString="0" containsNumber="1" containsInteger="1" minValue="15566091" maxValue="15815364"/>
    </cacheField>
    <cacheField name="Credit Score" numFmtId="1">
      <sharedItems containsMixedTypes="1" containsNumber="1" containsInteger="1" minValue="376" maxValue="850"/>
    </cacheField>
    <cacheField name="Country" numFmtId="1">
      <sharedItems/>
    </cacheField>
    <cacheField name="Gender" numFmtId="1">
      <sharedItems/>
    </cacheField>
    <cacheField name="Age" numFmtId="1">
      <sharedItems containsMixedTypes="1" containsNumber="1" containsInteger="1" minValue="2" maxValue="82"/>
    </cacheField>
    <cacheField name="Tenure" numFmtId="1">
      <sharedItems containsSemiMixedTypes="0" containsString="0" containsNumber="1" containsInteger="1" minValue="0" maxValue="10"/>
    </cacheField>
    <cacheField name="Balance" numFmtId="44">
      <sharedItems containsSemiMixedTypes="0" containsString="0" containsNumber="1" minValue="0" maxValue="213146.2"/>
    </cacheField>
    <cacheField name="NumOfProducts" numFmtId="1">
      <sharedItems containsSemiMixedTypes="0" containsString="0" containsNumber="1" containsInteger="1" minValue="1" maxValue="4"/>
    </cacheField>
    <cacheField name="HasCrCard?" numFmtId="1">
      <sharedItems containsSemiMixedTypes="0" containsString="0" containsNumber="1" containsInteger="1" minValue="0" maxValue="1"/>
    </cacheField>
    <cacheField name="IsActiveMember" numFmtId="1">
      <sharedItems containsSemiMixedTypes="0" containsString="0" containsNumber="1" containsInteger="1" minValue="0" maxValue="1"/>
    </cacheField>
    <cacheField name="Estimated Salary" numFmtId="44">
      <sharedItems containsMixedTypes="1" containsNumber="1" minValue="371.05" maxValue="199725.39"/>
    </cacheField>
    <cacheField name="ExitedFromBank?" numFmtId="1">
      <sharedItems containsSemiMixedTypes="0" containsString="0" containsNumber="1" containsInteger="1" minValue="0" maxValue="1" count="2">
        <n v="1"/>
        <n v="0"/>
      </sharedItems>
    </cacheField>
    <cacheField name="2+ products?" numFmtId="0">
      <sharedItems containsSemiMixedTypes="0" containsString="0" containsNumber="1" containsInteger="1" minValue="0" maxValue="1"/>
    </cacheField>
    <cacheField name="salary &gt; ?" numFmtId="0">
      <sharedItems containsSemiMixedTypes="0" containsString="0" containsNumber="1" containsInteger="1" minValue="0" maxValue="1"/>
    </cacheField>
    <cacheField name="Tenure &gt;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 Hanchi" refreshedDate="45149.782102662037" createdVersion="8" refreshedVersion="8" minRefreshableVersion="3" recordCount="984" xr:uid="{0DBB1273-95E8-4351-8FF4-ED12C71CED27}">
  <cacheSource type="worksheet">
    <worksheetSource ref="A2:N986" sheet="analysis"/>
  </cacheSource>
  <cacheFields count="14">
    <cacheField name="Customer_ID" numFmtId="1">
      <sharedItems containsSemiMixedTypes="0" containsString="0" containsNumber="1" containsInteger="1" minValue="15566091" maxValue="15815364"/>
    </cacheField>
    <cacheField name="Credit Score" numFmtId="1">
      <sharedItems containsMixedTypes="1" containsNumber="1" containsInteger="1" minValue="376" maxValue="850"/>
    </cacheField>
    <cacheField name="Country" numFmtId="1">
      <sharedItems/>
    </cacheField>
    <cacheField name="Gender" numFmtId="1">
      <sharedItems/>
    </cacheField>
    <cacheField name="Age" numFmtId="1">
      <sharedItems containsMixedTypes="1" containsNumber="1" containsInteger="1" minValue="2" maxValue="82"/>
    </cacheField>
    <cacheField name="Tenure" numFmtId="1">
      <sharedItems containsSemiMixedTypes="0" containsString="0" containsNumber="1" containsInteger="1" minValue="0" maxValue="10"/>
    </cacheField>
    <cacheField name="Balance" numFmtId="44">
      <sharedItems containsSemiMixedTypes="0" containsString="0" containsNumber="1" minValue="0" maxValue="213146.2"/>
    </cacheField>
    <cacheField name="NumOfProducts" numFmtId="1">
      <sharedItems containsSemiMixedTypes="0" containsString="0" containsNumber="1" containsInteger="1" minValue="1" maxValue="4"/>
    </cacheField>
    <cacheField name="HasCrCard?" numFmtId="1">
      <sharedItems containsSemiMixedTypes="0" containsString="0" containsNumber="1" containsInteger="1" minValue="0" maxValue="1"/>
    </cacheField>
    <cacheField name="IsActiveMember" numFmtId="1">
      <sharedItems containsSemiMixedTypes="0" containsString="0" containsNumber="1" containsInteger="1" minValue="0" maxValue="1"/>
    </cacheField>
    <cacheField name="Estimated Salary" numFmtId="44">
      <sharedItems containsMixedTypes="1" containsNumber="1" minValue="371.05" maxValue="199725.39"/>
    </cacheField>
    <cacheField name="ExitedFromBank?" numFmtId="1">
      <sharedItems containsSemiMixedTypes="0" containsString="0" containsNumber="1" containsInteger="1" minValue="0" maxValue="1" count="2">
        <n v="1"/>
        <n v="0"/>
      </sharedItems>
    </cacheField>
    <cacheField name="2+ products?" numFmtId="0">
      <sharedItems containsSemiMixedTypes="0" containsString="0" containsNumber="1" containsInteger="1" minValue="0" maxValue="1"/>
    </cacheField>
    <cacheField name="salary &gt; ?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 Hanchi" refreshedDate="45149.782105092592" createdVersion="8" refreshedVersion="8" minRefreshableVersion="3" recordCount="984" xr:uid="{4305FA78-5C55-4E4F-9B15-0C7BED4EF6E2}">
  <cacheSource type="worksheet">
    <worksheetSource ref="A2:L986" sheet="analysis"/>
  </cacheSource>
  <cacheFields count="12">
    <cacheField name="Customer_ID" numFmtId="1">
      <sharedItems containsSemiMixedTypes="0" containsString="0" containsNumber="1" containsInteger="1" minValue="15566091" maxValue="15815364"/>
    </cacheField>
    <cacheField name="Credit Score" numFmtId="1">
      <sharedItems containsMixedTypes="1" containsNumber="1" containsInteger="1" minValue="376" maxValue="850" count="354">
        <n v="683"/>
        <n v="535"/>
        <n v="692"/>
        <n v="754"/>
        <n v="591"/>
        <n v="614"/>
        <n v="703"/>
        <n v="647"/>
        <n v="747"/>
        <n v="733"/>
        <n v="438"/>
        <n v="720"/>
        <n v="568"/>
        <n v="816"/>
        <n v="566"/>
        <n v="663"/>
        <n v="727"/>
        <n v="459"/>
        <n v="547"/>
        <n v="660"/>
        <n v="687"/>
        <n v="648"/>
        <n v="599"/>
        <n v="584"/>
        <n v="580"/>
        <n v="693"/>
        <n v="609"/>
        <n v="524"/>
        <n v="665"/>
        <n v="706"/>
        <n v="645"/>
        <n v="750"/>
        <n v="672"/>
        <n v="465"/>
        <n v="804"/>
        <n v="542"/>
        <n v="674"/>
        <n v="556"/>
        <n v="661"/>
        <n v="850"/>
        <n v="559"/>
        <n v="763"/>
        <n v="670"/>
        <n v="445"/>
        <n v="673"/>
        <n v="715"/>
        <n v="732"/>
        <n v="662"/>
        <n v="523"/>
        <n v="721"/>
        <n v="564"/>
        <n v="549"/>
        <n v="679"/>
        <n v="432"/>
        <n v="592"/>
        <n v="745"/>
        <n v="615"/>
        <n v="510"/>
        <n v="793"/>
        <n v="643"/>
        <n v="619"/>
        <n v="516"/>
        <n v="608"/>
        <n v="487"/>
        <n v="731"/>
        <n v="790"/>
        <n v="531"/>
        <n v="722"/>
        <n v="485"/>
        <n v="479"/>
        <n v="601"/>
        <n v="644"/>
        <n v="635"/>
        <n v="567"/>
        <n v="475"/>
        <n v="773"/>
        <n v="668"/>
        <n v="621"/>
        <n v="710"/>
        <n v="642"/>
        <n v="611"/>
        <n v="738"/>
        <n v="714"/>
        <n v="752"/>
        <n v="598"/>
        <n v="612"/>
        <n v="834"/>
        <n v="569"/>
        <n v="777"/>
        <n v="739"/>
        <n v="376"/>
        <n v="504"/>
        <n v="572"/>
        <n v="590"/>
        <n v="749"/>
        <n v="519"/>
        <n v="545"/>
        <n v="819"/>
        <n v="829"/>
        <n v="622"/>
        <n v="698"/>
        <n v="667"/>
        <n v="629"/>
        <n v="659"/>
        <n v="607"/>
        <n v="589"/>
        <n v="625"/>
        <n v="538"/>
        <n v="529"/>
        <n v="421"/>
        <n v="636"/>
        <n v="548"/>
        <n v="805"/>
        <n v="553"/>
        <n v="637"/>
        <n v="713"/>
        <n v="502"/>
        <n v="711"/>
        <n v="760"/>
        <n v="651"/>
        <n v="751"/>
        <n v="616"/>
        <s v="NULL"/>
        <n v="655"/>
        <n v="509"/>
        <n v="583"/>
        <n v="605"/>
        <n v="742"/>
        <n v="671"/>
        <n v="499"/>
        <n v="603"/>
        <n v="522"/>
        <n v="653"/>
        <n v="512"/>
        <n v="570"/>
        <n v="646"/>
        <n v="807"/>
        <n v="728"/>
        <n v="539"/>
        <n v="775"/>
        <n v="756"/>
        <n v="704"/>
        <n v="691"/>
        <n v="511"/>
        <n v="774"/>
        <n v="675"/>
        <n v="579"/>
        <n v="468"/>
        <n v="543"/>
        <n v="769"/>
        <n v="684"/>
        <n v="555"/>
        <n v="514"/>
        <n v="480"/>
        <n v="716"/>
        <n v="818"/>
        <n v="686"/>
        <n v="681"/>
        <n v="613"/>
        <n v="815"/>
        <n v="497"/>
        <n v="694"/>
        <n v="507"/>
        <n v="736"/>
        <n v="788"/>
        <n v="474"/>
        <n v="650"/>
        <n v="680"/>
        <n v="838"/>
        <n v="729"/>
        <n v="761"/>
        <n v="604"/>
        <n v="757"/>
        <n v="456"/>
        <n v="822"/>
        <n v="656"/>
        <n v="528"/>
        <n v="652"/>
        <n v="493"/>
        <n v="699"/>
        <n v="435"/>
        <n v="563"/>
        <n v="717"/>
        <n v="560"/>
        <n v="700"/>
        <n v="624"/>
        <n v="712"/>
        <n v="709"/>
        <n v="811"/>
        <n v="632"/>
        <n v="654"/>
        <n v="702"/>
        <n v="840"/>
        <n v="581"/>
        <n v="417"/>
        <n v="776"/>
        <n v="664"/>
        <n v="577"/>
        <n v="630"/>
        <n v="723"/>
        <n v="525"/>
        <n v="842"/>
        <n v="582"/>
        <n v="597"/>
        <n v="520"/>
        <n v="620"/>
        <n v="730"/>
        <n v="627"/>
        <n v="735"/>
        <n v="594"/>
        <n v="666"/>
        <n v="678"/>
        <n v="696"/>
        <n v="443"/>
        <n v="701"/>
        <n v="789"/>
        <n v="464"/>
        <n v="501"/>
        <n v="600"/>
        <n v="631"/>
        <n v="796"/>
        <n v="477"/>
        <n v="685"/>
        <n v="626"/>
        <n v="492"/>
        <n v="586"/>
        <n v="640"/>
        <n v="618"/>
        <n v="778"/>
        <n v="628"/>
        <n v="828"/>
        <n v="725"/>
        <n v="833"/>
        <n v="639"/>
        <n v="506"/>
        <n v="688"/>
        <n v="741"/>
        <n v="571"/>
        <n v="596"/>
        <n v="689"/>
        <n v="484"/>
        <n v="413"/>
        <n v="785"/>
        <n v="483"/>
        <n v="641"/>
        <n v="770"/>
        <n v="800"/>
        <n v="767"/>
        <n v="515"/>
        <n v="540"/>
        <n v="753"/>
        <n v="544"/>
        <n v="682"/>
        <n v="610"/>
        <n v="562"/>
        <n v="772"/>
        <n v="554"/>
        <n v="546"/>
        <n v="755"/>
        <n v="779"/>
        <n v="802"/>
        <n v="593"/>
        <n v="765"/>
        <n v="726"/>
        <n v="526"/>
        <n v="416"/>
        <n v="552"/>
        <n v="758"/>
        <n v="657"/>
        <n v="695"/>
        <n v="472"/>
        <n v="844"/>
        <n v="490"/>
        <n v="771"/>
        <n v="623"/>
        <n v="848"/>
        <n v="585"/>
        <n v="734"/>
        <n v="574"/>
        <n v="759"/>
        <n v="602"/>
        <n v="795"/>
        <n v="476"/>
        <n v="649"/>
        <n v="551"/>
        <n v="521"/>
        <n v="557"/>
        <n v="707"/>
        <n v="764"/>
        <n v="537"/>
        <n v="634"/>
        <n v="508"/>
        <n v="550"/>
        <n v="427"/>
        <n v="724"/>
        <n v="638"/>
        <n v="587"/>
        <n v="461"/>
        <n v="705"/>
        <n v="505"/>
        <n v="792"/>
        <n v="411"/>
        <n v="762"/>
        <n v="565"/>
        <n v="744"/>
        <n v="813"/>
        <n v="690"/>
        <n v="676"/>
        <n v="718"/>
        <n v="737"/>
        <n v="669"/>
        <n v="495"/>
        <n v="743"/>
        <n v="494"/>
        <n v="806"/>
        <n v="588"/>
        <n v="803"/>
        <n v="482"/>
        <n v="439"/>
        <n v="798"/>
        <n v="533"/>
        <n v="606"/>
        <n v="460"/>
        <n v="784"/>
        <n v="450"/>
        <n v="536"/>
        <n v="429"/>
        <n v="517"/>
        <n v="486"/>
        <n v="578"/>
        <n v="808"/>
        <n v="786"/>
        <n v="748"/>
        <n v="841"/>
        <n v="518"/>
        <n v="708"/>
        <n v="658"/>
        <n v="561"/>
        <n v="746"/>
        <n v="801"/>
        <n v="534"/>
        <n v="498"/>
        <n v="488"/>
        <n v="633"/>
        <n v="503"/>
        <n v="697"/>
        <n v="799"/>
        <n v="527"/>
        <n v="782"/>
        <n v="766"/>
        <n v="846"/>
        <n v="787"/>
        <n v="814"/>
        <n v="791"/>
      </sharedItems>
    </cacheField>
    <cacheField name="Country" numFmtId="1">
      <sharedItems count="3">
        <s v="Germany"/>
        <s v="France"/>
        <s v="Spain"/>
      </sharedItems>
    </cacheField>
    <cacheField name="Gender" numFmtId="1">
      <sharedItems count="3">
        <s v="Female"/>
        <s v="Male"/>
        <s v="NULL"/>
      </sharedItems>
    </cacheField>
    <cacheField name="Age" numFmtId="1">
      <sharedItems containsMixedTypes="1" containsNumber="1" containsInteger="1" minValue="2" maxValue="82" count="62">
        <n v="57"/>
        <n v="48"/>
        <n v="28"/>
        <n v="55"/>
        <n v="39"/>
        <n v="50"/>
        <n v="51"/>
        <n v="58"/>
        <n v="34"/>
        <n v="54"/>
        <n v="60"/>
        <n v="40"/>
        <n v="38"/>
        <n v="30"/>
        <n v="36"/>
        <n v="44"/>
        <n v="49"/>
        <n v="42"/>
        <n v="41"/>
        <n v="61"/>
        <n v="31"/>
        <n v="45"/>
        <n v="46"/>
        <n v="47"/>
        <n v="65"/>
        <n v="62"/>
        <n v="32"/>
        <n v="56"/>
        <n v="43"/>
        <n v="22"/>
        <s v="NULL"/>
        <n v="52"/>
        <n v="37"/>
        <n v="59"/>
        <n v="29"/>
        <n v="35"/>
        <n v="64"/>
        <n v="69"/>
        <n v="27"/>
        <n v="67"/>
        <n v="33"/>
        <n v="63"/>
        <n v="66"/>
        <n v="24"/>
        <n v="53"/>
        <n v="25"/>
        <n v="74"/>
        <n v="21"/>
        <n v="26"/>
        <n v="2"/>
        <n v="23"/>
        <n v="75"/>
        <n v="19"/>
        <n v="20"/>
        <n v="18"/>
        <n v="73"/>
        <n v="68"/>
        <n v="79"/>
        <n v="80"/>
        <n v="72"/>
        <n v="70"/>
        <n v="82"/>
      </sharedItems>
    </cacheField>
    <cacheField name="Tenure" numFmtId="1">
      <sharedItems containsSemiMixedTypes="0" containsString="0" containsNumber="1" containsInteger="1" minValue="0" maxValue="10" count="11">
        <n v="5"/>
        <n v="9"/>
        <n v="3"/>
        <n v="4"/>
        <n v="1"/>
        <n v="7"/>
        <n v="2"/>
        <n v="6"/>
        <n v="10"/>
        <n v="8"/>
        <n v="0"/>
      </sharedItems>
    </cacheField>
    <cacheField name="Balance" numFmtId="44">
      <sharedItems containsSemiMixedTypes="0" containsString="0" containsNumber="1" minValue="0" maxValue="213146.2" count="638">
        <n v="162448.69"/>
        <n v="0"/>
        <n v="118945.09"/>
        <n v="161608.81"/>
        <n v="137104.47"/>
        <n v="119741.77"/>
        <n v="116313.57"/>
        <n v="100337.96"/>
        <n v="115920.62"/>
        <n v="99282.63"/>
        <n v="130878.75"/>
        <n v="77253.5"/>
        <n v="93051.64"/>
        <n v="133994.51999999999"/>
        <n v="74596.149999999994"/>
        <n v="135134.99"/>
        <n v="213146.2"/>
        <n v="123331.36"/>
        <n v="181461.48"/>
        <n v="107818.63"/>
        <n v="156371.60999999999"/>
        <n v="113755.78"/>
        <n v="112822.26"/>
        <n v="122522.32"/>
        <n v="127209"/>
        <n v="129634.25"/>
        <n v="135096.76999999999"/>
        <n v="106901.94"/>
        <n v="178820.91"/>
        <n v="67996.23"/>
        <n v="147069.78"/>
        <n v="100160.75"/>
        <n v="64119.38"/>
        <n v="42157.08"/>
        <n v="118590.41"/>
        <n v="145338.76"/>
        <n v="133950.37"/>
        <n v="102967.41"/>
        <n v="154475.54"/>
        <n v="114931.35"/>
        <n v="111756.5"/>
        <n v="209767.31"/>
        <n v="152603.45000000001"/>
        <n v="121681.82"/>
        <n v="117231.63"/>
        <n v="149762.07999999999"/>
        <n v="110368.03"/>
        <n v="168197.66"/>
        <n v="182123.79"/>
        <n v="138718.92000000001"/>
        <n v="95441.27"/>
        <n v="123497.58"/>
        <n v="134956.01999999999"/>
        <n v="141078.37"/>
        <n v="140080.32000000001"/>
        <n v="129502.49"/>
        <n v="88915.37"/>
        <n v="112013.81"/>
        <n v="169312.13"/>
        <n v="133745.44"/>
        <n v="116060.08"/>
        <n v="140745.32999999999"/>
        <n v="131394.56"/>
        <n v="151839.26"/>
        <n v="126418.14"/>
        <n v="137453.43"/>
        <n v="134264.04"/>
        <n v="152827.99"/>
        <n v="154962.99"/>
        <n v="139290.41"/>
        <n v="157296.01999999999"/>
        <n v="211774.31"/>
        <n v="124151.09"/>
        <n v="114754.08"/>
        <n v="133102.92000000001"/>
        <n v="112045.67"/>
        <n v="121152.05"/>
        <n v="107073.27"/>
        <n v="101238.24"/>
        <n v="89763.839999999997"/>
        <n v="190227.46"/>
        <n v="129818.39"/>
        <n v="128100.28"/>
        <n v="117411.6"/>
        <n v="108431.87"/>
        <n v="114715.71"/>
        <n v="115888.04"/>
        <n v="128981.07"/>
        <n v="91536.93"/>
        <n v="136294.97"/>
        <n v="141434.04"/>
        <n v="96134.11"/>
        <n v="122384.22"/>
        <n v="113599.74"/>
        <n v="172448.77"/>
        <n v="165272.13"/>
        <n v="137946.39000000001"/>
        <n v="115046.74"/>
        <n v="137843.79999999999"/>
        <n v="144606.22"/>
        <n v="170833.46"/>
        <n v="104947.72"/>
        <n v="159660.79999999999"/>
        <n v="129022.06"/>
        <n v="56214.85"/>
        <n v="100946.71"/>
        <n v="96888.39"/>
        <n v="135842.41"/>
        <n v="132558.26"/>
        <n v="125561.97"/>
        <n v="116528.15"/>
        <n v="148507.24"/>
        <n v="115988.86"/>
        <n v="136188.78"/>
        <n v="129748.54"/>
        <n v="99564.22"/>
        <n v="108122.39"/>
        <n v="102703.62"/>
        <n v="126436.29"/>
        <n v="150842.93"/>
        <n v="132602.88"/>
        <n v="45144.43"/>
        <n v="116922.25"/>
        <n v="105799.32"/>
        <n v="125884.95"/>
        <n v="116220.5"/>
        <n v="109922.61"/>
        <n v="92833.89"/>
        <n v="115924.89"/>
        <n v="113034.22"/>
        <n v="133702.89000000001"/>
        <n v="40915.550000000003"/>
        <n v="85891.55"/>
        <n v="111071.36"/>
        <n v="68065.8"/>
        <n v="129490.36"/>
        <n v="106138.33"/>
        <n v="97133.92"/>
        <n v="126674.81"/>
        <n v="106854.21"/>
        <n v="168286.81"/>
        <n v="170061.92"/>
        <n v="73309.38"/>
        <n v="95556.31"/>
        <n v="98495.72"/>
        <n v="129608.57"/>
        <n v="115301.31"/>
        <n v="170491.84"/>
        <n v="186796.37"/>
        <n v="133432.59"/>
        <n v="94521.17"/>
        <n v="110349.82"/>
        <n v="174790.15"/>
        <n v="134714.70000000001"/>
        <n v="84026.86"/>
        <n v="120599.38"/>
        <n v="187841.99"/>
        <n v="110777.26"/>
        <n v="163943.89000000001"/>
        <n v="116326.07"/>
        <n v="100812.33"/>
        <n v="83543.37"/>
        <n v="106545.53"/>
        <n v="144895.04999999999"/>
        <n v="156478.62"/>
        <n v="86402.52"/>
        <n v="166733.92000000001"/>
        <n v="103522.75"/>
        <n v="170557.91"/>
        <n v="93694.42"/>
        <n v="108239.11"/>
        <n v="157780.84"/>
        <n v="105961.68"/>
        <n v="121581.56"/>
        <n v="147506.25"/>
        <n v="145618.37"/>
        <n v="132628.98000000001"/>
        <n v="102016.72"/>
        <n v="57017.06"/>
        <n v="135277.96"/>
        <n v="145071.24"/>
        <n v="138296.94"/>
        <n v="116229.85"/>
        <n v="139810.34"/>
        <n v="155931.10999999999"/>
        <n v="102535.57"/>
        <n v="58469.37"/>
        <n v="130796.33"/>
        <n v="145981.87"/>
        <n v="40105.51"/>
        <n v="122388.38"/>
        <n v="145605.44"/>
        <n v="124695.72"/>
        <n v="149297.19"/>
        <n v="120599.21"/>
        <n v="118082.89"/>
        <n v="107884.81"/>
        <n v="107042.74"/>
        <n v="135219.57"/>
        <n v="101633.04"/>
        <n v="103769.22"/>
        <n v="98668.18"/>
        <n v="82034"/>
        <n v="96645.54"/>
        <n v="93147"/>
        <n v="112652.08"/>
        <n v="77253.22"/>
        <n v="126384.42"/>
        <n v="132578.92000000001"/>
        <n v="70349.48"/>
        <n v="127771.35"/>
        <n v="154333.82"/>
        <n v="101993.12"/>
        <n v="97530.25"/>
        <n v="79871.02"/>
        <n v="92566.53"/>
        <n v="88293.13"/>
        <n v="178718.19"/>
        <n v="97378.54"/>
        <n v="150525.79999999999"/>
        <n v="153895.65"/>
        <n v="115897.12"/>
        <n v="99027.61"/>
        <n v="110071.1"/>
        <n v="151607.56"/>
        <n v="136925.09"/>
        <n v="164284.72"/>
        <n v="111642.08"/>
        <n v="101430.3"/>
        <n v="123180.01"/>
        <n v="116363.37"/>
        <n v="63227"/>
        <n v="117301.66"/>
        <n v="134022.06"/>
        <n v="106190.55"/>
        <n v="141040.01"/>
        <n v="118274.71"/>
        <n v="123246.7"/>
        <n v="109730.22"/>
        <n v="124828.46"/>
        <n v="169824.46"/>
        <n v="124525.52"/>
        <n v="99240.51"/>
        <n v="129120.64"/>
        <n v="137948.51"/>
        <n v="105405.97"/>
        <n v="113208.86"/>
        <n v="114292.48"/>
        <n v="120681.63"/>
        <n v="124576.65"/>
        <n v="122874.74"/>
        <n v="152328.88"/>
        <n v="122570.87"/>
        <n v="111574.41"/>
        <n v="106307.91"/>
        <n v="124626.07"/>
        <n v="134954.53"/>
        <n v="63669.42"/>
        <n v="127299.34"/>
        <n v="100433.8"/>
        <n v="141616.54999999999"/>
        <n v="61710.44"/>
        <n v="129555.7"/>
        <n v="129433.34"/>
        <n v="149620.88"/>
        <n v="64740.12"/>
        <n v="119023.28"/>
        <n v="170184.99"/>
        <n v="108269.37"/>
        <n v="151226.18"/>
        <n v="89588.35"/>
        <n v="106376.85"/>
        <n v="125406.58"/>
        <n v="78398.69"/>
        <n v="111018.98"/>
        <n v="146133.39000000001"/>
        <n v="143637.57999999999"/>
        <n v="82275.350000000006"/>
        <n v="181656.51"/>
        <n v="75888.2"/>
        <n v="89968.69"/>
        <n v="90536.81"/>
        <n v="121021.05"/>
        <n v="148249.54"/>
        <n v="58641.43"/>
        <n v="117028.6"/>
        <n v="112564.62"/>
        <n v="70438.009999999995"/>
        <n v="66392.639999999999"/>
        <n v="101827.07"/>
        <n v="168190.33"/>
        <n v="119714.25"/>
        <n v="176273.95"/>
        <n v="128173.9"/>
        <n v="148116.48000000001"/>
        <n v="124328.84"/>
        <n v="113829.45"/>
        <n v="107594.11"/>
        <n v="67238.98"/>
        <n v="125851.93"/>
        <n v="71497.789999999994"/>
        <n v="84745.03"/>
        <n v="106937.05"/>
        <n v="133868.21"/>
        <n v="127160.78"/>
        <n v="137824.03"/>
        <n v="138657.07999999999"/>
        <n v="128736.39"/>
        <n v="176666.62"/>
        <n v="164870.81"/>
        <n v="150725.53"/>
        <n v="152400.51"/>
        <n v="143129.41"/>
        <n v="58629.97"/>
        <n v="145965.32999999999"/>
        <n v="102827.44"/>
        <n v="84327.77"/>
        <n v="123217.66"/>
        <n v="97257.41"/>
        <n v="174318.13"/>
        <n v="125013.72"/>
        <n v="173340.83"/>
        <n v="137452.09"/>
        <n v="114193.24"/>
        <n v="134603.88"/>
        <n v="92310.54"/>
        <n v="169831.46"/>
        <n v="143964.35999999999"/>
        <n v="157993.15"/>
        <n v="132311.71"/>
        <n v="130114.39"/>
        <n v="114722.05"/>
        <n v="142051.07"/>
        <n v="139432.37"/>
        <n v="70302.48"/>
        <n v="92113.61"/>
        <n v="128468.69"/>
        <n v="83807.86"/>
        <n v="171770.55"/>
        <n v="127357.75999999999"/>
        <n v="177640.09"/>
        <n v="97541.24"/>
        <n v="104088.59"/>
        <n v="146502.07"/>
        <n v="160980.03"/>
        <n v="107749.03"/>
        <n v="128605.32"/>
        <n v="77846.899999999994"/>
        <n v="85679.25"/>
        <n v="101160.99"/>
        <n v="127609.59"/>
        <n v="82674.149999999994"/>
        <n v="110929.96"/>
        <n v="136857"/>
        <n v="161064.64000000001"/>
        <n v="108748.08"/>
        <n v="169399.6"/>
        <n v="161525.96"/>
        <n v="95845.6"/>
        <n v="133598.39999999999"/>
        <n v="109166.37"/>
        <n v="56084.69"/>
        <n v="137494.28"/>
        <n v="134348.57"/>
        <n v="127992.25"/>
        <n v="149117.31"/>
        <n v="139180.20000000001"/>
        <n v="105420.18"/>
        <n v="79019.8"/>
        <n v="103907.28"/>
        <n v="130862.43"/>
        <n v="120193.42"/>
        <n v="82293.820000000007"/>
        <n v="88109.81"/>
        <n v="152390.26"/>
        <n v="119782.72"/>
        <n v="180075.22"/>
        <n v="54503.55"/>
        <n v="89685.92"/>
        <n v="106234.02"/>
        <n v="132351.29"/>
        <n v="34013.629999999997"/>
        <n v="138306.34"/>
        <n v="111432.77"/>
        <n v="118287.01"/>
        <n v="169089.38"/>
        <n v="122451.46"/>
        <n v="79731.91"/>
        <n v="145105.64000000001"/>
        <n v="141325.56"/>
        <n v="152958.29"/>
        <n v="75263.16"/>
        <n v="127892.57"/>
        <n v="116244.14"/>
        <n v="138333.03"/>
        <n v="47134.75"/>
        <n v="162923.85"/>
        <n v="138241.9"/>
        <n v="145747.67000000001"/>
        <n v="155470.54999999999"/>
        <n v="63663.93"/>
        <n v="90612.34"/>
        <n v="97544.29"/>
        <n v="137326.65"/>
        <n v="80001.23"/>
        <n v="139070.51"/>
        <n v="114206.84"/>
        <n v="67226.37"/>
        <n v="76548.600000000006"/>
        <n v="92140.15"/>
        <n v="133802.29"/>
        <n v="122549.64"/>
        <n v="122453.37"/>
        <n v="130830.22"/>
        <n v="59697.17"/>
        <n v="87202.38"/>
        <n v="133463.1"/>
        <n v="112212.14"/>
        <n v="105204.01"/>
        <n v="97259.25"/>
        <n v="108822.39999999999"/>
        <n v="86569.76"/>
        <n v="113157.22"/>
        <n v="131317.48000000001"/>
        <n v="59408.63"/>
        <n v="123709.46"/>
        <n v="138778.15"/>
        <n v="76408.850000000006"/>
        <n v="137390.10999999999"/>
        <n v="150461.07"/>
        <n v="49512.55"/>
        <n v="156067.04999999999"/>
        <n v="62276.99"/>
        <n v="167772.96"/>
        <n v="106192.1"/>
        <n v="144848.74"/>
        <n v="123971.51"/>
        <n v="134944"/>
        <n v="147832.15"/>
        <n v="114628.4"/>
        <n v="141349.43"/>
        <n v="61825.5"/>
        <n v="101583.11"/>
        <n v="63095.01"/>
        <n v="125510.82"/>
        <n v="134811.29999999999"/>
        <n v="152265.43"/>
        <n v="76190.48"/>
        <n v="121192.22"/>
        <n v="155726.85"/>
        <n v="147199.07"/>
        <n v="99906.19"/>
        <n v="129755.99"/>
        <n v="137148.68"/>
        <n v="95523.16"/>
        <n v="93844.69"/>
        <n v="131736.88"/>
        <n v="81877.38"/>
        <n v="132576.25"/>
        <n v="174937.64"/>
        <n v="144260.5"/>
        <n v="64097.75"/>
        <n v="193858.2"/>
        <n v="157120.85999999999"/>
        <n v="87271.41"/>
        <n v="97318.25"/>
        <n v="138901.60999999999"/>
        <n v="116927.89"/>
        <n v="85311.7"/>
        <n v="166297.89000000001"/>
        <n v="162150.42000000001"/>
        <n v="190479.48"/>
        <n v="127559.97"/>
        <n v="106967.18"/>
        <n v="119266.69"/>
        <n v="105934.96"/>
        <n v="95059.02"/>
        <n v="177619.71"/>
        <n v="90307.62"/>
        <n v="183102.29"/>
        <n v="117419.35"/>
        <n v="81623.67"/>
        <n v="122552.34"/>
        <n v="71264.02"/>
        <n v="147360"/>
        <n v="187530.66"/>
        <n v="78992.75"/>
        <n v="135438.39999999999"/>
        <n v="167997.6"/>
        <n v="129499.42"/>
        <n v="167878.5"/>
        <n v="130170.82"/>
        <n v="106518.52"/>
        <n v="163607.18"/>
        <n v="78653.84"/>
        <n v="131899"/>
        <n v="124532.78"/>
        <n v="99806.85"/>
        <n v="95741.75"/>
        <n v="125211.92"/>
        <n v="113980.21"/>
        <n v="78707.16"/>
        <n v="115217.99"/>
        <n v="101084.36"/>
        <n v="98373.26"/>
        <n v="117992.59"/>
        <n v="82259.289999999994"/>
        <n v="125167.02"/>
        <n v="122189.66"/>
        <n v="93012.89"/>
        <n v="152968.73000000001"/>
        <n v="128509.63"/>
        <n v="65253.07"/>
        <n v="110654.02"/>
        <n v="99286.98"/>
        <n v="72392.41"/>
        <n v="118626.55"/>
        <n v="135213.71"/>
        <n v="153804.44"/>
        <n v="109013.23"/>
        <n v="76968.12"/>
        <n v="151858.98000000001"/>
        <n v="37266.67"/>
        <n v="77780.289999999994"/>
        <n v="184686.41"/>
        <n v="156325.38"/>
        <n v="108055.1"/>
        <n v="122311.21"/>
        <n v="170331.37"/>
        <n v="141782.57"/>
        <n v="131039.97"/>
        <n v="107720.64"/>
        <n v="110112.54"/>
        <n v="126615.94"/>
        <n v="120092.52"/>
        <n v="121326.42"/>
        <n v="102742.91"/>
        <n v="114510.85"/>
        <n v="156021.31"/>
        <n v="112373.49"/>
        <n v="105525.65"/>
        <n v="192390.52"/>
        <n v="125189.75"/>
        <n v="156847.29"/>
        <n v="81273.13"/>
        <n v="134169.62"/>
        <n v="114354.95"/>
        <n v="119182.73"/>
        <n v="126776.3"/>
        <n v="116854.71"/>
        <n v="135296.32999999999"/>
        <n v="128366.44"/>
        <n v="176099.13"/>
        <n v="113978.97"/>
        <n v="80262.600000000006"/>
        <n v="80613.929999999993"/>
        <n v="142120.91"/>
        <n v="129722.57"/>
        <n v="81173.83"/>
        <n v="88938.62"/>
        <n v="116269.01"/>
        <n v="111962.99"/>
        <n v="129834.67"/>
        <n v="95826.49"/>
        <n v="108738.71"/>
        <n v="141947.67000000001"/>
        <n v="121551.58"/>
        <n v="144428.87"/>
        <n v="81550.94"/>
        <n v="158261.68"/>
        <n v="133636.16"/>
        <n v="99010.67"/>
        <n v="111681.98"/>
        <n v="137715.66"/>
        <n v="100238.35"/>
        <n v="125169.26"/>
        <n v="118342.26"/>
        <n v="169462.09"/>
        <n v="77168.87"/>
        <n v="121702.73"/>
        <n v="95128.86"/>
        <n v="108007.36"/>
        <n v="146050.97"/>
        <n v="135125.28"/>
        <n v="114540.38"/>
        <n v="111388.18"/>
        <n v="141441.75"/>
        <n v="101609.01"/>
        <n v="127864.4"/>
        <n v="116803.8"/>
        <n v="135903.32999999999"/>
        <n v="150923.74"/>
        <n v="164113.04"/>
        <n v="197041.8"/>
        <n v="100486.18"/>
        <n v="156091.97"/>
        <n v="63349.75"/>
        <n v="125832.2"/>
        <n v="109421.13"/>
        <n v="77637.350000000006"/>
        <n v="122220.19"/>
        <n v="80793.58"/>
        <n v="40685.919999999998"/>
        <n v="98444.19"/>
        <n v="96423.84"/>
        <n v="150092.79999999999"/>
        <n v="82931.850000000006"/>
        <n v="127070.73"/>
        <n v="174185.98"/>
        <n v="119035.35"/>
        <n v="145260.23000000001"/>
        <n v="93722.73"/>
        <n v="71340.09"/>
        <n v="133297.24"/>
        <n v="167864.4"/>
        <n v="54901.01"/>
        <n v="103097.85"/>
        <n v="129101.3"/>
        <n v="84496.71"/>
        <n v="101060.25"/>
        <n v="111201.41"/>
        <n v="57929.81"/>
        <n v="111577.01"/>
        <n v="141541.25"/>
        <n v="112940.07"/>
        <n v="185173.81"/>
        <n v="120320.54"/>
        <n v="170826.55"/>
        <n v="68598.559999999998"/>
        <n v="101960.74"/>
        <n v="103391.38"/>
        <n v="145988.65"/>
        <n v="136815.64000000001"/>
        <n v="97086.399999999994"/>
        <n v="129605.99"/>
        <n v="52436.2"/>
        <n v="174912.72"/>
        <n v="161814.64000000001"/>
      </sharedItems>
    </cacheField>
    <cacheField name="NumOfProducts" numFmtId="1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HasCrCard?" numFmtId="1">
      <sharedItems containsSemiMixedTypes="0" containsString="0" containsNumber="1" containsInteger="1" minValue="0" maxValue="1" count="2">
        <n v="0"/>
        <n v="1"/>
      </sharedItems>
    </cacheField>
    <cacheField name="IsActiveMember" numFmtId="1">
      <sharedItems containsSemiMixedTypes="0" containsString="0" containsNumber="1" containsInteger="1" minValue="0" maxValue="1" count="2">
        <n v="0"/>
        <n v="1"/>
      </sharedItems>
    </cacheField>
    <cacheField name="Estimated Salary" numFmtId="44">
      <sharedItems containsMixedTypes="1" containsNumber="1" minValue="371.05" maxValue="199725.39" count="983">
        <n v="9221.7800000000007"/>
        <n v="149892.79"/>
        <n v="16064.25"/>
        <n v="8080.85"/>
        <n v="140469.38"/>
        <n v="127166.49"/>
        <n v="77294.559999999998"/>
        <n v="54954.51"/>
        <n v="190696.35"/>
        <n v="48559.19"/>
        <n v="191763.07"/>
        <n v="157552.07999999999"/>
        <n v="134600.94"/>
        <n v="71905.77"/>
        <n v="54926.51"/>
        <n v="35817.97"/>
        <n v="71865.31"/>
        <n v="19287.060000000001"/>
        <n v="85746.52"/>
        <n v="173683"/>
        <n v="155853.51999999999"/>
        <n v="159835.78"/>
        <n v="176407.15"/>
        <n v="75161.25"/>
        <n v="103516.08"/>
        <n v="187929.43"/>
        <n v="22447.85"/>
        <n v="199725.39"/>
        <n v="156774.94"/>
        <n v="17941.16"/>
        <n v="149756.71"/>
        <n v="150401.53"/>
        <n v="92027.69"/>
        <n v="181297.65"/>
        <n v="8546.8700000000008"/>
        <n v="77405.95"/>
        <n v="177683.02"/>
        <n v="14353.43"/>
        <n v="2079.1999999999998"/>
        <n v="417.41"/>
        <n v="188150.6"/>
        <n v="29358.57"/>
        <n v="50129.87"/>
        <n v="120540.83"/>
        <n v="33462.94"/>
        <n v="177655.67999999999"/>
        <n v="76569.64"/>
        <n v="20598.59"/>
        <n v="5684.17"/>
        <n v="91936.1"/>
        <n v="48725.68"/>
        <n v="128702.1"/>
        <n v="101300.94"/>
        <n v="18260.98"/>
        <n v="81259.25"/>
        <n v="8128.32"/>
        <n v="150694.42000000001"/>
        <n v="115136.51"/>
        <n v="110265.24"/>
        <n v="28737.71"/>
        <n v="128643.35"/>
        <n v="122381.02"/>
        <n v="150227.85"/>
        <n v="118913.53"/>
        <n v="121751.03999999999"/>
        <n v="159123.82"/>
        <n v="142513.5"/>
        <n v="20629.400000000001"/>
        <n v="101348.88"/>
        <n v="146145.93"/>
        <n v="70649.64"/>
        <n v="174205.22"/>
        <n v="11384.45"/>
        <n v="170034.95"/>
        <n v="14679.81"/>
        <n v="194998.34"/>
        <n v="140765.57"/>
        <n v="116828.51"/>
        <n v="47251.79"/>
        <n v="110916.15"/>
        <n v="108761.05"/>
        <n v="131953.23000000001"/>
        <n v="93953.84"/>
        <n v="56999.9"/>
        <n v="28266.9"/>
        <n v="89048.46"/>
        <n v="34580.800000000003"/>
        <n v="157908.19"/>
        <n v="86099.23"/>
        <n v="161435.01999999999"/>
        <n v="177772.03"/>
        <n v="109078.35"/>
        <n v="28373.86"/>
        <n v="152167.79"/>
        <n v="156618.38"/>
        <n v="195635.3"/>
        <n v="193437.89"/>
        <n v="194365.76"/>
        <n v="102299.81"/>
        <n v="136458.19"/>
        <n v="134420.75"/>
        <n v="157333.69"/>
        <n v="87822.14"/>
        <n v="110932.24"/>
        <n v="27822.99"/>
        <n v="38411.79"/>
        <n v="191932.27"/>
        <n v="182855.42"/>
        <n v="147278.43"/>
        <n v="188574.12"/>
        <n v="8636.0499999999993"/>
        <n v="88705.14"/>
        <n v="136050.44"/>
        <n v="27046.46"/>
        <n v="119708.21"/>
        <n v="64166.7"/>
        <n v="30984.59"/>
        <n v="177815.87"/>
        <n v="199304.74"/>
        <n v="97508.04"/>
        <n v="9217.5499999999993"/>
        <n v="69454.240000000005"/>
        <n v="45071.09"/>
        <n v="109291.39"/>
        <n v="24506.95"/>
        <n v="61108.56"/>
        <n v="117349.19"/>
        <n v="176924.21"/>
        <n v="194273.2"/>
        <n v="191468.78"/>
        <n v="38867.46"/>
        <n v="173779.25"/>
        <n v="108732.96"/>
        <n v="89017.38"/>
        <n v="158887.09"/>
        <n v="188083.77"/>
        <n v="14109.85"/>
        <n v="72467.990000000005"/>
        <n v="30730.95"/>
        <n v="119346.88"/>
        <n v="117622.8"/>
        <n v="56594.36"/>
        <n v="110510.28"/>
        <n v="115789.25"/>
        <n v="113931.57"/>
        <n v="14374.86"/>
        <n v="92982.61"/>
        <n v="179614.8"/>
        <n v="67740.08"/>
        <n v="77206.25"/>
        <n v="183840.51"/>
        <n v="67046.83"/>
        <n v="164040.94"/>
        <n v="145704.19"/>
        <n v="71244.59"/>
        <n v="46824.08"/>
        <n v="57553.98"/>
        <n v="40721.24"/>
        <n v="67110.59"/>
        <n v="47271.61"/>
        <n v="108872.45"/>
        <n v="131372.38"/>
        <n v="108488.33"/>
        <n v="147802.94"/>
        <n v="174248.52"/>
        <n v="2319.96"/>
        <n v="5097.67"/>
        <n v="135482.26"/>
        <n v="60917.24"/>
        <n v="116503.92"/>
        <n v="93251.42"/>
        <n v="120415.61"/>
        <n v="34888.04"/>
        <n v="17978.68"/>
        <n v="4861.72"/>
        <n v="54359.02"/>
        <n v="55803.96"/>
        <n v="96823.32"/>
        <n v="99449.86"/>
        <n v="93524.19"/>
        <n v="162503.48000000001"/>
        <n v="55582.54"/>
        <n v="126213.84"/>
        <n v="1643.11"/>
        <n v="11199.04"/>
        <n v="74135.48"/>
        <n v="73275.960000000006"/>
        <n v="138777"/>
        <n v="8590.83"/>
        <n v="62256.87"/>
        <n v="120657.32"/>
        <n v="113316.77"/>
        <n v="124118.71"/>
        <n v="157959.01999999999"/>
        <n v="20451.990000000002"/>
        <n v="134901.34"/>
        <n v="21228.34"/>
        <n v="189122.89"/>
        <n v="199273.98"/>
        <n v="40014.76"/>
        <n v="5472.7"/>
        <n v="43527.4"/>
        <n v="35588.07"/>
        <n v="178252.63"/>
        <n v="151303.48000000001"/>
        <n v="194926.86"/>
        <n v="131300.68"/>
        <n v="126355.8"/>
        <n v="16459.37"/>
        <n v="600.36"/>
        <n v="190419.81"/>
        <n v="99645.04"/>
        <n v="164255.69"/>
        <n v="46163.44"/>
        <n v="147224.26999999999"/>
        <n v="196335.48"/>
        <n v="2383.59"/>
        <n v="76390.009999999995"/>
        <n v="15068.18"/>
        <n v="117704.65"/>
        <n v="21016"/>
        <n v="147358.26999999999"/>
        <n v="40812.9"/>
        <n v="140134.43"/>
        <n v="134589.57999999999"/>
        <n v="34941.230000000003"/>
        <n v="117431.1"/>
        <n v="181196.76"/>
        <n v="57175.32"/>
        <n v="116467.35"/>
        <n v="1002.39"/>
        <n v="179843.33"/>
        <n v="27330.59"/>
        <n v="14279.44"/>
        <n v="34338.21"/>
        <n v="198252.88"/>
        <n v="79919.13"/>
        <n v="99444.02"/>
        <n v="58426.81"/>
        <n v="95463.29"/>
        <n v="74158.8"/>
        <n v="127059.04"/>
        <n v="135399.21"/>
        <n v="10062.799999999999"/>
        <n v="10350.74"/>
        <n v="38812.67"/>
        <n v="72143.44"/>
        <n v="80181.119999999995"/>
        <n v="38152.01"/>
        <n v="1907.66"/>
        <n v="117834.91"/>
        <n v="111307.98"/>
        <n v="5907.11"/>
        <n v="88225.02"/>
        <n v="142200.15"/>
        <n v="6078.46"/>
        <n v="141075.51"/>
        <n v="79633.38"/>
        <n v="152417.79"/>
        <n v="158338.39000000001"/>
        <n v="189543.19"/>
        <n v="172459.39"/>
        <n v="43250.3"/>
        <n v="15928.49"/>
        <n v="50051.42"/>
        <n v="131043.2"/>
        <n v="53512.160000000003"/>
        <n v="30020.09"/>
        <n v="93826.63"/>
        <n v="51285.49"/>
        <n v="93883.53"/>
        <n v="145251.35"/>
        <n v="186339.74"/>
        <n v="78397.240000000005"/>
        <n v="60536.56"/>
        <n v="92816.86"/>
        <n v="94440.45"/>
        <n v="180345.44"/>
        <n v="183487.98"/>
        <n v="102284.2"/>
        <n v="59747.63"/>
        <n v="90908.95"/>
        <n v="110431.51"/>
        <n v="55003.79"/>
        <n v="194099.12"/>
        <n v="60887.58"/>
        <n v="79881.39"/>
        <n v="146326.45000000001"/>
        <n v="134509.47"/>
        <n v="171413.66"/>
        <n v="66214.13"/>
        <n v="160249.1"/>
        <n v="126644.98"/>
        <n v="194239.63"/>
        <n v="10334.049999999999"/>
        <n v="198129.36"/>
        <n v="84320.94"/>
        <n v="178074.04"/>
        <n v="141069.88"/>
        <n v="151738.54"/>
        <n v="138527.56"/>
        <n v="94774.12"/>
        <n v="32790.019999999997"/>
        <n v="6232.31"/>
        <n v="172290.61"/>
        <n v="85982.47"/>
        <n v="179291.85"/>
        <n v="117140.41"/>
        <n v="129826.89"/>
        <n v="130486.57"/>
        <n v="161519.76999999999"/>
        <n v="9468.64"/>
        <n v="24302.95"/>
        <n v="22388"/>
        <n v="71405.17"/>
        <n v="94728.49"/>
        <n v="39087.42"/>
        <n v="25095.03"/>
        <n v="58803.28"/>
        <n v="95857.18"/>
        <n v="176713.47"/>
        <n v="10940.4"/>
        <n v="24210.560000000001"/>
        <n v="43921.36"/>
        <n v="4389.3999999999996"/>
        <n v="153400.24"/>
        <n v="3710.34"/>
        <n v="80553.87"/>
        <n v="165303.79"/>
        <n v="189992.97"/>
        <n v="4400.32"/>
        <n v="196673.28"/>
        <n v="36692.17"/>
        <n v="198059.16"/>
        <n v="137316.32"/>
        <n v="182025.95"/>
        <n v="194764.83"/>
        <n v="22994.32"/>
        <n v="5978.2"/>
        <n v="26960.31"/>
        <n v="25885.72"/>
        <n v="112687.57"/>
        <n v="190857.79"/>
        <n v="112349.51"/>
        <n v="123882.73"/>
        <n v="124411.08"/>
        <n v="169291.7"/>
        <n v="193793.78"/>
        <n v="190686.16"/>
        <n v="123137.01"/>
        <n v="26475.79"/>
        <n v="113639.64"/>
        <n v="149853.89000000001"/>
        <n v="54405.79"/>
        <n v="14781.12"/>
        <n v="34577.360000000001"/>
        <n v="31520.400000000001"/>
        <n v="80190.36"/>
        <n v="74836.34"/>
        <n v="148584.60999999999"/>
        <n v="149648.45000000001"/>
        <n v="126494.82"/>
        <n v="13898.31"/>
        <n v="777.37"/>
        <n v="92067.35"/>
        <n v="142033.07"/>
        <n v="35608.879999999997"/>
        <n v="187925.75"/>
        <n v="30838.51"/>
        <n v="109614.57"/>
        <n v="113428.77"/>
        <n v="78004.5"/>
        <n v="73564.44"/>
        <n v="151954.39000000001"/>
        <n v="145111.37"/>
        <n v="124694.99"/>
        <n v="10357.030000000001"/>
        <n v="181964.6"/>
        <n v="39768.589999999997"/>
        <n v="75888.649999999994"/>
        <n v="128077.8"/>
        <n v="13601.79"/>
        <n v="38131.769999999997"/>
        <n v="104991.28"/>
        <n v="104533.51"/>
        <n v="106841.12"/>
        <n v="180439.75"/>
        <n v="100816.29"/>
        <n v="89593.26"/>
        <n v="161767.38"/>
        <n v="5597.94"/>
        <n v="136129.49"/>
        <n v="159508.51999999999"/>
        <s v="NULL"/>
        <n v="94898.1"/>
        <n v="192247.35"/>
        <n v="158264.62"/>
        <n v="199638.56"/>
        <n v="169161.46"/>
        <n v="110784.42"/>
        <n v="44937.01"/>
        <n v="110899.3"/>
        <n v="191599.67"/>
        <n v="31766.3"/>
        <n v="86410.28"/>
        <n v="175296.76"/>
        <n v="174227.66"/>
        <n v="93249.26"/>
        <n v="160990.26999999999"/>
        <n v="102750.7"/>
        <n v="107667.91"/>
        <n v="7666.73"/>
        <n v="45613.75"/>
        <n v="68777.259999999995"/>
        <n v="63082.879999999997"/>
        <n v="48963.59"/>
        <n v="12182.15"/>
        <n v="27689.77"/>
        <n v="33738.269999999997"/>
        <n v="6534.18"/>
        <n v="77231.27"/>
        <n v="198674.08"/>
        <n v="111020.24"/>
        <n v="144680.18"/>
        <n v="42334.38"/>
        <n v="56937.43"/>
        <n v="31106.67"/>
        <n v="167256.35"/>
        <n v="68052.08"/>
        <n v="150135.38"/>
        <n v="121277.78"/>
        <n v="59093.39"/>
        <n v="116973.48"/>
        <n v="140451.51999999999"/>
        <n v="184843.77"/>
        <n v="124341.49"/>
        <n v="102416.84"/>
        <n v="112239.03"/>
        <n v="161811.23000000001"/>
        <n v="131521.72"/>
        <n v="193318.33"/>
        <n v="125696.26"/>
        <n v="151083.79999999999"/>
        <n v="34673.980000000003"/>
        <n v="62232.6"/>
        <n v="138275.01"/>
        <n v="194902.16"/>
        <n v="103737.82"/>
        <n v="161848.03"/>
        <n v="27286.1"/>
        <n v="78140.75"/>
        <n v="119899.52"/>
        <n v="172557.77"/>
        <n v="16161.82"/>
        <n v="37147.61"/>
        <n v="84126.75"/>
        <n v="71095.41"/>
        <n v="26057.08"/>
        <n v="94670.77"/>
        <n v="9567.39"/>
        <n v="88852.47"/>
        <n v="113656.85"/>
        <n v="79414"/>
        <n v="64327.26"/>
        <n v="114996.43"/>
        <n v="182038.6"/>
        <n v="64448.36"/>
        <n v="14858.1"/>
        <n v="64595.25"/>
        <n v="17675.36"/>
        <n v="136259.65"/>
        <n v="144183.1"/>
        <n v="179883.04"/>
        <n v="186489.95"/>
        <n v="38296.21"/>
        <n v="187658.09"/>
        <n v="122763.95"/>
        <n v="189543.9"/>
        <n v="15766.1"/>
        <n v="71154.100000000006"/>
        <n v="71725.73"/>
        <n v="72924.56"/>
        <n v="27758.36"/>
        <n v="41879.99"/>
        <n v="54724.03"/>
        <n v="160696.72"/>
        <n v="95611.47"/>
        <n v="68143.929999999993"/>
        <n v="146041.45000000001"/>
        <n v="19834.32"/>
        <n v="878.87"/>
        <n v="15462.84"/>
        <n v="164017.89000000001"/>
        <n v="130928.22"/>
        <n v="98178.57"/>
        <n v="26752.560000000001"/>
        <n v="74940.5"/>
        <n v="124226.16"/>
        <n v="62222.81"/>
        <n v="187288.5"/>
        <n v="68600.36"/>
        <n v="14406.41"/>
        <n v="142548.32999999999"/>
        <n v="137254.54999999999"/>
        <n v="112542.58"/>
        <n v="22745.5"/>
        <n v="56577"/>
        <n v="130553.47"/>
        <n v="82526.92"/>
        <n v="47166.55"/>
        <n v="196356.17"/>
        <n v="137537.22"/>
        <n v="140676.98000000001"/>
        <n v="119666"/>
        <n v="48071.61"/>
        <n v="141210.5"/>
        <n v="70154.22"/>
        <n v="19162.89"/>
        <n v="145936.28"/>
        <n v="3937.37"/>
        <n v="191420.71"/>
        <n v="171096.2"/>
        <n v="139161.64000000001"/>
        <n v="106977.8"/>
        <n v="10643.38"/>
        <n v="99805.99"/>
        <n v="164104.74"/>
        <n v="191166.09"/>
        <n v="115916.55"/>
        <n v="98646.22"/>
        <n v="167162.43"/>
        <n v="41970.720000000001"/>
        <n v="30876.84"/>
        <n v="18657.77"/>
        <n v="84509.57"/>
        <n v="84294.82"/>
        <n v="188193.25"/>
        <n v="65323.11"/>
        <n v="47911.03"/>
        <n v="61936.22"/>
        <n v="9262.77"/>
        <n v="122218.23"/>
        <n v="13107.24"/>
        <n v="92840.67"/>
        <n v="17603.810000000001"/>
        <n v="178798.13"/>
        <n v="81753.919999999998"/>
        <n v="63163.99"/>
        <n v="47847.19"/>
        <n v="50457.2"/>
        <n v="85523.24"/>
        <n v="162599.51"/>
        <n v="123880.19"/>
        <n v="166698.18"/>
        <n v="121409.06"/>
        <n v="47578.45"/>
        <n v="18606.23"/>
        <n v="161229.84"/>
        <n v="58137.42"/>
        <n v="114935.21"/>
        <n v="26260.98"/>
        <n v="100130.95"/>
        <n v="171378.77"/>
        <n v="2010.98"/>
        <n v="91565.25"/>
        <n v="32825.5"/>
        <n v="128123.66"/>
        <n v="120284.67"/>
        <n v="157878.67000000001"/>
        <n v="143739.29"/>
        <n v="100127.71"/>
        <n v="198637.34"/>
        <n v="371.05"/>
        <n v="126471.13"/>
        <n v="115676.38"/>
        <n v="74169.13"/>
        <n v="19570.63"/>
        <n v="106761.47"/>
        <n v="167032.49"/>
        <n v="101057.95"/>
        <n v="75808.100000000006"/>
        <n v="179670.31"/>
        <n v="57558.95"/>
        <n v="185489.11"/>
        <n v="166031.07999999999"/>
        <n v="93839.3"/>
        <n v="159585.60999999999"/>
        <n v="164825.04"/>
        <n v="199645.45"/>
        <n v="95145.14"/>
        <n v="47679.14"/>
        <n v="57236.44"/>
        <n v="98368.24"/>
        <n v="80393.27"/>
        <n v="159418.1"/>
        <n v="89566.74"/>
        <n v="186062.36"/>
        <n v="53718.28"/>
        <n v="167784.28"/>
        <n v="82996.47"/>
        <n v="106781.59"/>
        <n v="149139.13"/>
        <n v="145700.22"/>
        <n v="59887.15"/>
        <n v="65170.66"/>
        <n v="186976.6"/>
        <n v="135180.10999999999"/>
        <n v="86945"/>
        <n v="164061.6"/>
        <n v="130789.6"/>
        <n v="98453.45"/>
        <n v="67468.67"/>
        <n v="90304.01"/>
        <n v="56297.85"/>
        <n v="9200.5400000000009"/>
        <n v="138882.98000000001"/>
        <n v="61048.53"/>
        <n v="53483.21"/>
        <n v="127569.8"/>
        <n v="88721.84"/>
        <n v="77866.91"/>
        <n v="93165.34"/>
        <n v="181600.72"/>
        <n v="138490.03"/>
        <n v="124508.29"/>
        <n v="104719.66"/>
        <n v="132173.31"/>
        <n v="98090.91"/>
        <n v="62030.06"/>
        <n v="199493.38"/>
        <n v="54141.5"/>
        <n v="119175.45"/>
        <n v="34410.550000000003"/>
        <n v="76773.53"/>
        <n v="169654.57"/>
        <n v="168840.23"/>
        <n v="77837.63"/>
        <n v="9677"/>
        <n v="108139.23"/>
        <n v="133007.34"/>
        <n v="38970.14"/>
        <n v="196108.51"/>
        <n v="9983.8799999999992"/>
        <n v="59280.79"/>
        <n v="136886.85999999999"/>
        <n v="170968.99"/>
        <n v="149575.59"/>
        <n v="179012.3"/>
        <n v="147794.63"/>
        <n v="170886.17"/>
        <n v="117036.38"/>
        <n v="85426.28"/>
        <n v="167984.61"/>
        <n v="24234.11"/>
        <n v="168290.06"/>
        <n v="33953.870000000003"/>
        <n v="129590.18"/>
        <n v="74835.649999999994"/>
        <n v="100187.43"/>
        <n v="156124.93"/>
        <n v="180800.42"/>
        <n v="123775.15"/>
        <n v="176576.62"/>
        <n v="40645.81"/>
        <n v="26019.59"/>
        <n v="145894.9"/>
        <n v="109041.53"/>
        <n v="153237.59"/>
        <n v="94820.85"/>
        <n v="79084.100000000006"/>
        <n v="1299.75"/>
        <n v="34004.44"/>
        <n v="74077.91"/>
        <n v="43001.46"/>
        <n v="75248.3"/>
        <n v="149066.14000000001"/>
        <n v="74890.58"/>
        <n v="89520.75"/>
        <n v="67789.990000000005"/>
        <n v="97932.68"/>
        <n v="84932.4"/>
        <n v="64323.24"/>
        <n v="167155.35999999999"/>
        <n v="8487.75"/>
        <n v="172749.65"/>
        <n v="92381.01"/>
        <n v="73294.48"/>
        <n v="28415.360000000001"/>
        <n v="158684.81"/>
        <n v="108543.21"/>
        <n v="33642.21"/>
        <n v="15304.08"/>
        <n v="114675.75"/>
        <n v="7222.92"/>
        <n v="38433.35"/>
        <n v="167848.02"/>
        <n v="40084.32"/>
        <n v="33159.370000000003"/>
        <n v="172114.67"/>
        <n v="18461.900000000001"/>
        <n v="77783.350000000006"/>
        <n v="79078.91"/>
        <n v="21600.11"/>
        <n v="141300.53"/>
        <n v="172572.64"/>
        <n v="78416.14"/>
        <n v="117356.14"/>
        <n v="108469.2"/>
        <n v="75685.97"/>
        <n v="66088.83"/>
        <n v="110783.28"/>
        <n v="21198.39"/>
        <n v="116978.19"/>
        <n v="156731.91"/>
        <n v="181694.44"/>
        <n v="174531.27"/>
        <n v="167036.94"/>
        <n v="97614.87"/>
        <n v="179351.89"/>
        <n v="117202.19"/>
        <n v="147012.22"/>
        <n v="71709.119999999995"/>
        <n v="126952.5"/>
        <n v="172175.9"/>
        <n v="120906.83"/>
        <n v="81483.64"/>
        <n v="24495.03"/>
        <n v="18924.919999999998"/>
        <n v="45886.33"/>
        <n v="77108.66"/>
        <n v="130567.02"/>
        <n v="28257.63"/>
        <n v="84174.81"/>
        <n v="82463.69"/>
        <n v="44420.18"/>
        <n v="54227.06"/>
        <n v="159235.29"/>
        <n v="71557.119999999995"/>
        <n v="94153.83"/>
        <n v="156791.35999999999"/>
        <n v="67611.360000000001"/>
        <n v="52615.62"/>
        <n v="31474.27"/>
        <n v="104435.94"/>
        <n v="68759.570000000007"/>
        <n v="25310.82"/>
        <n v="144375"/>
        <n v="64833.279999999999"/>
        <n v="37976.36"/>
        <n v="153265.31"/>
        <n v="130590.35"/>
        <n v="197015.2"/>
        <n v="190627.01"/>
        <n v="173498.45"/>
        <n v="154071.26999999999"/>
        <n v="151887.16"/>
        <n v="149599.62"/>
        <n v="127951.81"/>
        <n v="44203.55"/>
        <n v="7698.6"/>
        <n v="93302.29"/>
        <n v="143635.35999999999"/>
        <n v="11723.57"/>
        <n v="107640.25"/>
        <n v="36976.519999999997"/>
        <n v="47414.15"/>
        <n v="46170.75"/>
        <n v="75937.47"/>
        <n v="173952.5"/>
        <n v="177896.92"/>
        <n v="7330.59"/>
        <n v="113410.49"/>
        <n v="58685.59"/>
        <n v="80006.649999999994"/>
        <n v="116704.25"/>
        <n v="99398.36"/>
        <n v="144995.32999999999"/>
        <n v="42749.85"/>
        <n v="18203"/>
        <n v="30380.12"/>
        <n v="183598.77"/>
        <n v="188603.07"/>
        <n v="8996.9699999999993"/>
        <n v="98820.39"/>
        <n v="98301.61"/>
        <n v="86957.42"/>
        <n v="78358.94"/>
        <n v="82970.69"/>
        <n v="45909.87"/>
        <n v="121562.33"/>
        <n v="41610.620000000003"/>
        <n v="148210.64000000001"/>
        <n v="160979.66"/>
        <n v="28737.78"/>
        <n v="111879.21"/>
        <n v="6057.81"/>
        <n v="85578.63"/>
        <n v="175544.02"/>
        <n v="87168.46"/>
        <n v="77077.14"/>
        <n v="111981.19"/>
        <n v="147132.46"/>
        <n v="28714.34"/>
        <n v="705.18"/>
        <n v="125777.28"/>
        <n v="87213.33"/>
        <n v="196499.96"/>
        <n v="144517.19"/>
        <n v="131501.72"/>
        <n v="72814.31"/>
        <n v="156917.12"/>
        <n v="183049.41"/>
        <n v="14956.44"/>
        <n v="125381.02"/>
        <n v="146457.82999999999"/>
        <n v="151869.35"/>
        <n v="27231.26"/>
        <n v="19482.5"/>
        <n v="32171.79"/>
        <n v="171463.83"/>
        <n v="86333.63"/>
        <n v="199661.5"/>
        <n v="164253.35"/>
        <n v="158591.12"/>
        <n v="81898.81"/>
        <n v="123214.74"/>
        <n v="135925.72"/>
        <n v="133457.51999999999"/>
        <n v="65951.649999999994"/>
        <n v="103480.69"/>
        <n v="189339.6"/>
        <n v="126143.23"/>
        <n v="156105.03"/>
        <n v="112491.96"/>
        <n v="102925.75999999999"/>
        <n v="122662.98"/>
        <n v="131167.98000000001"/>
        <n v="73418.289999999994"/>
        <n v="823.36"/>
        <n v="139874.43"/>
        <n v="31824.29"/>
        <n v="18719.669999999998"/>
        <n v="176730.02"/>
        <n v="54018.93"/>
        <n v="121210.09"/>
        <n v="132298.49"/>
        <n v="107125.79"/>
        <n v="182822.5"/>
        <n v="12796.43"/>
        <n v="8404.73"/>
        <n v="93146.11"/>
        <n v="20612.82"/>
        <n v="70899.27"/>
        <n v="142838.64000000001"/>
        <n v="79616.37"/>
        <n v="41176.6"/>
        <n v="7797.01"/>
        <n v="16436.560000000001"/>
        <n v="183318.79"/>
        <n v="162812.16"/>
        <n v="125518.32"/>
        <n v="10054.530000000001"/>
        <n v="64420.5"/>
        <n v="69829.399999999994"/>
        <n v="129964.94"/>
        <n v="111755.8"/>
        <n v="193131.42"/>
        <n v="155996.96"/>
        <n v="106920.57"/>
        <n v="10598.29"/>
        <n v="70179"/>
        <n v="134132.65"/>
        <n v="169915.02"/>
        <n v="118974.77"/>
        <n v="76744.72"/>
        <n v="90055.08"/>
        <n v="55470.78"/>
        <n v="103315.74"/>
        <n v="194945.8"/>
        <n v="195711.16"/>
        <n v="37938.74"/>
        <n v="94739.199999999997"/>
        <n v="86797.41"/>
        <n v="15650.73"/>
        <n v="180427.24"/>
        <n v="106636.89"/>
        <n v="161574.19"/>
        <n v="155155.25"/>
        <n v="112187.11"/>
        <n v="146700.22"/>
        <n v="68487.509999999995"/>
        <n v="132210.49"/>
        <n v="19799.259999999998"/>
        <n v="47125.11"/>
        <n v="157003.99"/>
        <n v="86424.57"/>
        <n v="89801.9"/>
        <n v="92568.07"/>
        <n v="148564.76"/>
        <n v="16278.97"/>
        <n v="145593.85"/>
        <n v="9679.2800000000007"/>
        <n v="447.73"/>
        <n v="87107.57"/>
        <n v="124052.97"/>
        <n v="73656.38"/>
        <n v="174652.51"/>
        <n v="12120.79"/>
        <n v="151912.49"/>
        <n v="62678.53"/>
        <n v="72008.61"/>
        <n v="51219.8"/>
        <n v="108887.44"/>
        <n v="100433.83"/>
        <n v="126517.46"/>
        <n v="119232.33"/>
        <n v="107811.28"/>
        <n v="111346.22"/>
        <n v="186884.04"/>
        <n v="118024.1"/>
        <n v="125305.34"/>
        <n v="27474.81"/>
        <n v="143954.99"/>
        <n v="46775.28"/>
        <n v="84569.13"/>
        <n v="109563.28"/>
        <n v="10488.44"/>
        <n v="71862.789999999994"/>
        <n v="128373.88"/>
        <n v="145562.4"/>
        <n v="160941.78"/>
        <n v="148528.24"/>
        <n v="192633.85"/>
        <n v="29871.79"/>
        <n v="114066.77"/>
        <n v="139093.73000000001"/>
        <n v="83473.820000000007"/>
        <n v="76192.210000000006"/>
        <n v="77764.37"/>
        <n v="115638.29"/>
        <n v="140075.54999999999"/>
        <n v="38913.68"/>
        <n v="181543.67"/>
        <n v="127587.22"/>
        <n v="162922.65"/>
        <n v="47472.68"/>
        <n v="157577.29"/>
        <n v="23971.33"/>
        <n v="79972.09"/>
        <n v="84699.56"/>
        <n v="182055.36"/>
        <n v="10656.89"/>
        <n v="33949.67"/>
        <n v="121542.29"/>
        <n v="53134.3"/>
        <n v="189271.9"/>
        <n v="66013.27"/>
        <n v="9855.81"/>
        <n v="120834.48"/>
        <n v="96463.25"/>
        <n v="41642.29"/>
        <n v="45041.32"/>
        <n v="191074.11"/>
        <n v="56388.63"/>
        <n v="125010.24000000001"/>
        <n v="34283.230000000003"/>
        <n v="157862.82"/>
        <n v="187616.16"/>
        <n v="123547.28"/>
        <n v="90878.13"/>
        <n v="79510.37"/>
        <n v="170041.95"/>
        <n v="142917.54"/>
        <n v="50404.72"/>
        <n v="10553.31"/>
        <n v="197276.13"/>
        <n v="69865.490000000005"/>
        <n v="129892.93"/>
        <n v="183646.41"/>
        <n v="161051.75"/>
        <n v="72085.100000000006"/>
        <n v="43932.54"/>
        <n v="169381.9"/>
      </sharedItems>
    </cacheField>
    <cacheField name="ExitedFromBank?" numFmtId="1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 Hanchi" refreshedDate="45149.782116203707" createdVersion="8" refreshedVersion="8" minRefreshableVersion="3" recordCount="984" xr:uid="{E20B3AFC-453F-4B37-A849-95DF8C8BC240}">
  <cacheSource type="worksheet">
    <worksheetSource ref="A2:M986" sheet="analysis"/>
  </cacheSource>
  <cacheFields count="13">
    <cacheField name="Customer_ID" numFmtId="1">
      <sharedItems containsSemiMixedTypes="0" containsString="0" containsNumber="1" containsInteger="1" minValue="15566091" maxValue="15815364"/>
    </cacheField>
    <cacheField name="Credit Score" numFmtId="1">
      <sharedItems containsMixedTypes="1" containsNumber="1" containsInteger="1" minValue="376" maxValue="850"/>
    </cacheField>
    <cacheField name="Country" numFmtId="1">
      <sharedItems/>
    </cacheField>
    <cacheField name="Gender" numFmtId="1">
      <sharedItems/>
    </cacheField>
    <cacheField name="Age" numFmtId="1">
      <sharedItems containsMixedTypes="1" containsNumber="1" containsInteger="1" minValue="2" maxValue="82"/>
    </cacheField>
    <cacheField name="Tenure" numFmtId="1">
      <sharedItems containsSemiMixedTypes="0" containsString="0" containsNumber="1" containsInteger="1" minValue="0" maxValue="10"/>
    </cacheField>
    <cacheField name="Balance" numFmtId="44">
      <sharedItems containsSemiMixedTypes="0" containsString="0" containsNumber="1" minValue="0" maxValue="213146.2"/>
    </cacheField>
    <cacheField name="NumOfProducts" numFmtId="1">
      <sharedItems containsSemiMixedTypes="0" containsString="0" containsNumber="1" containsInteger="1" minValue="1" maxValue="4"/>
    </cacheField>
    <cacheField name="HasCrCard?" numFmtId="1">
      <sharedItems containsSemiMixedTypes="0" containsString="0" containsNumber="1" containsInteger="1" minValue="0" maxValue="1"/>
    </cacheField>
    <cacheField name="IsActiveMember" numFmtId="1">
      <sharedItems containsSemiMixedTypes="0" containsString="0" containsNumber="1" containsInteger="1" minValue="0" maxValue="1"/>
    </cacheField>
    <cacheField name="Estimated Salary" numFmtId="44">
      <sharedItems containsMixedTypes="1" containsNumber="1" minValue="371.05" maxValue="199725.39"/>
    </cacheField>
    <cacheField name="ExitedFromBank?" numFmtId="1">
      <sharedItems containsSemiMixedTypes="0" containsString="0" containsNumber="1" containsInteger="1" minValue="0" maxValue="1" count="2">
        <n v="1"/>
        <n v="0"/>
      </sharedItems>
    </cacheField>
    <cacheField name="2+ products?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 Hanchi" refreshedDate="45149.782118055555" createdVersion="8" refreshedVersion="8" minRefreshableVersion="3" recordCount="984" xr:uid="{63D92D5D-CC5C-40BE-B8FC-7E7A270C59F4}">
  <cacheSource type="worksheet">
    <worksheetSource ref="A2:Q986" sheet="analysis"/>
  </cacheSource>
  <cacheFields count="17">
    <cacheField name="Customer_ID" numFmtId="1">
      <sharedItems containsSemiMixedTypes="0" containsString="0" containsNumber="1" containsInteger="1" minValue="15566091" maxValue="15815364"/>
    </cacheField>
    <cacheField name="Credit Score" numFmtId="1">
      <sharedItems containsMixedTypes="1" containsNumber="1" containsInteger="1" minValue="376" maxValue="850"/>
    </cacheField>
    <cacheField name="Country" numFmtId="1">
      <sharedItems/>
    </cacheField>
    <cacheField name="Gender" numFmtId="1">
      <sharedItems/>
    </cacheField>
    <cacheField name="Age" numFmtId="1">
      <sharedItems containsMixedTypes="1" containsNumber="1" containsInteger="1" minValue="2" maxValue="82"/>
    </cacheField>
    <cacheField name="Tenure" numFmtId="1">
      <sharedItems containsSemiMixedTypes="0" containsString="0" containsNumber="1" containsInteger="1" minValue="0" maxValue="10"/>
    </cacheField>
    <cacheField name="Balance" numFmtId="44">
      <sharedItems containsSemiMixedTypes="0" containsString="0" containsNumber="1" minValue="0" maxValue="213146.2"/>
    </cacheField>
    <cacheField name="NumOfProducts" numFmtId="1">
      <sharedItems containsSemiMixedTypes="0" containsString="0" containsNumber="1" containsInteger="1" minValue="1" maxValue="4"/>
    </cacheField>
    <cacheField name="HasCrCard?" numFmtId="1">
      <sharedItems containsSemiMixedTypes="0" containsString="0" containsNumber="1" containsInteger="1" minValue="0" maxValue="1"/>
    </cacheField>
    <cacheField name="IsActiveMember" numFmtId="1">
      <sharedItems containsSemiMixedTypes="0" containsString="0" containsNumber="1" containsInteger="1" minValue="0" maxValue="1" count="2">
        <n v="0"/>
        <n v="1"/>
      </sharedItems>
    </cacheField>
    <cacheField name="Estimated Salary" numFmtId="44">
      <sharedItems containsMixedTypes="1" containsNumber="1" minValue="371.05" maxValue="199725.39"/>
    </cacheField>
    <cacheField name="ExitedFromBank?" numFmtId="1">
      <sharedItems containsSemiMixedTypes="0" containsString="0" containsNumber="1" containsInteger="1" minValue="0" maxValue="1" count="2">
        <n v="1"/>
        <n v="0"/>
      </sharedItems>
    </cacheField>
    <cacheField name="2+ products?" numFmtId="0">
      <sharedItems containsSemiMixedTypes="0" containsString="0" containsNumber="1" containsInteger="1" minValue="0" maxValue="1" count="2">
        <n v="0"/>
        <n v="1"/>
      </sharedItems>
    </cacheField>
    <cacheField name="salary &gt; ?" numFmtId="0">
      <sharedItems containsSemiMixedTypes="0" containsString="0" containsNumber="1" containsInteger="1" minValue="0" maxValue="1"/>
    </cacheField>
    <cacheField name="Tenure &gt;" numFmtId="0">
      <sharedItems containsSemiMixedTypes="0" containsString="0" containsNumber="1" containsInteger="1" minValue="0" maxValue="1" count="2">
        <n v="1"/>
        <n v="0"/>
      </sharedItems>
    </cacheField>
    <cacheField name="Age &gt;" numFmtId="0">
      <sharedItems containsSemiMixedTypes="0" containsString="0" containsNumber="1" containsInteger="1" minValue="0" maxValue="1"/>
    </cacheField>
    <cacheField name="Age2 &lt;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4">
  <r>
    <n v="15637476"/>
    <n v="683"/>
    <s v="Germany"/>
    <s v="Female"/>
    <n v="57"/>
    <n v="5"/>
    <n v="162448.69"/>
    <n v="1"/>
    <n v="0"/>
    <n v="0"/>
    <n v="9221.7800000000007"/>
    <x v="0"/>
    <n v="0"/>
    <n v="0"/>
    <x v="0"/>
  </r>
  <r>
    <n v="15759618"/>
    <n v="535"/>
    <s v="France"/>
    <s v="Female"/>
    <n v="48"/>
    <n v="9"/>
    <n v="0"/>
    <n v="1"/>
    <n v="1"/>
    <n v="0"/>
    <n v="149892.79"/>
    <x v="0"/>
    <n v="0"/>
    <n v="1"/>
    <x v="0"/>
  </r>
  <r>
    <n v="15628936"/>
    <n v="692"/>
    <s v="Spain"/>
    <s v="Male"/>
    <n v="28"/>
    <n v="9"/>
    <n v="118945.09"/>
    <n v="1"/>
    <n v="0"/>
    <n v="0"/>
    <n v="16064.25"/>
    <x v="0"/>
    <n v="0"/>
    <n v="0"/>
    <x v="0"/>
  </r>
  <r>
    <n v="15625426"/>
    <n v="754"/>
    <s v="Germany"/>
    <s v="Female"/>
    <n v="55"/>
    <n v="3"/>
    <n v="161608.81"/>
    <n v="1"/>
    <n v="1"/>
    <n v="0"/>
    <n v="8080.85"/>
    <x v="0"/>
    <n v="0"/>
    <n v="0"/>
    <x v="1"/>
  </r>
  <r>
    <n v="15589475"/>
    <n v="591"/>
    <s v="Spain"/>
    <s v="Female"/>
    <n v="39"/>
    <n v="3"/>
    <n v="0"/>
    <n v="3"/>
    <n v="1"/>
    <n v="0"/>
    <n v="140469.38"/>
    <x v="0"/>
    <n v="1"/>
    <n v="1"/>
    <x v="1"/>
  </r>
  <r>
    <n v="15773972"/>
    <n v="614"/>
    <s v="France"/>
    <s v="Male"/>
    <n v="50"/>
    <n v="4"/>
    <n v="137104.47"/>
    <n v="1"/>
    <n v="1"/>
    <n v="0"/>
    <n v="127166.49"/>
    <x v="0"/>
    <n v="0"/>
    <n v="1"/>
    <x v="0"/>
  </r>
  <r>
    <n v="15772781"/>
    <n v="703"/>
    <s v="France"/>
    <s v="Female"/>
    <n v="51"/>
    <n v="3"/>
    <n v="0"/>
    <n v="3"/>
    <n v="1"/>
    <n v="1"/>
    <n v="77294.559999999998"/>
    <x v="0"/>
    <n v="1"/>
    <n v="1"/>
    <x v="1"/>
  </r>
  <r>
    <n v="15803689"/>
    <n v="647"/>
    <s v="Germany"/>
    <s v="Female"/>
    <n v="51"/>
    <n v="1"/>
    <n v="119741.77"/>
    <n v="2"/>
    <n v="0"/>
    <n v="0"/>
    <n v="54954.51"/>
    <x v="0"/>
    <n v="0"/>
    <n v="1"/>
    <x v="1"/>
  </r>
  <r>
    <n v="15571221"/>
    <n v="747"/>
    <s v="Germany"/>
    <s v="Male"/>
    <n v="58"/>
    <n v="7"/>
    <n v="116313.57"/>
    <n v="1"/>
    <n v="1"/>
    <n v="1"/>
    <n v="190696.35"/>
    <x v="0"/>
    <n v="0"/>
    <n v="1"/>
    <x v="0"/>
  </r>
  <r>
    <n v="15619955"/>
    <n v="733"/>
    <s v="Germany"/>
    <s v="Male"/>
    <n v="34"/>
    <n v="3"/>
    <n v="100337.96"/>
    <n v="3"/>
    <n v="1"/>
    <n v="0"/>
    <n v="48559.19"/>
    <x v="0"/>
    <n v="1"/>
    <n v="1"/>
    <x v="1"/>
  </r>
  <r>
    <n v="15651674"/>
    <n v="438"/>
    <s v="Spain"/>
    <s v="Female"/>
    <n v="54"/>
    <n v="2"/>
    <n v="0"/>
    <n v="1"/>
    <n v="0"/>
    <n v="0"/>
    <n v="191763.07"/>
    <x v="0"/>
    <n v="0"/>
    <n v="1"/>
    <x v="1"/>
  </r>
  <r>
    <n v="15677921"/>
    <n v="720"/>
    <s v="Germany"/>
    <s v="Male"/>
    <n v="60"/>
    <n v="9"/>
    <n v="115920.62"/>
    <n v="2"/>
    <n v="0"/>
    <n v="0"/>
    <n v="157552.07999999999"/>
    <x v="0"/>
    <n v="0"/>
    <n v="1"/>
    <x v="0"/>
  </r>
  <r>
    <n v="15806467"/>
    <n v="568"/>
    <s v="Germany"/>
    <s v="Male"/>
    <n v="40"/>
    <n v="1"/>
    <n v="99282.63"/>
    <n v="1"/>
    <n v="0"/>
    <n v="0"/>
    <n v="134600.94"/>
    <x v="0"/>
    <n v="0"/>
    <n v="1"/>
    <x v="1"/>
  </r>
  <r>
    <n v="15593782"/>
    <n v="816"/>
    <s v="Germany"/>
    <s v="Female"/>
    <n v="38"/>
    <n v="5"/>
    <n v="130878.75"/>
    <n v="3"/>
    <n v="1"/>
    <n v="0"/>
    <n v="71905.77"/>
    <x v="0"/>
    <n v="1"/>
    <n v="1"/>
    <x v="0"/>
  </r>
  <r>
    <n v="15592387"/>
    <n v="566"/>
    <s v="France"/>
    <s v="Male"/>
    <n v="30"/>
    <n v="5"/>
    <n v="0"/>
    <n v="1"/>
    <n v="1"/>
    <n v="0"/>
    <n v="54926.51"/>
    <x v="0"/>
    <n v="0"/>
    <n v="1"/>
    <x v="0"/>
  </r>
  <r>
    <n v="15637876"/>
    <n v="663"/>
    <s v="Germany"/>
    <s v="Female"/>
    <n v="36"/>
    <n v="6"/>
    <n v="77253.5"/>
    <n v="1"/>
    <n v="0"/>
    <n v="0"/>
    <n v="35817.97"/>
    <x v="0"/>
    <n v="0"/>
    <n v="0"/>
    <x v="0"/>
  </r>
  <r>
    <n v="15642041"/>
    <n v="727"/>
    <s v="Germany"/>
    <s v="Male"/>
    <n v="40"/>
    <n v="1"/>
    <n v="93051.64"/>
    <n v="2"/>
    <n v="1"/>
    <n v="0"/>
    <n v="71865.31"/>
    <x v="0"/>
    <n v="0"/>
    <n v="1"/>
    <x v="1"/>
  </r>
  <r>
    <n v="15664610"/>
    <n v="459"/>
    <s v="Germany"/>
    <s v="Male"/>
    <n v="48"/>
    <n v="4"/>
    <n v="133994.51999999999"/>
    <n v="1"/>
    <n v="1"/>
    <n v="1"/>
    <n v="19287.060000000001"/>
    <x v="0"/>
    <n v="0"/>
    <n v="0"/>
    <x v="0"/>
  </r>
  <r>
    <n v="15676895"/>
    <n v="547"/>
    <s v="Germany"/>
    <s v="Female"/>
    <n v="39"/>
    <n v="6"/>
    <n v="74596.149999999994"/>
    <n v="3"/>
    <n v="1"/>
    <n v="1"/>
    <n v="85746.52"/>
    <x v="0"/>
    <n v="1"/>
    <n v="1"/>
    <x v="0"/>
  </r>
  <r>
    <n v="15640078"/>
    <n v="660"/>
    <s v="Germany"/>
    <s v="Female"/>
    <n v="39"/>
    <n v="5"/>
    <n v="135134.99"/>
    <n v="1"/>
    <n v="1"/>
    <n v="0"/>
    <n v="173683"/>
    <x v="0"/>
    <n v="0"/>
    <n v="1"/>
    <x v="0"/>
  </r>
  <r>
    <n v="15684173"/>
    <n v="687"/>
    <s v="Spain"/>
    <s v="Female"/>
    <n v="44"/>
    <n v="7"/>
    <n v="0"/>
    <n v="3"/>
    <n v="1"/>
    <n v="0"/>
    <n v="155853.51999999999"/>
    <x v="0"/>
    <n v="1"/>
    <n v="1"/>
    <x v="0"/>
  </r>
  <r>
    <n v="15607312"/>
    <n v="648"/>
    <s v="Spain"/>
    <s v="Female"/>
    <n v="49"/>
    <n v="10"/>
    <n v="0"/>
    <n v="2"/>
    <n v="1"/>
    <n v="1"/>
    <n v="159835.78"/>
    <x v="0"/>
    <n v="0"/>
    <n v="1"/>
    <x v="0"/>
  </r>
  <r>
    <n v="15794580"/>
    <n v="599"/>
    <s v="France"/>
    <s v="Male"/>
    <n v="58"/>
    <n v="4"/>
    <n v="0"/>
    <n v="1"/>
    <n v="0"/>
    <n v="0"/>
    <n v="176407.15"/>
    <x v="0"/>
    <n v="0"/>
    <n v="1"/>
    <x v="0"/>
  </r>
  <r>
    <n v="15594408"/>
    <n v="584"/>
    <s v="Spain"/>
    <s v="Female"/>
    <n v="48"/>
    <n v="2"/>
    <n v="213146.2"/>
    <n v="1"/>
    <n v="1"/>
    <n v="0"/>
    <n v="75161.25"/>
    <x v="0"/>
    <n v="0"/>
    <n v="1"/>
    <x v="1"/>
  </r>
  <r>
    <n v="15806438"/>
    <n v="580"/>
    <s v="Germany"/>
    <s v="Female"/>
    <n v="42"/>
    <n v="2"/>
    <n v="123331.36"/>
    <n v="1"/>
    <n v="0"/>
    <n v="0"/>
    <n v="103516.08"/>
    <x v="0"/>
    <n v="0"/>
    <n v="1"/>
    <x v="1"/>
  </r>
  <r>
    <n v="15801559"/>
    <n v="693"/>
    <s v="Germany"/>
    <s v="Female"/>
    <n v="41"/>
    <n v="9"/>
    <n v="181461.48"/>
    <n v="3"/>
    <n v="1"/>
    <n v="1"/>
    <n v="187929.43"/>
    <x v="0"/>
    <n v="1"/>
    <n v="1"/>
    <x v="0"/>
  </r>
  <r>
    <n v="15743411"/>
    <n v="609"/>
    <s v="Spain"/>
    <s v="Male"/>
    <n v="61"/>
    <n v="1"/>
    <n v="0"/>
    <n v="1"/>
    <n v="1"/>
    <n v="0"/>
    <n v="22447.85"/>
    <x v="0"/>
    <n v="0"/>
    <n v="0"/>
    <x v="1"/>
  </r>
  <r>
    <n v="15661670"/>
    <n v="524"/>
    <s v="Germany"/>
    <s v="Female"/>
    <n v="31"/>
    <n v="8"/>
    <n v="107818.63"/>
    <n v="1"/>
    <n v="1"/>
    <n v="0"/>
    <n v="199725.39"/>
    <x v="0"/>
    <n v="0"/>
    <n v="1"/>
    <x v="0"/>
  </r>
  <r>
    <n v="15660429"/>
    <n v="665"/>
    <s v="Spain"/>
    <s v="Female"/>
    <n v="42"/>
    <n v="2"/>
    <n v="156371.60999999999"/>
    <n v="2"/>
    <n v="0"/>
    <n v="1"/>
    <n v="156774.94"/>
    <x v="0"/>
    <n v="0"/>
    <n v="1"/>
    <x v="1"/>
  </r>
  <r>
    <n v="15679145"/>
    <n v="706"/>
    <s v="Spain"/>
    <s v="Male"/>
    <n v="57"/>
    <n v="7"/>
    <n v="0"/>
    <n v="1"/>
    <n v="1"/>
    <n v="0"/>
    <n v="17941.16"/>
    <x v="0"/>
    <n v="0"/>
    <n v="0"/>
    <x v="0"/>
  </r>
  <r>
    <n v="15574012"/>
    <n v="645"/>
    <s v="Spain"/>
    <s v="Male"/>
    <n v="44"/>
    <n v="8"/>
    <n v="113755.78"/>
    <n v="2"/>
    <n v="1"/>
    <n v="0"/>
    <n v="149756.71"/>
    <x v="0"/>
    <n v="0"/>
    <n v="1"/>
    <x v="0"/>
  </r>
  <r>
    <n v="15590241"/>
    <n v="750"/>
    <s v="Spain"/>
    <s v="Female"/>
    <n v="34"/>
    <n v="9"/>
    <n v="112822.26"/>
    <n v="1"/>
    <n v="0"/>
    <n v="0"/>
    <n v="150401.53"/>
    <x v="0"/>
    <n v="0"/>
    <n v="1"/>
    <x v="0"/>
  </r>
  <r>
    <n v="15675964"/>
    <n v="672"/>
    <s v="France"/>
    <s v="Female"/>
    <n v="45"/>
    <n v="9"/>
    <n v="0"/>
    <n v="1"/>
    <n v="1"/>
    <n v="1"/>
    <n v="92027.69"/>
    <x v="0"/>
    <n v="0"/>
    <n v="1"/>
    <x v="0"/>
  </r>
  <r>
    <n v="15738148"/>
    <n v="465"/>
    <s v="France"/>
    <s v="Female"/>
    <n v="51"/>
    <n v="8"/>
    <n v="122522.32"/>
    <n v="1"/>
    <n v="0"/>
    <n v="0"/>
    <n v="181297.65"/>
    <x v="0"/>
    <n v="0"/>
    <n v="1"/>
    <x v="0"/>
  </r>
  <r>
    <n v="15719377"/>
    <n v="804"/>
    <s v="France"/>
    <s v="Female"/>
    <n v="50"/>
    <n v="4"/>
    <n v="0"/>
    <n v="1"/>
    <n v="1"/>
    <n v="1"/>
    <n v="8546.8700000000008"/>
    <x v="0"/>
    <n v="0"/>
    <n v="0"/>
    <x v="0"/>
  </r>
  <r>
    <n v="15573456"/>
    <n v="648"/>
    <s v="Spain"/>
    <s v="Male"/>
    <n v="46"/>
    <n v="9"/>
    <n v="127209"/>
    <n v="2"/>
    <n v="1"/>
    <n v="0"/>
    <n v="77405.95"/>
    <x v="0"/>
    <n v="0"/>
    <n v="1"/>
    <x v="0"/>
  </r>
  <r>
    <n v="15578761"/>
    <n v="459"/>
    <s v="Spain"/>
    <s v="Female"/>
    <n v="42"/>
    <n v="6"/>
    <n v="129634.25"/>
    <n v="2"/>
    <n v="1"/>
    <n v="1"/>
    <n v="177683.02"/>
    <x v="0"/>
    <n v="0"/>
    <n v="1"/>
    <x v="0"/>
  </r>
  <r>
    <n v="15613772"/>
    <n v="542"/>
    <s v="France"/>
    <s v="Male"/>
    <n v="39"/>
    <n v="3"/>
    <n v="135096.76999999999"/>
    <n v="1"/>
    <n v="1"/>
    <n v="1"/>
    <n v="14353.43"/>
    <x v="0"/>
    <n v="0"/>
    <n v="0"/>
    <x v="1"/>
  </r>
  <r>
    <n v="15657284"/>
    <n v="674"/>
    <s v="Germany"/>
    <s v="Male"/>
    <n v="47"/>
    <n v="6"/>
    <n v="106901.94"/>
    <n v="1"/>
    <n v="1"/>
    <n v="1"/>
    <n v="2079.1999999999998"/>
    <x v="0"/>
    <n v="0"/>
    <n v="0"/>
    <x v="0"/>
  </r>
  <r>
    <n v="15684548"/>
    <n v="556"/>
    <s v="Spain"/>
    <s v="Male"/>
    <n v="38"/>
    <n v="8"/>
    <n v="0"/>
    <n v="2"/>
    <n v="0"/>
    <n v="0"/>
    <n v="417.41"/>
    <x v="0"/>
    <n v="0"/>
    <n v="0"/>
    <x v="0"/>
  </r>
  <r>
    <n v="15629677"/>
    <n v="687"/>
    <s v="Spain"/>
    <s v="Female"/>
    <n v="39"/>
    <n v="2"/>
    <n v="0"/>
    <n v="3"/>
    <n v="0"/>
    <n v="0"/>
    <n v="188150.6"/>
    <x v="0"/>
    <n v="1"/>
    <n v="1"/>
    <x v="1"/>
  </r>
  <r>
    <n v="15600337"/>
    <n v="661"/>
    <s v="Spain"/>
    <s v="Male"/>
    <n v="42"/>
    <n v="2"/>
    <n v="178820.91"/>
    <n v="1"/>
    <n v="0"/>
    <n v="0"/>
    <n v="29358.57"/>
    <x v="0"/>
    <n v="0"/>
    <n v="0"/>
    <x v="1"/>
  </r>
  <r>
    <n v="15738181"/>
    <n v="850"/>
    <s v="France"/>
    <s v="Male"/>
    <n v="31"/>
    <n v="6"/>
    <n v="67996.23"/>
    <n v="2"/>
    <n v="0"/>
    <n v="0"/>
    <n v="50129.87"/>
    <x v="0"/>
    <n v="0"/>
    <n v="1"/>
    <x v="0"/>
  </r>
  <r>
    <n v="15662736"/>
    <n v="559"/>
    <s v="France"/>
    <s v="Male"/>
    <n v="49"/>
    <n v="2"/>
    <n v="147069.78"/>
    <n v="1"/>
    <n v="1"/>
    <n v="0"/>
    <n v="120540.83"/>
    <x v="0"/>
    <n v="0"/>
    <n v="1"/>
    <x v="1"/>
  </r>
  <r>
    <n v="15772896"/>
    <n v="763"/>
    <s v="Germany"/>
    <s v="Male"/>
    <n v="42"/>
    <n v="6"/>
    <n v="100160.75"/>
    <n v="1"/>
    <n v="1"/>
    <n v="0"/>
    <n v="33462.94"/>
    <x v="0"/>
    <n v="0"/>
    <n v="0"/>
    <x v="0"/>
  </r>
  <r>
    <n v="15804919"/>
    <n v="670"/>
    <s v="Spain"/>
    <s v="Female"/>
    <n v="65"/>
    <n v="1"/>
    <n v="0"/>
    <n v="1"/>
    <n v="1"/>
    <n v="1"/>
    <n v="177655.67999999999"/>
    <x v="0"/>
    <n v="0"/>
    <n v="1"/>
    <x v="1"/>
  </r>
  <r>
    <n v="15727299"/>
    <n v="445"/>
    <s v="Spain"/>
    <s v="Male"/>
    <n v="62"/>
    <n v="1"/>
    <n v="64119.38"/>
    <n v="1"/>
    <n v="1"/>
    <n v="1"/>
    <n v="76569.64"/>
    <x v="0"/>
    <n v="0"/>
    <n v="1"/>
    <x v="1"/>
  </r>
  <r>
    <n v="15569807"/>
    <n v="673"/>
    <s v="France"/>
    <s v="Female"/>
    <n v="34"/>
    <n v="8"/>
    <n v="42157.08"/>
    <n v="1"/>
    <n v="1"/>
    <n v="0"/>
    <n v="20598.59"/>
    <x v="0"/>
    <n v="0"/>
    <n v="0"/>
    <x v="0"/>
  </r>
  <r>
    <n v="15741336"/>
    <n v="715"/>
    <s v="France"/>
    <s v="Female"/>
    <n v="38"/>
    <n v="5"/>
    <n v="118590.41"/>
    <n v="1"/>
    <n v="1"/>
    <n v="1"/>
    <n v="5684.17"/>
    <x v="0"/>
    <n v="0"/>
    <n v="0"/>
    <x v="0"/>
  </r>
  <r>
    <n v="15707567"/>
    <n v="732"/>
    <s v="Germany"/>
    <s v="Male"/>
    <n v="50"/>
    <n v="6"/>
    <n v="145338.76"/>
    <n v="1"/>
    <n v="0"/>
    <n v="0"/>
    <n v="91936.1"/>
    <x v="0"/>
    <n v="0"/>
    <n v="1"/>
    <x v="0"/>
  </r>
  <r>
    <n v="15773792"/>
    <n v="662"/>
    <s v="France"/>
    <s v="Female"/>
    <n v="32"/>
    <n v="4"/>
    <n v="133950.37"/>
    <n v="1"/>
    <n v="1"/>
    <n v="1"/>
    <n v="48725.68"/>
    <x v="0"/>
    <n v="0"/>
    <n v="1"/>
    <x v="0"/>
  </r>
  <r>
    <n v="15654700"/>
    <n v="523"/>
    <s v="France"/>
    <s v="Female"/>
    <n v="40"/>
    <n v="2"/>
    <n v="102967.41"/>
    <n v="1"/>
    <n v="1"/>
    <n v="0"/>
    <n v="128702.1"/>
    <x v="0"/>
    <n v="0"/>
    <n v="1"/>
    <x v="1"/>
  </r>
  <r>
    <n v="15609618"/>
    <n v="721"/>
    <s v="Germany"/>
    <s v="Male"/>
    <n v="28"/>
    <n v="9"/>
    <n v="154475.54"/>
    <n v="2"/>
    <n v="0"/>
    <n v="1"/>
    <n v="101300.94"/>
    <x v="0"/>
    <n v="0"/>
    <n v="1"/>
    <x v="0"/>
  </r>
  <r>
    <n v="15794142"/>
    <n v="564"/>
    <s v="Germany"/>
    <s v="Female"/>
    <n v="62"/>
    <n v="5"/>
    <n v="114931.35"/>
    <n v="3"/>
    <n v="0"/>
    <n v="1"/>
    <n v="18260.98"/>
    <x v="0"/>
    <n v="1"/>
    <n v="0"/>
    <x v="0"/>
  </r>
  <r>
    <n v="15717398"/>
    <n v="549"/>
    <s v="Spain"/>
    <s v="Female"/>
    <n v="39"/>
    <n v="7"/>
    <n v="0"/>
    <n v="1"/>
    <n v="0"/>
    <n v="0"/>
    <n v="81259.25"/>
    <x v="0"/>
    <n v="0"/>
    <n v="1"/>
    <x v="0"/>
  </r>
  <r>
    <n v="15674551"/>
    <n v="535"/>
    <s v="Germany"/>
    <s v="Male"/>
    <n v="40"/>
    <n v="7"/>
    <n v="111756.5"/>
    <n v="1"/>
    <n v="1"/>
    <n v="0"/>
    <n v="8128.32"/>
    <x v="0"/>
    <n v="0"/>
    <n v="0"/>
    <x v="0"/>
  </r>
  <r>
    <n v="15721658"/>
    <n v="672"/>
    <s v="Spain"/>
    <s v="Female"/>
    <n v="56"/>
    <n v="2"/>
    <n v="209767.31"/>
    <n v="2"/>
    <n v="1"/>
    <n v="1"/>
    <n v="150694.42000000001"/>
    <x v="0"/>
    <n v="0"/>
    <n v="1"/>
    <x v="1"/>
  </r>
  <r>
    <n v="15571928"/>
    <n v="679"/>
    <s v="France"/>
    <s v="Female"/>
    <n v="43"/>
    <n v="4"/>
    <n v="0"/>
    <n v="3"/>
    <n v="1"/>
    <n v="0"/>
    <n v="115136.51"/>
    <x v="0"/>
    <n v="1"/>
    <n v="1"/>
    <x v="0"/>
  </r>
  <r>
    <n v="15627360"/>
    <n v="432"/>
    <s v="France"/>
    <s v="Male"/>
    <n v="42"/>
    <n v="9"/>
    <n v="152603.45000000001"/>
    <n v="1"/>
    <n v="1"/>
    <n v="0"/>
    <n v="110265.24"/>
    <x v="0"/>
    <n v="0"/>
    <n v="1"/>
    <x v="0"/>
  </r>
  <r>
    <n v="15774854"/>
    <n v="592"/>
    <s v="France"/>
    <s v="Male"/>
    <n v="54"/>
    <n v="8"/>
    <n v="0"/>
    <n v="1"/>
    <n v="1"/>
    <n v="1"/>
    <n v="28737.71"/>
    <x v="0"/>
    <n v="0"/>
    <n v="0"/>
    <x v="0"/>
  </r>
  <r>
    <n v="15762418"/>
    <n v="750"/>
    <s v="Spain"/>
    <s v="Male"/>
    <n v="22"/>
    <n v="3"/>
    <n v="121681.82"/>
    <n v="1"/>
    <n v="1"/>
    <n v="0"/>
    <n v="128643.35"/>
    <x v="0"/>
    <n v="0"/>
    <n v="1"/>
    <x v="1"/>
  </r>
  <r>
    <n v="15583456"/>
    <n v="745"/>
    <s v="Germany"/>
    <s v="Male"/>
    <n v="45"/>
    <n v="10"/>
    <n v="117231.63"/>
    <n v="3"/>
    <n v="1"/>
    <n v="1"/>
    <n v="122381.02"/>
    <x v="0"/>
    <n v="1"/>
    <n v="1"/>
    <x v="0"/>
  </r>
  <r>
    <n v="15676519"/>
    <n v="615"/>
    <s v="Spain"/>
    <s v="Male"/>
    <n v="61"/>
    <n v="9"/>
    <n v="0"/>
    <n v="2"/>
    <n v="1"/>
    <n v="0"/>
    <n v="150227.85"/>
    <x v="0"/>
    <n v="0"/>
    <n v="1"/>
    <x v="0"/>
  </r>
  <r>
    <n v="15699309"/>
    <n v="510"/>
    <s v="Spain"/>
    <s v="Female"/>
    <s v="NULL"/>
    <n v="4"/>
    <n v="0"/>
    <n v="1"/>
    <n v="1"/>
    <n v="0"/>
    <n v="118913.53"/>
    <x v="0"/>
    <n v="0"/>
    <n v="1"/>
    <x v="0"/>
  </r>
  <r>
    <n v="15745295"/>
    <n v="727"/>
    <s v="Spain"/>
    <s v="Female"/>
    <n v="31"/>
    <n v="0"/>
    <n v="0"/>
    <n v="1"/>
    <n v="1"/>
    <n v="0"/>
    <n v="121751.03999999999"/>
    <x v="0"/>
    <n v="0"/>
    <n v="1"/>
    <x v="1"/>
  </r>
  <r>
    <n v="15713483"/>
    <n v="793"/>
    <s v="Spain"/>
    <s v="Male"/>
    <n v="52"/>
    <n v="2"/>
    <n v="0"/>
    <n v="1"/>
    <n v="1"/>
    <n v="0"/>
    <n v="159123.82"/>
    <x v="0"/>
    <n v="0"/>
    <n v="1"/>
    <x v="1"/>
  </r>
  <r>
    <n v="15684181"/>
    <n v="643"/>
    <s v="France"/>
    <s v="Male"/>
    <n v="45"/>
    <n v="5"/>
    <n v="0"/>
    <n v="1"/>
    <n v="1"/>
    <n v="0"/>
    <n v="142513.5"/>
    <x v="0"/>
    <n v="0"/>
    <n v="1"/>
    <x v="0"/>
  </r>
  <r>
    <n v="15683625"/>
    <n v="703"/>
    <s v="France"/>
    <s v="Male"/>
    <n v="37"/>
    <n v="1"/>
    <n v="149762.07999999999"/>
    <n v="1"/>
    <n v="1"/>
    <n v="0"/>
    <n v="20629.400000000001"/>
    <x v="0"/>
    <n v="0"/>
    <n v="0"/>
    <x v="1"/>
  </r>
  <r>
    <n v="15634602"/>
    <n v="619"/>
    <s v="France"/>
    <s v="Female"/>
    <n v="42"/>
    <n v="2"/>
    <n v="0"/>
    <n v="1"/>
    <n v="1"/>
    <n v="1"/>
    <n v="101348.88"/>
    <x v="0"/>
    <n v="0"/>
    <n v="1"/>
    <x v="1"/>
  </r>
  <r>
    <n v="15600974"/>
    <n v="516"/>
    <s v="Spain"/>
    <s v="Male"/>
    <n v="50"/>
    <n v="5"/>
    <n v="0"/>
    <n v="1"/>
    <n v="0"/>
    <n v="1"/>
    <n v="146145.93"/>
    <x v="0"/>
    <n v="0"/>
    <n v="1"/>
    <x v="0"/>
  </r>
  <r>
    <n v="15776780"/>
    <n v="608"/>
    <s v="France"/>
    <s v="Male"/>
    <n v="59"/>
    <n v="1"/>
    <n v="0"/>
    <n v="1"/>
    <n v="1"/>
    <n v="0"/>
    <n v="70649.64"/>
    <x v="0"/>
    <n v="0"/>
    <n v="1"/>
    <x v="1"/>
  </r>
  <r>
    <n v="15757535"/>
    <n v="647"/>
    <s v="Spain"/>
    <s v="Female"/>
    <n v="44"/>
    <n v="5"/>
    <n v="0"/>
    <n v="3"/>
    <n v="1"/>
    <n v="1"/>
    <n v="174205.22"/>
    <x v="0"/>
    <n v="1"/>
    <n v="1"/>
    <x v="0"/>
  </r>
  <r>
    <n v="15720559"/>
    <n v="487"/>
    <s v="Germany"/>
    <s v="Female"/>
    <n v="61"/>
    <n v="5"/>
    <n v="110368.03"/>
    <n v="1"/>
    <n v="0"/>
    <n v="0"/>
    <n v="11384.45"/>
    <x v="0"/>
    <n v="0"/>
    <n v="0"/>
    <x v="0"/>
  </r>
  <r>
    <n v="15594898"/>
    <n v="731"/>
    <s v="France"/>
    <s v="Male"/>
    <n v="43"/>
    <n v="2"/>
    <n v="0"/>
    <n v="1"/>
    <n v="1"/>
    <n v="1"/>
    <n v="170034.95"/>
    <x v="0"/>
    <n v="0"/>
    <n v="1"/>
    <x v="1"/>
  </r>
  <r>
    <n v="15756026"/>
    <n v="790"/>
    <s v="Spain"/>
    <s v="Female"/>
    <n v="46"/>
    <n v="9"/>
    <n v="0"/>
    <n v="1"/>
    <n v="0"/>
    <n v="0"/>
    <n v="14679.81"/>
    <x v="0"/>
    <n v="0"/>
    <n v="0"/>
    <x v="0"/>
  </r>
  <r>
    <n v="15725679"/>
    <n v="531"/>
    <s v="France"/>
    <s v="Female"/>
    <n v="47"/>
    <n v="6"/>
    <n v="0"/>
    <n v="1"/>
    <n v="0"/>
    <n v="0"/>
    <n v="194998.34"/>
    <x v="0"/>
    <n v="0"/>
    <n v="1"/>
    <x v="0"/>
  </r>
  <r>
    <n v="15681206"/>
    <n v="722"/>
    <s v="France"/>
    <s v="Female"/>
    <n v="49"/>
    <n v="3"/>
    <n v="168197.66"/>
    <n v="1"/>
    <n v="1"/>
    <n v="0"/>
    <n v="140765.57"/>
    <x v="0"/>
    <n v="0"/>
    <n v="1"/>
    <x v="1"/>
  </r>
  <r>
    <n v="15697441"/>
    <n v="485"/>
    <s v="France"/>
    <s v="Male"/>
    <n v="29"/>
    <n v="7"/>
    <n v="182123.79"/>
    <n v="1"/>
    <n v="1"/>
    <n v="0"/>
    <n v="116828.51"/>
    <x v="0"/>
    <n v="0"/>
    <n v="1"/>
    <x v="0"/>
  </r>
  <r>
    <n v="15643024"/>
    <n v="479"/>
    <s v="Germany"/>
    <s v="Male"/>
    <n v="35"/>
    <n v="4"/>
    <n v="138718.92000000001"/>
    <n v="1"/>
    <n v="1"/>
    <n v="1"/>
    <n v="47251.79"/>
    <x v="0"/>
    <n v="0"/>
    <n v="1"/>
    <x v="0"/>
  </r>
  <r>
    <n v="15683503"/>
    <n v="601"/>
    <s v="France"/>
    <s v="Female"/>
    <n v="43"/>
    <n v="8"/>
    <n v="0"/>
    <n v="3"/>
    <n v="0"/>
    <n v="1"/>
    <n v="110916.15"/>
    <x v="0"/>
    <n v="1"/>
    <n v="1"/>
    <x v="0"/>
  </r>
  <r>
    <n v="15736008"/>
    <n v="644"/>
    <s v="France"/>
    <s v="Female"/>
    <n v="46"/>
    <n v="9"/>
    <n v="95441.27"/>
    <n v="1"/>
    <n v="1"/>
    <n v="0"/>
    <n v="108761.05"/>
    <x v="0"/>
    <n v="0"/>
    <n v="1"/>
    <x v="0"/>
  </r>
  <r>
    <n v="15797219"/>
    <n v="635"/>
    <s v="France"/>
    <s v="Female"/>
    <n v="40"/>
    <n v="10"/>
    <n v="123497.58"/>
    <n v="1"/>
    <n v="1"/>
    <n v="0"/>
    <n v="131953.23000000001"/>
    <x v="0"/>
    <n v="0"/>
    <n v="1"/>
    <x v="0"/>
  </r>
  <r>
    <n v="15693864"/>
    <n v="567"/>
    <s v="Germany"/>
    <s v="Female"/>
    <n v="49"/>
    <n v="5"/>
    <n v="134956.01999999999"/>
    <n v="1"/>
    <n v="1"/>
    <n v="0"/>
    <n v="93953.84"/>
    <x v="0"/>
    <n v="0"/>
    <n v="1"/>
    <x v="0"/>
  </r>
  <r>
    <n v="15792328"/>
    <n v="475"/>
    <s v="France"/>
    <s v="Male"/>
    <n v="39"/>
    <n v="6"/>
    <n v="0"/>
    <n v="1"/>
    <n v="1"/>
    <n v="1"/>
    <n v="56999.9"/>
    <x v="0"/>
    <n v="0"/>
    <n v="1"/>
    <x v="0"/>
  </r>
  <r>
    <n v="15672012"/>
    <n v="773"/>
    <s v="Spain"/>
    <s v="Female"/>
    <n v="41"/>
    <n v="5"/>
    <n v="0"/>
    <n v="1"/>
    <n v="1"/>
    <n v="0"/>
    <n v="28266.9"/>
    <x v="0"/>
    <n v="0"/>
    <n v="0"/>
    <x v="0"/>
  </r>
  <r>
    <n v="15794056"/>
    <n v="668"/>
    <s v="France"/>
    <s v="Female"/>
    <n v="46"/>
    <n v="2"/>
    <n v="0"/>
    <n v="3"/>
    <n v="1"/>
    <n v="0"/>
    <n v="89048.46"/>
    <x v="0"/>
    <n v="1"/>
    <n v="1"/>
    <x v="1"/>
  </r>
  <r>
    <n v="15591986"/>
    <n v="621"/>
    <s v="Germany"/>
    <s v="Male"/>
    <n v="46"/>
    <n v="6"/>
    <n v="141078.37"/>
    <n v="1"/>
    <n v="0"/>
    <n v="0"/>
    <n v="34580.800000000003"/>
    <x v="0"/>
    <n v="0"/>
    <n v="0"/>
    <x v="0"/>
  </r>
  <r>
    <n v="15672056"/>
    <n v="710"/>
    <s v="Germany"/>
    <s v="Male"/>
    <n v="43"/>
    <n v="2"/>
    <n v="140080.32000000001"/>
    <n v="3"/>
    <n v="1"/>
    <n v="1"/>
    <n v="157908.19"/>
    <x v="0"/>
    <n v="1"/>
    <n v="1"/>
    <x v="1"/>
  </r>
  <r>
    <n v="15745844"/>
    <n v="642"/>
    <s v="Germany"/>
    <s v="Female"/>
    <n v="40"/>
    <n v="6"/>
    <n v="129502.49"/>
    <n v="2"/>
    <n v="0"/>
    <n v="1"/>
    <n v="86099.23"/>
    <x v="0"/>
    <n v="0"/>
    <n v="1"/>
    <x v="0"/>
  </r>
  <r>
    <n v="15641675"/>
    <n v="611"/>
    <s v="France"/>
    <s v="Female"/>
    <n v="49"/>
    <n v="2"/>
    <n v="88915.37"/>
    <n v="3"/>
    <n v="0"/>
    <n v="0"/>
    <n v="161435.01999999999"/>
    <x v="0"/>
    <n v="1"/>
    <n v="1"/>
    <x v="1"/>
  </r>
  <r>
    <n v="15728669"/>
    <n v="584"/>
    <s v="Germany"/>
    <s v="Female"/>
    <n v="30"/>
    <n v="8"/>
    <n v="112013.81"/>
    <n v="1"/>
    <n v="1"/>
    <n v="0"/>
    <n v="177772.03"/>
    <x v="0"/>
    <n v="0"/>
    <n v="1"/>
    <x v="0"/>
  </r>
  <r>
    <n v="15705953"/>
    <n v="721"/>
    <s v="Spain"/>
    <s v="Male"/>
    <n v="51"/>
    <n v="0"/>
    <n v="169312.13"/>
    <n v="1"/>
    <n v="1"/>
    <n v="0"/>
    <n v="109078.35"/>
    <x v="0"/>
    <n v="0"/>
    <n v="1"/>
    <x v="1"/>
  </r>
  <r>
    <n v="15703793"/>
    <n v="738"/>
    <s v="Germany"/>
    <s v="Male"/>
    <n v="58"/>
    <n v="2"/>
    <n v="133745.44"/>
    <n v="4"/>
    <n v="1"/>
    <n v="0"/>
    <n v="28373.86"/>
    <x v="0"/>
    <n v="1"/>
    <n v="0"/>
    <x v="1"/>
  </r>
  <r>
    <n v="15782210"/>
    <n v="714"/>
    <s v="France"/>
    <s v="Male"/>
    <n v="46"/>
    <n v="1"/>
    <n v="0"/>
    <n v="1"/>
    <n v="1"/>
    <n v="0"/>
    <n v="152167.79"/>
    <x v="0"/>
    <n v="0"/>
    <n v="1"/>
    <x v="1"/>
  </r>
  <r>
    <n v="15784844"/>
    <n v="752"/>
    <s v="Spain"/>
    <s v="Male"/>
    <n v="48"/>
    <n v="5"/>
    <n v="116060.08"/>
    <n v="1"/>
    <n v="1"/>
    <n v="0"/>
    <n v="156618.38"/>
    <x v="0"/>
    <n v="0"/>
    <n v="1"/>
    <x v="0"/>
  </r>
  <r>
    <n v="15809087"/>
    <n v="598"/>
    <s v="France"/>
    <s v="Male"/>
    <n v="64"/>
    <n v="1"/>
    <n v="0"/>
    <n v="2"/>
    <n v="1"/>
    <n v="0"/>
    <n v="195635.3"/>
    <x v="0"/>
    <n v="0"/>
    <n v="1"/>
    <x v="1"/>
  </r>
  <r>
    <n v="15766575"/>
    <n v="612"/>
    <s v="Germany"/>
    <s v="Female"/>
    <n v="62"/>
    <n v="8"/>
    <n v="140745.32999999999"/>
    <n v="1"/>
    <n v="1"/>
    <n v="0"/>
    <n v="193437.89"/>
    <x v="0"/>
    <n v="0"/>
    <n v="1"/>
    <x v="0"/>
  </r>
  <r>
    <n v="15755196"/>
    <n v="834"/>
    <s v="France"/>
    <s v="Female"/>
    <n v="49"/>
    <n v="2"/>
    <n v="131394.56"/>
    <n v="1"/>
    <n v="0"/>
    <n v="0"/>
    <n v="194365.76"/>
    <x v="0"/>
    <n v="0"/>
    <n v="1"/>
    <x v="1"/>
  </r>
  <r>
    <n v="15613749"/>
    <n v="569"/>
    <s v="Spain"/>
    <s v="Male"/>
    <n v="34"/>
    <n v="0"/>
    <n v="151839.26"/>
    <n v="1"/>
    <n v="1"/>
    <n v="0"/>
    <n v="102299.81"/>
    <x v="0"/>
    <n v="0"/>
    <n v="1"/>
    <x v="1"/>
  </r>
  <r>
    <n v="15663706"/>
    <n v="777"/>
    <s v="France"/>
    <s v="Female"/>
    <n v="32"/>
    <n v="2"/>
    <n v="0"/>
    <n v="1"/>
    <n v="1"/>
    <n v="0"/>
    <n v="136458.19"/>
    <x v="0"/>
    <n v="0"/>
    <n v="1"/>
    <x v="1"/>
  </r>
  <r>
    <n v="15772423"/>
    <n v="739"/>
    <s v="Germany"/>
    <s v="Male"/>
    <n v="54"/>
    <n v="8"/>
    <n v="126418.14"/>
    <n v="1"/>
    <n v="1"/>
    <n v="0"/>
    <n v="134420.75"/>
    <x v="0"/>
    <n v="0"/>
    <n v="1"/>
    <x v="0"/>
  </r>
  <r>
    <n v="15804586"/>
    <n v="376"/>
    <s v="France"/>
    <s v="Female"/>
    <n v="46"/>
    <n v="6"/>
    <n v="0"/>
    <n v="1"/>
    <n v="1"/>
    <n v="0"/>
    <n v="157333.69"/>
    <x v="0"/>
    <n v="0"/>
    <n v="1"/>
    <x v="0"/>
  </r>
  <r>
    <n v="15802593"/>
    <n v="504"/>
    <s v="France"/>
    <s v="Female"/>
    <n v="49"/>
    <n v="7"/>
    <n v="0"/>
    <n v="3"/>
    <n v="0"/>
    <n v="1"/>
    <n v="87822.14"/>
    <x v="0"/>
    <n v="1"/>
    <n v="1"/>
    <x v="0"/>
  </r>
  <r>
    <n v="15757811"/>
    <n v="732"/>
    <s v="Spain"/>
    <s v="Female"/>
    <n v="69"/>
    <n v="9"/>
    <n v="137453.43"/>
    <n v="1"/>
    <n v="0"/>
    <n v="1"/>
    <n v="110932.24"/>
    <x v="0"/>
    <n v="0"/>
    <n v="1"/>
    <x v="0"/>
  </r>
  <r>
    <n v="15794171"/>
    <n v="475"/>
    <s v="France"/>
    <s v="Female"/>
    <n v="45"/>
    <n v="0"/>
    <n v="134264.04"/>
    <n v="1"/>
    <n v="1"/>
    <n v="0"/>
    <n v="27822.99"/>
    <x v="0"/>
    <n v="0"/>
    <n v="0"/>
    <x v="1"/>
  </r>
  <r>
    <n v="15653849"/>
    <n v="572"/>
    <s v="Germany"/>
    <s v="Female"/>
    <n v="48"/>
    <n v="3"/>
    <n v="152827.99"/>
    <n v="1"/>
    <n v="1"/>
    <n v="0"/>
    <n v="38411.79"/>
    <x v="0"/>
    <n v="0"/>
    <n v="0"/>
    <x v="1"/>
  </r>
  <r>
    <n v="15775318"/>
    <n v="590"/>
    <s v="Spain"/>
    <s v="Female"/>
    <n v="51"/>
    <n v="3"/>
    <n v="154962.99"/>
    <n v="3"/>
    <n v="0"/>
    <n v="1"/>
    <n v="191932.27"/>
    <x v="0"/>
    <n v="1"/>
    <n v="1"/>
    <x v="1"/>
  </r>
  <r>
    <n v="15694408"/>
    <n v="749"/>
    <s v="France"/>
    <s v="Male"/>
    <n v="40"/>
    <n v="1"/>
    <n v="139290.41"/>
    <n v="1"/>
    <n v="1"/>
    <n v="0"/>
    <n v="182855.42"/>
    <x v="0"/>
    <n v="0"/>
    <n v="1"/>
    <x v="1"/>
  </r>
  <r>
    <n v="15591047"/>
    <n v="519"/>
    <s v="Spain"/>
    <s v="Female"/>
    <n v="47"/>
    <n v="6"/>
    <n v="157296.01999999999"/>
    <n v="2"/>
    <n v="0"/>
    <n v="0"/>
    <n v="147278.43"/>
    <x v="0"/>
    <n v="0"/>
    <n v="1"/>
    <x v="0"/>
  </r>
  <r>
    <n v="15671256"/>
    <n v="850"/>
    <s v="France"/>
    <s v="Female"/>
    <n v="35"/>
    <n v="1"/>
    <n v="211774.31"/>
    <n v="1"/>
    <n v="1"/>
    <n v="0"/>
    <n v="188574.12"/>
    <x v="0"/>
    <n v="0"/>
    <n v="1"/>
    <x v="1"/>
  </r>
  <r>
    <n v="15671137"/>
    <n v="549"/>
    <s v="France"/>
    <s v="Female"/>
    <n v="52"/>
    <n v="1"/>
    <n v="0"/>
    <n v="1"/>
    <n v="0"/>
    <n v="1"/>
    <n v="8636.0499999999993"/>
    <x v="0"/>
    <n v="0"/>
    <n v="0"/>
    <x v="1"/>
  </r>
  <r>
    <n v="15582741"/>
    <n v="693"/>
    <s v="France"/>
    <s v="Female"/>
    <n v="35"/>
    <n v="5"/>
    <n v="124151.09"/>
    <n v="1"/>
    <n v="1"/>
    <n v="0"/>
    <n v="88705.14"/>
    <x v="0"/>
    <n v="0"/>
    <n v="1"/>
    <x v="0"/>
  </r>
  <r>
    <n v="15595039"/>
    <n v="545"/>
    <s v="Germany"/>
    <s v="Female"/>
    <n v="37"/>
    <n v="8"/>
    <n v="114754.08"/>
    <n v="1"/>
    <n v="1"/>
    <n v="0"/>
    <n v="136050.44"/>
    <x v="0"/>
    <n v="0"/>
    <n v="1"/>
    <x v="0"/>
  </r>
  <r>
    <n v="15698786"/>
    <n v="819"/>
    <s v="France"/>
    <s v="Female"/>
    <n v="39"/>
    <n v="9"/>
    <n v="133102.92000000001"/>
    <n v="1"/>
    <n v="1"/>
    <n v="0"/>
    <n v="27046.46"/>
    <x v="0"/>
    <n v="0"/>
    <n v="0"/>
    <x v="0"/>
  </r>
  <r>
    <n v="15602280"/>
    <n v="829"/>
    <s v="Germany"/>
    <s v="Female"/>
    <n v="27"/>
    <n v="9"/>
    <n v="112045.67"/>
    <n v="1"/>
    <n v="1"/>
    <n v="1"/>
    <n v="119708.21"/>
    <x v="0"/>
    <n v="0"/>
    <n v="1"/>
    <x v="0"/>
  </r>
  <r>
    <n v="15744607"/>
    <n v="738"/>
    <s v="Germany"/>
    <s v="Male"/>
    <n v="43"/>
    <n v="9"/>
    <n v="121152.05"/>
    <n v="2"/>
    <n v="1"/>
    <n v="0"/>
    <n v="64166.7"/>
    <x v="0"/>
    <n v="0"/>
    <n v="1"/>
    <x v="0"/>
  </r>
  <r>
    <n v="15613854"/>
    <n v="622"/>
    <s v="Spain"/>
    <s v="Female"/>
    <n v="46"/>
    <n v="4"/>
    <n v="107073.27"/>
    <n v="2"/>
    <n v="1"/>
    <n v="1"/>
    <n v="30984.59"/>
    <x v="0"/>
    <n v="0"/>
    <n v="0"/>
    <x v="0"/>
  </r>
  <r>
    <n v="15775912"/>
    <n v="698"/>
    <s v="France"/>
    <s v="Male"/>
    <n v="48"/>
    <n v="4"/>
    <n v="101238.24"/>
    <n v="2"/>
    <n v="0"/>
    <n v="1"/>
    <n v="177815.87"/>
    <x v="0"/>
    <n v="0"/>
    <n v="1"/>
    <x v="0"/>
  </r>
  <r>
    <n v="15755262"/>
    <n v="608"/>
    <s v="Spain"/>
    <s v="Female"/>
    <n v="41"/>
    <n v="3"/>
    <n v="89763.839999999997"/>
    <n v="1"/>
    <n v="0"/>
    <n v="0"/>
    <n v="199304.74"/>
    <x v="0"/>
    <n v="0"/>
    <n v="1"/>
    <x v="1"/>
  </r>
  <r>
    <n v="15807663"/>
    <n v="667"/>
    <s v="France"/>
    <s v="Male"/>
    <n v="43"/>
    <n v="8"/>
    <n v="190227.46"/>
    <n v="1"/>
    <n v="1"/>
    <n v="0"/>
    <n v="97508.04"/>
    <x v="0"/>
    <n v="0"/>
    <n v="1"/>
    <x v="0"/>
  </r>
  <r>
    <n v="15692750"/>
    <n v="629"/>
    <s v="Germany"/>
    <s v="Female"/>
    <n v="45"/>
    <n v="7"/>
    <n v="129818.39"/>
    <n v="3"/>
    <n v="1"/>
    <n v="0"/>
    <n v="9217.5499999999993"/>
    <x v="0"/>
    <n v="1"/>
    <n v="0"/>
    <x v="0"/>
  </r>
  <r>
    <n v="15807008"/>
    <n v="614"/>
    <s v="Germany"/>
    <s v="Female"/>
    <n v="35"/>
    <n v="6"/>
    <n v="128100.28"/>
    <n v="1"/>
    <n v="0"/>
    <n v="0"/>
    <n v="69454.240000000005"/>
    <x v="0"/>
    <n v="0"/>
    <n v="1"/>
    <x v="0"/>
  </r>
  <r>
    <n v="15596175"/>
    <n v="659"/>
    <s v="Germany"/>
    <s v="Male"/>
    <n v="67"/>
    <n v="6"/>
    <n v="117411.6"/>
    <n v="1"/>
    <n v="1"/>
    <n v="1"/>
    <n v="45071.09"/>
    <x v="0"/>
    <n v="0"/>
    <n v="1"/>
    <x v="0"/>
  </r>
  <r>
    <n v="15737741"/>
    <n v="607"/>
    <s v="Spain"/>
    <s v="Female"/>
    <n v="33"/>
    <n v="2"/>
    <n v="108431.87"/>
    <n v="2"/>
    <n v="0"/>
    <n v="1"/>
    <n v="109291.39"/>
    <x v="0"/>
    <n v="0"/>
    <n v="1"/>
    <x v="1"/>
  </r>
  <r>
    <n v="15685329"/>
    <n v="531"/>
    <s v="France"/>
    <s v="Female"/>
    <n v="63"/>
    <n v="1"/>
    <n v="114715.71"/>
    <n v="1"/>
    <n v="0"/>
    <n v="1"/>
    <n v="24506.95"/>
    <x v="0"/>
    <n v="0"/>
    <n v="0"/>
    <x v="1"/>
  </r>
  <r>
    <n v="15712403"/>
    <n v="589"/>
    <s v="France"/>
    <s v="Female"/>
    <n v="61"/>
    <n v="1"/>
    <n v="0"/>
    <n v="1"/>
    <n v="1"/>
    <n v="0"/>
    <n v="61108.56"/>
    <x v="0"/>
    <n v="0"/>
    <n v="1"/>
    <x v="1"/>
  </r>
  <r>
    <n v="15580956"/>
    <n v="683"/>
    <s v="Germany"/>
    <s v="Female"/>
    <n v="43"/>
    <n v="4"/>
    <n v="115888.04"/>
    <n v="1"/>
    <n v="1"/>
    <n v="1"/>
    <n v="117349.19"/>
    <x v="0"/>
    <n v="0"/>
    <n v="1"/>
    <x v="0"/>
  </r>
  <r>
    <n v="15612966"/>
    <n v="545"/>
    <s v="Germany"/>
    <s v="Female"/>
    <n v="60"/>
    <n v="7"/>
    <n v="128981.07"/>
    <n v="1"/>
    <n v="0"/>
    <n v="1"/>
    <n v="176924.21"/>
    <x v="0"/>
    <n v="0"/>
    <n v="1"/>
    <x v="0"/>
  </r>
  <r>
    <n v="15745324"/>
    <n v="599"/>
    <s v="Spain"/>
    <s v="Female"/>
    <n v="39"/>
    <n v="4"/>
    <n v="0"/>
    <n v="1"/>
    <n v="1"/>
    <n v="0"/>
    <n v="194273.2"/>
    <x v="0"/>
    <n v="0"/>
    <n v="1"/>
    <x v="0"/>
  </r>
  <r>
    <n v="15634844"/>
    <n v="598"/>
    <s v="Germany"/>
    <s v="Male"/>
    <n v="41"/>
    <n v="3"/>
    <n v="91536.93"/>
    <n v="1"/>
    <n v="1"/>
    <n v="0"/>
    <n v="191468.78"/>
    <x v="0"/>
    <n v="0"/>
    <n v="1"/>
    <x v="1"/>
  </r>
  <r>
    <n v="15802741"/>
    <n v="625"/>
    <s v="France"/>
    <s v="Female"/>
    <n v="51"/>
    <n v="7"/>
    <n v="136294.97"/>
    <n v="1"/>
    <n v="1"/>
    <n v="0"/>
    <n v="38867.46"/>
    <x v="0"/>
    <n v="0"/>
    <n v="0"/>
    <x v="0"/>
  </r>
  <r>
    <n v="15578045"/>
    <n v="538"/>
    <s v="Spain"/>
    <s v="Female"/>
    <n v="49"/>
    <n v="9"/>
    <n v="141434.04"/>
    <n v="1"/>
    <n v="0"/>
    <n v="0"/>
    <n v="173779.25"/>
    <x v="0"/>
    <n v="0"/>
    <n v="1"/>
    <x v="0"/>
  </r>
  <r>
    <n v="15731815"/>
    <n v="529"/>
    <s v="Spain"/>
    <s v="Male"/>
    <n v="63"/>
    <n v="4"/>
    <n v="96134.11"/>
    <n v="3"/>
    <n v="1"/>
    <n v="0"/>
    <n v="108732.96"/>
    <x v="0"/>
    <n v="1"/>
    <n v="1"/>
    <x v="0"/>
  </r>
  <r>
    <n v="15775306"/>
    <n v="421"/>
    <s v="Germany"/>
    <s v="Male"/>
    <n v="28"/>
    <n v="8"/>
    <n v="122384.22"/>
    <n v="3"/>
    <n v="1"/>
    <n v="1"/>
    <n v="89017.38"/>
    <x v="0"/>
    <n v="1"/>
    <n v="1"/>
    <x v="0"/>
  </r>
  <r>
    <n v="15789158"/>
    <n v="636"/>
    <s v="Germany"/>
    <s v="Male"/>
    <n v="49"/>
    <n v="6"/>
    <n v="113599.74"/>
    <n v="2"/>
    <n v="1"/>
    <n v="0"/>
    <n v="158887.09"/>
    <x v="0"/>
    <n v="0"/>
    <n v="1"/>
    <x v="0"/>
  </r>
  <r>
    <n v="15809100"/>
    <n v="548"/>
    <s v="France"/>
    <s v="Female"/>
    <n v="32"/>
    <n v="2"/>
    <n v="172448.77"/>
    <n v="1"/>
    <n v="1"/>
    <n v="0"/>
    <n v="188083.77"/>
    <x v="0"/>
    <n v="0"/>
    <n v="1"/>
    <x v="1"/>
  </r>
  <r>
    <n v="15636624"/>
    <n v="805"/>
    <s v="Spain"/>
    <s v="Female"/>
    <n v="39"/>
    <n v="5"/>
    <n v="165272.13"/>
    <n v="1"/>
    <n v="1"/>
    <n v="0"/>
    <n v="14109.85"/>
    <x v="0"/>
    <n v="0"/>
    <n v="0"/>
    <x v="0"/>
  </r>
  <r>
    <n v="15597602"/>
    <n v="619"/>
    <s v="Germany"/>
    <s v="Male"/>
    <n v="57"/>
    <n v="3"/>
    <n v="137946.39000000001"/>
    <n v="1"/>
    <n v="1"/>
    <n v="1"/>
    <n v="72467.990000000005"/>
    <x v="0"/>
    <n v="0"/>
    <n v="1"/>
    <x v="1"/>
  </r>
  <r>
    <n v="15585888"/>
    <n v="553"/>
    <s v="Spain"/>
    <s v="Female"/>
    <n v="48"/>
    <n v="3"/>
    <n v="0"/>
    <n v="1"/>
    <n v="0"/>
    <n v="1"/>
    <n v="30730.95"/>
    <x v="0"/>
    <n v="0"/>
    <n v="0"/>
    <x v="1"/>
  </r>
  <r>
    <n v="15656148"/>
    <n v="376"/>
    <s v="Germany"/>
    <s v="Female"/>
    <n v="29"/>
    <n v="4"/>
    <n v="115046.74"/>
    <n v="4"/>
    <n v="1"/>
    <n v="0"/>
    <n v="119346.88"/>
    <x v="0"/>
    <n v="1"/>
    <n v="1"/>
    <x v="0"/>
  </r>
  <r>
    <n v="15771573"/>
    <n v="637"/>
    <s v="Germany"/>
    <s v="Female"/>
    <n v="39"/>
    <n v="9"/>
    <n v="137843.79999999999"/>
    <n v="1"/>
    <n v="1"/>
    <n v="1"/>
    <n v="117622.8"/>
    <x v="0"/>
    <n v="0"/>
    <n v="1"/>
    <x v="0"/>
  </r>
  <r>
    <n v="15788291"/>
    <n v="713"/>
    <s v="Germany"/>
    <s v="Female"/>
    <n v="38"/>
    <n v="7"/>
    <n v="144606.22"/>
    <n v="1"/>
    <n v="1"/>
    <n v="1"/>
    <n v="56594.36"/>
    <x v="0"/>
    <n v="0"/>
    <n v="1"/>
    <x v="0"/>
  </r>
  <r>
    <n v="15756804"/>
    <n v="636"/>
    <s v="France"/>
    <s v="Female"/>
    <n v="48"/>
    <n v="1"/>
    <n v="170833.46"/>
    <n v="1"/>
    <n v="1"/>
    <n v="0"/>
    <n v="110510.28"/>
    <x v="0"/>
    <n v="0"/>
    <n v="1"/>
    <x v="1"/>
  </r>
  <r>
    <n v="15724848"/>
    <n v="516"/>
    <s v="France"/>
    <s v="Female"/>
    <n v="46"/>
    <n v="1"/>
    <n v="104947.72"/>
    <n v="1"/>
    <n v="1"/>
    <n v="0"/>
    <n v="115789.25"/>
    <x v="0"/>
    <n v="0"/>
    <n v="1"/>
    <x v="1"/>
  </r>
  <r>
    <n v="15619304"/>
    <n v="502"/>
    <s v="France"/>
    <s v="Female"/>
    <n v="42"/>
    <n v="8"/>
    <n v="159660.79999999999"/>
    <n v="3"/>
    <n v="1"/>
    <n v="0"/>
    <n v="113931.57"/>
    <x v="0"/>
    <n v="1"/>
    <n v="1"/>
    <x v="0"/>
  </r>
  <r>
    <n v="15727868"/>
    <n v="711"/>
    <s v="France"/>
    <s v="Female"/>
    <n v="38"/>
    <n v="2"/>
    <n v="129022.06"/>
    <n v="2"/>
    <n v="1"/>
    <n v="1"/>
    <n v="14374.86"/>
    <x v="0"/>
    <n v="0"/>
    <n v="0"/>
    <x v="1"/>
  </r>
  <r>
    <n v="15726931"/>
    <n v="715"/>
    <s v="France"/>
    <s v="Female"/>
    <n v="41"/>
    <n v="8"/>
    <n v="56214.85"/>
    <n v="2"/>
    <n v="0"/>
    <n v="0"/>
    <n v="92982.61"/>
    <x v="0"/>
    <n v="0"/>
    <n v="1"/>
    <x v="0"/>
  </r>
  <r>
    <n v="15718057"/>
    <n v="760"/>
    <s v="France"/>
    <s v="Female"/>
    <n v="51"/>
    <n v="2"/>
    <n v="100946.71"/>
    <n v="1"/>
    <n v="0"/>
    <n v="0"/>
    <n v="179614.8"/>
    <x v="0"/>
    <n v="0"/>
    <n v="1"/>
    <x v="1"/>
  </r>
  <r>
    <n v="15730076"/>
    <n v="651"/>
    <s v="France"/>
    <s v="Male"/>
    <n v="45"/>
    <n v="1"/>
    <n v="0"/>
    <n v="1"/>
    <n v="1"/>
    <n v="0"/>
    <n v="67740.08"/>
    <x v="0"/>
    <n v="0"/>
    <n v="1"/>
    <x v="1"/>
  </r>
  <r>
    <n v="15637753"/>
    <n v="751"/>
    <s v="Germany"/>
    <s v="Male"/>
    <n v="50"/>
    <n v="2"/>
    <n v="96888.39"/>
    <n v="1"/>
    <n v="1"/>
    <n v="0"/>
    <n v="77206.25"/>
    <x v="0"/>
    <n v="0"/>
    <n v="1"/>
    <x v="1"/>
  </r>
  <r>
    <n v="15646372"/>
    <n v="616"/>
    <s v="France"/>
    <s v="Female"/>
    <n v="66"/>
    <n v="1"/>
    <n v="135842.41"/>
    <n v="1"/>
    <n v="1"/>
    <n v="0"/>
    <n v="183840.51"/>
    <x v="0"/>
    <n v="0"/>
    <n v="1"/>
    <x v="1"/>
  </r>
  <r>
    <n v="15570060"/>
    <s v="NULL"/>
    <s v="France"/>
    <s v="Female"/>
    <n v="43"/>
    <n v="8"/>
    <n v="132558.26"/>
    <n v="1"/>
    <n v="1"/>
    <n v="0"/>
    <n v="67046.83"/>
    <x v="0"/>
    <n v="0"/>
    <n v="1"/>
    <x v="0"/>
  </r>
  <r>
    <n v="15702298"/>
    <n v="655"/>
    <s v="Germany"/>
    <s v="Male"/>
    <n v="41"/>
    <n v="8"/>
    <n v="125561.97"/>
    <n v="1"/>
    <n v="0"/>
    <n v="0"/>
    <n v="164040.94"/>
    <x v="0"/>
    <n v="0"/>
    <n v="1"/>
    <x v="0"/>
  </r>
  <r>
    <n v="15787470"/>
    <n v="553"/>
    <s v="Spain"/>
    <s v="Male"/>
    <n v="47"/>
    <n v="3"/>
    <n v="116528.15"/>
    <n v="1"/>
    <n v="0"/>
    <n v="0"/>
    <n v="145704.19"/>
    <x v="0"/>
    <n v="0"/>
    <n v="1"/>
    <x v="1"/>
  </r>
  <r>
    <n v="15665956"/>
    <n v="509"/>
    <s v="France"/>
    <s v="Female"/>
    <n v="46"/>
    <n v="1"/>
    <n v="0"/>
    <n v="1"/>
    <n v="1"/>
    <n v="0"/>
    <n v="71244.59"/>
    <x v="0"/>
    <n v="0"/>
    <n v="1"/>
    <x v="1"/>
  </r>
  <r>
    <n v="15782688"/>
    <n v="625"/>
    <s v="Germany"/>
    <s v="Male"/>
    <n v="56"/>
    <n v="0"/>
    <n v="148507.24"/>
    <n v="1"/>
    <n v="1"/>
    <n v="0"/>
    <n v="46824.08"/>
    <x v="0"/>
    <n v="0"/>
    <n v="1"/>
    <x v="1"/>
  </r>
  <r>
    <n v="15811762"/>
    <n v="583"/>
    <s v="Germany"/>
    <s v="Female"/>
    <n v="54"/>
    <n v="6"/>
    <n v="115988.86"/>
    <n v="1"/>
    <n v="1"/>
    <n v="0"/>
    <n v="57553.98"/>
    <x v="0"/>
    <n v="0"/>
    <n v="1"/>
    <x v="0"/>
  </r>
  <r>
    <n v="15574692"/>
    <n v="667"/>
    <s v="Spain"/>
    <s v="Female"/>
    <n v="39"/>
    <n v="2"/>
    <n v="0"/>
    <n v="2"/>
    <n v="1"/>
    <n v="0"/>
    <n v="40721.24"/>
    <x v="0"/>
    <n v="0"/>
    <n v="0"/>
    <x v="1"/>
  </r>
  <r>
    <n v="15682048"/>
    <n v="605"/>
    <s v="France"/>
    <s v="Female"/>
    <n v="51"/>
    <n v="3"/>
    <n v="136188.78"/>
    <n v="1"/>
    <n v="1"/>
    <n v="1"/>
    <n v="67110.59"/>
    <x v="0"/>
    <n v="0"/>
    <n v="1"/>
    <x v="1"/>
  </r>
  <r>
    <n v="15584091"/>
    <n v="742"/>
    <s v="Germany"/>
    <s v="Female"/>
    <n v="36"/>
    <n v="2"/>
    <n v="129748.54"/>
    <n v="2"/>
    <n v="0"/>
    <n v="0"/>
    <n v="47271.61"/>
    <x v="0"/>
    <n v="0"/>
    <n v="1"/>
    <x v="1"/>
  </r>
  <r>
    <n v="15568748"/>
    <n v="671"/>
    <s v="Germany"/>
    <s v="Male"/>
    <n v="45"/>
    <n v="6"/>
    <n v="99564.22"/>
    <n v="1"/>
    <n v="1"/>
    <n v="1"/>
    <n v="108872.45"/>
    <x v="0"/>
    <n v="0"/>
    <n v="1"/>
    <x v="0"/>
  </r>
  <r>
    <n v="15612525"/>
    <n v="499"/>
    <s v="France"/>
    <s v="Female"/>
    <n v="57"/>
    <n v="1"/>
    <n v="0"/>
    <n v="1"/>
    <n v="0"/>
    <n v="0"/>
    <n v="131372.38"/>
    <x v="0"/>
    <n v="0"/>
    <n v="1"/>
    <x v="1"/>
  </r>
  <r>
    <n v="15646810"/>
    <n v="603"/>
    <s v="Germany"/>
    <s v="Male"/>
    <n v="44"/>
    <n v="6"/>
    <n v="108122.39"/>
    <n v="2"/>
    <n v="1"/>
    <n v="0"/>
    <n v="108488.33"/>
    <x v="0"/>
    <n v="0"/>
    <n v="1"/>
    <x v="0"/>
  </r>
  <r>
    <n v="15715142"/>
    <n v="739"/>
    <s v="Germany"/>
    <s v="Male"/>
    <n v="45"/>
    <n v="7"/>
    <n v="102703.62"/>
    <n v="1"/>
    <n v="0"/>
    <n v="1"/>
    <n v="147802.94"/>
    <x v="0"/>
    <n v="0"/>
    <n v="1"/>
    <x v="0"/>
  </r>
  <r>
    <n v="15661629"/>
    <n v="522"/>
    <s v="Spain"/>
    <s v="Male"/>
    <n v="34"/>
    <n v="9"/>
    <n v="126436.29"/>
    <n v="1"/>
    <n v="1"/>
    <n v="0"/>
    <n v="174248.52"/>
    <x v="0"/>
    <n v="0"/>
    <n v="1"/>
    <x v="0"/>
  </r>
  <r>
    <n v="15696674"/>
    <n v="643"/>
    <s v="Germany"/>
    <s v="Female"/>
    <n v="45"/>
    <n v="2"/>
    <n v="150842.93"/>
    <n v="1"/>
    <n v="0"/>
    <n v="1"/>
    <n v="2319.96"/>
    <x v="0"/>
    <n v="0"/>
    <n v="0"/>
    <x v="1"/>
  </r>
  <r>
    <n v="15737452"/>
    <n v="653"/>
    <s v="Germany"/>
    <s v="Male"/>
    <n v="58"/>
    <n v="1"/>
    <n v="132602.88"/>
    <n v="1"/>
    <n v="1"/>
    <n v="0"/>
    <n v="5097.67"/>
    <x v="0"/>
    <n v="0"/>
    <n v="0"/>
    <x v="1"/>
  </r>
  <r>
    <n v="15737795"/>
    <n v="512"/>
    <s v="Spain"/>
    <s v="Male"/>
    <n v="36"/>
    <n v="1"/>
    <n v="0"/>
    <n v="1"/>
    <n v="0"/>
    <n v="1"/>
    <n v="135482.26"/>
    <x v="0"/>
    <n v="0"/>
    <n v="1"/>
    <x v="1"/>
  </r>
  <r>
    <n v="15743007"/>
    <n v="643"/>
    <s v="France"/>
    <s v="Female"/>
    <n v="45"/>
    <n v="4"/>
    <n v="45144.43"/>
    <n v="1"/>
    <n v="1"/>
    <n v="0"/>
    <n v="60917.24"/>
    <x v="0"/>
    <n v="0"/>
    <n v="1"/>
    <x v="0"/>
  </r>
  <r>
    <n v="15677020"/>
    <n v="570"/>
    <s v="France"/>
    <s v="Female"/>
    <n v="58"/>
    <n v="8"/>
    <n v="0"/>
    <n v="1"/>
    <n v="0"/>
    <n v="1"/>
    <n v="116503.92"/>
    <x v="0"/>
    <n v="0"/>
    <n v="1"/>
    <x v="0"/>
  </r>
  <r>
    <n v="15622897"/>
    <n v="646"/>
    <s v="France"/>
    <s v="Female"/>
    <n v="46"/>
    <n v="4"/>
    <n v="0"/>
    <n v="3"/>
    <n v="1"/>
    <n v="0"/>
    <n v="93251.42"/>
    <x v="0"/>
    <n v="1"/>
    <n v="1"/>
    <x v="0"/>
  </r>
  <r>
    <n v="15712551"/>
    <n v="622"/>
    <s v="Germany"/>
    <s v="Female"/>
    <n v="58"/>
    <n v="7"/>
    <n v="116922.25"/>
    <n v="1"/>
    <n v="1"/>
    <n v="0"/>
    <n v="120415.61"/>
    <x v="0"/>
    <n v="0"/>
    <n v="1"/>
    <x v="0"/>
  </r>
  <r>
    <n v="15659366"/>
    <n v="807"/>
    <s v="France"/>
    <s v="Male"/>
    <n v="43"/>
    <n v="1"/>
    <n v="105799.32"/>
    <n v="2"/>
    <n v="1"/>
    <n v="0"/>
    <n v="34888.04"/>
    <x v="0"/>
    <n v="0"/>
    <n v="0"/>
    <x v="1"/>
  </r>
  <r>
    <n v="15585362"/>
    <n v="749"/>
    <s v="France"/>
    <s v="Female"/>
    <n v="60"/>
    <n v="6"/>
    <n v="0"/>
    <n v="1"/>
    <n v="1"/>
    <n v="0"/>
    <n v="17978.68"/>
    <x v="0"/>
    <n v="0"/>
    <n v="0"/>
    <x v="0"/>
  </r>
  <r>
    <n v="15733247"/>
    <n v="850"/>
    <s v="France"/>
    <s v="Male"/>
    <n v="33"/>
    <n v="10"/>
    <n v="0"/>
    <n v="1"/>
    <n v="1"/>
    <n v="0"/>
    <n v="4861.72"/>
    <x v="0"/>
    <n v="0"/>
    <n v="0"/>
    <x v="0"/>
  </r>
  <r>
    <n v="15669987"/>
    <n v="728"/>
    <s v="Germany"/>
    <s v="Female"/>
    <n v="35"/>
    <n v="8"/>
    <n v="125884.95"/>
    <n v="2"/>
    <n v="1"/>
    <n v="0"/>
    <n v="54359.02"/>
    <x v="0"/>
    <n v="0"/>
    <n v="1"/>
    <x v="0"/>
  </r>
  <r>
    <n v="15764866"/>
    <n v="539"/>
    <s v="Germany"/>
    <s v="Female"/>
    <n v="43"/>
    <n v="3"/>
    <n v="116220.5"/>
    <n v="3"/>
    <n v="1"/>
    <n v="0"/>
    <n v="55803.96"/>
    <x v="0"/>
    <n v="1"/>
    <n v="1"/>
    <x v="1"/>
  </r>
  <r>
    <n v="15613630"/>
    <n v="775"/>
    <s v="France"/>
    <s v="Male"/>
    <n v="52"/>
    <n v="8"/>
    <n v="109922.61"/>
    <n v="1"/>
    <n v="1"/>
    <n v="1"/>
    <n v="96823.32"/>
    <x v="0"/>
    <n v="0"/>
    <n v="1"/>
    <x v="0"/>
  </r>
  <r>
    <n v="15744689"/>
    <n v="479"/>
    <s v="Germany"/>
    <s v="Male"/>
    <n v="35"/>
    <n v="9"/>
    <n v="92833.89"/>
    <n v="1"/>
    <n v="1"/>
    <n v="0"/>
    <n v="99449.86"/>
    <x v="0"/>
    <n v="0"/>
    <n v="1"/>
    <x v="0"/>
  </r>
  <r>
    <n v="15810418"/>
    <n v="756"/>
    <s v="Germany"/>
    <s v="Female"/>
    <n v="60"/>
    <n v="3"/>
    <n v="115924.89"/>
    <n v="1"/>
    <n v="1"/>
    <n v="0"/>
    <n v="93524.19"/>
    <x v="0"/>
    <n v="0"/>
    <n v="1"/>
    <x v="1"/>
  </r>
  <r>
    <n v="15724623"/>
    <n v="704"/>
    <s v="Germany"/>
    <s v="Female"/>
    <n v="24"/>
    <n v="7"/>
    <n v="113034.22"/>
    <n v="1"/>
    <n v="1"/>
    <n v="0"/>
    <n v="162503.48000000001"/>
    <x v="0"/>
    <n v="0"/>
    <n v="1"/>
    <x v="0"/>
  </r>
  <r>
    <n v="15658929"/>
    <n v="683"/>
    <s v="Spain"/>
    <s v="Male"/>
    <n v="29"/>
    <n v="0"/>
    <n v="133702.89000000001"/>
    <n v="1"/>
    <n v="1"/>
    <n v="0"/>
    <n v="55582.54"/>
    <x v="0"/>
    <n v="0"/>
    <n v="1"/>
    <x v="1"/>
  </r>
  <r>
    <n v="15612350"/>
    <n v="691"/>
    <s v="France"/>
    <s v="Female"/>
    <n v="31"/>
    <n v="5"/>
    <n v="40915.550000000003"/>
    <n v="1"/>
    <n v="1"/>
    <n v="0"/>
    <n v="126213.84"/>
    <x v="0"/>
    <n v="0"/>
    <n v="1"/>
    <x v="0"/>
  </r>
  <r>
    <n v="15623944"/>
    <n v="511"/>
    <s v="Spain"/>
    <s v="Female"/>
    <n v="66"/>
    <n v="4"/>
    <n v="0"/>
    <n v="1"/>
    <n v="1"/>
    <n v="0"/>
    <n v="1643.11"/>
    <x v="0"/>
    <n v="0"/>
    <n v="0"/>
    <x v="0"/>
  </r>
  <r>
    <n v="15694456"/>
    <n v="756"/>
    <s v="France"/>
    <s v="Male"/>
    <n v="62"/>
    <n v="3"/>
    <n v="0"/>
    <n v="1"/>
    <n v="1"/>
    <n v="1"/>
    <n v="11199.04"/>
    <x v="0"/>
    <n v="0"/>
    <n v="0"/>
    <x v="1"/>
  </r>
  <r>
    <n v="15714485"/>
    <n v="774"/>
    <s v="France"/>
    <s v="Male"/>
    <n v="60"/>
    <n v="5"/>
    <n v="85891.55"/>
    <n v="1"/>
    <n v="1"/>
    <n v="0"/>
    <n v="74135.48"/>
    <x v="0"/>
    <n v="0"/>
    <n v="1"/>
    <x v="0"/>
  </r>
  <r>
    <n v="15762729"/>
    <n v="745"/>
    <s v="Germany"/>
    <s v="Female"/>
    <n v="28"/>
    <n v="1"/>
    <n v="111071.36"/>
    <n v="1"/>
    <n v="1"/>
    <n v="0"/>
    <n v="73275.960000000006"/>
    <x v="0"/>
    <n v="0"/>
    <n v="1"/>
    <x v="1"/>
  </r>
  <r>
    <n v="15694860"/>
    <n v="675"/>
    <s v="France"/>
    <s v="Female"/>
    <n v="38"/>
    <n v="6"/>
    <n v="68065.8"/>
    <n v="1"/>
    <n v="0"/>
    <n v="0"/>
    <n v="138777"/>
    <x v="0"/>
    <n v="0"/>
    <n v="1"/>
    <x v="0"/>
  </r>
  <r>
    <n v="15640905"/>
    <n v="579"/>
    <s v="Spain"/>
    <s v="Female"/>
    <n v="35"/>
    <n v="1"/>
    <n v="129490.36"/>
    <n v="2"/>
    <n v="0"/>
    <n v="1"/>
    <n v="8590.83"/>
    <x v="0"/>
    <n v="0"/>
    <n v="0"/>
    <x v="1"/>
  </r>
  <r>
    <n v="15752081"/>
    <n v="468"/>
    <s v="France"/>
    <s v="Female"/>
    <n v="56"/>
    <n v="10"/>
    <n v="0"/>
    <n v="3"/>
    <n v="0"/>
    <n v="1"/>
    <n v="62256.87"/>
    <x v="0"/>
    <n v="1"/>
    <n v="1"/>
    <x v="0"/>
  </r>
  <r>
    <n v="15620204"/>
    <n v="543"/>
    <s v="Germany"/>
    <s v="Female"/>
    <n v="57"/>
    <n v="1"/>
    <n v="106138.33"/>
    <n v="2"/>
    <n v="1"/>
    <n v="1"/>
    <n v="120657.32"/>
    <x v="0"/>
    <n v="0"/>
    <n v="1"/>
    <x v="1"/>
  </r>
  <r>
    <n v="15794048"/>
    <n v="667"/>
    <s v="Germany"/>
    <s v="Female"/>
    <n v="48"/>
    <n v="1"/>
    <n v="97133.92"/>
    <n v="2"/>
    <n v="0"/>
    <n v="0"/>
    <n v="113316.77"/>
    <x v="0"/>
    <n v="0"/>
    <n v="1"/>
    <x v="1"/>
  </r>
  <r>
    <n v="15579334"/>
    <n v="769"/>
    <s v="Germany"/>
    <s v="Female"/>
    <n v="45"/>
    <n v="5"/>
    <n v="126674.81"/>
    <n v="1"/>
    <n v="1"/>
    <n v="0"/>
    <n v="124118.71"/>
    <x v="0"/>
    <n v="0"/>
    <n v="1"/>
    <x v="0"/>
  </r>
  <r>
    <n v="15723488"/>
    <n v="668"/>
    <s v="Germany"/>
    <s v="Male"/>
    <n v="47"/>
    <n v="7"/>
    <n v="106854.21"/>
    <n v="1"/>
    <n v="0"/>
    <n v="1"/>
    <n v="157959.01999999999"/>
    <x v="0"/>
    <n v="0"/>
    <n v="1"/>
    <x v="0"/>
  </r>
  <r>
    <n v="15580148"/>
    <n v="750"/>
    <s v="Germany"/>
    <s v="Male"/>
    <n v="40"/>
    <n v="5"/>
    <n v="168286.81"/>
    <n v="3"/>
    <n v="1"/>
    <n v="0"/>
    <n v="20451.990000000002"/>
    <x v="0"/>
    <n v="1"/>
    <n v="0"/>
    <x v="0"/>
  </r>
  <r>
    <n v="15585865"/>
    <n v="673"/>
    <s v="France"/>
    <s v="Female"/>
    <n v="38"/>
    <n v="2"/>
    <n v="170061.92"/>
    <n v="2"/>
    <n v="0"/>
    <n v="0"/>
    <n v="134901.34"/>
    <x v="0"/>
    <n v="0"/>
    <n v="1"/>
    <x v="1"/>
  </r>
  <r>
    <n v="15620981"/>
    <n v="684"/>
    <s v="France"/>
    <s v="Female"/>
    <n v="48"/>
    <n v="3"/>
    <n v="73309.38"/>
    <n v="1"/>
    <n v="0"/>
    <n v="0"/>
    <n v="21228.34"/>
    <x v="0"/>
    <n v="0"/>
    <n v="0"/>
    <x v="1"/>
  </r>
  <r>
    <n v="15753337"/>
    <n v="555"/>
    <s v="France"/>
    <s v="Male"/>
    <n v="51"/>
    <n v="5"/>
    <n v="0"/>
    <n v="3"/>
    <n v="1"/>
    <n v="0"/>
    <n v="189122.89"/>
    <x v="0"/>
    <n v="1"/>
    <n v="1"/>
    <x v="0"/>
  </r>
  <r>
    <n v="15707362"/>
    <n v="514"/>
    <s v="Germany"/>
    <s v="Male"/>
    <n v="43"/>
    <n v="1"/>
    <n v="95556.31"/>
    <n v="1"/>
    <n v="0"/>
    <n v="1"/>
    <n v="199273.98"/>
    <x v="0"/>
    <n v="0"/>
    <n v="1"/>
    <x v="1"/>
  </r>
  <r>
    <n v="15569590"/>
    <n v="601"/>
    <s v="Germany"/>
    <s v="Male"/>
    <n v="42"/>
    <n v="1"/>
    <n v="98495.72"/>
    <n v="1"/>
    <n v="1"/>
    <n v="0"/>
    <n v="40014.76"/>
    <x v="0"/>
    <n v="0"/>
    <n v="0"/>
    <x v="1"/>
  </r>
  <r>
    <n v="15651022"/>
    <n v="480"/>
    <s v="Germany"/>
    <s v="Male"/>
    <n v="44"/>
    <n v="10"/>
    <n v="129608.57"/>
    <n v="1"/>
    <n v="1"/>
    <n v="0"/>
    <n v="5472.7"/>
    <x v="0"/>
    <n v="0"/>
    <n v="0"/>
    <x v="0"/>
  </r>
  <r>
    <n v="15807923"/>
    <n v="716"/>
    <s v="Germany"/>
    <s v="Female"/>
    <n v="39"/>
    <n v="10"/>
    <n v="115301.31"/>
    <n v="1"/>
    <n v="1"/>
    <n v="0"/>
    <n v="43527.4"/>
    <x v="0"/>
    <n v="0"/>
    <n v="0"/>
    <x v="0"/>
  </r>
  <r>
    <n v="15722010"/>
    <n v="621"/>
    <s v="Spain"/>
    <s v="Male"/>
    <n v="53"/>
    <n v="9"/>
    <n v="170491.84"/>
    <n v="1"/>
    <n v="1"/>
    <n v="0"/>
    <n v="35588.07"/>
    <x v="0"/>
    <n v="0"/>
    <n v="0"/>
    <x v="0"/>
  </r>
  <r>
    <n v="15737792"/>
    <n v="818"/>
    <s v="France"/>
    <s v="Female"/>
    <n v="31"/>
    <n v="1"/>
    <n v="186796.37"/>
    <n v="1"/>
    <n v="0"/>
    <n v="0"/>
    <n v="178252.63"/>
    <x v="1"/>
    <n v="0"/>
    <n v="1"/>
    <x v="1"/>
  </r>
  <r>
    <n v="15775238"/>
    <n v="651"/>
    <s v="Germany"/>
    <s v="Female"/>
    <n v="41"/>
    <n v="4"/>
    <n v="133432.59"/>
    <n v="1"/>
    <n v="0"/>
    <n v="1"/>
    <n v="151303.48000000001"/>
    <x v="1"/>
    <n v="0"/>
    <n v="1"/>
    <x v="0"/>
  </r>
  <r>
    <n v="15607098"/>
    <n v="747"/>
    <s v="Spain"/>
    <s v="Female"/>
    <n v="41"/>
    <n v="5"/>
    <n v="94521.17"/>
    <n v="2"/>
    <n v="1"/>
    <n v="0"/>
    <n v="194926.86"/>
    <x v="1"/>
    <n v="0"/>
    <n v="1"/>
    <x v="0"/>
  </r>
  <r>
    <n v="15763218"/>
    <n v="661"/>
    <s v="France"/>
    <s v="Female"/>
    <n v="41"/>
    <n v="1"/>
    <n v="0"/>
    <n v="2"/>
    <n v="0"/>
    <n v="1"/>
    <n v="131300.68"/>
    <x v="1"/>
    <n v="0"/>
    <n v="1"/>
    <x v="1"/>
  </r>
  <r>
    <n v="15604119"/>
    <n v="850"/>
    <s v="Spain"/>
    <s v="Male"/>
    <n v="35"/>
    <n v="7"/>
    <n v="110349.82"/>
    <n v="1"/>
    <n v="0"/>
    <n v="0"/>
    <n v="126355.8"/>
    <x v="1"/>
    <n v="0"/>
    <n v="1"/>
    <x v="0"/>
  </r>
  <r>
    <n v="15642004"/>
    <n v="686"/>
    <s v="France"/>
    <s v="Male"/>
    <n v="25"/>
    <n v="1"/>
    <n v="0"/>
    <n v="2"/>
    <n v="0"/>
    <n v="1"/>
    <n v="16459.37"/>
    <x v="1"/>
    <n v="0"/>
    <n v="0"/>
    <x v="1"/>
  </r>
  <r>
    <n v="15594815"/>
    <n v="807"/>
    <s v="France"/>
    <s v="Male"/>
    <n v="35"/>
    <n v="3"/>
    <n v="174790.15"/>
    <n v="1"/>
    <n v="1"/>
    <n v="1"/>
    <n v="600.36"/>
    <x v="1"/>
    <n v="0"/>
    <n v="0"/>
    <x v="1"/>
  </r>
  <r>
    <n v="15649992"/>
    <n v="681"/>
    <s v="Spain"/>
    <s v="Male"/>
    <n v="65"/>
    <n v="7"/>
    <n v="134714.70000000001"/>
    <n v="2"/>
    <n v="0"/>
    <n v="1"/>
    <n v="190419.81"/>
    <x v="1"/>
    <n v="0"/>
    <n v="1"/>
    <x v="0"/>
  </r>
  <r>
    <n v="15604348"/>
    <n v="710"/>
    <s v="Spain"/>
    <s v="Male"/>
    <n v="22"/>
    <n v="8"/>
    <n v="0"/>
    <n v="2"/>
    <n v="0"/>
    <n v="0"/>
    <n v="99645.04"/>
    <x v="1"/>
    <n v="0"/>
    <n v="1"/>
    <x v="0"/>
  </r>
  <r>
    <n v="15683562"/>
    <n v="646"/>
    <s v="France"/>
    <s v="Male"/>
    <n v="35"/>
    <n v="6"/>
    <n v="84026.86"/>
    <n v="1"/>
    <n v="0"/>
    <n v="1"/>
    <n v="164255.69"/>
    <x v="1"/>
    <n v="0"/>
    <n v="1"/>
    <x v="0"/>
  </r>
  <r>
    <n v="15681554"/>
    <n v="614"/>
    <s v="Germany"/>
    <s v="Female"/>
    <n v="31"/>
    <n v="7"/>
    <n v="120599.38"/>
    <n v="2"/>
    <n v="1"/>
    <n v="1"/>
    <n v="46163.44"/>
    <x v="1"/>
    <n v="0"/>
    <n v="1"/>
    <x v="0"/>
  </r>
  <r>
    <n v="15625461"/>
    <n v="613"/>
    <s v="France"/>
    <s v="Female"/>
    <n v="45"/>
    <n v="1"/>
    <n v="187841.99"/>
    <n v="2"/>
    <n v="1"/>
    <n v="1"/>
    <n v="147224.26999999999"/>
    <x v="1"/>
    <n v="0"/>
    <n v="1"/>
    <x v="1"/>
  </r>
  <r>
    <n v="15730447"/>
    <n v="629"/>
    <s v="France"/>
    <s v="Female"/>
    <n v="49"/>
    <n v="4"/>
    <n v="0"/>
    <n v="2"/>
    <n v="1"/>
    <n v="1"/>
    <n v="196335.48"/>
    <x v="1"/>
    <n v="0"/>
    <n v="1"/>
    <x v="0"/>
  </r>
  <r>
    <n v="15661526"/>
    <n v="815"/>
    <s v="Germany"/>
    <s v="Male"/>
    <n v="37"/>
    <n v="2"/>
    <n v="110777.26"/>
    <n v="2"/>
    <n v="1"/>
    <n v="0"/>
    <n v="2383.59"/>
    <x v="1"/>
    <n v="0"/>
    <n v="0"/>
    <x v="1"/>
  </r>
  <r>
    <n v="15737173"/>
    <n v="497"/>
    <s v="Spain"/>
    <s v="NULL"/>
    <n v="24"/>
    <n v="3"/>
    <n v="0"/>
    <n v="2"/>
    <n v="1"/>
    <n v="0"/>
    <n v="76390.009999999995"/>
    <x v="1"/>
    <n v="0"/>
    <n v="1"/>
    <x v="1"/>
  </r>
  <r>
    <n v="15794549"/>
    <n v="722"/>
    <s v="France"/>
    <s v="Female"/>
    <n v="35"/>
    <n v="2"/>
    <n v="163943.89000000001"/>
    <n v="2"/>
    <n v="1"/>
    <n v="1"/>
    <n v="15068.18"/>
    <x v="1"/>
    <n v="0"/>
    <n v="0"/>
    <x v="1"/>
  </r>
  <r>
    <n v="15699637"/>
    <n v="694"/>
    <s v="Spain"/>
    <s v="Male"/>
    <n v="57"/>
    <n v="8"/>
    <n v="116326.07"/>
    <n v="1"/>
    <n v="1"/>
    <n v="1"/>
    <n v="117704.65"/>
    <x v="1"/>
    <n v="0"/>
    <n v="1"/>
    <x v="0"/>
  </r>
  <r>
    <n v="15758449"/>
    <n v="769"/>
    <s v="France"/>
    <s v="Female"/>
    <n v="39"/>
    <n v="8"/>
    <n v="0"/>
    <n v="1"/>
    <n v="0"/>
    <n v="1"/>
    <n v="21016"/>
    <x v="1"/>
    <n v="0"/>
    <n v="0"/>
    <x v="0"/>
  </r>
  <r>
    <n v="15809722"/>
    <n v="611"/>
    <s v="France"/>
    <s v="Female"/>
    <n v="40"/>
    <n v="8"/>
    <n v="100812.33"/>
    <n v="2"/>
    <n v="1"/>
    <n v="0"/>
    <n v="147358.26999999999"/>
    <x v="1"/>
    <n v="0"/>
    <n v="1"/>
    <x v="0"/>
  </r>
  <r>
    <n v="15717426"/>
    <n v="850"/>
    <s v="France"/>
    <s v="Male"/>
    <n v="36"/>
    <n v="7"/>
    <n v="0"/>
    <n v="1"/>
    <n v="1"/>
    <n v="1"/>
    <n v="40812.9"/>
    <x v="1"/>
    <n v="0"/>
    <n v="0"/>
    <x v="0"/>
  </r>
  <r>
    <n v="15727915"/>
    <n v="507"/>
    <s v="France"/>
    <s v="Male"/>
    <n v="36"/>
    <n v="4"/>
    <n v="83543.37"/>
    <n v="1"/>
    <n v="0"/>
    <n v="0"/>
    <n v="140134.43"/>
    <x v="1"/>
    <n v="0"/>
    <n v="1"/>
    <x v="0"/>
  </r>
  <r>
    <n v="15702968"/>
    <n v="733"/>
    <s v="Germany"/>
    <s v="Male"/>
    <n v="74"/>
    <n v="3"/>
    <n v="106545.53"/>
    <n v="1"/>
    <n v="1"/>
    <n v="1"/>
    <n v="134589.57999999999"/>
    <x v="1"/>
    <n v="0"/>
    <n v="1"/>
    <x v="1"/>
  </r>
  <r>
    <n v="15584518"/>
    <n v="589"/>
    <s v="Germany"/>
    <s v="Female"/>
    <n v="50"/>
    <n v="5"/>
    <n v="144895.04999999999"/>
    <n v="2"/>
    <n v="1"/>
    <n v="1"/>
    <n v="34941.230000000003"/>
    <x v="1"/>
    <n v="0"/>
    <n v="0"/>
    <x v="0"/>
  </r>
  <r>
    <n v="15815364"/>
    <n v="736"/>
    <s v="Spain"/>
    <s v="Female"/>
    <n v="28"/>
    <n v="2"/>
    <n v="0"/>
    <n v="2"/>
    <n v="1"/>
    <n v="1"/>
    <n v="117431.1"/>
    <x v="1"/>
    <n v="0"/>
    <n v="1"/>
    <x v="1"/>
  </r>
  <r>
    <n v="15695585"/>
    <n v="788"/>
    <s v="Spain"/>
    <s v="Male"/>
    <n v="34"/>
    <n v="6"/>
    <n v="156478.62"/>
    <n v="1"/>
    <n v="0"/>
    <n v="1"/>
    <n v="181196.76"/>
    <x v="1"/>
    <n v="0"/>
    <n v="1"/>
    <x v="0"/>
  </r>
  <r>
    <n v="15581539"/>
    <n v="474"/>
    <s v="Spain"/>
    <s v="Male"/>
    <n v="37"/>
    <n v="3"/>
    <n v="0"/>
    <n v="2"/>
    <n v="0"/>
    <n v="0"/>
    <n v="57175.32"/>
    <x v="1"/>
    <n v="0"/>
    <n v="1"/>
    <x v="1"/>
  </r>
  <r>
    <n v="15675316"/>
    <n v="619"/>
    <s v="France"/>
    <s v="Female"/>
    <n v="38"/>
    <n v="3"/>
    <n v="0"/>
    <n v="2"/>
    <n v="0"/>
    <n v="1"/>
    <n v="116467.35"/>
    <x v="1"/>
    <n v="0"/>
    <n v="1"/>
    <x v="1"/>
  </r>
  <r>
    <n v="15603203"/>
    <n v="650"/>
    <s v="France"/>
    <s v="Female"/>
    <n v="27"/>
    <n v="6"/>
    <n v="0"/>
    <n v="2"/>
    <n v="1"/>
    <n v="0"/>
    <n v="1002.39"/>
    <x v="1"/>
    <n v="0"/>
    <n v="0"/>
    <x v="0"/>
  </r>
  <r>
    <n v="15660535"/>
    <n v="680"/>
    <s v="France"/>
    <s v="Female"/>
    <n v="47"/>
    <n v="5"/>
    <n v="0"/>
    <n v="2"/>
    <n v="1"/>
    <n v="1"/>
    <n v="179843.33"/>
    <x v="1"/>
    <n v="0"/>
    <n v="1"/>
    <x v="0"/>
  </r>
  <r>
    <n v="15608968"/>
    <n v="714"/>
    <s v="Germany"/>
    <s v="Male"/>
    <n v="21"/>
    <n v="6"/>
    <n v="86402.52"/>
    <n v="2"/>
    <n v="0"/>
    <n v="0"/>
    <n v="27330.59"/>
    <x v="1"/>
    <n v="0"/>
    <n v="0"/>
    <x v="0"/>
  </r>
  <r>
    <n v="15685997"/>
    <n v="838"/>
    <s v="Spain"/>
    <s v="Female"/>
    <n v="39"/>
    <n v="5"/>
    <n v="166733.92000000001"/>
    <n v="2"/>
    <n v="1"/>
    <n v="0"/>
    <n v="14279.44"/>
    <x v="1"/>
    <n v="0"/>
    <n v="0"/>
    <x v="0"/>
  </r>
  <r>
    <n v="15700476"/>
    <n v="564"/>
    <s v="Germany"/>
    <s v="Male"/>
    <n v="41"/>
    <n v="9"/>
    <n v="103522.75"/>
    <n v="2"/>
    <n v="1"/>
    <n v="1"/>
    <n v="34338.21"/>
    <x v="1"/>
    <n v="0"/>
    <n v="0"/>
    <x v="0"/>
  </r>
  <r>
    <n v="15699029"/>
    <n v="670"/>
    <s v="France"/>
    <s v="Male"/>
    <n v="37"/>
    <n v="4"/>
    <n v="170557.91"/>
    <n v="2"/>
    <n v="1"/>
    <n v="0"/>
    <n v="198252.88"/>
    <x v="1"/>
    <n v="0"/>
    <n v="1"/>
    <x v="0"/>
  </r>
  <r>
    <n v="15663478"/>
    <n v="729"/>
    <s v="France"/>
    <s v="Male"/>
    <n v="32"/>
    <n v="6"/>
    <n v="93694.42"/>
    <n v="1"/>
    <n v="1"/>
    <n v="1"/>
    <n v="79919.13"/>
    <x v="1"/>
    <n v="0"/>
    <n v="1"/>
    <x v="0"/>
  </r>
  <r>
    <n v="15686870"/>
    <n v="761"/>
    <s v="Germany"/>
    <s v="Male"/>
    <n v="36"/>
    <n v="8"/>
    <n v="108239.11"/>
    <n v="2"/>
    <n v="0"/>
    <n v="0"/>
    <n v="99444.02"/>
    <x v="1"/>
    <n v="0"/>
    <n v="1"/>
    <x v="0"/>
  </r>
  <r>
    <n v="15779052"/>
    <n v="604"/>
    <s v="Germany"/>
    <s v="Female"/>
    <n v="25"/>
    <n v="5"/>
    <n v="157780.84"/>
    <n v="2"/>
    <n v="1"/>
    <n v="1"/>
    <n v="58426.81"/>
    <x v="1"/>
    <n v="0"/>
    <n v="1"/>
    <x v="0"/>
  </r>
  <r>
    <n v="15601589"/>
    <n v="675"/>
    <s v="France"/>
    <s v="Female"/>
    <n v="57"/>
    <n v="8"/>
    <n v="0"/>
    <n v="2"/>
    <n v="0"/>
    <n v="1"/>
    <n v="95463.29"/>
    <x v="1"/>
    <n v="0"/>
    <n v="1"/>
    <x v="0"/>
  </r>
  <r>
    <n v="15813844"/>
    <n v="703"/>
    <s v="France"/>
    <s v="Male"/>
    <n v="37"/>
    <n v="8"/>
    <n v="105961.68"/>
    <n v="2"/>
    <n v="0"/>
    <n v="1"/>
    <n v="74158.8"/>
    <x v="1"/>
    <n v="0"/>
    <n v="1"/>
    <x v="0"/>
  </r>
  <r>
    <n v="15591995"/>
    <n v="757"/>
    <s v="Germany"/>
    <s v="Male"/>
    <n v="26"/>
    <n v="8"/>
    <n v="121581.56"/>
    <n v="2"/>
    <n v="1"/>
    <n v="1"/>
    <n v="127059.04"/>
    <x v="1"/>
    <n v="0"/>
    <n v="1"/>
    <x v="0"/>
  </r>
  <r>
    <n v="15686137"/>
    <n v="456"/>
    <s v="Spain"/>
    <s v="Male"/>
    <n v="32"/>
    <n v="9"/>
    <n v="147506.25"/>
    <n v="1"/>
    <n v="1"/>
    <n v="1"/>
    <n v="135399.21"/>
    <x v="1"/>
    <n v="0"/>
    <n v="1"/>
    <x v="0"/>
  </r>
  <r>
    <n v="15592531"/>
    <n v="822"/>
    <s v="France"/>
    <s v="Male"/>
    <n v="50"/>
    <n v="7"/>
    <n v="0"/>
    <n v="2"/>
    <n v="1"/>
    <n v="1"/>
    <n v="10062.799999999999"/>
    <x v="1"/>
    <n v="0"/>
    <n v="0"/>
    <x v="0"/>
  </r>
  <r>
    <n v="15600462"/>
    <n v="542"/>
    <s v="France"/>
    <s v="Female"/>
    <n v="43"/>
    <n v="8"/>
    <n v="145618.37"/>
    <n v="1"/>
    <n v="0"/>
    <n v="1"/>
    <n v="10350.74"/>
    <x v="1"/>
    <n v="0"/>
    <n v="0"/>
    <x v="0"/>
  </r>
  <r>
    <n v="15790782"/>
    <n v="661"/>
    <s v="Spain"/>
    <s v="Male"/>
    <n v="39"/>
    <n v="6"/>
    <n v="132628.98000000001"/>
    <n v="1"/>
    <n v="0"/>
    <n v="0"/>
    <n v="38812.67"/>
    <x v="1"/>
    <n v="0"/>
    <n v="0"/>
    <x v="0"/>
  </r>
  <r>
    <n v="15598493"/>
    <n v="656"/>
    <s v="France"/>
    <s v="Male"/>
    <n v="50"/>
    <n v="7"/>
    <n v="0"/>
    <n v="2"/>
    <n v="0"/>
    <n v="1"/>
    <n v="72143.44"/>
    <x v="1"/>
    <n v="0"/>
    <n v="1"/>
    <x v="0"/>
  </r>
  <r>
    <n v="15767821"/>
    <n v="528"/>
    <s v="France"/>
    <s v="Male"/>
    <n v="31"/>
    <n v="6"/>
    <n v="102016.72"/>
    <n v="2"/>
    <n v="0"/>
    <n v="0"/>
    <n v="80181.119999999995"/>
    <x v="1"/>
    <n v="0"/>
    <n v="1"/>
    <x v="0"/>
  </r>
  <r>
    <n v="15800228"/>
    <n v="652"/>
    <s v="Spain"/>
    <s v="Female"/>
    <n v="42"/>
    <n v="4"/>
    <n v="0"/>
    <n v="2"/>
    <n v="1"/>
    <n v="1"/>
    <n v="38152.01"/>
    <x v="1"/>
    <n v="0"/>
    <n v="0"/>
    <x v="0"/>
  </r>
  <r>
    <n v="15738751"/>
    <n v="493"/>
    <s v="France"/>
    <s v="Female"/>
    <n v="46"/>
    <n v="4"/>
    <n v="0"/>
    <n v="2"/>
    <n v="1"/>
    <n v="0"/>
    <n v="1907.66"/>
    <x v="1"/>
    <n v="0"/>
    <n v="0"/>
    <x v="0"/>
  </r>
  <r>
    <n v="15603323"/>
    <n v="660"/>
    <s v="Spain"/>
    <s v="Female"/>
    <n v="2"/>
    <n v="1"/>
    <n v="0"/>
    <n v="2"/>
    <n v="0"/>
    <n v="0"/>
    <n v="117834.91"/>
    <x v="1"/>
    <n v="0"/>
    <n v="1"/>
    <x v="1"/>
  </r>
  <r>
    <n v="15661249"/>
    <n v="699"/>
    <s v="France"/>
    <s v="Male"/>
    <n v="53"/>
    <n v="4"/>
    <n v="0"/>
    <n v="2"/>
    <n v="0"/>
    <n v="1"/>
    <n v="111307.98"/>
    <x v="1"/>
    <n v="0"/>
    <n v="1"/>
    <x v="0"/>
  </r>
  <r>
    <n v="15780140"/>
    <n v="435"/>
    <s v="Germany"/>
    <s v="Male"/>
    <n v="32"/>
    <n v="2"/>
    <n v="57017.06"/>
    <n v="2"/>
    <n v="1"/>
    <n v="1"/>
    <n v="5907.11"/>
    <x v="1"/>
    <n v="0"/>
    <n v="0"/>
    <x v="1"/>
  </r>
  <r>
    <n v="15746902"/>
    <n v="793"/>
    <s v="Spain"/>
    <s v="Male"/>
    <n v="38"/>
    <n v="9"/>
    <n v="0"/>
    <n v="2"/>
    <n v="1"/>
    <n v="0"/>
    <n v="88225.02"/>
    <x v="1"/>
    <n v="0"/>
    <n v="1"/>
    <x v="0"/>
  </r>
  <r>
    <n v="15812351"/>
    <n v="710"/>
    <s v="Spain"/>
    <s v="Female"/>
    <n v="27"/>
    <n v="2"/>
    <n v="135277.96"/>
    <n v="1"/>
    <n v="1"/>
    <n v="0"/>
    <n v="142200.15"/>
    <x v="1"/>
    <n v="0"/>
    <n v="1"/>
    <x v="1"/>
  </r>
  <r>
    <n v="15665238"/>
    <n v="745"/>
    <s v="Germany"/>
    <s v="Male"/>
    <n v="36"/>
    <n v="8"/>
    <n v="145071.24"/>
    <n v="1"/>
    <n v="0"/>
    <n v="0"/>
    <n v="6078.46"/>
    <x v="1"/>
    <n v="0"/>
    <n v="0"/>
    <x v="0"/>
  </r>
  <r>
    <n v="15705707"/>
    <n v="635"/>
    <s v="Spain"/>
    <s v="Female"/>
    <n v="29"/>
    <n v="8"/>
    <n v="138296.94"/>
    <n v="2"/>
    <n v="1"/>
    <n v="0"/>
    <n v="141075.51"/>
    <x v="1"/>
    <n v="0"/>
    <n v="1"/>
    <x v="0"/>
  </r>
  <r>
    <n v="15599660"/>
    <n v="604"/>
    <s v="France"/>
    <s v="Male"/>
    <n v="36"/>
    <n v="6"/>
    <n v="116229.85"/>
    <n v="2"/>
    <n v="1"/>
    <n v="1"/>
    <n v="79633.38"/>
    <x v="1"/>
    <n v="0"/>
    <n v="1"/>
    <x v="0"/>
  </r>
  <r>
    <n v="15589805"/>
    <n v="563"/>
    <s v="France"/>
    <s v="Female"/>
    <n v="34"/>
    <n v="6"/>
    <n v="139810.34"/>
    <n v="1"/>
    <n v="1"/>
    <n v="1"/>
    <n v="152417.79"/>
    <x v="1"/>
    <n v="0"/>
    <n v="1"/>
    <x v="0"/>
  </r>
  <r>
    <n v="15684171"/>
    <n v="660"/>
    <s v="Spain"/>
    <s v="Female"/>
    <n v="61"/>
    <n v="5"/>
    <n v="155931.10999999999"/>
    <n v="1"/>
    <n v="1"/>
    <n v="1"/>
    <n v="158338.39000000001"/>
    <x v="1"/>
    <n v="0"/>
    <n v="1"/>
    <x v="0"/>
  </r>
  <r>
    <n v="15706365"/>
    <n v="648"/>
    <s v="France"/>
    <s v="Female"/>
    <n v="50"/>
    <n v="9"/>
    <n v="102535.57"/>
    <n v="1"/>
    <n v="1"/>
    <n v="1"/>
    <n v="189543.19"/>
    <x v="1"/>
    <n v="0"/>
    <n v="1"/>
    <x v="0"/>
  </r>
  <r>
    <n v="15759537"/>
    <n v="717"/>
    <s v="Germany"/>
    <s v="Male"/>
    <n v="35"/>
    <n v="7"/>
    <n v="58469.37"/>
    <n v="2"/>
    <n v="1"/>
    <n v="1"/>
    <n v="172459.39"/>
    <x v="1"/>
    <n v="0"/>
    <n v="1"/>
    <x v="0"/>
  </r>
  <r>
    <n v="15630328"/>
    <n v="635"/>
    <s v="France"/>
    <s v="Female"/>
    <n v="48"/>
    <n v="8"/>
    <n v="130796.33"/>
    <n v="2"/>
    <n v="1"/>
    <n v="1"/>
    <n v="43250.3"/>
    <x v="1"/>
    <n v="0"/>
    <n v="0"/>
    <x v="0"/>
  </r>
  <r>
    <n v="15720910"/>
    <n v="560"/>
    <s v="France"/>
    <s v="Female"/>
    <n v="66"/>
    <n v="9"/>
    <n v="0"/>
    <n v="1"/>
    <n v="1"/>
    <n v="1"/>
    <n v="15928.49"/>
    <x v="1"/>
    <n v="0"/>
    <n v="0"/>
    <x v="0"/>
  </r>
  <r>
    <n v="15641655"/>
    <n v="700"/>
    <s v="France"/>
    <s v="Female"/>
    <n v="26"/>
    <n v="2"/>
    <n v="0"/>
    <n v="2"/>
    <n v="0"/>
    <n v="0"/>
    <n v="50051.42"/>
    <x v="1"/>
    <n v="0"/>
    <n v="1"/>
    <x v="1"/>
  </r>
  <r>
    <n v="15783659"/>
    <n v="659"/>
    <s v="France"/>
    <s v="Male"/>
    <n v="67"/>
    <n v="4"/>
    <n v="145981.87"/>
    <n v="1"/>
    <n v="1"/>
    <n v="1"/>
    <n v="131043.2"/>
    <x v="1"/>
    <n v="0"/>
    <n v="1"/>
    <x v="0"/>
  </r>
  <r>
    <n v="15684042"/>
    <n v="636"/>
    <s v="Germany"/>
    <s v="Male"/>
    <n v="34"/>
    <n v="2"/>
    <n v="40105.51"/>
    <n v="2"/>
    <n v="0"/>
    <n v="1"/>
    <n v="53512.160000000003"/>
    <x v="1"/>
    <n v="0"/>
    <n v="1"/>
    <x v="1"/>
  </r>
  <r>
    <n v="15576368"/>
    <n v="624"/>
    <s v="Germany"/>
    <s v="Female"/>
    <n v="48"/>
    <n v="3"/>
    <n v="122388.38"/>
    <n v="2"/>
    <n v="0"/>
    <n v="0"/>
    <n v="30020.09"/>
    <x v="1"/>
    <n v="0"/>
    <n v="0"/>
    <x v="1"/>
  </r>
  <r>
    <n v="15701354"/>
    <n v="699"/>
    <s v="France"/>
    <s v="Female"/>
    <n v="39"/>
    <n v="1"/>
    <n v="0"/>
    <n v="2"/>
    <n v="0"/>
    <n v="0"/>
    <n v="93826.63"/>
    <x v="1"/>
    <n v="0"/>
    <n v="1"/>
    <x v="1"/>
  </r>
  <r>
    <n v="15655774"/>
    <n v="583"/>
    <s v="France"/>
    <s v="Male"/>
    <n v="27"/>
    <n v="7"/>
    <n v="0"/>
    <n v="2"/>
    <n v="1"/>
    <n v="0"/>
    <n v="51285.49"/>
    <x v="1"/>
    <n v="0"/>
    <n v="1"/>
    <x v="0"/>
  </r>
  <r>
    <n v="15800116"/>
    <n v="712"/>
    <s v="Germany"/>
    <s v="Male"/>
    <n v="28"/>
    <n v="4"/>
    <n v="145605.44"/>
    <n v="1"/>
    <n v="0"/>
    <n v="1"/>
    <n v="93883.53"/>
    <x v="1"/>
    <n v="0"/>
    <n v="1"/>
    <x v="0"/>
  </r>
  <r>
    <n v="15622993"/>
    <n v="709"/>
    <s v="Germany"/>
    <s v="Male"/>
    <n v="28"/>
    <n v="8"/>
    <n v="124695.72"/>
    <n v="2"/>
    <n v="1"/>
    <n v="0"/>
    <n v="145251.35"/>
    <x v="1"/>
    <n v="0"/>
    <n v="1"/>
    <x v="0"/>
  </r>
  <r>
    <n v="15796505"/>
    <n v="811"/>
    <s v="Germany"/>
    <s v="Female"/>
    <n v="34"/>
    <n v="1"/>
    <n v="149297.19"/>
    <n v="2"/>
    <n v="1"/>
    <n v="1"/>
    <n v="186339.74"/>
    <x v="1"/>
    <n v="0"/>
    <n v="1"/>
    <x v="1"/>
  </r>
  <r>
    <n v="15607170"/>
    <n v="699"/>
    <s v="France"/>
    <s v="Male"/>
    <n v="35"/>
    <n v="5"/>
    <n v="0"/>
    <n v="2"/>
    <n v="1"/>
    <n v="1"/>
    <n v="78397.240000000005"/>
    <x v="1"/>
    <n v="0"/>
    <n v="1"/>
    <x v="0"/>
  </r>
  <r>
    <n v="15776605"/>
    <n v="528"/>
    <s v="Spain"/>
    <s v="Male"/>
    <n v="36"/>
    <n v="7"/>
    <n v="0"/>
    <n v="2"/>
    <n v="1"/>
    <n v="0"/>
    <n v="60536.56"/>
    <x v="1"/>
    <n v="0"/>
    <n v="1"/>
    <x v="0"/>
  </r>
  <r>
    <n v="15629448"/>
    <n v="632"/>
    <s v="Spain"/>
    <s v="Male"/>
    <n v="38"/>
    <n v="1"/>
    <n v="120599.21"/>
    <n v="1"/>
    <n v="1"/>
    <n v="0"/>
    <n v="92816.86"/>
    <x v="1"/>
    <n v="0"/>
    <n v="1"/>
    <x v="1"/>
  </r>
  <r>
    <n v="15812191"/>
    <n v="553"/>
    <s v="France"/>
    <s v="Male"/>
    <n v="33"/>
    <n v="4"/>
    <n v="118082.89"/>
    <n v="1"/>
    <n v="0"/>
    <n v="0"/>
    <n v="94440.45"/>
    <x v="1"/>
    <n v="0"/>
    <n v="1"/>
    <x v="0"/>
  </r>
  <r>
    <n v="15776807"/>
    <n v="654"/>
    <s v="France"/>
    <s v="Male"/>
    <n v="29"/>
    <n v="1"/>
    <n v="0"/>
    <n v="1"/>
    <n v="1"/>
    <n v="0"/>
    <n v="180345.44"/>
    <x v="1"/>
    <n v="0"/>
    <n v="1"/>
    <x v="1"/>
  </r>
  <r>
    <n v="15694506"/>
    <n v="611"/>
    <s v="Germany"/>
    <s v="Male"/>
    <n v="31"/>
    <n v="0"/>
    <n v="107884.81"/>
    <n v="2"/>
    <n v="1"/>
    <n v="1"/>
    <n v="183487.98"/>
    <x v="1"/>
    <n v="0"/>
    <n v="1"/>
    <x v="1"/>
  </r>
  <r>
    <n v="15671139"/>
    <n v="694"/>
    <s v="Spain"/>
    <s v="Male"/>
    <n v="39"/>
    <n v="0"/>
    <n v="107042.74"/>
    <n v="1"/>
    <n v="1"/>
    <n v="1"/>
    <n v="102284.2"/>
    <x v="1"/>
    <n v="0"/>
    <n v="1"/>
    <x v="1"/>
  </r>
  <r>
    <n v="15749851"/>
    <n v="702"/>
    <s v="Spain"/>
    <s v="Female"/>
    <n v="26"/>
    <n v="4"/>
    <n v="135219.57"/>
    <n v="1"/>
    <n v="0"/>
    <n v="1"/>
    <n v="59747.63"/>
    <x v="1"/>
    <n v="0"/>
    <n v="1"/>
    <x v="0"/>
  </r>
  <r>
    <n v="15763859"/>
    <n v="840"/>
    <s v="France"/>
    <s v="Female"/>
    <n v="43"/>
    <n v="7"/>
    <n v="0"/>
    <n v="2"/>
    <n v="1"/>
    <n v="0"/>
    <n v="90908.95"/>
    <x v="1"/>
    <n v="0"/>
    <n v="1"/>
    <x v="0"/>
  </r>
  <r>
    <n v="15696061"/>
    <n v="581"/>
    <s v="Germany"/>
    <s v="Female"/>
    <n v="34"/>
    <n v="1"/>
    <n v="101633.04"/>
    <n v="1"/>
    <n v="1"/>
    <n v="0"/>
    <n v="110431.51"/>
    <x v="1"/>
    <n v="0"/>
    <n v="1"/>
    <x v="1"/>
  </r>
  <r>
    <n v="15709324"/>
    <n v="417"/>
    <s v="France"/>
    <s v="Male"/>
    <n v="34"/>
    <n v="7"/>
    <n v="0"/>
    <n v="2"/>
    <n v="1"/>
    <n v="0"/>
    <n v="55003.79"/>
    <x v="1"/>
    <n v="0"/>
    <n v="1"/>
    <x v="0"/>
  </r>
  <r>
    <n v="15771873"/>
    <n v="776"/>
    <s v="Germany"/>
    <s v="Female"/>
    <n v="37"/>
    <n v="2"/>
    <n v="103769.22"/>
    <n v="2"/>
    <n v="1"/>
    <n v="0"/>
    <n v="194099.12"/>
    <x v="1"/>
    <n v="0"/>
    <n v="1"/>
    <x v="1"/>
  </r>
  <r>
    <n v="15625944"/>
    <n v="664"/>
    <s v="France"/>
    <s v="Male"/>
    <n v="58"/>
    <n v="5"/>
    <n v="98668.18"/>
    <n v="1"/>
    <n v="1"/>
    <n v="1"/>
    <n v="60887.58"/>
    <x v="1"/>
    <n v="0"/>
    <n v="1"/>
    <x v="0"/>
  </r>
  <r>
    <n v="15668032"/>
    <n v="577"/>
    <s v="France"/>
    <s v="Female"/>
    <n v="37"/>
    <n v="4"/>
    <n v="0"/>
    <n v="1"/>
    <n v="1"/>
    <n v="1"/>
    <n v="79881.39"/>
    <x v="1"/>
    <n v="0"/>
    <n v="1"/>
    <x v="0"/>
  </r>
  <r>
    <n v="15775153"/>
    <n v="630"/>
    <s v="Spain"/>
    <s v="Male"/>
    <n v="32"/>
    <n v="4"/>
    <n v="82034"/>
    <n v="1"/>
    <n v="0"/>
    <n v="0"/>
    <n v="146326.45000000001"/>
    <x v="1"/>
    <n v="0"/>
    <n v="1"/>
    <x v="0"/>
  </r>
  <r>
    <n v="15801488"/>
    <n v="723"/>
    <s v="France"/>
    <s v="Male"/>
    <n v="25"/>
    <n v="3"/>
    <n v="0"/>
    <n v="2"/>
    <n v="1"/>
    <n v="1"/>
    <n v="134509.47"/>
    <x v="1"/>
    <n v="0"/>
    <n v="1"/>
    <x v="1"/>
  </r>
  <r>
    <n v="15706021"/>
    <n v="665"/>
    <s v="France"/>
    <s v="Female"/>
    <n v="34"/>
    <n v="1"/>
    <n v="96645.54"/>
    <n v="2"/>
    <n v="0"/>
    <n v="0"/>
    <n v="171413.66"/>
    <x v="1"/>
    <n v="0"/>
    <n v="1"/>
    <x v="1"/>
  </r>
  <r>
    <n v="15745527"/>
    <n v="655"/>
    <s v="France"/>
    <s v="Male"/>
    <n v="37"/>
    <n v="5"/>
    <n v="93147"/>
    <n v="2"/>
    <n v="1"/>
    <n v="0"/>
    <n v="66214.13"/>
    <x v="1"/>
    <n v="0"/>
    <n v="1"/>
    <x v="0"/>
  </r>
  <r>
    <n v="15744398"/>
    <n v="525"/>
    <s v="France"/>
    <s v="Female"/>
    <n v="23"/>
    <n v="5"/>
    <n v="0"/>
    <n v="2"/>
    <n v="1"/>
    <n v="0"/>
    <n v="160249.1"/>
    <x v="1"/>
    <n v="0"/>
    <n v="1"/>
    <x v="0"/>
  </r>
  <r>
    <n v="15615457"/>
    <n v="842"/>
    <s v="Spain"/>
    <s v="Female"/>
    <n v="44"/>
    <n v="2"/>
    <n v="112652.08"/>
    <n v="2"/>
    <n v="1"/>
    <n v="0"/>
    <n v="126644.98"/>
    <x v="1"/>
    <n v="0"/>
    <n v="1"/>
    <x v="1"/>
  </r>
  <r>
    <n v="15575185"/>
    <n v="757"/>
    <s v="Spain"/>
    <s v="Male"/>
    <n v="33"/>
    <n v="5"/>
    <n v="77253.22"/>
    <n v="1"/>
    <n v="0"/>
    <n v="1"/>
    <n v="194239.63"/>
    <x v="1"/>
    <n v="0"/>
    <n v="1"/>
    <x v="0"/>
  </r>
  <r>
    <n v="15695699"/>
    <n v="687"/>
    <s v="France"/>
    <s v="Male"/>
    <n v="35"/>
    <n v="8"/>
    <n v="0"/>
    <n v="2"/>
    <n v="1"/>
    <n v="0"/>
    <n v="10334.049999999999"/>
    <x v="1"/>
    <n v="0"/>
    <n v="0"/>
    <x v="0"/>
  </r>
  <r>
    <n v="15760085"/>
    <n v="684"/>
    <s v="Germany"/>
    <s v="Female"/>
    <n v="48"/>
    <n v="10"/>
    <n v="126384.42"/>
    <n v="1"/>
    <n v="1"/>
    <n v="1"/>
    <n v="198129.36"/>
    <x v="1"/>
    <n v="0"/>
    <n v="1"/>
    <x v="0"/>
  </r>
  <r>
    <n v="15596939"/>
    <n v="659"/>
    <s v="Germany"/>
    <s v="Male"/>
    <n v="36"/>
    <n v="4"/>
    <n v="132578.92000000001"/>
    <n v="2"/>
    <n v="1"/>
    <n v="0"/>
    <n v="84320.94"/>
    <x v="1"/>
    <n v="0"/>
    <n v="1"/>
    <x v="0"/>
  </r>
  <r>
    <n v="15585768"/>
    <n v="582"/>
    <s v="Germany"/>
    <s v="Male"/>
    <n v="41"/>
    <n v="6"/>
    <n v="70349.48"/>
    <n v="2"/>
    <n v="0"/>
    <n v="1"/>
    <n v="178074.04"/>
    <x v="1"/>
    <n v="0"/>
    <n v="1"/>
    <x v="0"/>
  </r>
  <r>
    <n v="15690673"/>
    <n v="656"/>
    <s v="France"/>
    <s v="Female"/>
    <n v="39"/>
    <n v="6"/>
    <n v="0"/>
    <n v="2"/>
    <n v="1"/>
    <n v="0"/>
    <n v="141069.88"/>
    <x v="1"/>
    <n v="0"/>
    <n v="1"/>
    <x v="0"/>
  </r>
  <r>
    <n v="15640280"/>
    <n v="850"/>
    <s v="France"/>
    <s v="Male"/>
    <n v="39"/>
    <n v="4"/>
    <n v="127771.35"/>
    <n v="2"/>
    <n v="0"/>
    <n v="1"/>
    <n v="151738.54"/>
    <x v="1"/>
    <n v="0"/>
    <n v="1"/>
    <x v="0"/>
  </r>
  <r>
    <n v="15797964"/>
    <n v="732"/>
    <s v="Germany"/>
    <s v="Female"/>
    <n v="29"/>
    <n v="1"/>
    <n v="154333.82"/>
    <n v="1"/>
    <n v="1"/>
    <n v="1"/>
    <n v="138527.56"/>
    <x v="1"/>
    <n v="0"/>
    <n v="1"/>
    <x v="1"/>
  </r>
  <r>
    <n v="15762615"/>
    <n v="597"/>
    <s v="Spain"/>
    <s v="Female"/>
    <n v="40"/>
    <n v="8"/>
    <n v="101993.12"/>
    <n v="1"/>
    <n v="0"/>
    <n v="1"/>
    <n v="94774.12"/>
    <x v="1"/>
    <n v="0"/>
    <n v="1"/>
    <x v="0"/>
  </r>
  <r>
    <n v="15592386"/>
    <n v="520"/>
    <s v="France"/>
    <s v="Male"/>
    <n v="58"/>
    <n v="3"/>
    <n v="0"/>
    <n v="2"/>
    <n v="0"/>
    <n v="1"/>
    <n v="32790.019999999997"/>
    <x v="1"/>
    <n v="0"/>
    <n v="0"/>
    <x v="1"/>
  </r>
  <r>
    <n v="15773809"/>
    <n v="620"/>
    <s v="France"/>
    <s v="Male"/>
    <n v="42"/>
    <n v="4"/>
    <n v="0"/>
    <n v="2"/>
    <n v="1"/>
    <n v="0"/>
    <n v="6232.31"/>
    <x v="1"/>
    <n v="0"/>
    <n v="0"/>
    <x v="0"/>
  </r>
  <r>
    <n v="15640635"/>
    <n v="769"/>
    <s v="France"/>
    <s v="Male"/>
    <n v="29"/>
    <n v="8"/>
    <n v="0"/>
    <n v="2"/>
    <n v="1"/>
    <n v="1"/>
    <n v="172290.61"/>
    <x v="1"/>
    <n v="0"/>
    <n v="1"/>
    <x v="0"/>
  </r>
  <r>
    <n v="15676966"/>
    <n v="730"/>
    <s v="Spain"/>
    <s v="Male"/>
    <n v="42"/>
    <n v="4"/>
    <n v="0"/>
    <n v="2"/>
    <n v="0"/>
    <n v="1"/>
    <n v="85982.47"/>
    <x v="1"/>
    <n v="0"/>
    <n v="1"/>
    <x v="0"/>
  </r>
  <r>
    <n v="15781589"/>
    <n v="751"/>
    <s v="Spain"/>
    <s v="Male"/>
    <n v="52"/>
    <n v="8"/>
    <n v="0"/>
    <n v="2"/>
    <n v="0"/>
    <n v="1"/>
    <n v="179291.85"/>
    <x v="1"/>
    <n v="0"/>
    <n v="1"/>
    <x v="0"/>
  </r>
  <r>
    <n v="15626742"/>
    <n v="694"/>
    <s v="France"/>
    <s v="Male"/>
    <n v="36"/>
    <n v="3"/>
    <n v="97530.25"/>
    <n v="1"/>
    <n v="1"/>
    <n v="1"/>
    <n v="117140.41"/>
    <x v="1"/>
    <n v="0"/>
    <n v="1"/>
    <x v="1"/>
  </r>
  <r>
    <n v="15693737"/>
    <n v="627"/>
    <s v="Germany"/>
    <s v="Female"/>
    <n v="30"/>
    <n v="4"/>
    <n v="79871.02"/>
    <n v="2"/>
    <n v="1"/>
    <n v="0"/>
    <n v="129826.89"/>
    <x v="1"/>
    <n v="0"/>
    <n v="1"/>
    <x v="0"/>
  </r>
  <r>
    <n v="15731744"/>
    <n v="692"/>
    <s v="France"/>
    <s v="Male"/>
    <n v="30"/>
    <n v="2"/>
    <n v="0"/>
    <n v="2"/>
    <n v="0"/>
    <n v="1"/>
    <n v="130486.57"/>
    <x v="1"/>
    <n v="0"/>
    <n v="1"/>
    <x v="1"/>
  </r>
  <r>
    <n v="15622003"/>
    <n v="745"/>
    <s v="France"/>
    <s v="Male"/>
    <n v="35"/>
    <n v="9"/>
    <n v="92566.53"/>
    <n v="2"/>
    <n v="1"/>
    <n v="0"/>
    <n v="161519.76999999999"/>
    <x v="1"/>
    <n v="0"/>
    <n v="1"/>
    <x v="0"/>
  </r>
  <r>
    <n v="15639314"/>
    <n v="589"/>
    <s v="France"/>
    <s v="Male"/>
    <n v="32"/>
    <n v="2"/>
    <n v="0"/>
    <n v="2"/>
    <n v="0"/>
    <n v="1"/>
    <n v="9468.64"/>
    <x v="1"/>
    <n v="0"/>
    <n v="0"/>
    <x v="1"/>
  </r>
  <r>
    <n v="15808017"/>
    <n v="545"/>
    <s v="France"/>
    <s v="Male"/>
    <n v="38"/>
    <n v="1"/>
    <n v="88293.13"/>
    <n v="2"/>
    <n v="1"/>
    <n v="1"/>
    <n v="24302.95"/>
    <x v="1"/>
    <n v="0"/>
    <n v="0"/>
    <x v="1"/>
  </r>
  <r>
    <n v="15780961"/>
    <n v="735"/>
    <s v="France"/>
    <s v="Female"/>
    <n v="21"/>
    <n v="1"/>
    <n v="178718.19"/>
    <n v="2"/>
    <n v="1"/>
    <n v="0"/>
    <n v="22388"/>
    <x v="1"/>
    <n v="0"/>
    <n v="0"/>
    <x v="1"/>
  </r>
  <r>
    <n v="15620505"/>
    <n v="594"/>
    <s v="Spain"/>
    <s v="Female"/>
    <n v="24"/>
    <n v="0"/>
    <n v="97378.54"/>
    <n v="1"/>
    <n v="1"/>
    <n v="1"/>
    <n v="71405.17"/>
    <x v="1"/>
    <n v="0"/>
    <n v="1"/>
    <x v="1"/>
  </r>
  <r>
    <n v="15609286"/>
    <n v="702"/>
    <s v="France"/>
    <s v="Male"/>
    <n v="37"/>
    <n v="10"/>
    <n v="150525.79999999999"/>
    <n v="1"/>
    <n v="1"/>
    <n v="1"/>
    <n v="94728.49"/>
    <x v="1"/>
    <n v="0"/>
    <n v="1"/>
    <x v="0"/>
  </r>
  <r>
    <n v="15677610"/>
    <n v="511"/>
    <s v="Germany"/>
    <s v="Female"/>
    <n v="41"/>
    <n v="8"/>
    <n v="153895.65"/>
    <n v="1"/>
    <n v="1"/>
    <n v="1"/>
    <n v="39087.42"/>
    <x v="1"/>
    <n v="0"/>
    <n v="0"/>
    <x v="0"/>
  </r>
  <r>
    <n v="15679587"/>
    <n v="666"/>
    <s v="France"/>
    <s v="Female"/>
    <n v="34"/>
    <n v="9"/>
    <n v="115897.12"/>
    <n v="1"/>
    <n v="1"/>
    <n v="1"/>
    <n v="25095.03"/>
    <x v="1"/>
    <n v="0"/>
    <n v="0"/>
    <x v="0"/>
  </r>
  <r>
    <n v="15667215"/>
    <n v="678"/>
    <s v="France"/>
    <s v="Male"/>
    <n v="31"/>
    <n v="2"/>
    <n v="0"/>
    <n v="2"/>
    <n v="1"/>
    <n v="1"/>
    <n v="58803.28"/>
    <x v="1"/>
    <n v="0"/>
    <n v="1"/>
    <x v="1"/>
  </r>
  <r>
    <n v="15654506"/>
    <n v="514"/>
    <s v="France"/>
    <s v="Male"/>
    <n v="32"/>
    <n v="8"/>
    <n v="0"/>
    <n v="2"/>
    <n v="1"/>
    <n v="0"/>
    <n v="95857.18"/>
    <x v="1"/>
    <n v="0"/>
    <n v="1"/>
    <x v="0"/>
  </r>
  <r>
    <n v="15665834"/>
    <n v="696"/>
    <s v="Spain"/>
    <s v="Male"/>
    <n v="28"/>
    <n v="8"/>
    <n v="0"/>
    <n v="1"/>
    <n v="0"/>
    <n v="0"/>
    <n v="176713.47"/>
    <x v="1"/>
    <n v="0"/>
    <n v="1"/>
    <x v="0"/>
  </r>
  <r>
    <n v="15745088"/>
    <n v="443"/>
    <s v="Germany"/>
    <s v="Female"/>
    <n v="29"/>
    <n v="9"/>
    <n v="99027.61"/>
    <n v="2"/>
    <n v="1"/>
    <n v="0"/>
    <n v="10940.4"/>
    <x v="1"/>
    <n v="0"/>
    <n v="0"/>
    <x v="0"/>
  </r>
  <r>
    <n v="15804072"/>
    <n v="701"/>
    <s v="Spain"/>
    <s v="Female"/>
    <n v="42"/>
    <n v="5"/>
    <n v="0"/>
    <n v="2"/>
    <n v="0"/>
    <n v="0"/>
    <n v="24210.560000000001"/>
    <x v="1"/>
    <n v="0"/>
    <n v="0"/>
    <x v="0"/>
  </r>
  <r>
    <n v="15710825"/>
    <n v="592"/>
    <s v="Spain"/>
    <s v="Male"/>
    <n v="31"/>
    <n v="7"/>
    <n v="110071.1"/>
    <n v="1"/>
    <n v="0"/>
    <n v="0"/>
    <n v="43921.36"/>
    <x v="1"/>
    <n v="0"/>
    <n v="0"/>
    <x v="0"/>
  </r>
  <r>
    <n v="15785899"/>
    <n v="789"/>
    <s v="Germany"/>
    <s v="Male"/>
    <n v="33"/>
    <n v="8"/>
    <n v="151607.56"/>
    <n v="1"/>
    <n v="1"/>
    <n v="0"/>
    <n v="4389.3999999999996"/>
    <x v="1"/>
    <n v="0"/>
    <n v="0"/>
    <x v="0"/>
  </r>
  <r>
    <n v="15807432"/>
    <n v="645"/>
    <s v="Germany"/>
    <s v="Female"/>
    <n v="37"/>
    <n v="2"/>
    <n v="136925.09"/>
    <n v="2"/>
    <n v="0"/>
    <n v="1"/>
    <n v="153400.24"/>
    <x v="1"/>
    <n v="0"/>
    <n v="1"/>
    <x v="1"/>
  </r>
  <r>
    <n v="15660602"/>
    <n v="464"/>
    <s v="Germany"/>
    <s v="Male"/>
    <n v="33"/>
    <n v="8"/>
    <n v="164284.72"/>
    <n v="2"/>
    <n v="1"/>
    <n v="1"/>
    <n v="3710.34"/>
    <x v="1"/>
    <n v="0"/>
    <n v="0"/>
    <x v="0"/>
  </r>
  <r>
    <n v="15589488"/>
    <n v="686"/>
    <s v="Germany"/>
    <s v="Female"/>
    <n v="56"/>
    <n v="5"/>
    <n v="111642.08"/>
    <n v="1"/>
    <n v="1"/>
    <n v="1"/>
    <n v="80553.87"/>
    <x v="1"/>
    <n v="0"/>
    <n v="1"/>
    <x v="0"/>
  </r>
  <r>
    <n v="15600258"/>
    <n v="701"/>
    <s v="France"/>
    <s v="Male"/>
    <n v="43"/>
    <n v="2"/>
    <n v="0"/>
    <n v="2"/>
    <n v="1"/>
    <n v="1"/>
    <n v="165303.79"/>
    <x v="1"/>
    <n v="0"/>
    <n v="1"/>
    <x v="1"/>
  </r>
  <r>
    <n v="15767339"/>
    <n v="777"/>
    <s v="France"/>
    <s v="Female"/>
    <n v="53"/>
    <n v="10"/>
    <n v="0"/>
    <n v="2"/>
    <n v="1"/>
    <n v="0"/>
    <n v="189992.97"/>
    <x v="1"/>
    <n v="0"/>
    <n v="1"/>
    <x v="0"/>
  </r>
  <r>
    <n v="15674840"/>
    <n v="645"/>
    <s v="France"/>
    <s v="Female"/>
    <n v="38"/>
    <n v="5"/>
    <n v="101430.3"/>
    <n v="2"/>
    <n v="0"/>
    <n v="1"/>
    <n v="4400.32"/>
    <x v="1"/>
    <n v="0"/>
    <n v="0"/>
    <x v="0"/>
  </r>
  <r>
    <n v="15641582"/>
    <n v="735"/>
    <s v="Germany"/>
    <s v="Male"/>
    <n v="43"/>
    <n v="10"/>
    <n v="123180.01"/>
    <n v="2"/>
    <n v="1"/>
    <n v="1"/>
    <n v="196673.28"/>
    <x v="1"/>
    <n v="0"/>
    <n v="1"/>
    <x v="0"/>
  </r>
  <r>
    <n v="15718443"/>
    <n v="539"/>
    <s v="France"/>
    <s v="Male"/>
    <n v="39"/>
    <n v="3"/>
    <n v="0"/>
    <n v="2"/>
    <n v="1"/>
    <n v="0"/>
    <n v="36692.17"/>
    <x v="1"/>
    <n v="0"/>
    <n v="0"/>
    <x v="1"/>
  </r>
  <r>
    <n v="15616550"/>
    <n v="698"/>
    <s v="Germany"/>
    <s v="Male"/>
    <n v="44"/>
    <n v="10"/>
    <n v="116363.37"/>
    <n v="2"/>
    <n v="1"/>
    <n v="0"/>
    <n v="198059.16"/>
    <x v="1"/>
    <n v="0"/>
    <n v="1"/>
    <x v="0"/>
  </r>
  <r>
    <n v="15652266"/>
    <n v="703"/>
    <s v="Germany"/>
    <s v="Male"/>
    <n v="42"/>
    <n v="9"/>
    <n v="63227"/>
    <n v="1"/>
    <n v="0"/>
    <n v="1"/>
    <n v="137316.32"/>
    <x v="1"/>
    <n v="0"/>
    <n v="1"/>
    <x v="0"/>
  </r>
  <r>
    <n v="15653762"/>
    <n v="501"/>
    <s v="France"/>
    <s v="Female"/>
    <n v="39"/>
    <n v="9"/>
    <n v="117301.66"/>
    <n v="1"/>
    <n v="0"/>
    <n v="0"/>
    <n v="182025.95"/>
    <x v="1"/>
    <n v="0"/>
    <n v="1"/>
    <x v="0"/>
  </r>
  <r>
    <n v="15583212"/>
    <n v="600"/>
    <s v="France"/>
    <s v="Female"/>
    <n v="43"/>
    <n v="5"/>
    <n v="134022.06"/>
    <n v="1"/>
    <n v="1"/>
    <n v="0"/>
    <n v="194764.83"/>
    <x v="1"/>
    <n v="0"/>
    <n v="1"/>
    <x v="0"/>
  </r>
  <r>
    <n v="15591100"/>
    <n v="675"/>
    <s v="Spain"/>
    <s v="Male"/>
    <n v="36"/>
    <n v="9"/>
    <n v="106190.55"/>
    <n v="1"/>
    <n v="0"/>
    <n v="1"/>
    <n v="22994.32"/>
    <x v="1"/>
    <n v="0"/>
    <n v="0"/>
    <x v="0"/>
  </r>
  <r>
    <n v="15604482"/>
    <n v="850"/>
    <s v="Spain"/>
    <s v="Male"/>
    <n v="30"/>
    <n v="2"/>
    <n v="141040.01"/>
    <n v="1"/>
    <n v="1"/>
    <n v="1"/>
    <n v="5978.2"/>
    <x v="1"/>
    <n v="0"/>
    <n v="0"/>
    <x v="1"/>
  </r>
  <r>
    <n v="15774393"/>
    <n v="694"/>
    <s v="France"/>
    <s v="Female"/>
    <n v="30"/>
    <n v="9"/>
    <n v="0"/>
    <n v="2"/>
    <n v="1"/>
    <n v="1"/>
    <n v="26960.31"/>
    <x v="1"/>
    <n v="0"/>
    <n v="0"/>
    <x v="0"/>
  </r>
  <r>
    <n v="15699389"/>
    <n v="807"/>
    <s v="France"/>
    <s v="Male"/>
    <n v="42"/>
    <n v="7"/>
    <n v="118274.71"/>
    <n v="1"/>
    <n v="1"/>
    <n v="1"/>
    <n v="25885.72"/>
    <x v="1"/>
    <n v="0"/>
    <n v="0"/>
    <x v="0"/>
  </r>
  <r>
    <n v="15804017"/>
    <n v="631"/>
    <s v="Germany"/>
    <s v="Female"/>
    <n v="33"/>
    <n v="4"/>
    <n v="123246.7"/>
    <n v="1"/>
    <n v="0"/>
    <n v="0"/>
    <n v="112687.57"/>
    <x v="1"/>
    <n v="0"/>
    <n v="1"/>
    <x v="0"/>
  </r>
  <r>
    <n v="15691483"/>
    <n v="549"/>
    <s v="France"/>
    <s v="Female"/>
    <n v="25"/>
    <n v="5"/>
    <n v="0"/>
    <n v="2"/>
    <n v="0"/>
    <n v="0"/>
    <n v="190857.79"/>
    <x v="1"/>
    <n v="0"/>
    <n v="1"/>
    <x v="0"/>
  </r>
  <r>
    <n v="15786063"/>
    <n v="776"/>
    <s v="France"/>
    <s v="Female"/>
    <n v="31"/>
    <n v="2"/>
    <n v="0"/>
    <n v="2"/>
    <n v="1"/>
    <n v="1"/>
    <n v="112349.51"/>
    <x v="1"/>
    <n v="0"/>
    <n v="1"/>
    <x v="1"/>
  </r>
  <r>
    <n v="15681068"/>
    <n v="796"/>
    <s v="France"/>
    <s v="Female"/>
    <n v="45"/>
    <n v="2"/>
    <n v="109730.22"/>
    <n v="1"/>
    <n v="1"/>
    <n v="1"/>
    <n v="123882.73"/>
    <x v="1"/>
    <n v="0"/>
    <n v="1"/>
    <x v="1"/>
  </r>
  <r>
    <n v="15712543"/>
    <n v="789"/>
    <s v="Germany"/>
    <s v="Male"/>
    <n v="39"/>
    <n v="7"/>
    <n v="124828.46"/>
    <n v="2"/>
    <n v="1"/>
    <n v="1"/>
    <n v="124411.08"/>
    <x v="1"/>
    <n v="0"/>
    <n v="1"/>
    <x v="0"/>
  </r>
  <r>
    <n v="15571973"/>
    <n v="776"/>
    <s v="France"/>
    <s v="Female"/>
    <n v="38"/>
    <n v="2"/>
    <n v="169824.46"/>
    <n v="1"/>
    <n v="1"/>
    <n v="0"/>
    <n v="169291.7"/>
    <x v="1"/>
    <n v="0"/>
    <n v="1"/>
    <x v="1"/>
  </r>
  <r>
    <n v="15710404"/>
    <n v="569"/>
    <s v="France"/>
    <s v="Male"/>
    <n v="35"/>
    <n v="10"/>
    <n v="124525.52"/>
    <n v="1"/>
    <n v="1"/>
    <n v="1"/>
    <n v="193793.78"/>
    <x v="1"/>
    <n v="0"/>
    <n v="1"/>
    <x v="0"/>
  </r>
  <r>
    <n v="15624188"/>
    <n v="712"/>
    <s v="France"/>
    <s v="Female"/>
    <n v="33"/>
    <n v="6"/>
    <n v="0"/>
    <n v="2"/>
    <n v="1"/>
    <n v="1"/>
    <n v="190686.16"/>
    <x v="1"/>
    <n v="0"/>
    <n v="1"/>
    <x v="0"/>
  </r>
  <r>
    <n v="15813163"/>
    <n v="531"/>
    <s v="Spain"/>
    <s v="Female"/>
    <n v="36"/>
    <n v="9"/>
    <n v="99240.51"/>
    <n v="1"/>
    <n v="1"/>
    <n v="0"/>
    <n v="123137.01"/>
    <x v="1"/>
    <n v="0"/>
    <n v="1"/>
    <x v="0"/>
  </r>
  <r>
    <n v="15745307"/>
    <n v="477"/>
    <s v="Spain"/>
    <s v="Female"/>
    <n v="2"/>
    <n v="2"/>
    <n v="129120.64"/>
    <n v="1"/>
    <n v="0"/>
    <n v="1"/>
    <n v="26475.79"/>
    <x v="1"/>
    <n v="0"/>
    <n v="0"/>
    <x v="1"/>
  </r>
  <r>
    <n v="15582797"/>
    <n v="685"/>
    <s v="Spain"/>
    <s v="Male"/>
    <n v="35"/>
    <n v="4"/>
    <n v="137948.51"/>
    <n v="1"/>
    <n v="1"/>
    <n v="0"/>
    <n v="113639.64"/>
    <x v="1"/>
    <n v="0"/>
    <n v="1"/>
    <x v="0"/>
  </r>
  <r>
    <n v="15696231"/>
    <n v="635"/>
    <s v="France"/>
    <s v="Male"/>
    <n v="29"/>
    <n v="7"/>
    <n v="105405.97"/>
    <n v="1"/>
    <n v="1"/>
    <n v="1"/>
    <n v="149853.89000000001"/>
    <x v="1"/>
    <n v="0"/>
    <n v="1"/>
    <x v="0"/>
  </r>
  <r>
    <n v="15727688"/>
    <n v="555"/>
    <s v="Spain"/>
    <s v="Male"/>
    <n v="32"/>
    <n v="4"/>
    <n v="0"/>
    <n v="2"/>
    <n v="1"/>
    <n v="1"/>
    <n v="54405.79"/>
    <x v="1"/>
    <n v="0"/>
    <n v="1"/>
    <x v="0"/>
  </r>
  <r>
    <n v="15813850"/>
    <n v="720"/>
    <s v="France"/>
    <s v="Male"/>
    <n v="52"/>
    <n v="7"/>
    <n v="0"/>
    <n v="1"/>
    <n v="1"/>
    <n v="1"/>
    <n v="14781.12"/>
    <x v="1"/>
    <n v="0"/>
    <n v="0"/>
    <x v="0"/>
  </r>
  <r>
    <n v="15626144"/>
    <n v="675"/>
    <s v="France"/>
    <s v="Male"/>
    <n v="40"/>
    <n v="7"/>
    <n v="113208.86"/>
    <n v="2"/>
    <n v="1"/>
    <n v="0"/>
    <n v="34577.360000000001"/>
    <x v="1"/>
    <n v="0"/>
    <n v="0"/>
    <x v="0"/>
  </r>
  <r>
    <n v="15622750"/>
    <n v="742"/>
    <s v="Germany"/>
    <s v="Female"/>
    <n v="21"/>
    <n v="1"/>
    <n v="114292.48"/>
    <n v="1"/>
    <n v="1"/>
    <n v="0"/>
    <n v="31520.400000000001"/>
    <x v="1"/>
    <n v="0"/>
    <n v="0"/>
    <x v="1"/>
  </r>
  <r>
    <n v="15782735"/>
    <n v="626"/>
    <s v="France"/>
    <s v="Female"/>
    <n v="35"/>
    <n v="3"/>
    <n v="0"/>
    <n v="1"/>
    <n v="0"/>
    <n v="0"/>
    <n v="80190.36"/>
    <x v="1"/>
    <n v="0"/>
    <n v="1"/>
    <x v="1"/>
  </r>
  <r>
    <n v="15703264"/>
    <n v="735"/>
    <s v="France"/>
    <s v="Male"/>
    <n v="44"/>
    <n v="9"/>
    <n v="120681.63"/>
    <n v="1"/>
    <n v="1"/>
    <n v="0"/>
    <n v="74836.34"/>
    <x v="1"/>
    <n v="0"/>
    <n v="1"/>
    <x v="0"/>
  </r>
  <r>
    <n v="15652883"/>
    <n v="492"/>
    <s v="Germany"/>
    <s v="Male"/>
    <n v="39"/>
    <n v="10"/>
    <n v="124576.65"/>
    <n v="2"/>
    <n v="1"/>
    <n v="0"/>
    <n v="148584.60999999999"/>
    <x v="1"/>
    <n v="0"/>
    <n v="1"/>
    <x v="0"/>
  </r>
  <r>
    <n v="15646558"/>
    <n v="611"/>
    <s v="Spain"/>
    <s v="Male"/>
    <n v="51"/>
    <n v="1"/>
    <n v="122874.74"/>
    <n v="1"/>
    <n v="1"/>
    <n v="1"/>
    <n v="149648.45000000001"/>
    <x v="1"/>
    <n v="0"/>
    <n v="1"/>
    <x v="1"/>
  </r>
  <r>
    <n v="15773469"/>
    <n v="687"/>
    <s v="Germany"/>
    <s v="Female"/>
    <n v="27"/>
    <n v="9"/>
    <n v="152328.88"/>
    <n v="2"/>
    <n v="0"/>
    <n v="0"/>
    <n v="126494.82"/>
    <x v="1"/>
    <n v="0"/>
    <n v="1"/>
    <x v="0"/>
  </r>
  <r>
    <n v="15777076"/>
    <n v="651"/>
    <s v="France"/>
    <s v="Male"/>
    <n v="36"/>
    <n v="7"/>
    <n v="0"/>
    <n v="2"/>
    <n v="1"/>
    <n v="0"/>
    <n v="13898.31"/>
    <x v="1"/>
    <n v="0"/>
    <n v="0"/>
    <x v="0"/>
  </r>
  <r>
    <n v="15792360"/>
    <n v="668"/>
    <s v="France"/>
    <s v="Male"/>
    <n v="32"/>
    <n v="7"/>
    <n v="0"/>
    <n v="2"/>
    <n v="1"/>
    <n v="1"/>
    <n v="777.37"/>
    <x v="1"/>
    <n v="0"/>
    <n v="0"/>
    <x v="0"/>
  </r>
  <r>
    <n v="15623595"/>
    <n v="586"/>
    <s v="Spain"/>
    <s v="Female"/>
    <n v="28"/>
    <n v="2"/>
    <n v="0"/>
    <n v="2"/>
    <n v="1"/>
    <n v="1"/>
    <n v="92067.35"/>
    <x v="1"/>
    <n v="0"/>
    <n v="1"/>
    <x v="1"/>
  </r>
  <r>
    <n v="15732963"/>
    <n v="722"/>
    <s v="Spain"/>
    <s v="Female"/>
    <n v="29"/>
    <n v="9"/>
    <n v="0"/>
    <n v="2"/>
    <n v="1"/>
    <n v="1"/>
    <n v="142033.07"/>
    <x v="1"/>
    <n v="0"/>
    <n v="1"/>
    <x v="0"/>
  </r>
  <r>
    <n v="15677871"/>
    <n v="687"/>
    <s v="France"/>
    <s v="Male"/>
    <n v="38"/>
    <n v="9"/>
    <n v="122570.87"/>
    <n v="1"/>
    <n v="1"/>
    <n v="1"/>
    <n v="35608.879999999997"/>
    <x v="1"/>
    <n v="0"/>
    <n v="0"/>
    <x v="0"/>
  </r>
  <r>
    <n v="15790757"/>
    <n v="769"/>
    <s v="France"/>
    <s v="Female"/>
    <n v="25"/>
    <n v="10"/>
    <n v="0"/>
    <n v="2"/>
    <n v="0"/>
    <n v="0"/>
    <n v="187925.75"/>
    <x v="1"/>
    <n v="0"/>
    <n v="1"/>
    <x v="0"/>
  </r>
  <r>
    <n v="15567446"/>
    <n v="646"/>
    <s v="Germany"/>
    <s v="Male"/>
    <n v="39"/>
    <n v="9"/>
    <n v="111574.41"/>
    <n v="1"/>
    <n v="1"/>
    <n v="1"/>
    <n v="30838.51"/>
    <x v="1"/>
    <n v="0"/>
    <n v="0"/>
    <x v="0"/>
  </r>
  <r>
    <n v="15809248"/>
    <n v="524"/>
    <s v="France"/>
    <s v="Female"/>
    <n v="36"/>
    <n v="10"/>
    <n v="0"/>
    <n v="2"/>
    <n v="1"/>
    <n v="0"/>
    <n v="109614.57"/>
    <x v="1"/>
    <n v="0"/>
    <n v="1"/>
    <x v="0"/>
  </r>
  <r>
    <n v="15774696"/>
    <n v="640"/>
    <s v="Germany"/>
    <s v="Female"/>
    <n v="75"/>
    <n v="1"/>
    <n v="106307.91"/>
    <n v="2"/>
    <n v="0"/>
    <n v="1"/>
    <n v="113428.77"/>
    <x v="1"/>
    <n v="0"/>
    <n v="1"/>
    <x v="1"/>
  </r>
  <r>
    <n v="15602084"/>
    <n v="663"/>
    <s v="France"/>
    <s v="Female"/>
    <n v="42"/>
    <n v="5"/>
    <n v="124626.07"/>
    <n v="1"/>
    <n v="1"/>
    <n v="1"/>
    <n v="78004.5"/>
    <x v="1"/>
    <n v="0"/>
    <n v="1"/>
    <x v="0"/>
  </r>
  <r>
    <n v="15799384"/>
    <n v="683"/>
    <s v="France"/>
    <s v="Male"/>
    <n v="33"/>
    <n v="8"/>
    <n v="0"/>
    <n v="1"/>
    <n v="0"/>
    <n v="0"/>
    <n v="73564.44"/>
    <x v="1"/>
    <n v="0"/>
    <n v="1"/>
    <x v="0"/>
  </r>
  <r>
    <n v="15679531"/>
    <n v="618"/>
    <s v="France"/>
    <s v="Male"/>
    <n v="34"/>
    <n v="5"/>
    <n v="134954.53"/>
    <n v="1"/>
    <n v="1"/>
    <n v="1"/>
    <n v="151954.39000000001"/>
    <x v="1"/>
    <n v="0"/>
    <n v="1"/>
    <x v="0"/>
  </r>
  <r>
    <n v="15702919"/>
    <n v="729"/>
    <s v="Germany"/>
    <s v="Male"/>
    <n v="30"/>
    <n v="6"/>
    <n v="63669.42"/>
    <n v="1"/>
    <n v="1"/>
    <n v="0"/>
    <n v="145111.37"/>
    <x v="1"/>
    <n v="0"/>
    <n v="1"/>
    <x v="0"/>
  </r>
  <r>
    <n v="15658169"/>
    <n v="778"/>
    <s v="Spain"/>
    <s v="Female"/>
    <n v="47"/>
    <n v="6"/>
    <n v="127299.34"/>
    <n v="2"/>
    <n v="1"/>
    <n v="0"/>
    <n v="124694.99"/>
    <x v="1"/>
    <n v="0"/>
    <n v="1"/>
    <x v="0"/>
  </r>
  <r>
    <n v="15649423"/>
    <n v="580"/>
    <s v="France"/>
    <s v="Female"/>
    <n v="35"/>
    <n v="8"/>
    <n v="0"/>
    <n v="2"/>
    <n v="0"/>
    <n v="1"/>
    <n v="10357.030000000001"/>
    <x v="1"/>
    <n v="0"/>
    <n v="0"/>
    <x v="0"/>
  </r>
  <r>
    <n v="15798906"/>
    <n v="628"/>
    <s v="France"/>
    <s v="Male"/>
    <n v="69"/>
    <n v="5"/>
    <n v="0"/>
    <n v="2"/>
    <n v="1"/>
    <n v="1"/>
    <n v="181964.6"/>
    <x v="1"/>
    <n v="0"/>
    <n v="1"/>
    <x v="0"/>
  </r>
  <r>
    <n v="15753831"/>
    <n v="642"/>
    <s v="Spain"/>
    <s v="Male"/>
    <n v="32"/>
    <n v="7"/>
    <n v="100433.8"/>
    <n v="1"/>
    <n v="1"/>
    <n v="1"/>
    <n v="39768.589999999997"/>
    <x v="1"/>
    <n v="0"/>
    <n v="0"/>
    <x v="0"/>
  </r>
  <r>
    <n v="15636444"/>
    <n v="535"/>
    <s v="Germany"/>
    <s v="Female"/>
    <n v="53"/>
    <n v="5"/>
    <n v="141616.54999999999"/>
    <n v="2"/>
    <n v="1"/>
    <n v="1"/>
    <n v="75888.649999999994"/>
    <x v="1"/>
    <n v="0"/>
    <n v="1"/>
    <x v="0"/>
  </r>
  <r>
    <n v="15679200"/>
    <n v="580"/>
    <s v="Spain"/>
    <s v="Male"/>
    <n v="29"/>
    <n v="9"/>
    <n v="61710.44"/>
    <n v="2"/>
    <n v="1"/>
    <n v="0"/>
    <n v="128077.8"/>
    <x v="1"/>
    <n v="0"/>
    <n v="1"/>
    <x v="0"/>
  </r>
  <r>
    <n v="15619857"/>
    <n v="605"/>
    <s v="France"/>
    <s v="Female"/>
    <n v="64"/>
    <n v="2"/>
    <n v="129555.7"/>
    <n v="1"/>
    <n v="1"/>
    <n v="1"/>
    <n v="13601.79"/>
    <x v="1"/>
    <n v="0"/>
    <n v="0"/>
    <x v="1"/>
  </r>
  <r>
    <n v="15682472"/>
    <n v="828"/>
    <s v="France"/>
    <s v="Male"/>
    <n v="34"/>
    <n v="8"/>
    <n v="129433.34"/>
    <n v="2"/>
    <n v="0"/>
    <n v="0"/>
    <n v="38131.769999999997"/>
    <x v="1"/>
    <n v="0"/>
    <n v="0"/>
    <x v="0"/>
  </r>
  <r>
    <n v="15730830"/>
    <n v="752"/>
    <s v="France"/>
    <s v="Female"/>
    <n v="30"/>
    <n v="3"/>
    <n v="0"/>
    <n v="2"/>
    <n v="1"/>
    <n v="1"/>
    <n v="104991.28"/>
    <x v="1"/>
    <n v="0"/>
    <n v="1"/>
    <x v="1"/>
  </r>
  <r>
    <n v="15664521"/>
    <n v="659"/>
    <s v="Spain"/>
    <s v="Male"/>
    <n v="31"/>
    <n v="7"/>
    <n v="149620.88"/>
    <n v="2"/>
    <n v="1"/>
    <n v="1"/>
    <n v="104533.51"/>
    <x v="1"/>
    <n v="0"/>
    <n v="1"/>
    <x v="0"/>
  </r>
  <r>
    <n v="15776223"/>
    <n v="597"/>
    <s v="France"/>
    <s v="Female"/>
    <n v="42"/>
    <n v="4"/>
    <n v="64740.12"/>
    <n v="1"/>
    <n v="1"/>
    <n v="1"/>
    <n v="106841.12"/>
    <x v="1"/>
    <n v="0"/>
    <n v="1"/>
    <x v="0"/>
  </r>
  <r>
    <n v="15699430"/>
    <n v="618"/>
    <s v="France"/>
    <s v="Female"/>
    <n v="35"/>
    <n v="10"/>
    <n v="0"/>
    <n v="2"/>
    <n v="1"/>
    <n v="0"/>
    <n v="180439.75"/>
    <x v="1"/>
    <n v="0"/>
    <n v="1"/>
    <x v="0"/>
  </r>
  <r>
    <n v="15790678"/>
    <n v="475"/>
    <s v="France"/>
    <s v="Female"/>
    <n v="32"/>
    <n v="8"/>
    <n v="119023.28"/>
    <n v="1"/>
    <n v="1"/>
    <n v="0"/>
    <n v="100816.29"/>
    <x v="1"/>
    <n v="0"/>
    <n v="1"/>
    <x v="0"/>
  </r>
  <r>
    <n v="15719352"/>
    <n v="754"/>
    <s v="Spain"/>
    <s v="Male"/>
    <n v="39"/>
    <n v="6"/>
    <n v="170184.99"/>
    <n v="2"/>
    <n v="1"/>
    <n v="0"/>
    <n v="89593.26"/>
    <x v="1"/>
    <n v="0"/>
    <n v="1"/>
    <x v="0"/>
  </r>
  <r>
    <n v="15661036"/>
    <n v="725"/>
    <s v="France"/>
    <s v="Male"/>
    <n v="46"/>
    <n v="6"/>
    <n v="0"/>
    <n v="2"/>
    <n v="1"/>
    <n v="0"/>
    <n v="161767.38"/>
    <x v="1"/>
    <n v="0"/>
    <n v="1"/>
    <x v="0"/>
  </r>
  <r>
    <n v="15742668"/>
    <n v="626"/>
    <s v="Spain"/>
    <s v="Female"/>
    <n v="37"/>
    <n v="6"/>
    <n v="108269.37"/>
    <n v="1"/>
    <n v="1"/>
    <n v="0"/>
    <n v="5597.94"/>
    <x v="1"/>
    <n v="0"/>
    <n v="0"/>
    <x v="0"/>
  </r>
  <r>
    <n v="15667896"/>
    <n v="833"/>
    <s v="France"/>
    <s v="Male"/>
    <n v="37"/>
    <n v="8"/>
    <n v="151226.18"/>
    <n v="2"/>
    <n v="1"/>
    <n v="1"/>
    <n v="136129.49"/>
    <x v="1"/>
    <n v="0"/>
    <n v="1"/>
    <x v="0"/>
  </r>
  <r>
    <n v="15615624"/>
    <n v="605"/>
    <s v="France"/>
    <s v="Female"/>
    <n v="28"/>
    <n v="6"/>
    <n v="0"/>
    <n v="2"/>
    <n v="0"/>
    <n v="0"/>
    <n v="159508.51999999999"/>
    <x v="1"/>
    <n v="0"/>
    <n v="1"/>
    <x v="0"/>
  </r>
  <r>
    <n v="15597945"/>
    <n v="636"/>
    <s v="Spain"/>
    <s v="Female"/>
    <n v="32"/>
    <n v="8"/>
    <n v="0"/>
    <n v="2"/>
    <n v="1"/>
    <n v="0"/>
    <s v="NULL"/>
    <x v="1"/>
    <n v="0"/>
    <n v="1"/>
    <x v="0"/>
  </r>
  <r>
    <n v="15695632"/>
    <n v="556"/>
    <s v="France"/>
    <s v="Female"/>
    <n v="39"/>
    <n v="9"/>
    <n v="89588.35"/>
    <n v="1"/>
    <n v="1"/>
    <n v="1"/>
    <n v="94898.1"/>
    <x v="1"/>
    <n v="0"/>
    <n v="1"/>
    <x v="0"/>
  </r>
  <r>
    <n v="15737051"/>
    <n v="639"/>
    <s v="France"/>
    <s v="Male"/>
    <n v="27"/>
    <n v="8"/>
    <n v="0"/>
    <n v="2"/>
    <n v="1"/>
    <n v="0"/>
    <n v="192247.35"/>
    <x v="1"/>
    <n v="0"/>
    <n v="1"/>
    <x v="0"/>
  </r>
  <r>
    <n v="15612087"/>
    <n v="671"/>
    <s v="France"/>
    <s v="Male"/>
    <n v="45"/>
    <n v="2"/>
    <n v="106376.85"/>
    <n v="1"/>
    <n v="0"/>
    <n v="1"/>
    <n v="158264.62"/>
    <x v="1"/>
    <n v="0"/>
    <n v="1"/>
    <x v="1"/>
  </r>
  <r>
    <n v="15599792"/>
    <n v="545"/>
    <s v="France"/>
    <s v="Female"/>
    <n v="26"/>
    <n v="1"/>
    <n v="0"/>
    <n v="2"/>
    <n v="1"/>
    <n v="1"/>
    <n v="199638.56"/>
    <x v="1"/>
    <n v="0"/>
    <n v="1"/>
    <x v="1"/>
  </r>
  <r>
    <n v="15692671"/>
    <n v="701"/>
    <s v="Spain"/>
    <s v="Male"/>
    <n v="36"/>
    <n v="8"/>
    <n v="0"/>
    <n v="2"/>
    <n v="1"/>
    <n v="0"/>
    <n v="169161.46"/>
    <x v="1"/>
    <n v="0"/>
    <n v="1"/>
    <x v="0"/>
  </r>
  <r>
    <n v="15809663"/>
    <n v="583"/>
    <s v="France"/>
    <s v="Female"/>
    <n v="27"/>
    <n v="1"/>
    <n v="125406.58"/>
    <n v="1"/>
    <n v="1"/>
    <n v="1"/>
    <n v="110784.42"/>
    <x v="1"/>
    <n v="0"/>
    <n v="1"/>
    <x v="1"/>
  </r>
  <r>
    <n v="15746726"/>
    <n v="438"/>
    <s v="Germany"/>
    <s v="Male"/>
    <n v="31"/>
    <n v="8"/>
    <n v="78398.69"/>
    <n v="1"/>
    <n v="1"/>
    <n v="0"/>
    <n v="44937.01"/>
    <x v="1"/>
    <n v="0"/>
    <n v="0"/>
    <x v="0"/>
  </r>
  <r>
    <n v="15758685"/>
    <n v="706"/>
    <s v="Spain"/>
    <s v="Female"/>
    <n v="37"/>
    <n v="7"/>
    <n v="0"/>
    <n v="2"/>
    <n v="1"/>
    <n v="1"/>
    <n v="110899.3"/>
    <x v="1"/>
    <n v="0"/>
    <n v="1"/>
    <x v="0"/>
  </r>
  <r>
    <n v="15787071"/>
    <n v="650"/>
    <s v="Spain"/>
    <s v="Male"/>
    <n v="41"/>
    <n v="9"/>
    <n v="0"/>
    <n v="2"/>
    <n v="0"/>
    <n v="1"/>
    <n v="191599.67"/>
    <x v="1"/>
    <n v="0"/>
    <n v="1"/>
    <x v="0"/>
  </r>
  <r>
    <n v="15698028"/>
    <n v="506"/>
    <s v="France"/>
    <s v="Female"/>
    <n v="41"/>
    <n v="1"/>
    <n v="0"/>
    <n v="2"/>
    <n v="1"/>
    <n v="0"/>
    <n v="31766.3"/>
    <x v="1"/>
    <n v="0"/>
    <n v="0"/>
    <x v="1"/>
  </r>
  <r>
    <n v="15586585"/>
    <n v="698"/>
    <s v="Germany"/>
    <s v="Female"/>
    <n v="51"/>
    <n v="2"/>
    <n v="111018.98"/>
    <n v="1"/>
    <n v="1"/>
    <n v="0"/>
    <n v="86410.28"/>
    <x v="1"/>
    <n v="0"/>
    <n v="1"/>
    <x v="1"/>
  </r>
  <r>
    <n v="15660271"/>
    <n v="688"/>
    <s v="Germany"/>
    <s v="Male"/>
    <n v="26"/>
    <n v="8"/>
    <n v="146133.39000000001"/>
    <n v="1"/>
    <n v="1"/>
    <n v="1"/>
    <n v="175296.76"/>
    <x v="1"/>
    <n v="0"/>
    <n v="1"/>
    <x v="0"/>
  </r>
  <r>
    <n v="15760550"/>
    <n v="741"/>
    <s v="Spain"/>
    <s v="Male"/>
    <n v="39"/>
    <n v="7"/>
    <n v="143637.57999999999"/>
    <n v="2"/>
    <n v="0"/>
    <n v="1"/>
    <n v="174227.66"/>
    <x v="1"/>
    <n v="0"/>
    <n v="1"/>
    <x v="0"/>
  </r>
  <r>
    <n v="15763431"/>
    <n v="698"/>
    <s v="France"/>
    <s v="Male"/>
    <n v="36"/>
    <n v="2"/>
    <n v="82275.350000000006"/>
    <n v="2"/>
    <n v="1"/>
    <n v="1"/>
    <n v="93249.26"/>
    <x v="1"/>
    <n v="0"/>
    <n v="1"/>
    <x v="1"/>
  </r>
  <r>
    <n v="15803976"/>
    <n v="694"/>
    <s v="France"/>
    <s v="Female"/>
    <n v="31"/>
    <n v="10"/>
    <n v="0"/>
    <n v="2"/>
    <n v="1"/>
    <n v="0"/>
    <n v="160990.26999999999"/>
    <x v="1"/>
    <n v="0"/>
    <n v="1"/>
    <x v="0"/>
  </r>
  <r>
    <n v="15603156"/>
    <n v="571"/>
    <s v="France"/>
    <s v="Female"/>
    <n v="33"/>
    <n v="1"/>
    <n v="0"/>
    <n v="2"/>
    <n v="1"/>
    <n v="0"/>
    <n v="102750.7"/>
    <x v="1"/>
    <n v="0"/>
    <n v="1"/>
    <x v="1"/>
  </r>
  <r>
    <n v="15736534"/>
    <n v="742"/>
    <s v="Germany"/>
    <s v="Male"/>
    <n v="33"/>
    <n v="0"/>
    <n v="181656.51"/>
    <n v="1"/>
    <n v="1"/>
    <n v="1"/>
    <n v="107667.91"/>
    <x v="1"/>
    <n v="0"/>
    <n v="1"/>
    <x v="1"/>
  </r>
  <r>
    <n v="15747960"/>
    <n v="733"/>
    <s v="France"/>
    <s v="Male"/>
    <n v="33"/>
    <n v="3"/>
    <n v="0"/>
    <n v="1"/>
    <n v="1"/>
    <n v="1"/>
    <n v="7666.73"/>
    <x v="1"/>
    <n v="0"/>
    <n v="0"/>
    <x v="1"/>
  </r>
  <r>
    <n v="15647091"/>
    <n v="725"/>
    <s v="Germany"/>
    <s v="Male"/>
    <n v="19"/>
    <n v="0"/>
    <n v="75888.2"/>
    <n v="1"/>
    <n v="0"/>
    <n v="0"/>
    <n v="45613.75"/>
    <x v="1"/>
    <n v="0"/>
    <n v="1"/>
    <x v="1"/>
  </r>
  <r>
    <n v="15726032"/>
    <n v="608"/>
    <s v="France"/>
    <s v="Male"/>
    <n v="33"/>
    <n v="9"/>
    <n v="89968.69"/>
    <n v="1"/>
    <n v="1"/>
    <n v="0"/>
    <n v="68777.259999999995"/>
    <x v="1"/>
    <n v="0"/>
    <n v="1"/>
    <x v="0"/>
  </r>
  <r>
    <n v="15803526"/>
    <n v="685"/>
    <s v="Germany"/>
    <s v="Male"/>
    <n v="30"/>
    <n v="3"/>
    <n v="90536.81"/>
    <n v="1"/>
    <n v="0"/>
    <n v="1"/>
    <n v="63082.879999999997"/>
    <x v="1"/>
    <n v="0"/>
    <n v="1"/>
    <x v="1"/>
  </r>
  <r>
    <n v="15566111"/>
    <n v="596"/>
    <s v="France"/>
    <s v="Male"/>
    <n v="39"/>
    <n v="9"/>
    <n v="0"/>
    <n v="1"/>
    <n v="1"/>
    <n v="0"/>
    <n v="48963.59"/>
    <x v="1"/>
    <n v="0"/>
    <n v="1"/>
    <x v="0"/>
  </r>
  <r>
    <n v="15788126"/>
    <n v="689"/>
    <s v="Spain"/>
    <s v="Female"/>
    <n v="38"/>
    <n v="6"/>
    <n v="121021.05"/>
    <n v="1"/>
    <n v="1"/>
    <n v="1"/>
    <n v="12182.15"/>
    <x v="1"/>
    <n v="0"/>
    <n v="0"/>
    <x v="0"/>
  </r>
  <r>
    <n v="15799422"/>
    <n v="535"/>
    <s v="France"/>
    <s v="Female"/>
    <n v="40"/>
    <n v="8"/>
    <n v="0"/>
    <n v="1"/>
    <n v="1"/>
    <n v="1"/>
    <n v="27689.77"/>
    <x v="1"/>
    <n v="0"/>
    <n v="0"/>
    <x v="0"/>
  </r>
  <r>
    <n v="15714939"/>
    <n v="484"/>
    <s v="Germany"/>
    <s v="Female"/>
    <n v="34"/>
    <n v="4"/>
    <n v="148249.54"/>
    <n v="1"/>
    <n v="0"/>
    <n v="1"/>
    <n v="33738.269999999997"/>
    <x v="1"/>
    <n v="0"/>
    <n v="0"/>
    <x v="0"/>
  </r>
  <r>
    <n v="15633059"/>
    <n v="413"/>
    <s v="France"/>
    <s v="Male"/>
    <n v="34"/>
    <n v="9"/>
    <n v="0"/>
    <n v="2"/>
    <n v="0"/>
    <n v="0"/>
    <n v="6534.18"/>
    <x v="1"/>
    <n v="0"/>
    <n v="0"/>
    <x v="0"/>
  </r>
  <r>
    <n v="15681705"/>
    <n v="785"/>
    <s v="France"/>
    <s v="Male"/>
    <n v="28"/>
    <n v="8"/>
    <n v="0"/>
    <n v="2"/>
    <n v="1"/>
    <n v="0"/>
    <n v="77231.27"/>
    <x v="1"/>
    <n v="0"/>
    <n v="1"/>
    <x v="0"/>
  </r>
  <r>
    <n v="15599433"/>
    <n v="660"/>
    <s v="Germany"/>
    <s v="Male"/>
    <n v="35"/>
    <n v="8"/>
    <n v="58641.43"/>
    <n v="1"/>
    <n v="0"/>
    <n v="1"/>
    <n v="198674.08"/>
    <x v="1"/>
    <n v="0"/>
    <n v="1"/>
    <x v="0"/>
  </r>
  <r>
    <n v="15713578"/>
    <n v="483"/>
    <s v="France"/>
    <s v="Female"/>
    <n v="50"/>
    <n v="9"/>
    <n v="0"/>
    <n v="2"/>
    <n v="1"/>
    <n v="1"/>
    <n v="111020.24"/>
    <x v="1"/>
    <n v="0"/>
    <n v="1"/>
    <x v="0"/>
  </r>
  <r>
    <n v="15702669"/>
    <n v="663"/>
    <s v="Germany"/>
    <s v="Male"/>
    <n v="44"/>
    <n v="2"/>
    <n v="117028.6"/>
    <n v="2"/>
    <n v="0"/>
    <n v="1"/>
    <n v="144680.18"/>
    <x v="1"/>
    <n v="0"/>
    <n v="1"/>
    <x v="1"/>
  </r>
  <r>
    <n v="15580684"/>
    <n v="706"/>
    <s v="France"/>
    <s v="Female"/>
    <n v="29"/>
    <n v="5"/>
    <n v="112564.62"/>
    <n v="1"/>
    <n v="1"/>
    <n v="0"/>
    <n v="42334.38"/>
    <x v="1"/>
    <n v="0"/>
    <n v="0"/>
    <x v="0"/>
  </r>
  <r>
    <n v="15732674"/>
    <n v="443"/>
    <s v="Spain"/>
    <s v="Male"/>
    <n v="36"/>
    <n v="6"/>
    <n v="70438.009999999995"/>
    <n v="2"/>
    <n v="0"/>
    <n v="1"/>
    <n v="56937.43"/>
    <x v="1"/>
    <n v="0"/>
    <n v="1"/>
    <x v="0"/>
  </r>
  <r>
    <n v="15720649"/>
    <n v="641"/>
    <s v="France"/>
    <s v="Female"/>
    <n v="36"/>
    <n v="5"/>
    <n v="66392.639999999999"/>
    <n v="1"/>
    <n v="1"/>
    <n v="0"/>
    <n v="31106.67"/>
    <x v="1"/>
    <n v="0"/>
    <n v="0"/>
    <x v="0"/>
  </r>
  <r>
    <n v="15591607"/>
    <n v="770"/>
    <s v="France"/>
    <s v="Male"/>
    <n v="24"/>
    <n v="9"/>
    <n v="101827.07"/>
    <n v="1"/>
    <n v="1"/>
    <n v="0"/>
    <n v="167256.35"/>
    <x v="1"/>
    <n v="0"/>
    <n v="1"/>
    <x v="0"/>
  </r>
  <r>
    <n v="15783501"/>
    <n v="800"/>
    <s v="France"/>
    <s v="Female"/>
    <n v="38"/>
    <n v="2"/>
    <n v="168190.33"/>
    <n v="2"/>
    <n v="1"/>
    <n v="0"/>
    <n v="68052.08"/>
    <x v="1"/>
    <n v="0"/>
    <n v="1"/>
    <x v="1"/>
  </r>
  <r>
    <n v="15723886"/>
    <n v="767"/>
    <s v="Germany"/>
    <s v="Male"/>
    <n v="20"/>
    <n v="3"/>
    <n v="119714.25"/>
    <n v="2"/>
    <n v="0"/>
    <n v="1"/>
    <n v="150135.38"/>
    <x v="1"/>
    <n v="0"/>
    <n v="1"/>
    <x v="1"/>
  </r>
  <r>
    <n v="15699461"/>
    <n v="515"/>
    <s v="Spain"/>
    <s v="Male"/>
    <n v="35"/>
    <n v="10"/>
    <n v="176273.95"/>
    <n v="1"/>
    <n v="0"/>
    <n v="1"/>
    <n v="121277.78"/>
    <x v="1"/>
    <n v="0"/>
    <n v="1"/>
    <x v="0"/>
  </r>
  <r>
    <n v="15592846"/>
    <n v="639"/>
    <s v="Germany"/>
    <s v="Male"/>
    <n v="35"/>
    <n v="10"/>
    <n v="128173.9"/>
    <n v="2"/>
    <n v="1"/>
    <n v="0"/>
    <n v="59093.39"/>
    <x v="1"/>
    <n v="0"/>
    <n v="1"/>
    <x v="0"/>
  </r>
  <r>
    <n v="15722548"/>
    <n v="540"/>
    <s v="France"/>
    <s v="Male"/>
    <n v="48"/>
    <n v="0"/>
    <n v="148116.48000000001"/>
    <n v="1"/>
    <n v="0"/>
    <n v="0"/>
    <n v="116973.48"/>
    <x v="1"/>
    <n v="0"/>
    <n v="1"/>
    <x v="1"/>
  </r>
  <r>
    <n v="15686302"/>
    <n v="745"/>
    <s v="Spain"/>
    <s v="Female"/>
    <n v="31"/>
    <n v="3"/>
    <n v="124328.84"/>
    <n v="1"/>
    <n v="1"/>
    <n v="1"/>
    <n v="140451.51999999999"/>
    <x v="1"/>
    <n v="0"/>
    <n v="1"/>
    <x v="1"/>
  </r>
  <r>
    <n v="15749167"/>
    <n v="753"/>
    <s v="France"/>
    <s v="Male"/>
    <n v="35"/>
    <n v="3"/>
    <n v="0"/>
    <n v="2"/>
    <n v="1"/>
    <n v="1"/>
    <n v="184843.77"/>
    <x v="1"/>
    <n v="0"/>
    <n v="1"/>
    <x v="1"/>
  </r>
  <r>
    <n v="15568595"/>
    <n v="544"/>
    <s v="France"/>
    <s v="Male"/>
    <n v="64"/>
    <n v="9"/>
    <n v="113829.45"/>
    <n v="1"/>
    <n v="1"/>
    <n v="1"/>
    <n v="124341.49"/>
    <x v="1"/>
    <n v="0"/>
    <n v="1"/>
    <x v="0"/>
  </r>
  <r>
    <n v="15659420"/>
    <n v="659"/>
    <s v="Spain"/>
    <s v="Male"/>
    <n v="32"/>
    <n v="3"/>
    <n v="107594.11"/>
    <n v="2"/>
    <n v="1"/>
    <n v="1"/>
    <n v="102416.84"/>
    <x v="1"/>
    <n v="0"/>
    <n v="1"/>
    <x v="1"/>
  </r>
  <r>
    <n v="15642291"/>
    <n v="685"/>
    <s v="France"/>
    <s v="Male"/>
    <n v="23"/>
    <n v="8"/>
    <n v="0"/>
    <n v="2"/>
    <n v="1"/>
    <n v="1"/>
    <n v="112239.03"/>
    <x v="1"/>
    <n v="0"/>
    <n v="1"/>
    <x v="0"/>
  </r>
  <r>
    <n v="15568506"/>
    <n v="524"/>
    <s v="Germany"/>
    <s v="Female"/>
    <n v="31"/>
    <n v="10"/>
    <n v="67238.98"/>
    <n v="2"/>
    <n v="1"/>
    <n v="1"/>
    <n v="161811.23000000001"/>
    <x v="1"/>
    <n v="0"/>
    <n v="1"/>
    <x v="0"/>
  </r>
  <r>
    <n v="15708710"/>
    <n v="525"/>
    <s v="Spain"/>
    <s v="Female"/>
    <n v="37"/>
    <n v="0"/>
    <n v="0"/>
    <n v="1"/>
    <n v="0"/>
    <n v="1"/>
    <n v="131521.72"/>
    <x v="1"/>
    <n v="0"/>
    <n v="1"/>
    <x v="1"/>
  </r>
  <r>
    <n v="15628145"/>
    <n v="682"/>
    <s v="France"/>
    <s v="Female"/>
    <n v="43"/>
    <n v="5"/>
    <n v="125851.93"/>
    <n v="1"/>
    <n v="1"/>
    <n v="1"/>
    <n v="193318.33"/>
    <x v="1"/>
    <n v="0"/>
    <n v="1"/>
    <x v="0"/>
  </r>
  <r>
    <n v="15745354"/>
    <n v="611"/>
    <s v="Spain"/>
    <s v="Female"/>
    <n v="37"/>
    <n v="4"/>
    <n v="0"/>
    <n v="2"/>
    <n v="1"/>
    <n v="0"/>
    <n v="125696.26"/>
    <x v="1"/>
    <n v="0"/>
    <n v="1"/>
    <x v="0"/>
  </r>
  <r>
    <n v="15566156"/>
    <n v="749"/>
    <s v="Germany"/>
    <s v="Female"/>
    <n v="44"/>
    <n v="0"/>
    <n v="71497.789999999994"/>
    <n v="2"/>
    <n v="0"/>
    <n v="0"/>
    <n v="151083.79999999999"/>
    <x v="1"/>
    <n v="0"/>
    <n v="1"/>
    <x v="1"/>
  </r>
  <r>
    <n v="15762238"/>
    <n v="671"/>
    <s v="Germany"/>
    <s v="Female"/>
    <n v="44"/>
    <n v="0"/>
    <n v="84745.03"/>
    <n v="2"/>
    <n v="0"/>
    <n v="1"/>
    <n v="34673.980000000003"/>
    <x v="1"/>
    <n v="0"/>
    <n v="0"/>
    <x v="1"/>
  </r>
  <r>
    <n v="15627000"/>
    <n v="610"/>
    <s v="France"/>
    <s v="Male"/>
    <n v="40"/>
    <n v="0"/>
    <n v="0"/>
    <n v="2"/>
    <n v="1"/>
    <n v="0"/>
    <n v="62232.6"/>
    <x v="1"/>
    <n v="0"/>
    <n v="1"/>
    <x v="1"/>
  </r>
  <r>
    <n v="15658935"/>
    <n v="630"/>
    <s v="Germany"/>
    <s v="Female"/>
    <n v="34"/>
    <n v="9"/>
    <n v="106937.05"/>
    <n v="2"/>
    <n v="1"/>
    <n v="0"/>
    <n v="138275.01"/>
    <x v="1"/>
    <n v="0"/>
    <n v="1"/>
    <x v="0"/>
  </r>
  <r>
    <n v="15715527"/>
    <n v="543"/>
    <s v="Spain"/>
    <s v="Female"/>
    <n v="41"/>
    <n v="4"/>
    <n v="0"/>
    <n v="1"/>
    <n v="0"/>
    <n v="0"/>
    <n v="194902.16"/>
    <x v="1"/>
    <n v="0"/>
    <n v="1"/>
    <x v="0"/>
  </r>
  <r>
    <n v="15811490"/>
    <n v="627"/>
    <s v="France"/>
    <s v="Male"/>
    <n v="33"/>
    <n v="5"/>
    <n v="0"/>
    <n v="2"/>
    <n v="1"/>
    <n v="1"/>
    <n v="103737.82"/>
    <x v="1"/>
    <n v="0"/>
    <n v="1"/>
    <x v="0"/>
  </r>
  <r>
    <n v="15808582"/>
    <n v="665"/>
    <s v="France"/>
    <s v="Female"/>
    <n v="40"/>
    <n v="6"/>
    <n v="0"/>
    <n v="1"/>
    <n v="1"/>
    <n v="1"/>
    <n v="161848.03"/>
    <x v="1"/>
    <n v="0"/>
    <n v="1"/>
    <x v="0"/>
  </r>
  <r>
    <n v="15755209"/>
    <n v="484"/>
    <s v="Spain"/>
    <s v="Female"/>
    <n v="35"/>
    <n v="7"/>
    <n v="133868.21"/>
    <n v="1"/>
    <n v="1"/>
    <n v="1"/>
    <n v="27286.1"/>
    <x v="1"/>
    <n v="0"/>
    <n v="0"/>
    <x v="0"/>
  </r>
  <r>
    <n v="15637979"/>
    <n v="664"/>
    <s v="Germany"/>
    <s v="Female"/>
    <n v="36"/>
    <n v="2"/>
    <n v="127160.78"/>
    <n v="2"/>
    <n v="1"/>
    <n v="0"/>
    <n v="78140.75"/>
    <x v="1"/>
    <n v="0"/>
    <n v="1"/>
    <x v="1"/>
  </r>
  <r>
    <n v="15600739"/>
    <n v="562"/>
    <s v="Spain"/>
    <s v="Female"/>
    <n v="35"/>
    <n v="0"/>
    <n v="0"/>
    <n v="2"/>
    <n v="1"/>
    <n v="0"/>
    <n v="119899.52"/>
    <x v="1"/>
    <n v="0"/>
    <n v="1"/>
    <x v="1"/>
  </r>
  <r>
    <n v="15747807"/>
    <n v="720"/>
    <s v="France"/>
    <s v="Female"/>
    <n v="43"/>
    <n v="6"/>
    <n v="137824.03"/>
    <n v="2"/>
    <n v="1"/>
    <n v="0"/>
    <n v="172557.77"/>
    <x v="1"/>
    <n v="0"/>
    <n v="1"/>
    <x v="0"/>
  </r>
  <r>
    <n v="15601026"/>
    <n v="572"/>
    <s v="Germany"/>
    <s v="Female"/>
    <n v="19"/>
    <n v="1"/>
    <n v="138657.07999999999"/>
    <n v="1"/>
    <n v="1"/>
    <n v="1"/>
    <n v="16161.82"/>
    <x v="1"/>
    <n v="0"/>
    <n v="0"/>
    <x v="1"/>
  </r>
  <r>
    <n v="15637414"/>
    <n v="618"/>
    <s v="France"/>
    <s v="Female"/>
    <n v="24"/>
    <n v="7"/>
    <n v="128736.39"/>
    <n v="1"/>
    <n v="0"/>
    <n v="1"/>
    <n v="37147.61"/>
    <x v="1"/>
    <n v="0"/>
    <n v="0"/>
    <x v="0"/>
  </r>
  <r>
    <n v="15611088"/>
    <n v="790"/>
    <s v="France"/>
    <s v="Female"/>
    <n v="31"/>
    <n v="9"/>
    <n v="0"/>
    <n v="2"/>
    <n v="1"/>
    <n v="0"/>
    <n v="84126.75"/>
    <x v="1"/>
    <n v="0"/>
    <n v="1"/>
    <x v="0"/>
  </r>
  <r>
    <n v="15782236"/>
    <n v="735"/>
    <s v="Spain"/>
    <s v="Male"/>
    <n v="34"/>
    <n v="5"/>
    <n v="0"/>
    <n v="2"/>
    <n v="0"/>
    <n v="0"/>
    <n v="71095.41"/>
    <x v="1"/>
    <n v="0"/>
    <n v="1"/>
    <x v="0"/>
  </r>
  <r>
    <n v="15720893"/>
    <n v="637"/>
    <s v="Spain"/>
    <s v="Female"/>
    <n v="34"/>
    <n v="9"/>
    <n v="0"/>
    <n v="2"/>
    <n v="0"/>
    <n v="0"/>
    <n v="26057.08"/>
    <x v="1"/>
    <n v="0"/>
    <n v="0"/>
    <x v="0"/>
  </r>
  <r>
    <n v="15627801"/>
    <s v="NULL"/>
    <s v="Spain"/>
    <s v="Male"/>
    <n v="33"/>
    <n v="3"/>
    <n v="176666.62"/>
    <n v="1"/>
    <n v="1"/>
    <n v="0"/>
    <n v="94670.77"/>
    <x v="1"/>
    <n v="0"/>
    <n v="1"/>
    <x v="1"/>
  </r>
  <r>
    <n v="15751710"/>
    <n v="729"/>
    <s v="Spain"/>
    <s v="Male"/>
    <n v="31"/>
    <n v="8"/>
    <n v="164870.81"/>
    <n v="2"/>
    <n v="1"/>
    <n v="1"/>
    <n v="9567.39"/>
    <x v="1"/>
    <n v="0"/>
    <n v="0"/>
    <x v="0"/>
  </r>
  <r>
    <n v="15573152"/>
    <n v="620"/>
    <s v="France"/>
    <s v="Female"/>
    <n v="41"/>
    <n v="9"/>
    <n v="0"/>
    <n v="2"/>
    <n v="0"/>
    <n v="0"/>
    <n v="88852.47"/>
    <x v="1"/>
    <n v="0"/>
    <n v="1"/>
    <x v="0"/>
  </r>
  <r>
    <n v="15638424"/>
    <n v="661"/>
    <s v="Germany"/>
    <s v="Female"/>
    <n v="35"/>
    <n v="5"/>
    <n v="150725.53"/>
    <n v="2"/>
    <n v="0"/>
    <n v="1"/>
    <n v="113656.85"/>
    <x v="1"/>
    <n v="0"/>
    <n v="1"/>
    <x v="0"/>
  </r>
  <r>
    <n v="15685500"/>
    <n v="772"/>
    <s v="Germany"/>
    <s v="Male"/>
    <n v="26"/>
    <n v="7"/>
    <n v="152400.51"/>
    <n v="2"/>
    <n v="1"/>
    <n v="0"/>
    <n v="79414"/>
    <x v="1"/>
    <n v="0"/>
    <n v="1"/>
    <x v="0"/>
  </r>
  <r>
    <n v="15643966"/>
    <n v="616"/>
    <s v="Germany"/>
    <s v="Male"/>
    <n v="45"/>
    <n v="3"/>
    <n v="143129.41"/>
    <n v="2"/>
    <n v="0"/>
    <n v="1"/>
    <n v="64327.26"/>
    <x v="1"/>
    <n v="0"/>
    <n v="1"/>
    <x v="1"/>
  </r>
  <r>
    <n v="15756850"/>
    <n v="479"/>
    <s v="France"/>
    <s v="Male"/>
    <n v="40"/>
    <n v="1"/>
    <n v="0"/>
    <n v="2"/>
    <n v="0"/>
    <n v="0"/>
    <n v="114996.43"/>
    <x v="1"/>
    <n v="0"/>
    <n v="1"/>
    <x v="1"/>
  </r>
  <r>
    <n v="15677369"/>
    <n v="554"/>
    <s v="Germany"/>
    <s v="Female"/>
    <n v="37"/>
    <n v="4"/>
    <n v="58629.97"/>
    <n v="1"/>
    <n v="0"/>
    <n v="0"/>
    <n v="182038.6"/>
    <x v="1"/>
    <n v="0"/>
    <n v="1"/>
    <x v="0"/>
  </r>
  <r>
    <n v="15810834"/>
    <n v="525"/>
    <s v="Spain"/>
    <s v="Female"/>
    <n v="57"/>
    <n v="2"/>
    <n v="145965.32999999999"/>
    <n v="1"/>
    <n v="1"/>
    <n v="1"/>
    <n v="64448.36"/>
    <x v="1"/>
    <n v="0"/>
    <n v="1"/>
    <x v="1"/>
  </r>
  <r>
    <n v="15653620"/>
    <n v="546"/>
    <s v="France"/>
    <s v="Female"/>
    <n v="27"/>
    <n v="8"/>
    <n v="0"/>
    <n v="2"/>
    <n v="1"/>
    <n v="1"/>
    <n v="14858.1"/>
    <x v="1"/>
    <n v="0"/>
    <n v="0"/>
    <x v="0"/>
  </r>
  <r>
    <n v="15738721"/>
    <n v="773"/>
    <s v="Spain"/>
    <s v="Male"/>
    <n v="41"/>
    <n v="9"/>
    <n v="102827.44"/>
    <n v="1"/>
    <n v="0"/>
    <n v="1"/>
    <n v="64595.25"/>
    <x v="1"/>
    <n v="0"/>
    <n v="1"/>
    <x v="0"/>
  </r>
  <r>
    <n v="15771086"/>
    <n v="512"/>
    <s v="France"/>
    <s v="Female"/>
    <n v="36"/>
    <n v="3"/>
    <n v="84327.77"/>
    <n v="2"/>
    <n v="1"/>
    <n v="0"/>
    <n v="17675.36"/>
    <x v="1"/>
    <n v="0"/>
    <n v="0"/>
    <x v="1"/>
  </r>
  <r>
    <n v="15812009"/>
    <n v="662"/>
    <s v="Spain"/>
    <s v="Male"/>
    <n v="38"/>
    <n v="4"/>
    <n v="0"/>
    <n v="2"/>
    <n v="1"/>
    <n v="0"/>
    <n v="136259.65"/>
    <x v="1"/>
    <n v="0"/>
    <n v="1"/>
    <x v="0"/>
  </r>
  <r>
    <n v="15633922"/>
    <n v="755"/>
    <s v="France"/>
    <s v="Male"/>
    <n v="30"/>
    <n v="4"/>
    <n v="123217.66"/>
    <n v="2"/>
    <n v="0"/>
    <n v="1"/>
    <n v="144183.1"/>
    <x v="1"/>
    <n v="0"/>
    <n v="1"/>
    <x v="0"/>
  </r>
  <r>
    <n v="15779711"/>
    <n v="750"/>
    <s v="Spain"/>
    <s v="Female"/>
    <n v="38"/>
    <n v="7"/>
    <n v="97257.41"/>
    <n v="2"/>
    <n v="0"/>
    <n v="1"/>
    <n v="179883.04"/>
    <x v="1"/>
    <n v="0"/>
    <n v="1"/>
    <x v="0"/>
  </r>
  <r>
    <n v="15776433"/>
    <n v="730"/>
    <s v="Spain"/>
    <s v="Male"/>
    <n v="62"/>
    <n v="2"/>
    <n v="0"/>
    <n v="2"/>
    <n v="1"/>
    <n v="1"/>
    <n v="186489.95"/>
    <x v="1"/>
    <n v="0"/>
    <n v="1"/>
    <x v="1"/>
  </r>
  <r>
    <n v="15603925"/>
    <n v="779"/>
    <s v="Spain"/>
    <s v="Female"/>
    <n v="26"/>
    <n v="4"/>
    <n v="174318.13"/>
    <n v="2"/>
    <n v="0"/>
    <n v="1"/>
    <n v="38296.21"/>
    <x v="1"/>
    <n v="0"/>
    <n v="0"/>
    <x v="0"/>
  </r>
  <r>
    <n v="15688074"/>
    <n v="802"/>
    <s v="Germany"/>
    <s v="Male"/>
    <n v="31"/>
    <n v="1"/>
    <n v="125013.72"/>
    <n v="1"/>
    <n v="1"/>
    <n v="1"/>
    <n v="187658.09"/>
    <x v="1"/>
    <n v="0"/>
    <n v="1"/>
    <x v="1"/>
  </r>
  <r>
    <n v="15581229"/>
    <n v="502"/>
    <s v="Germany"/>
    <s v="Female"/>
    <n v="32"/>
    <n v="1"/>
    <n v="173340.83"/>
    <n v="1"/>
    <n v="0"/>
    <n v="1"/>
    <n v="122763.95"/>
    <x v="1"/>
    <n v="0"/>
    <n v="1"/>
    <x v="1"/>
  </r>
  <r>
    <n v="15698932"/>
    <n v="756"/>
    <s v="Germany"/>
    <s v="Male"/>
    <n v="44"/>
    <n v="10"/>
    <n v="137452.09"/>
    <n v="1"/>
    <n v="1"/>
    <n v="0"/>
    <n v="189543.9"/>
    <x v="1"/>
    <n v="0"/>
    <n v="1"/>
    <x v="0"/>
  </r>
  <r>
    <n v="15603065"/>
    <n v="751"/>
    <s v="France"/>
    <s v="Female"/>
    <n v="30"/>
    <n v="6"/>
    <n v="0"/>
    <n v="2"/>
    <n v="1"/>
    <n v="0"/>
    <n v="15766.1"/>
    <x v="1"/>
    <n v="0"/>
    <n v="0"/>
    <x v="0"/>
  </r>
  <r>
    <n v="15682585"/>
    <n v="593"/>
    <s v="France"/>
    <s v="Male"/>
    <n v="35"/>
    <n v="9"/>
    <n v="114193.24"/>
    <n v="1"/>
    <n v="1"/>
    <n v="0"/>
    <n v="71154.100000000006"/>
    <x v="1"/>
    <n v="0"/>
    <n v="1"/>
    <x v="0"/>
  </r>
  <r>
    <n v="15592389"/>
    <n v="684"/>
    <s v="France"/>
    <s v="Male"/>
    <n v="27"/>
    <n v="2"/>
    <n v="134603.88"/>
    <n v="1"/>
    <n v="1"/>
    <n v="1"/>
    <n v="71725.73"/>
    <x v="1"/>
    <n v="0"/>
    <n v="1"/>
    <x v="1"/>
  </r>
  <r>
    <n v="15804256"/>
    <n v="765"/>
    <s v="Germany"/>
    <s v="Male"/>
    <n v="36"/>
    <n v="8"/>
    <n v="92310.54"/>
    <n v="2"/>
    <n v="1"/>
    <n v="1"/>
    <n v="72924.56"/>
    <x v="1"/>
    <n v="0"/>
    <n v="1"/>
    <x v="0"/>
  </r>
  <r>
    <n v="15789484"/>
    <n v="751"/>
    <s v="Germany"/>
    <s v="Female"/>
    <n v="36"/>
    <n v="6"/>
    <n v="169831.46"/>
    <n v="2"/>
    <n v="1"/>
    <n v="1"/>
    <n v="27758.36"/>
    <x v="1"/>
    <n v="0"/>
    <n v="0"/>
    <x v="0"/>
  </r>
  <r>
    <n v="15720187"/>
    <n v="479"/>
    <s v="Germany"/>
    <s v="Female"/>
    <n v="30"/>
    <n v="7"/>
    <n v="143964.35999999999"/>
    <n v="2"/>
    <n v="1"/>
    <n v="0"/>
    <n v="41879.99"/>
    <x v="1"/>
    <n v="0"/>
    <n v="0"/>
    <x v="0"/>
  </r>
  <r>
    <n v="15568982"/>
    <n v="726"/>
    <s v="France"/>
    <s v="Female"/>
    <n v="24"/>
    <n v="6"/>
    <n v="0"/>
    <n v="2"/>
    <n v="1"/>
    <n v="1"/>
    <n v="54724.03"/>
    <x v="1"/>
    <n v="0"/>
    <n v="1"/>
    <x v="0"/>
  </r>
  <r>
    <n v="15614782"/>
    <n v="526"/>
    <s v="France"/>
    <s v="Male"/>
    <n v="36"/>
    <n v="1"/>
    <n v="0"/>
    <n v="1"/>
    <n v="1"/>
    <n v="0"/>
    <n v="160696.72"/>
    <x v="1"/>
    <n v="0"/>
    <n v="1"/>
    <x v="1"/>
  </r>
  <r>
    <n v="15803457"/>
    <n v="750"/>
    <s v="France"/>
    <s v="Female"/>
    <n v="32"/>
    <n v="5"/>
    <n v="0"/>
    <n v="2"/>
    <n v="1"/>
    <n v="0"/>
    <n v="95611.47"/>
    <x v="1"/>
    <n v="0"/>
    <n v="1"/>
    <x v="0"/>
  </r>
  <r>
    <n v="15669169"/>
    <n v="775"/>
    <s v="Spain"/>
    <s v="Male"/>
    <n v="29"/>
    <n v="10"/>
    <n v="0"/>
    <n v="2"/>
    <n v="1"/>
    <n v="1"/>
    <n v="68143.929999999993"/>
    <x v="1"/>
    <n v="0"/>
    <n v="1"/>
    <x v="0"/>
  </r>
  <r>
    <n v="15619708"/>
    <n v="745"/>
    <s v="France"/>
    <s v="Male"/>
    <n v="25"/>
    <n v="5"/>
    <n v="157993.15"/>
    <n v="2"/>
    <n v="1"/>
    <n v="0"/>
    <n v="146041.45000000001"/>
    <x v="1"/>
    <n v="0"/>
    <n v="1"/>
    <x v="0"/>
  </r>
  <r>
    <n v="15629117"/>
    <n v="584"/>
    <s v="France"/>
    <s v="Male"/>
    <n v="28"/>
    <n v="10"/>
    <n v="0"/>
    <n v="2"/>
    <n v="1"/>
    <n v="0"/>
    <n v="19834.32"/>
    <x v="1"/>
    <n v="0"/>
    <n v="0"/>
    <x v="0"/>
  </r>
  <r>
    <n v="15794413"/>
    <n v="416"/>
    <s v="France"/>
    <s v="Male"/>
    <n v="32"/>
    <n v="0"/>
    <n v="0"/>
    <n v="2"/>
    <n v="0"/>
    <n v="1"/>
    <n v="878.87"/>
    <x v="1"/>
    <n v="0"/>
    <n v="0"/>
    <x v="1"/>
  </r>
  <r>
    <n v="15682541"/>
    <n v="616"/>
    <s v="Spain"/>
    <s v="Female"/>
    <n v="36"/>
    <n v="6"/>
    <n v="132311.71"/>
    <n v="1"/>
    <n v="0"/>
    <n v="0"/>
    <n v="15462.84"/>
    <x v="1"/>
    <n v="0"/>
    <n v="0"/>
    <x v="0"/>
  </r>
  <r>
    <n v="15587562"/>
    <n v="484"/>
    <s v="France"/>
    <s v="Female"/>
    <n v="29"/>
    <n v="4"/>
    <n v="130114.39"/>
    <n v="1"/>
    <n v="1"/>
    <n v="0"/>
    <n v="164017.89000000001"/>
    <x v="1"/>
    <n v="0"/>
    <n v="1"/>
    <x v="0"/>
  </r>
  <r>
    <n v="15695846"/>
    <n v="684"/>
    <s v="France"/>
    <s v="Female"/>
    <n v="34"/>
    <n v="6"/>
    <n v="0"/>
    <n v="2"/>
    <n v="1"/>
    <n v="1"/>
    <n v="130928.22"/>
    <x v="1"/>
    <n v="0"/>
    <n v="1"/>
    <x v="0"/>
  </r>
  <r>
    <n v="15725311"/>
    <n v="726"/>
    <s v="France"/>
    <s v="Female"/>
    <n v="31"/>
    <n v="9"/>
    <n v="114722.05"/>
    <n v="2"/>
    <n v="1"/>
    <n v="1"/>
    <n v="98178.57"/>
    <x v="1"/>
    <n v="0"/>
    <n v="1"/>
    <x v="0"/>
  </r>
  <r>
    <n v="15733114"/>
    <n v="552"/>
    <s v="Spain"/>
    <s v="Male"/>
    <n v="45"/>
    <n v="9"/>
    <n v="0"/>
    <n v="2"/>
    <n v="1"/>
    <n v="0"/>
    <n v="26752.560000000001"/>
    <x v="1"/>
    <n v="0"/>
    <n v="0"/>
    <x v="0"/>
  </r>
  <r>
    <n v="15792365"/>
    <n v="501"/>
    <s v="France"/>
    <s v="Male"/>
    <n v="44"/>
    <n v="4"/>
    <n v="142051.07"/>
    <n v="2"/>
    <n v="0"/>
    <n v="1"/>
    <n v="74940.5"/>
    <x v="1"/>
    <n v="0"/>
    <n v="1"/>
    <x v="0"/>
  </r>
  <r>
    <n v="15740404"/>
    <n v="758"/>
    <s v="France"/>
    <s v="Female"/>
    <n v="34"/>
    <n v="3"/>
    <n v="0"/>
    <n v="2"/>
    <n v="1"/>
    <n v="1"/>
    <n v="124226.16"/>
    <x v="1"/>
    <n v="0"/>
    <n v="1"/>
    <x v="1"/>
  </r>
  <r>
    <n v="15668444"/>
    <n v="590"/>
    <s v="Spain"/>
    <s v="Female"/>
    <n v="44"/>
    <n v="3"/>
    <n v="139432.37"/>
    <n v="1"/>
    <n v="1"/>
    <n v="0"/>
    <n v="62222.81"/>
    <x v="1"/>
    <n v="0"/>
    <n v="1"/>
    <x v="1"/>
  </r>
  <r>
    <n v="15642394"/>
    <n v="529"/>
    <s v="Spain"/>
    <s v="Male"/>
    <n v="35"/>
    <n v="5"/>
    <n v="0"/>
    <n v="2"/>
    <n v="1"/>
    <n v="1"/>
    <n v="187288.5"/>
    <x v="1"/>
    <n v="0"/>
    <n v="1"/>
    <x v="0"/>
  </r>
  <r>
    <n v="15658485"/>
    <n v="785"/>
    <s v="France"/>
    <s v="Female"/>
    <n v="34"/>
    <n v="9"/>
    <n v="70302.48"/>
    <n v="1"/>
    <n v="1"/>
    <n v="1"/>
    <n v="68600.36"/>
    <x v="1"/>
    <n v="0"/>
    <n v="1"/>
    <x v="0"/>
  </r>
  <r>
    <n v="15788218"/>
    <n v="549"/>
    <s v="Spain"/>
    <s v="Female"/>
    <n v="24"/>
    <n v="9"/>
    <n v="0"/>
    <n v="2"/>
    <n v="1"/>
    <n v="1"/>
    <n v="14406.41"/>
    <x v="1"/>
    <n v="0"/>
    <n v="0"/>
    <x v="0"/>
  </r>
  <r>
    <n v="15777211"/>
    <n v="515"/>
    <s v="France"/>
    <s v="Male"/>
    <n v="65"/>
    <n v="7"/>
    <n v="92113.61"/>
    <n v="1"/>
    <n v="1"/>
    <n v="1"/>
    <n v="142548.32999999999"/>
    <x v="1"/>
    <n v="0"/>
    <n v="1"/>
    <x v="0"/>
  </r>
  <r>
    <n v="15613880"/>
    <n v="591"/>
    <s v="Spain"/>
    <s v="Male"/>
    <n v="58"/>
    <n v="5"/>
    <n v="128468.69"/>
    <n v="1"/>
    <n v="0"/>
    <n v="1"/>
    <n v="137254.54999999999"/>
    <x v="1"/>
    <n v="0"/>
    <n v="1"/>
    <x v="0"/>
  </r>
  <r>
    <n v="15647311"/>
    <n v="608"/>
    <s v="Spain"/>
    <s v="Female"/>
    <n v="41"/>
    <n v="1"/>
    <n v="83807.86"/>
    <n v="1"/>
    <n v="0"/>
    <n v="1"/>
    <n v="112542.58"/>
    <x v="1"/>
    <n v="0"/>
    <n v="1"/>
    <x v="1"/>
  </r>
  <r>
    <n v="15632210"/>
    <n v="657"/>
    <s v="Germany"/>
    <s v="Male"/>
    <n v="25"/>
    <n v="2"/>
    <n v="171770.55"/>
    <n v="1"/>
    <n v="1"/>
    <n v="0"/>
    <n v="22745.5"/>
    <x v="1"/>
    <n v="0"/>
    <n v="0"/>
    <x v="1"/>
  </r>
  <r>
    <n v="15726631"/>
    <n v="758"/>
    <s v="France"/>
    <s v="Female"/>
    <n v="39"/>
    <n v="6"/>
    <n v="127357.75999999999"/>
    <n v="1"/>
    <n v="0"/>
    <n v="1"/>
    <n v="56577"/>
    <x v="1"/>
    <n v="0"/>
    <n v="1"/>
    <x v="0"/>
  </r>
  <r>
    <n v="15645248"/>
    <n v="510"/>
    <s v="France"/>
    <s v="Female"/>
    <n v="30"/>
    <n v="0"/>
    <n v="0"/>
    <n v="2"/>
    <n v="1"/>
    <n v="1"/>
    <n v="130553.47"/>
    <x v="1"/>
    <n v="0"/>
    <n v="1"/>
    <x v="1"/>
  </r>
  <r>
    <n v="15658032"/>
    <n v="701"/>
    <s v="France"/>
    <s v="Male"/>
    <n v="39"/>
    <n v="2"/>
    <n v="0"/>
    <n v="2"/>
    <n v="1"/>
    <n v="1"/>
    <n v="82526.92"/>
    <x v="1"/>
    <n v="0"/>
    <n v="1"/>
    <x v="1"/>
  </r>
  <r>
    <n v="15694366"/>
    <n v="714"/>
    <s v="Germany"/>
    <s v="Male"/>
    <n v="42"/>
    <n v="2"/>
    <n v="177640.09"/>
    <n v="1"/>
    <n v="0"/>
    <n v="1"/>
    <n v="47166.55"/>
    <x v="1"/>
    <n v="0"/>
    <n v="1"/>
    <x v="1"/>
  </r>
  <r>
    <n v="15714689"/>
    <n v="591"/>
    <s v="Spain"/>
    <s v="Male"/>
    <n v="29"/>
    <n v="1"/>
    <n v="97541.24"/>
    <n v="1"/>
    <n v="1"/>
    <n v="1"/>
    <n v="196356.17"/>
    <x v="1"/>
    <n v="0"/>
    <n v="1"/>
    <x v="1"/>
  </r>
  <r>
    <n v="15788659"/>
    <n v="695"/>
    <s v="France"/>
    <s v="Male"/>
    <n v="46"/>
    <n v="4"/>
    <n v="0"/>
    <n v="2"/>
    <n v="1"/>
    <n v="1"/>
    <n v="137537.22"/>
    <x v="1"/>
    <n v="0"/>
    <n v="1"/>
    <x v="0"/>
  </r>
  <r>
    <n v="15712825"/>
    <n v="511"/>
    <s v="Spain"/>
    <s v="Female"/>
    <n v="29"/>
    <n v="9"/>
    <n v="0"/>
    <n v="2"/>
    <n v="0"/>
    <n v="1"/>
    <n v="140676.98000000001"/>
    <x v="1"/>
    <n v="0"/>
    <n v="1"/>
    <x v="0"/>
  </r>
  <r>
    <n v="15624623"/>
    <n v="516"/>
    <s v="France"/>
    <s v="Male"/>
    <n v="35"/>
    <n v="10"/>
    <n v="104088.59"/>
    <n v="2"/>
    <n v="0"/>
    <n v="0"/>
    <n v="119666"/>
    <x v="1"/>
    <n v="0"/>
    <n v="1"/>
    <x v="0"/>
  </r>
  <r>
    <n v="15789669"/>
    <n v="510"/>
    <s v="France"/>
    <s v="Male"/>
    <n v="65"/>
    <n v="2"/>
    <n v="0"/>
    <n v="2"/>
    <n v="1"/>
    <n v="1"/>
    <n v="48071.61"/>
    <x v="1"/>
    <n v="0"/>
    <n v="1"/>
    <x v="1"/>
  </r>
  <r>
    <n v="15811773"/>
    <n v="543"/>
    <s v="France"/>
    <s v="Male"/>
    <n v="36"/>
    <n v="4"/>
    <n v="0"/>
    <n v="2"/>
    <n v="1"/>
    <n v="1"/>
    <n v="141210.5"/>
    <x v="1"/>
    <n v="0"/>
    <n v="1"/>
    <x v="0"/>
  </r>
  <r>
    <n v="15619360"/>
    <n v="472"/>
    <s v="Spain"/>
    <s v="Male"/>
    <n v="40"/>
    <n v="4"/>
    <n v="0"/>
    <n v="1"/>
    <n v="1"/>
    <n v="0"/>
    <n v="70154.22"/>
    <x v="1"/>
    <n v="0"/>
    <n v="1"/>
    <x v="0"/>
  </r>
  <r>
    <n v="15601274"/>
    <n v="667"/>
    <s v="Spain"/>
    <s v="Female"/>
    <n v="40"/>
    <n v="1"/>
    <n v="146502.07"/>
    <n v="1"/>
    <n v="1"/>
    <n v="0"/>
    <n v="19162.89"/>
    <x v="1"/>
    <n v="0"/>
    <n v="0"/>
    <x v="1"/>
  </r>
  <r>
    <n v="15787619"/>
    <n v="844"/>
    <s v="France"/>
    <s v="Male"/>
    <n v="18"/>
    <n v="2"/>
    <n v="160980.03"/>
    <n v="1"/>
    <n v="0"/>
    <n v="0"/>
    <n v="145936.28"/>
    <x v="1"/>
    <n v="0"/>
    <n v="1"/>
    <x v="1"/>
  </r>
  <r>
    <n v="15677305"/>
    <n v="490"/>
    <s v="France"/>
    <s v="Female"/>
    <n v="35"/>
    <n v="7"/>
    <n v="107749.03"/>
    <n v="1"/>
    <n v="1"/>
    <n v="1"/>
    <n v="3937.37"/>
    <x v="1"/>
    <n v="0"/>
    <n v="0"/>
    <x v="0"/>
  </r>
  <r>
    <n v="15809616"/>
    <n v="626"/>
    <s v="Spain"/>
    <s v="Male"/>
    <n v="26"/>
    <n v="8"/>
    <n v="0"/>
    <n v="2"/>
    <n v="0"/>
    <n v="0"/>
    <n v="191420.71"/>
    <x v="1"/>
    <n v="0"/>
    <n v="1"/>
    <x v="0"/>
  </r>
  <r>
    <n v="15662100"/>
    <n v="850"/>
    <s v="Germany"/>
    <s v="Female"/>
    <n v="44"/>
    <n v="5"/>
    <n v="128605.32"/>
    <n v="1"/>
    <n v="0"/>
    <n v="1"/>
    <n v="171096.2"/>
    <x v="1"/>
    <n v="0"/>
    <n v="1"/>
    <x v="0"/>
  </r>
  <r>
    <n v="15614049"/>
    <n v="664"/>
    <s v="France"/>
    <s v="Male"/>
    <n v="55"/>
    <n v="8"/>
    <n v="0"/>
    <n v="2"/>
    <n v="1"/>
    <n v="1"/>
    <n v="139161.64000000001"/>
    <x v="1"/>
    <n v="0"/>
    <n v="1"/>
    <x v="0"/>
  </r>
  <r>
    <n v="15680772"/>
    <n v="721"/>
    <s v="Spain"/>
    <s v="Female"/>
    <n v="36"/>
    <n v="2"/>
    <n v="0"/>
    <n v="2"/>
    <n v="1"/>
    <n v="1"/>
    <n v="106977.8"/>
    <x v="1"/>
    <n v="0"/>
    <n v="1"/>
    <x v="1"/>
  </r>
  <r>
    <n v="15666633"/>
    <n v="758"/>
    <s v="Spain"/>
    <s v="Male"/>
    <n v="56"/>
    <n v="1"/>
    <n v="0"/>
    <n v="2"/>
    <n v="1"/>
    <n v="1"/>
    <n v="10643.38"/>
    <x v="1"/>
    <n v="0"/>
    <n v="0"/>
    <x v="1"/>
  </r>
  <r>
    <n v="15628112"/>
    <n v="771"/>
    <s v="Germany"/>
    <s v="Female"/>
    <n v="36"/>
    <n v="5"/>
    <n v="77846.899999999994"/>
    <n v="1"/>
    <n v="0"/>
    <n v="0"/>
    <n v="99805.99"/>
    <x v="1"/>
    <n v="0"/>
    <n v="1"/>
    <x v="0"/>
  </r>
  <r>
    <n v="15690134"/>
    <n v="464"/>
    <s v="Germany"/>
    <s v="Female"/>
    <n v="42"/>
    <n v="3"/>
    <n v="85679.25"/>
    <n v="1"/>
    <n v="1"/>
    <n v="1"/>
    <n v="164104.74"/>
    <x v="1"/>
    <n v="0"/>
    <n v="1"/>
    <x v="1"/>
  </r>
  <r>
    <n v="15734565"/>
    <n v="696"/>
    <s v="France"/>
    <s v="Male"/>
    <n v="29"/>
    <n v="8"/>
    <n v="0"/>
    <n v="2"/>
    <n v="1"/>
    <n v="0"/>
    <n v="191166.09"/>
    <x v="1"/>
    <n v="0"/>
    <n v="1"/>
    <x v="0"/>
  </r>
  <r>
    <n v="15742358"/>
    <n v="696"/>
    <s v="Germany"/>
    <s v="Male"/>
    <n v="32"/>
    <n v="8"/>
    <n v="101160.99"/>
    <n v="1"/>
    <n v="1"/>
    <n v="1"/>
    <n v="115916.55"/>
    <x v="1"/>
    <n v="0"/>
    <n v="1"/>
    <x v="0"/>
  </r>
  <r>
    <n v="15689044"/>
    <n v="539"/>
    <s v="France"/>
    <s v="Male"/>
    <n v="37"/>
    <n v="2"/>
    <n v="127609.59"/>
    <n v="1"/>
    <n v="1"/>
    <n v="0"/>
    <n v="98646.22"/>
    <x v="1"/>
    <n v="0"/>
    <n v="1"/>
    <x v="1"/>
  </r>
  <r>
    <n v="15743192"/>
    <n v="623"/>
    <s v="France"/>
    <s v="Female"/>
    <n v="44"/>
    <n v="6"/>
    <n v="0"/>
    <n v="2"/>
    <n v="0"/>
    <n v="0"/>
    <n v="167162.43"/>
    <x v="1"/>
    <n v="0"/>
    <n v="1"/>
    <x v="0"/>
  </r>
  <r>
    <n v="15580146"/>
    <n v="738"/>
    <s v="France"/>
    <s v="Male"/>
    <n v="31"/>
    <n v="9"/>
    <n v="82674.149999999994"/>
    <n v="1"/>
    <n v="1"/>
    <n v="0"/>
    <n v="41970.720000000001"/>
    <x v="1"/>
    <n v="0"/>
    <n v="0"/>
    <x v="0"/>
  </r>
  <r>
    <n v="15644753"/>
    <n v="848"/>
    <s v="Spain"/>
    <s v="Male"/>
    <n v="40"/>
    <n v="3"/>
    <n v="110929.96"/>
    <n v="1"/>
    <n v="1"/>
    <n v="1"/>
    <n v="30876.84"/>
    <x v="1"/>
    <n v="0"/>
    <n v="0"/>
    <x v="1"/>
  </r>
  <r>
    <n v="15625021"/>
    <n v="585"/>
    <s v="France"/>
    <s v="Male"/>
    <n v="42"/>
    <n v="2"/>
    <n v="0"/>
    <n v="2"/>
    <n v="1"/>
    <n v="1"/>
    <n v="18657.77"/>
    <x v="1"/>
    <n v="0"/>
    <n v="0"/>
    <x v="1"/>
  </r>
  <r>
    <n v="15651280"/>
    <n v="742"/>
    <s v="Germany"/>
    <s v="Male"/>
    <n v="35"/>
    <n v="5"/>
    <n v="136857"/>
    <n v="1"/>
    <n v="0"/>
    <n v="0"/>
    <n v="84509.57"/>
    <x v="1"/>
    <n v="0"/>
    <n v="1"/>
    <x v="0"/>
  </r>
  <r>
    <n v="15709737"/>
    <n v="643"/>
    <s v="France"/>
    <s v="Male"/>
    <n v="36"/>
    <n v="7"/>
    <n v="161064.64000000001"/>
    <n v="2"/>
    <n v="0"/>
    <n v="1"/>
    <n v="84294.82"/>
    <x v="1"/>
    <n v="0"/>
    <n v="1"/>
    <x v="0"/>
  </r>
  <r>
    <n v="15613085"/>
    <n v="628"/>
    <s v="Spain"/>
    <s v="Female"/>
    <n v="33"/>
    <n v="3"/>
    <n v="0"/>
    <n v="1"/>
    <n v="1"/>
    <n v="1"/>
    <n v="188193.25"/>
    <x v="1"/>
    <n v="0"/>
    <n v="1"/>
    <x v="1"/>
  </r>
  <r>
    <n v="15713853"/>
    <n v="732"/>
    <s v="Germany"/>
    <s v="Male"/>
    <n v="42"/>
    <n v="9"/>
    <n v="108748.08"/>
    <n v="2"/>
    <n v="1"/>
    <n v="1"/>
    <n v="65323.11"/>
    <x v="1"/>
    <n v="0"/>
    <n v="1"/>
    <x v="0"/>
  </r>
  <r>
    <n v="15600651"/>
    <n v="749"/>
    <s v="France"/>
    <s v="Male"/>
    <n v="24"/>
    <n v="1"/>
    <n v="0"/>
    <n v="3"/>
    <n v="1"/>
    <n v="1"/>
    <n v="47911.03"/>
    <x v="1"/>
    <n v="1"/>
    <n v="1"/>
    <x v="1"/>
  </r>
  <r>
    <n v="15777352"/>
    <n v="568"/>
    <s v="Spain"/>
    <s v="Female"/>
    <n v="32"/>
    <n v="7"/>
    <n v="169399.6"/>
    <n v="1"/>
    <n v="1"/>
    <n v="0"/>
    <n v="61936.22"/>
    <x v="1"/>
    <n v="0"/>
    <n v="1"/>
    <x v="0"/>
  </r>
  <r>
    <n v="15717225"/>
    <n v="544"/>
    <s v="France"/>
    <s v="Female"/>
    <n v="21"/>
    <n v="10"/>
    <n v="161525.96"/>
    <n v="2"/>
    <n v="1"/>
    <n v="0"/>
    <n v="9262.77"/>
    <x v="1"/>
    <n v="0"/>
    <n v="0"/>
    <x v="0"/>
  </r>
  <r>
    <n v="15778463"/>
    <n v="657"/>
    <s v="France"/>
    <s v="Female"/>
    <n v="37"/>
    <n v="6"/>
    <n v="95845.6"/>
    <n v="1"/>
    <n v="1"/>
    <n v="0"/>
    <n v="122218.23"/>
    <x v="1"/>
    <n v="0"/>
    <n v="1"/>
    <x v="0"/>
  </r>
  <r>
    <n v="15593601"/>
    <n v="734"/>
    <s v="France"/>
    <s v="Male"/>
    <n v="34"/>
    <n v="6"/>
    <n v="133598.39999999999"/>
    <n v="1"/>
    <n v="1"/>
    <n v="1"/>
    <n v="13107.24"/>
    <x v="1"/>
    <n v="0"/>
    <n v="0"/>
    <x v="0"/>
  </r>
  <r>
    <n v="15592461"/>
    <n v="603"/>
    <s v="Germany"/>
    <s v="Male"/>
    <n v="26"/>
    <n v="4"/>
    <n v="109166.37"/>
    <n v="1"/>
    <n v="1"/>
    <n v="1"/>
    <n v="92840.67"/>
    <x v="1"/>
    <n v="0"/>
    <n v="1"/>
    <x v="0"/>
  </r>
  <r>
    <n v="15754605"/>
    <n v="563"/>
    <s v="France"/>
    <s v="Female"/>
    <n v="39"/>
    <n v="5"/>
    <n v="0"/>
    <n v="2"/>
    <n v="1"/>
    <n v="1"/>
    <n v="17603.810000000001"/>
    <x v="1"/>
    <n v="0"/>
    <n v="0"/>
    <x v="0"/>
  </r>
  <r>
    <n v="15702014"/>
    <n v="555"/>
    <s v="Spain"/>
    <s v="Male"/>
    <n v="33"/>
    <n v="1"/>
    <n v="56084.69"/>
    <n v="2"/>
    <n v="0"/>
    <n v="0"/>
    <n v="178798.13"/>
    <x v="1"/>
    <n v="0"/>
    <n v="1"/>
    <x v="1"/>
  </r>
  <r>
    <n v="15654238"/>
    <n v="673"/>
    <s v="France"/>
    <s v="Female"/>
    <n v="40"/>
    <n v="5"/>
    <n v="137494.28"/>
    <n v="1"/>
    <n v="1"/>
    <n v="0"/>
    <n v="81753.919999999998"/>
    <x v="1"/>
    <n v="0"/>
    <n v="1"/>
    <x v="0"/>
  </r>
  <r>
    <n v="15656333"/>
    <n v="574"/>
    <s v="France"/>
    <s v="Female"/>
    <n v="33"/>
    <n v="3"/>
    <n v="134348.57"/>
    <n v="1"/>
    <n v="1"/>
    <n v="0"/>
    <n v="63163.99"/>
    <x v="1"/>
    <n v="0"/>
    <n v="1"/>
    <x v="1"/>
  </r>
  <r>
    <n v="15656176"/>
    <n v="501"/>
    <s v="France"/>
    <s v="Male"/>
    <n v="57"/>
    <n v="10"/>
    <n v="0"/>
    <n v="2"/>
    <n v="1"/>
    <n v="1"/>
    <n v="47847.19"/>
    <x v="1"/>
    <n v="0"/>
    <n v="1"/>
    <x v="0"/>
  </r>
  <r>
    <n v="15750803"/>
    <n v="693"/>
    <s v="France"/>
    <s v="Female"/>
    <n v="30"/>
    <n v="6"/>
    <n v="127992.25"/>
    <n v="1"/>
    <n v="1"/>
    <n v="1"/>
    <n v="50457.2"/>
    <x v="1"/>
    <n v="0"/>
    <n v="1"/>
    <x v="0"/>
  </r>
  <r>
    <n v="15631681"/>
    <n v="807"/>
    <s v="Spain"/>
    <s v="Female"/>
    <n v="43"/>
    <n v="0"/>
    <n v="0"/>
    <n v="2"/>
    <n v="0"/>
    <n v="1"/>
    <n v="85523.24"/>
    <x v="1"/>
    <n v="0"/>
    <n v="1"/>
    <x v="1"/>
  </r>
  <r>
    <n v="15650068"/>
    <n v="511"/>
    <s v="France"/>
    <s v="Male"/>
    <n v="58"/>
    <n v="0"/>
    <n v="149117.31"/>
    <n v="1"/>
    <n v="1"/>
    <n v="1"/>
    <n v="162599.51"/>
    <x v="1"/>
    <n v="0"/>
    <n v="1"/>
    <x v="1"/>
  </r>
  <r>
    <n v="15685320"/>
    <n v="767"/>
    <s v="France"/>
    <s v="Male"/>
    <n v="36"/>
    <n v="3"/>
    <n v="139180.20000000001"/>
    <n v="1"/>
    <n v="0"/>
    <n v="0"/>
    <n v="123880.19"/>
    <x v="1"/>
    <n v="0"/>
    <n v="1"/>
    <x v="1"/>
  </r>
  <r>
    <n v="15706647"/>
    <n v="761"/>
    <s v="France"/>
    <s v="Male"/>
    <n v="31"/>
    <n v="7"/>
    <n v="0"/>
    <n v="3"/>
    <n v="1"/>
    <n v="1"/>
    <n v="166698.18"/>
    <x v="1"/>
    <n v="1"/>
    <n v="1"/>
    <x v="0"/>
  </r>
  <r>
    <n v="15622911"/>
    <n v="759"/>
    <s v="France"/>
    <s v="Male"/>
    <n v="42"/>
    <n v="4"/>
    <n v="105420.18"/>
    <n v="1"/>
    <n v="0"/>
    <n v="1"/>
    <n v="121409.06"/>
    <x v="1"/>
    <n v="0"/>
    <n v="1"/>
    <x v="0"/>
  </r>
  <r>
    <n v="15653780"/>
    <n v="621"/>
    <s v="France"/>
    <s v="Female"/>
    <n v="43"/>
    <n v="5"/>
    <n v="0"/>
    <n v="1"/>
    <n v="1"/>
    <n v="1"/>
    <n v="47578.45"/>
    <x v="1"/>
    <n v="0"/>
    <n v="1"/>
    <x v="0"/>
  </r>
  <r>
    <n v="15700696"/>
    <n v="738"/>
    <s v="Spain"/>
    <s v="Male"/>
    <n v="31"/>
    <n v="9"/>
    <n v="79019.8"/>
    <n v="1"/>
    <n v="1"/>
    <n v="1"/>
    <n v="18606.23"/>
    <x v="1"/>
    <n v="0"/>
    <n v="0"/>
    <x v="0"/>
  </r>
  <r>
    <n v="15573112"/>
    <n v="602"/>
    <s v="Spain"/>
    <s v="Male"/>
    <n v="29"/>
    <n v="5"/>
    <n v="103907.28"/>
    <n v="1"/>
    <n v="1"/>
    <n v="0"/>
    <n v="161229.84"/>
    <x v="1"/>
    <n v="0"/>
    <n v="1"/>
    <x v="0"/>
  </r>
  <r>
    <n v="15674991"/>
    <n v="667"/>
    <s v="France"/>
    <s v="Male"/>
    <n v="42"/>
    <n v="9"/>
    <n v="0"/>
    <n v="2"/>
    <n v="0"/>
    <n v="1"/>
    <n v="58137.42"/>
    <x v="1"/>
    <n v="0"/>
    <n v="1"/>
    <x v="0"/>
  </r>
  <r>
    <n v="15718369"/>
    <n v="795"/>
    <s v="Germany"/>
    <s v="Female"/>
    <n v="33"/>
    <n v="9"/>
    <n v="130862.43"/>
    <n v="1"/>
    <n v="1"/>
    <n v="1"/>
    <n v="114935.21"/>
    <x v="1"/>
    <n v="0"/>
    <n v="1"/>
    <x v="0"/>
  </r>
  <r>
    <n v="15632264"/>
    <n v="476"/>
    <s v="France"/>
    <s v="Female"/>
    <n v="34"/>
    <n v="10"/>
    <n v="0"/>
    <n v="2"/>
    <n v="1"/>
    <n v="0"/>
    <n v="26260.98"/>
    <x v="1"/>
    <n v="0"/>
    <n v="0"/>
    <x v="0"/>
  </r>
  <r>
    <n v="15580203"/>
    <n v="674"/>
    <s v="Spain"/>
    <s v="Male"/>
    <n v="39"/>
    <n v="6"/>
    <n v="120193.42"/>
    <n v="1"/>
    <n v="0"/>
    <n v="0"/>
    <n v="100130.95"/>
    <x v="1"/>
    <n v="0"/>
    <n v="1"/>
    <x v="0"/>
  </r>
  <r>
    <n v="15575492"/>
    <n v="828"/>
    <s v="France"/>
    <s v="Female"/>
    <n v="41"/>
    <n v="7"/>
    <n v="0"/>
    <n v="2"/>
    <n v="1"/>
    <n v="0"/>
    <n v="171378.77"/>
    <x v="1"/>
    <n v="0"/>
    <n v="1"/>
    <x v="0"/>
  </r>
  <r>
    <n v="15648064"/>
    <n v="649"/>
    <s v="France"/>
    <s v="Male"/>
    <n v="33"/>
    <n v="2"/>
    <n v="0"/>
    <n v="2"/>
    <n v="1"/>
    <n v="0"/>
    <n v="2010.98"/>
    <x v="1"/>
    <n v="0"/>
    <n v="0"/>
    <x v="1"/>
  </r>
  <r>
    <n v="15756475"/>
    <n v="551"/>
    <s v="Germany"/>
    <s v="Male"/>
    <n v="31"/>
    <n v="9"/>
    <n v="82293.820000000007"/>
    <n v="2"/>
    <n v="1"/>
    <n v="1"/>
    <n v="91565.25"/>
    <x v="1"/>
    <n v="0"/>
    <n v="1"/>
    <x v="0"/>
  </r>
  <r>
    <n v="15776231"/>
    <n v="626"/>
    <s v="Germany"/>
    <s v="Male"/>
    <n v="35"/>
    <n v="4"/>
    <n v="88109.81"/>
    <n v="1"/>
    <n v="1"/>
    <n v="1"/>
    <n v="32825.5"/>
    <x v="1"/>
    <n v="0"/>
    <n v="0"/>
    <x v="0"/>
  </r>
  <r>
    <n v="15667871"/>
    <n v="572"/>
    <s v="Spain"/>
    <s v="Male"/>
    <n v="35"/>
    <n v="4"/>
    <n v="152390.26"/>
    <n v="1"/>
    <n v="1"/>
    <n v="0"/>
    <n v="128123.66"/>
    <x v="1"/>
    <n v="0"/>
    <n v="1"/>
    <x v="0"/>
  </r>
  <r>
    <n v="15724296"/>
    <n v="684"/>
    <s v="Spain"/>
    <s v="Male"/>
    <n v="41"/>
    <n v="2"/>
    <n v="119782.72"/>
    <n v="2"/>
    <n v="0"/>
    <n v="0"/>
    <n v="120284.67"/>
    <x v="1"/>
    <n v="0"/>
    <n v="1"/>
    <x v="1"/>
  </r>
  <r>
    <n v="15721935"/>
    <n v="521"/>
    <s v="France"/>
    <s v="Male"/>
    <n v="25"/>
    <n v="7"/>
    <n v="0"/>
    <n v="2"/>
    <n v="1"/>
    <n v="1"/>
    <n v="157878.67000000001"/>
    <x v="1"/>
    <n v="0"/>
    <n v="1"/>
    <x v="0"/>
  </r>
  <r>
    <n v="15598883"/>
    <n v="599"/>
    <s v="Spain"/>
    <s v="Female"/>
    <n v="37"/>
    <n v="2"/>
    <n v="0"/>
    <n v="2"/>
    <n v="1"/>
    <n v="1"/>
    <n v="143739.29"/>
    <x v="1"/>
    <n v="0"/>
    <n v="1"/>
    <x v="1"/>
  </r>
  <r>
    <n v="15807709"/>
    <n v="714"/>
    <s v="Germany"/>
    <s v="Female"/>
    <n v="55"/>
    <n v="9"/>
    <n v="180075.22"/>
    <n v="1"/>
    <n v="1"/>
    <n v="1"/>
    <n v="100127.71"/>
    <x v="1"/>
    <n v="0"/>
    <n v="1"/>
    <x v="0"/>
  </r>
  <r>
    <n v="15636684"/>
    <n v="727"/>
    <s v="France"/>
    <s v="Male"/>
    <n v="34"/>
    <n v="10"/>
    <n v="0"/>
    <n v="2"/>
    <n v="1"/>
    <n v="1"/>
    <n v="198637.34"/>
    <x v="1"/>
    <n v="0"/>
    <n v="1"/>
    <x v="0"/>
  </r>
  <r>
    <n v="15584766"/>
    <n v="557"/>
    <s v="France"/>
    <s v="Male"/>
    <n v="33"/>
    <n v="3"/>
    <n v="54503.55"/>
    <n v="1"/>
    <n v="1"/>
    <n v="1"/>
    <n v="371.05"/>
    <x v="1"/>
    <n v="0"/>
    <n v="0"/>
    <x v="1"/>
  </r>
  <r>
    <n v="15745417"/>
    <n v="707"/>
    <s v="France"/>
    <s v="Male"/>
    <n v="58"/>
    <n v="6"/>
    <n v="89685.92"/>
    <n v="1"/>
    <n v="0"/>
    <n v="1"/>
    <n v="126471.13"/>
    <x v="1"/>
    <n v="0"/>
    <n v="1"/>
    <x v="0"/>
  </r>
  <r>
    <n v="15590876"/>
    <n v="764"/>
    <s v="France"/>
    <s v="Female"/>
    <n v="24"/>
    <n v="7"/>
    <n v="106234.02"/>
    <n v="1"/>
    <n v="0"/>
    <n v="0"/>
    <n v="115676.38"/>
    <x v="1"/>
    <n v="0"/>
    <n v="1"/>
    <x v="0"/>
  </r>
  <r>
    <n v="15675522"/>
    <n v="628"/>
    <s v="Germany"/>
    <s v="Female"/>
    <n v="30"/>
    <n v="9"/>
    <n v="132351.29"/>
    <n v="2"/>
    <n v="1"/>
    <n v="1"/>
    <n v="74169.13"/>
    <x v="1"/>
    <n v="0"/>
    <n v="1"/>
    <x v="0"/>
  </r>
  <r>
    <n v="15677371"/>
    <n v="629"/>
    <s v="Spain"/>
    <s v="Female"/>
    <n v="30"/>
    <n v="2"/>
    <n v="34013.629999999997"/>
    <n v="1"/>
    <n v="1"/>
    <n v="0"/>
    <n v="19570.63"/>
    <x v="1"/>
    <n v="0"/>
    <n v="0"/>
    <x v="1"/>
  </r>
  <r>
    <n v="15691625"/>
    <n v="537"/>
    <s v="Germany"/>
    <s v="Female"/>
    <n v="41"/>
    <n v="3"/>
    <n v="138306.34"/>
    <n v="1"/>
    <n v="1"/>
    <n v="0"/>
    <n v="106761.47"/>
    <x v="1"/>
    <n v="0"/>
    <n v="1"/>
    <x v="1"/>
  </r>
  <r>
    <n v="15625881"/>
    <n v="634"/>
    <s v="Germany"/>
    <s v="Male"/>
    <n v="37"/>
    <n v="3"/>
    <n v="111432.77"/>
    <n v="2"/>
    <n v="1"/>
    <n v="1"/>
    <n v="167032.49"/>
    <x v="1"/>
    <n v="0"/>
    <n v="1"/>
    <x v="1"/>
  </r>
  <r>
    <n v="15785542"/>
    <s v="NULL"/>
    <s v="Germany"/>
    <s v="Male"/>
    <n v="26"/>
    <n v="4"/>
    <n v="118287.01"/>
    <n v="2"/>
    <n v="0"/>
    <n v="0"/>
    <s v="NULL"/>
    <x v="1"/>
    <n v="0"/>
    <n v="1"/>
    <x v="0"/>
  </r>
  <r>
    <n v="15662403"/>
    <n v="622"/>
    <s v="France"/>
    <s v="Female"/>
    <n v="32"/>
    <n v="6"/>
    <n v="169089.38"/>
    <n v="2"/>
    <n v="1"/>
    <n v="0"/>
    <n v="101057.95"/>
    <x v="1"/>
    <n v="0"/>
    <n v="1"/>
    <x v="0"/>
  </r>
  <r>
    <n v="15595440"/>
    <n v="508"/>
    <s v="France"/>
    <s v="Male"/>
    <n v="49"/>
    <n v="7"/>
    <n v="122451.46"/>
    <n v="2"/>
    <n v="1"/>
    <n v="1"/>
    <n v="75808.100000000006"/>
    <x v="1"/>
    <n v="0"/>
    <n v="1"/>
    <x v="0"/>
  </r>
  <r>
    <n v="15773039"/>
    <n v="550"/>
    <s v="France"/>
    <s v="Male"/>
    <n v="37"/>
    <n v="3"/>
    <n v="0"/>
    <n v="1"/>
    <n v="1"/>
    <n v="1"/>
    <n v="179670.31"/>
    <x v="1"/>
    <n v="0"/>
    <n v="1"/>
    <x v="1"/>
  </r>
  <r>
    <n v="15694717"/>
    <n v="544"/>
    <s v="Germany"/>
    <s v="Male"/>
    <n v="37"/>
    <n v="2"/>
    <n v="79731.91"/>
    <n v="1"/>
    <n v="1"/>
    <n v="1"/>
    <n v="57558.95"/>
    <x v="1"/>
    <n v="0"/>
    <n v="1"/>
    <x v="1"/>
  </r>
  <r>
    <n v="15786014"/>
    <n v="568"/>
    <s v="France"/>
    <s v="Male"/>
    <n v="28"/>
    <n v="5"/>
    <n v="145105.64000000001"/>
    <n v="2"/>
    <n v="1"/>
    <n v="0"/>
    <n v="185489.11"/>
    <x v="1"/>
    <n v="0"/>
    <n v="1"/>
    <x v="0"/>
  </r>
  <r>
    <n v="15573318"/>
    <n v="610"/>
    <s v="France"/>
    <s v="Male"/>
    <n v="26"/>
    <n v="8"/>
    <n v="0"/>
    <n v="2"/>
    <n v="1"/>
    <n v="0"/>
    <n v="166031.07999999999"/>
    <x v="1"/>
    <n v="0"/>
    <n v="1"/>
    <x v="0"/>
  </r>
  <r>
    <n v="15626900"/>
    <n v="427"/>
    <s v="France"/>
    <s v="Male"/>
    <n v="29"/>
    <n v="1"/>
    <n v="141325.56"/>
    <n v="1"/>
    <n v="1"/>
    <n v="1"/>
    <n v="93839.3"/>
    <x v="1"/>
    <n v="0"/>
    <n v="1"/>
    <x v="1"/>
  </r>
  <r>
    <n v="15701376"/>
    <n v="668"/>
    <s v="Germany"/>
    <s v="Male"/>
    <n v="37"/>
    <n v="10"/>
    <n v="152958.29"/>
    <n v="2"/>
    <n v="1"/>
    <n v="1"/>
    <n v="159585.60999999999"/>
    <x v="1"/>
    <n v="0"/>
    <n v="1"/>
    <x v="0"/>
  </r>
  <r>
    <n v="15591969"/>
    <n v="497"/>
    <s v="Spain"/>
    <s v="Male"/>
    <n v="27"/>
    <n v="9"/>
    <n v="75263.16"/>
    <n v="1"/>
    <n v="1"/>
    <n v="1"/>
    <n v="164825.04"/>
    <x v="1"/>
    <n v="0"/>
    <n v="1"/>
    <x v="0"/>
  </r>
  <r>
    <n v="15743040"/>
    <n v="724"/>
    <s v="Germany"/>
    <s v="Male"/>
    <n v="41"/>
    <n v="2"/>
    <n v="127892.57"/>
    <n v="2"/>
    <n v="0"/>
    <n v="1"/>
    <n v="199645.45"/>
    <x v="1"/>
    <n v="0"/>
    <n v="1"/>
    <x v="1"/>
  </r>
  <r>
    <n v="15624528"/>
    <n v="664"/>
    <s v="Germany"/>
    <s v="Male"/>
    <n v="26"/>
    <n v="7"/>
    <n v="116244.14"/>
    <n v="2"/>
    <n v="1"/>
    <n v="1"/>
    <n v="95145.14"/>
    <x v="1"/>
    <n v="0"/>
    <n v="1"/>
    <x v="0"/>
  </r>
  <r>
    <n v="15805955"/>
    <n v="638"/>
    <s v="France"/>
    <s v="Female"/>
    <n v="48"/>
    <n v="10"/>
    <n v="138333.03"/>
    <n v="1"/>
    <n v="1"/>
    <n v="1"/>
    <n v="47679.14"/>
    <x v="1"/>
    <n v="0"/>
    <n v="1"/>
    <x v="0"/>
  </r>
  <r>
    <n v="15719856"/>
    <n v="646"/>
    <s v="France"/>
    <s v="Female"/>
    <n v="45"/>
    <n v="3"/>
    <n v="47134.75"/>
    <n v="1"/>
    <n v="1"/>
    <n v="1"/>
    <n v="57236.44"/>
    <x v="1"/>
    <n v="0"/>
    <n v="1"/>
    <x v="1"/>
  </r>
  <r>
    <n v="15784597"/>
    <n v="648"/>
    <s v="France"/>
    <s v="Male"/>
    <n v="26"/>
    <n v="9"/>
    <n v="162923.85"/>
    <n v="1"/>
    <n v="1"/>
    <n v="0"/>
    <n v="98368.24"/>
    <x v="1"/>
    <n v="0"/>
    <n v="1"/>
    <x v="0"/>
  </r>
  <r>
    <n v="15814035"/>
    <n v="601"/>
    <s v="France"/>
    <s v="Male"/>
    <n v="29"/>
    <n v="9"/>
    <n v="0"/>
    <n v="1"/>
    <n v="1"/>
    <n v="1"/>
    <n v="80393.27"/>
    <x v="1"/>
    <n v="0"/>
    <n v="1"/>
    <x v="0"/>
  </r>
  <r>
    <n v="15705515"/>
    <n v="587"/>
    <s v="Germany"/>
    <s v="Male"/>
    <n v="40"/>
    <n v="5"/>
    <n v="138241.9"/>
    <n v="2"/>
    <n v="1"/>
    <n v="0"/>
    <n v="159418.1"/>
    <x v="1"/>
    <n v="0"/>
    <n v="1"/>
    <x v="0"/>
  </r>
  <r>
    <n v="15773456"/>
    <n v="678"/>
    <s v="Germany"/>
    <s v="Male"/>
    <n v="36"/>
    <n v="3"/>
    <n v="145747.67000000001"/>
    <n v="2"/>
    <n v="0"/>
    <n v="1"/>
    <n v="89566.74"/>
    <x v="1"/>
    <n v="0"/>
    <n v="1"/>
    <x v="1"/>
  </r>
  <r>
    <n v="15662976"/>
    <n v="637"/>
    <s v="Spain"/>
    <s v="Male"/>
    <n v="37"/>
    <n v="8"/>
    <n v="0"/>
    <n v="1"/>
    <n v="1"/>
    <n v="1"/>
    <n v="186062.36"/>
    <x v="1"/>
    <n v="0"/>
    <n v="1"/>
    <x v="0"/>
  </r>
  <r>
    <n v="15637954"/>
    <n v="730"/>
    <s v="France"/>
    <s v="Female"/>
    <n v="35"/>
    <n v="0"/>
    <n v="155470.54999999999"/>
    <n v="1"/>
    <n v="1"/>
    <n v="1"/>
    <n v="53718.28"/>
    <x v="1"/>
    <n v="0"/>
    <n v="1"/>
    <x v="1"/>
  </r>
  <r>
    <n v="15802381"/>
    <n v="461"/>
    <s v="Germany"/>
    <s v="Female"/>
    <n v="34"/>
    <n v="5"/>
    <n v="63663.93"/>
    <n v="1"/>
    <n v="0"/>
    <n v="1"/>
    <n v="167784.28"/>
    <x v="1"/>
    <n v="0"/>
    <n v="1"/>
    <x v="0"/>
  </r>
  <r>
    <n v="15655007"/>
    <n v="758"/>
    <s v="France"/>
    <s v="Female"/>
    <n v="33"/>
    <n v="7"/>
    <n v="0"/>
    <n v="2"/>
    <n v="0"/>
    <n v="0"/>
    <n v="82996.47"/>
    <x v="1"/>
    <n v="0"/>
    <n v="1"/>
    <x v="0"/>
  </r>
  <r>
    <n v="15659843"/>
    <n v="643"/>
    <s v="France"/>
    <s v="Female"/>
    <n v="46"/>
    <n v="6"/>
    <n v="0"/>
    <n v="2"/>
    <n v="0"/>
    <n v="0"/>
    <n v="106781.59"/>
    <x v="1"/>
    <n v="0"/>
    <n v="1"/>
    <x v="0"/>
  </r>
  <r>
    <n v="15792388"/>
    <n v="645"/>
    <s v="France"/>
    <s v="Female"/>
    <n v="48"/>
    <n v="7"/>
    <n v="90612.34"/>
    <n v="1"/>
    <n v="1"/>
    <n v="1"/>
    <n v="149139.13"/>
    <x v="1"/>
    <n v="0"/>
    <n v="1"/>
    <x v="0"/>
  </r>
  <r>
    <n v="15703119"/>
    <n v="652"/>
    <s v="France"/>
    <s v="Male"/>
    <n v="38"/>
    <n v="6"/>
    <n v="0"/>
    <n v="2"/>
    <n v="1"/>
    <n v="1"/>
    <n v="145700.22"/>
    <x v="1"/>
    <n v="0"/>
    <n v="1"/>
    <x v="0"/>
  </r>
  <r>
    <n v="15725811"/>
    <n v="705"/>
    <s v="France"/>
    <s v="Male"/>
    <n v="25"/>
    <n v="0"/>
    <n v="97544.29"/>
    <n v="1"/>
    <n v="0"/>
    <n v="1"/>
    <n v="59887.15"/>
    <x v="1"/>
    <n v="0"/>
    <n v="1"/>
    <x v="1"/>
  </r>
  <r>
    <n v="15734674"/>
    <n v="593"/>
    <s v="France"/>
    <s v="Female"/>
    <n v="41"/>
    <n v="6"/>
    <n v="0"/>
    <n v="1"/>
    <n v="1"/>
    <n v="0"/>
    <n v="65170.66"/>
    <x v="1"/>
    <n v="0"/>
    <n v="1"/>
    <x v="0"/>
  </r>
  <r>
    <n v="15677307"/>
    <n v="684"/>
    <s v="Germany"/>
    <s v="Female"/>
    <n v="40"/>
    <n v="6"/>
    <n v="137326.65"/>
    <n v="1"/>
    <n v="1"/>
    <n v="0"/>
    <n v="186976.6"/>
    <x v="1"/>
    <n v="0"/>
    <n v="1"/>
    <x v="0"/>
  </r>
  <r>
    <n v="15592222"/>
    <n v="505"/>
    <s v="France"/>
    <s v="Male"/>
    <n v="49"/>
    <n v="7"/>
    <n v="80001.23"/>
    <n v="1"/>
    <n v="0"/>
    <n v="0"/>
    <n v="135180.10999999999"/>
    <x v="1"/>
    <n v="0"/>
    <n v="1"/>
    <x v="0"/>
  </r>
  <r>
    <n v="15594594"/>
    <n v="546"/>
    <s v="Spain"/>
    <s v="Male"/>
    <n v="42"/>
    <n v="7"/>
    <n v="139070.51"/>
    <n v="1"/>
    <n v="1"/>
    <n v="1"/>
    <n v="86945"/>
    <x v="1"/>
    <n v="0"/>
    <n v="1"/>
    <x v="0"/>
  </r>
  <r>
    <n v="15680970"/>
    <n v="611"/>
    <s v="Germany"/>
    <s v="Female"/>
    <n v="41"/>
    <n v="2"/>
    <n v="114206.84"/>
    <n v="1"/>
    <n v="1"/>
    <n v="0"/>
    <n v="164061.6"/>
    <x v="1"/>
    <n v="0"/>
    <n v="1"/>
    <x v="1"/>
  </r>
  <r>
    <n v="15729362"/>
    <n v="745"/>
    <s v="France"/>
    <s v="Male"/>
    <n v="36"/>
    <n v="8"/>
    <n v="67226.37"/>
    <n v="1"/>
    <n v="1"/>
    <n v="0"/>
    <n v="130789.6"/>
    <x v="1"/>
    <n v="0"/>
    <n v="1"/>
    <x v="0"/>
  </r>
  <r>
    <n v="15729599"/>
    <n v="804"/>
    <s v="Spain"/>
    <s v="Male"/>
    <n v="33"/>
    <n v="7"/>
    <n v="76548.600000000006"/>
    <n v="1"/>
    <n v="0"/>
    <n v="1"/>
    <n v="98453.45"/>
    <x v="1"/>
    <n v="0"/>
    <n v="1"/>
    <x v="0"/>
  </r>
  <r>
    <n v="15660155"/>
    <n v="792"/>
    <s v="Spain"/>
    <s v="Male"/>
    <n v="36"/>
    <n v="5"/>
    <n v="92140.15"/>
    <n v="1"/>
    <n v="0"/>
    <n v="1"/>
    <n v="67468.67"/>
    <x v="1"/>
    <n v="0"/>
    <n v="1"/>
    <x v="0"/>
  </r>
  <r>
    <n v="15677135"/>
    <n v="520"/>
    <s v="Germany"/>
    <s v="Male"/>
    <n v="61"/>
    <n v="8"/>
    <n v="133802.29"/>
    <n v="2"/>
    <n v="1"/>
    <n v="1"/>
    <n v="90304.01"/>
    <x v="1"/>
    <n v="0"/>
    <n v="1"/>
    <x v="0"/>
  </r>
  <r>
    <n v="15640825"/>
    <n v="695"/>
    <s v="Spain"/>
    <s v="Male"/>
    <n v="46"/>
    <n v="3"/>
    <n v="122549.64"/>
    <n v="1"/>
    <n v="1"/>
    <n v="1"/>
    <n v="56297.85"/>
    <x v="1"/>
    <n v="0"/>
    <n v="1"/>
    <x v="1"/>
  </r>
  <r>
    <n v="15797748"/>
    <n v="729"/>
    <s v="France"/>
    <s v="Male"/>
    <n v="44"/>
    <n v="5"/>
    <n v="0"/>
    <n v="2"/>
    <n v="0"/>
    <n v="1"/>
    <n v="9200.5400000000009"/>
    <x v="1"/>
    <n v="0"/>
    <n v="0"/>
    <x v="0"/>
  </r>
  <r>
    <n v="15705620"/>
    <n v="730"/>
    <s v="France"/>
    <s v="Male"/>
    <n v="34"/>
    <n v="5"/>
    <n v="122453.37"/>
    <n v="2"/>
    <n v="1"/>
    <n v="0"/>
    <n v="138882.98000000001"/>
    <x v="1"/>
    <n v="0"/>
    <n v="1"/>
    <x v="0"/>
  </r>
  <r>
    <n v="15605461"/>
    <n v="594"/>
    <s v="Germany"/>
    <s v="Female"/>
    <n v="29"/>
    <n v="3"/>
    <n v="130830.22"/>
    <n v="1"/>
    <n v="1"/>
    <n v="0"/>
    <n v="61048.53"/>
    <x v="1"/>
    <n v="0"/>
    <n v="1"/>
    <x v="1"/>
  </r>
  <r>
    <n v="15656300"/>
    <n v="411"/>
    <s v="France"/>
    <s v="Male"/>
    <n v="29"/>
    <n v="0"/>
    <n v="59697.17"/>
    <n v="2"/>
    <n v="1"/>
    <n v="1"/>
    <n v="53483.21"/>
    <x v="1"/>
    <n v="0"/>
    <n v="1"/>
    <x v="1"/>
  </r>
  <r>
    <n v="15739803"/>
    <n v="686"/>
    <s v="Spain"/>
    <s v="Male"/>
    <n v="34"/>
    <n v="9"/>
    <n v="0"/>
    <n v="2"/>
    <n v="1"/>
    <n v="0"/>
    <n v="127569.8"/>
    <x v="1"/>
    <n v="0"/>
    <n v="1"/>
    <x v="0"/>
  </r>
  <r>
    <n v="15715941"/>
    <n v="692"/>
    <s v="France"/>
    <s v="Male"/>
    <n v="54"/>
    <n v="5"/>
    <n v="0"/>
    <n v="2"/>
    <n v="1"/>
    <n v="1"/>
    <n v="88721.84"/>
    <x v="1"/>
    <n v="0"/>
    <n v="1"/>
    <x v="0"/>
  </r>
  <r>
    <n v="15805062"/>
    <n v="667"/>
    <s v="Spain"/>
    <s v="Male"/>
    <n v="38"/>
    <n v="1"/>
    <n v="87202.38"/>
    <n v="1"/>
    <n v="1"/>
    <n v="1"/>
    <n v="77866.91"/>
    <x v="1"/>
    <n v="0"/>
    <n v="1"/>
    <x v="1"/>
  </r>
  <r>
    <n v="15610156"/>
    <n v="637"/>
    <s v="France"/>
    <s v="Male"/>
    <n v="40"/>
    <n v="2"/>
    <n v="133463.1"/>
    <n v="1"/>
    <n v="0"/>
    <n v="1"/>
    <n v="93165.34"/>
    <x v="1"/>
    <n v="0"/>
    <n v="1"/>
    <x v="1"/>
  </r>
  <r>
    <n v="15801277"/>
    <n v="715"/>
    <s v="France"/>
    <s v="Female"/>
    <n v="31"/>
    <n v="2"/>
    <n v="112212.14"/>
    <n v="2"/>
    <n v="1"/>
    <n v="1"/>
    <n v="181600.72"/>
    <x v="1"/>
    <n v="0"/>
    <n v="1"/>
    <x v="1"/>
  </r>
  <r>
    <n v="15670080"/>
    <n v="584"/>
    <s v="Germany"/>
    <s v="Female"/>
    <n v="29"/>
    <n v="7"/>
    <n v="105204.01"/>
    <n v="1"/>
    <n v="0"/>
    <n v="1"/>
    <n v="138490.03"/>
    <x v="1"/>
    <n v="0"/>
    <n v="1"/>
    <x v="0"/>
  </r>
  <r>
    <n v="15738191"/>
    <n v="577"/>
    <s v="France"/>
    <s v="Male"/>
    <n v="25"/>
    <n v="3"/>
    <n v="0"/>
    <n v="2"/>
    <n v="0"/>
    <n v="1"/>
    <n v="124508.29"/>
    <x v="1"/>
    <n v="0"/>
    <n v="1"/>
    <x v="1"/>
  </r>
  <r>
    <n v="15589975"/>
    <n v="646"/>
    <s v="France"/>
    <s v="Female"/>
    <n v="73"/>
    <n v="6"/>
    <n v="97259.25"/>
    <n v="1"/>
    <n v="0"/>
    <n v="1"/>
    <n v="104719.66"/>
    <x v="1"/>
    <n v="0"/>
    <n v="1"/>
    <x v="0"/>
  </r>
  <r>
    <n v="15686164"/>
    <n v="850"/>
    <s v="Germany"/>
    <s v="Female"/>
    <n v="31"/>
    <n v="1"/>
    <n v="108822.39999999999"/>
    <n v="1"/>
    <n v="1"/>
    <n v="1"/>
    <n v="132173.31"/>
    <x v="1"/>
    <n v="0"/>
    <n v="1"/>
    <x v="1"/>
  </r>
  <r>
    <n v="15761043"/>
    <n v="632"/>
    <s v="Germany"/>
    <s v="Female"/>
    <n v="38"/>
    <n v="6"/>
    <n v="86569.76"/>
    <n v="2"/>
    <n v="1"/>
    <n v="0"/>
    <n v="98090.91"/>
    <x v="1"/>
    <n v="0"/>
    <n v="1"/>
    <x v="0"/>
  </r>
  <r>
    <n v="15576269"/>
    <n v="523"/>
    <s v="Spain"/>
    <s v="Male"/>
    <n v="34"/>
    <n v="7"/>
    <n v="0"/>
    <n v="2"/>
    <n v="1"/>
    <n v="0"/>
    <n v="62030.06"/>
    <x v="1"/>
    <n v="0"/>
    <n v="1"/>
    <x v="0"/>
  </r>
  <r>
    <n v="15676715"/>
    <n v="640"/>
    <s v="France"/>
    <s v="Male"/>
    <n v="68"/>
    <n v="9"/>
    <n v="0"/>
    <n v="2"/>
    <n v="1"/>
    <n v="1"/>
    <n v="199493.38"/>
    <x v="1"/>
    <n v="0"/>
    <n v="1"/>
    <x v="0"/>
  </r>
  <r>
    <n v="15800703"/>
    <n v="485"/>
    <s v="Spain"/>
    <s v="Female"/>
    <n v="21"/>
    <n v="5"/>
    <n v="113157.22"/>
    <n v="1"/>
    <n v="1"/>
    <n v="1"/>
    <n v="54141.5"/>
    <x v="1"/>
    <n v="0"/>
    <n v="1"/>
    <x v="0"/>
  </r>
  <r>
    <n v="15653547"/>
    <n v="850"/>
    <s v="France"/>
    <s v="Male"/>
    <n v="56"/>
    <n v="7"/>
    <n v="131317.48000000001"/>
    <n v="1"/>
    <n v="1"/>
    <n v="1"/>
    <n v="119175.45"/>
    <x v="1"/>
    <n v="0"/>
    <n v="1"/>
    <x v="0"/>
  </r>
  <r>
    <n v="15659428"/>
    <n v="520"/>
    <s v="Spain"/>
    <s v="Female"/>
    <n v="42"/>
    <n v="6"/>
    <n v="0"/>
    <n v="2"/>
    <n v="1"/>
    <n v="1"/>
    <n v="34410.550000000003"/>
    <x v="1"/>
    <n v="0"/>
    <n v="0"/>
    <x v="0"/>
  </r>
  <r>
    <n v="15592300"/>
    <n v="543"/>
    <s v="Spain"/>
    <s v="Male"/>
    <n v="35"/>
    <n v="10"/>
    <n v="59408.63"/>
    <n v="1"/>
    <n v="1"/>
    <n v="0"/>
    <n v="76773.53"/>
    <x v="1"/>
    <n v="0"/>
    <n v="1"/>
    <x v="0"/>
  </r>
  <r>
    <n v="15645569"/>
    <n v="762"/>
    <s v="Spain"/>
    <s v="Female"/>
    <n v="26"/>
    <n v="7"/>
    <n v="123709.46"/>
    <n v="2"/>
    <n v="1"/>
    <n v="1"/>
    <n v="169654.57"/>
    <x v="1"/>
    <n v="0"/>
    <n v="1"/>
    <x v="0"/>
  </r>
  <r>
    <n v="15583725"/>
    <n v="682"/>
    <s v="France"/>
    <s v="Male"/>
    <n v="48"/>
    <n v="1"/>
    <n v="138778.15"/>
    <n v="1"/>
    <n v="0"/>
    <n v="1"/>
    <n v="168840.23"/>
    <x v="1"/>
    <n v="0"/>
    <n v="1"/>
    <x v="1"/>
  </r>
  <r>
    <n v="15688251"/>
    <n v="767"/>
    <s v="France"/>
    <s v="Male"/>
    <n v="43"/>
    <n v="1"/>
    <n v="76408.850000000006"/>
    <n v="2"/>
    <n v="1"/>
    <n v="0"/>
    <n v="77837.63"/>
    <x v="1"/>
    <n v="0"/>
    <n v="1"/>
    <x v="1"/>
  </r>
  <r>
    <n v="15575883"/>
    <n v="559"/>
    <s v="France"/>
    <s v="Male"/>
    <n v="34"/>
    <n v="2"/>
    <n v="137390.10999999999"/>
    <n v="2"/>
    <n v="1"/>
    <n v="0"/>
    <n v="9677"/>
    <x v="1"/>
    <n v="0"/>
    <n v="0"/>
    <x v="1"/>
  </r>
  <r>
    <n v="15711889"/>
    <n v="668"/>
    <s v="France"/>
    <s v="Male"/>
    <n v="42"/>
    <n v="3"/>
    <n v="150461.07"/>
    <n v="1"/>
    <n v="1"/>
    <n v="0"/>
    <n v="108139.23"/>
    <x v="1"/>
    <n v="0"/>
    <n v="1"/>
    <x v="1"/>
  </r>
  <r>
    <n v="15680920"/>
    <n v="695"/>
    <s v="France"/>
    <s v="Male"/>
    <n v="46"/>
    <n v="7"/>
    <n v="49512.55"/>
    <n v="1"/>
    <n v="1"/>
    <n v="0"/>
    <n v="133007.34"/>
    <x v="1"/>
    <n v="0"/>
    <n v="1"/>
    <x v="0"/>
  </r>
  <r>
    <n v="15681081"/>
    <n v="545"/>
    <s v="Spain"/>
    <s v="Female"/>
    <n v="47"/>
    <n v="5"/>
    <n v="0"/>
    <n v="2"/>
    <n v="1"/>
    <n v="1"/>
    <n v="38970.14"/>
    <x v="1"/>
    <n v="0"/>
    <n v="0"/>
    <x v="0"/>
  </r>
  <r>
    <n v="15726676"/>
    <n v="616"/>
    <s v="Spain"/>
    <s v="Male"/>
    <n v="30"/>
    <n v="5"/>
    <n v="0"/>
    <n v="2"/>
    <n v="0"/>
    <n v="1"/>
    <n v="196108.51"/>
    <x v="1"/>
    <n v="0"/>
    <n v="1"/>
    <x v="0"/>
  </r>
  <r>
    <n v="15699005"/>
    <n v="710"/>
    <s v="France"/>
    <s v="Female"/>
    <n v="41"/>
    <n v="2"/>
    <n v="156067.04999999999"/>
    <n v="1"/>
    <n v="1"/>
    <n v="1"/>
    <n v="9983.8799999999992"/>
    <x v="1"/>
    <n v="0"/>
    <n v="0"/>
    <x v="1"/>
  </r>
  <r>
    <n v="15813034"/>
    <n v="727"/>
    <s v="Spain"/>
    <s v="Male"/>
    <n v="38"/>
    <n v="2"/>
    <n v="62276.99"/>
    <n v="1"/>
    <n v="1"/>
    <n v="1"/>
    <n v="59280.79"/>
    <x v="1"/>
    <n v="0"/>
    <n v="1"/>
    <x v="1"/>
  </r>
  <r>
    <n v="15708917"/>
    <n v="598"/>
    <s v="Germany"/>
    <s v="Male"/>
    <n v="53"/>
    <n v="10"/>
    <n v="167772.96"/>
    <n v="1"/>
    <n v="1"/>
    <n v="1"/>
    <n v="136886.85999999999"/>
    <x v="1"/>
    <n v="0"/>
    <n v="1"/>
    <x v="0"/>
  </r>
  <r>
    <n v="15793726"/>
    <n v="681"/>
    <s v="France"/>
    <s v="Female"/>
    <n v="79"/>
    <n v="0"/>
    <n v="0"/>
    <n v="2"/>
    <n v="0"/>
    <n v="1"/>
    <n v="170968.99"/>
    <x v="1"/>
    <n v="0"/>
    <n v="1"/>
    <x v="1"/>
  </r>
  <r>
    <n v="15785519"/>
    <n v="565"/>
    <s v="France"/>
    <s v="Male"/>
    <n v="36"/>
    <n v="6"/>
    <n v="106192.1"/>
    <n v="1"/>
    <n v="1"/>
    <n v="0"/>
    <n v="149575.59"/>
    <x v="1"/>
    <n v="0"/>
    <n v="1"/>
    <x v="0"/>
  </r>
  <r>
    <n v="15669064"/>
    <n v="671"/>
    <s v="Germany"/>
    <s v="Male"/>
    <n v="35"/>
    <n v="1"/>
    <n v="144848.74"/>
    <n v="1"/>
    <n v="1"/>
    <n v="1"/>
    <n v="179012.3"/>
    <x v="1"/>
    <n v="0"/>
    <n v="1"/>
    <x v="1"/>
  </r>
  <r>
    <n v="15734886"/>
    <n v="686"/>
    <s v="France"/>
    <s v="Female"/>
    <n v="34"/>
    <n v="3"/>
    <n v="123971.51"/>
    <n v="2"/>
    <n v="1"/>
    <n v="0"/>
    <n v="147794.63"/>
    <x v="1"/>
    <n v="0"/>
    <n v="1"/>
    <x v="1"/>
  </r>
  <r>
    <n v="15577657"/>
    <n v="732"/>
    <s v="France"/>
    <s v="Male"/>
    <n v="41"/>
    <n v="8"/>
    <n v="0"/>
    <n v="2"/>
    <n v="1"/>
    <n v="1"/>
    <n v="170886.17"/>
    <x v="1"/>
    <n v="0"/>
    <n v="1"/>
    <x v="0"/>
  </r>
  <r>
    <n v="15752137"/>
    <n v="648"/>
    <s v="France"/>
    <s v="Male"/>
    <n v="33"/>
    <n v="7"/>
    <n v="134944"/>
    <n v="1"/>
    <n v="1"/>
    <n v="1"/>
    <n v="117036.38"/>
    <x v="1"/>
    <n v="0"/>
    <n v="1"/>
    <x v="0"/>
  </r>
  <r>
    <n v="15677512"/>
    <n v="628"/>
    <s v="Spain"/>
    <s v="Female"/>
    <n v="22"/>
    <n v="3"/>
    <n v="0"/>
    <n v="1"/>
    <n v="1"/>
    <n v="0"/>
    <n v="85426.28"/>
    <x v="1"/>
    <n v="0"/>
    <n v="1"/>
    <x v="1"/>
  </r>
  <r>
    <n v="15727829"/>
    <n v="567"/>
    <s v="France"/>
    <s v="Male"/>
    <n v="42"/>
    <n v="2"/>
    <n v="0"/>
    <n v="2"/>
    <n v="1"/>
    <n v="1"/>
    <n v="167984.61"/>
    <x v="1"/>
    <n v="0"/>
    <n v="1"/>
    <x v="1"/>
  </r>
  <r>
    <n v="15588350"/>
    <n v="744"/>
    <s v="France"/>
    <s v="Female"/>
    <n v="43"/>
    <n v="10"/>
    <n v="147832.15"/>
    <n v="1"/>
    <n v="0"/>
    <n v="1"/>
    <n v="24234.11"/>
    <x v="1"/>
    <n v="0"/>
    <n v="0"/>
    <x v="0"/>
  </r>
  <r>
    <n v="15766741"/>
    <n v="525"/>
    <s v="France"/>
    <s v="Male"/>
    <n v="36"/>
    <n v="2"/>
    <n v="114628.4"/>
    <n v="1"/>
    <n v="0"/>
    <n v="1"/>
    <n v="168290.06"/>
    <x v="1"/>
    <n v="0"/>
    <n v="1"/>
    <x v="1"/>
  </r>
  <r>
    <n v="15620344"/>
    <n v="813"/>
    <s v="France"/>
    <s v="Male"/>
    <n v="29"/>
    <n v="6"/>
    <n v="0"/>
    <n v="1"/>
    <n v="1"/>
    <n v="0"/>
    <n v="33953.870000000003"/>
    <x v="1"/>
    <n v="0"/>
    <n v="0"/>
    <x v="0"/>
  </r>
  <r>
    <n v="15566594"/>
    <n v="709"/>
    <s v="Spain"/>
    <s v="Male"/>
    <n v="23"/>
    <n v="10"/>
    <n v="0"/>
    <n v="2"/>
    <n v="0"/>
    <n v="0"/>
    <n v="129590.18"/>
    <x v="1"/>
    <n v="0"/>
    <n v="1"/>
    <x v="0"/>
  </r>
  <r>
    <n v="15775625"/>
    <n v="596"/>
    <s v="France"/>
    <s v="Male"/>
    <n v="47"/>
    <n v="6"/>
    <n v="0"/>
    <n v="1"/>
    <n v="1"/>
    <n v="0"/>
    <n v="74835.649999999994"/>
    <x v="1"/>
    <n v="0"/>
    <n v="1"/>
    <x v="0"/>
  </r>
  <r>
    <n v="15728693"/>
    <n v="574"/>
    <s v="Germany"/>
    <s v="Female"/>
    <n v="43"/>
    <n v="3"/>
    <n v="141349.43"/>
    <n v="1"/>
    <n v="1"/>
    <n v="1"/>
    <n v="100187.43"/>
    <x v="1"/>
    <n v="0"/>
    <n v="1"/>
    <x v="1"/>
  </r>
  <r>
    <n v="15697000"/>
    <n v="728"/>
    <s v="Germany"/>
    <s v="Male"/>
    <n v="32"/>
    <n v="5"/>
    <n v="61825.5"/>
    <n v="1"/>
    <n v="1"/>
    <n v="1"/>
    <n v="156124.93"/>
    <x v="1"/>
    <n v="0"/>
    <n v="1"/>
    <x v="0"/>
  </r>
  <r>
    <n v="15811589"/>
    <n v="716"/>
    <s v="Spain"/>
    <s v="Male"/>
    <n v="42"/>
    <n v="8"/>
    <n v="0"/>
    <n v="2"/>
    <n v="1"/>
    <n v="0"/>
    <n v="180800.42"/>
    <x v="1"/>
    <n v="0"/>
    <n v="1"/>
    <x v="0"/>
  </r>
  <r>
    <n v="15591509"/>
    <n v="690"/>
    <s v="France"/>
    <s v="Male"/>
    <n v="36"/>
    <n v="7"/>
    <n v="101583.11"/>
    <n v="2"/>
    <n v="1"/>
    <n v="0"/>
    <n v="123775.15"/>
    <x v="1"/>
    <n v="0"/>
    <n v="1"/>
    <x v="0"/>
  </r>
  <r>
    <n v="15786308"/>
    <n v="730"/>
    <s v="Spain"/>
    <s v="Female"/>
    <n v="33"/>
    <n v="9"/>
    <n v="0"/>
    <n v="2"/>
    <n v="0"/>
    <n v="0"/>
    <n v="176576.62"/>
    <x v="1"/>
    <n v="0"/>
    <n v="1"/>
    <x v="0"/>
  </r>
  <r>
    <n v="15594917"/>
    <n v="676"/>
    <s v="France"/>
    <s v="Female"/>
    <n v="34"/>
    <n v="1"/>
    <n v="63095.01"/>
    <n v="1"/>
    <n v="1"/>
    <n v="1"/>
    <n v="40645.81"/>
    <x v="1"/>
    <n v="0"/>
    <n v="0"/>
    <x v="1"/>
  </r>
  <r>
    <n v="15641732"/>
    <n v="543"/>
    <s v="France"/>
    <s v="Female"/>
    <n v="36"/>
    <n v="3"/>
    <n v="0"/>
    <n v="2"/>
    <n v="0"/>
    <n v="0"/>
    <n v="26019.59"/>
    <x v="1"/>
    <n v="0"/>
    <n v="0"/>
    <x v="1"/>
  </r>
  <r>
    <n v="15762218"/>
    <n v="701"/>
    <s v="France"/>
    <s v="Female"/>
    <n v="39"/>
    <n v="9"/>
    <n v="0"/>
    <n v="2"/>
    <n v="0"/>
    <n v="1"/>
    <n v="145894.9"/>
    <x v="1"/>
    <n v="0"/>
    <n v="1"/>
    <x v="0"/>
  </r>
  <r>
    <n v="15709368"/>
    <n v="614"/>
    <s v="France"/>
    <s v="Female"/>
    <n v="43"/>
    <n v="6"/>
    <n v="0"/>
    <n v="2"/>
    <n v="1"/>
    <n v="1"/>
    <n v="109041.53"/>
    <x v="1"/>
    <n v="0"/>
    <n v="1"/>
    <x v="0"/>
  </r>
  <r>
    <n v="15626578"/>
    <n v="622"/>
    <s v="France"/>
    <s v="Male"/>
    <n v="26"/>
    <n v="9"/>
    <n v="0"/>
    <n v="2"/>
    <n v="1"/>
    <n v="1"/>
    <n v="153237.59"/>
    <x v="1"/>
    <n v="0"/>
    <n v="1"/>
    <x v="0"/>
  </r>
  <r>
    <n v="15733119"/>
    <n v="718"/>
    <s v="France"/>
    <s v="Male"/>
    <n v="35"/>
    <n v="8"/>
    <n v="0"/>
    <n v="2"/>
    <n v="1"/>
    <n v="0"/>
    <n v="94820.85"/>
    <x v="1"/>
    <n v="0"/>
    <n v="1"/>
    <x v="0"/>
  </r>
  <r>
    <n v="15737888"/>
    <n v="850"/>
    <s v="Spain"/>
    <s v="Female"/>
    <n v="43"/>
    <n v="2"/>
    <n v="125510.82"/>
    <n v="1"/>
    <n v="1"/>
    <n v="1"/>
    <n v="79084.100000000006"/>
    <x v="1"/>
    <n v="0"/>
    <n v="1"/>
    <x v="1"/>
  </r>
  <r>
    <n v="15604044"/>
    <n v="700"/>
    <s v="France"/>
    <s v="Male"/>
    <n v="38"/>
    <n v="8"/>
    <n v="134811.29999999999"/>
    <n v="1"/>
    <n v="1"/>
    <n v="0"/>
    <n v="1299.75"/>
    <x v="1"/>
    <n v="0"/>
    <n v="0"/>
    <x v="0"/>
  </r>
  <r>
    <n v="15583303"/>
    <n v="593"/>
    <s v="France"/>
    <s v="Female"/>
    <n v="29"/>
    <n v="2"/>
    <n v="152265.43"/>
    <n v="1"/>
    <n v="1"/>
    <n v="0"/>
    <n v="34004.44"/>
    <x v="1"/>
    <n v="0"/>
    <n v="0"/>
    <x v="1"/>
  </r>
  <r>
    <n v="15585255"/>
    <n v="577"/>
    <s v="France"/>
    <s v="Male"/>
    <n v="42"/>
    <n v="9"/>
    <n v="0"/>
    <n v="1"/>
    <n v="1"/>
    <n v="0"/>
    <n v="74077.91"/>
    <x v="1"/>
    <n v="0"/>
    <n v="1"/>
    <x v="0"/>
  </r>
  <r>
    <n v="15635905"/>
    <n v="616"/>
    <s v="Spain"/>
    <s v="Female"/>
    <n v="32"/>
    <n v="6"/>
    <n v="0"/>
    <n v="2"/>
    <n v="1"/>
    <n v="1"/>
    <n v="43001.46"/>
    <x v="1"/>
    <n v="0"/>
    <n v="0"/>
    <x v="0"/>
  </r>
  <r>
    <n v="15758639"/>
    <n v="641"/>
    <s v="France"/>
    <s v="Male"/>
    <n v="37"/>
    <n v="7"/>
    <n v="0"/>
    <n v="2"/>
    <n v="1"/>
    <n v="0"/>
    <n v="75248.3"/>
    <x v="1"/>
    <n v="0"/>
    <n v="1"/>
    <x v="0"/>
  </r>
  <r>
    <n v="15808621"/>
    <n v="659"/>
    <s v="Germany"/>
    <s v="Male"/>
    <n v="36"/>
    <n v="2"/>
    <n v="76190.48"/>
    <n v="2"/>
    <n v="1"/>
    <n v="1"/>
    <n v="149066.14000000001"/>
    <x v="1"/>
    <n v="0"/>
    <n v="1"/>
    <x v="1"/>
  </r>
  <r>
    <n v="15795564"/>
    <n v="737"/>
    <s v="Germany"/>
    <s v="Male"/>
    <n v="31"/>
    <n v="5"/>
    <n v="121192.22"/>
    <n v="2"/>
    <n v="1"/>
    <n v="1"/>
    <n v="74890.58"/>
    <x v="1"/>
    <n v="0"/>
    <n v="1"/>
    <x v="0"/>
  </r>
  <r>
    <n v="15650237"/>
    <n v="754"/>
    <s v="Spain"/>
    <s v="Female"/>
    <n v="32"/>
    <n v="7"/>
    <n v="0"/>
    <n v="2"/>
    <n v="1"/>
    <n v="0"/>
    <n v="89520.75"/>
    <x v="1"/>
    <n v="0"/>
    <n v="1"/>
    <x v="0"/>
  </r>
  <r>
    <n v="15612187"/>
    <n v="547"/>
    <s v="Germany"/>
    <s v="Male"/>
    <n v="32"/>
    <n v="8"/>
    <n v="155726.85"/>
    <n v="1"/>
    <n v="1"/>
    <n v="0"/>
    <n v="67789.990000000005"/>
    <x v="1"/>
    <n v="0"/>
    <n v="1"/>
    <x v="0"/>
  </r>
  <r>
    <n v="15753754"/>
    <n v="587"/>
    <s v="Spain"/>
    <s v="Female"/>
    <n v="34"/>
    <n v="1"/>
    <n v="0"/>
    <n v="2"/>
    <n v="1"/>
    <n v="1"/>
    <n v="97932.68"/>
    <x v="1"/>
    <n v="0"/>
    <n v="1"/>
    <x v="1"/>
  </r>
  <r>
    <n v="15685226"/>
    <n v="712"/>
    <s v="Germany"/>
    <s v="Female"/>
    <n v="29"/>
    <n v="7"/>
    <n v="147199.07"/>
    <n v="1"/>
    <n v="1"/>
    <n v="1"/>
    <n v="84932.4"/>
    <x v="1"/>
    <n v="0"/>
    <n v="1"/>
    <x v="0"/>
  </r>
  <r>
    <n v="15673481"/>
    <n v="726"/>
    <s v="Spain"/>
    <s v="Female"/>
    <n v="48"/>
    <n v="6"/>
    <n v="99906.19"/>
    <n v="1"/>
    <n v="1"/>
    <n v="0"/>
    <n v="64323.24"/>
    <x v="1"/>
    <n v="0"/>
    <n v="1"/>
    <x v="0"/>
  </r>
  <r>
    <n v="15810432"/>
    <n v="795"/>
    <s v="Spain"/>
    <s v="Male"/>
    <n v="35"/>
    <n v="8"/>
    <n v="0"/>
    <n v="2"/>
    <n v="1"/>
    <n v="0"/>
    <n v="167155.35999999999"/>
    <x v="1"/>
    <n v="0"/>
    <n v="1"/>
    <x v="0"/>
  </r>
  <r>
    <n v="15725737"/>
    <n v="669"/>
    <s v="France"/>
    <s v="Male"/>
    <n v="46"/>
    <n v="3"/>
    <n v="0"/>
    <n v="2"/>
    <n v="0"/>
    <n v="1"/>
    <n v="8487.75"/>
    <x v="1"/>
    <n v="0"/>
    <n v="0"/>
    <x v="1"/>
  </r>
  <r>
    <n v="15686611"/>
    <n v="495"/>
    <s v="France"/>
    <s v="Male"/>
    <n v="30"/>
    <n v="10"/>
    <n v="129755.99"/>
    <n v="1"/>
    <n v="0"/>
    <n v="0"/>
    <n v="172749.65"/>
    <x v="1"/>
    <n v="0"/>
    <n v="1"/>
    <x v="0"/>
  </r>
  <r>
    <n v="15806983"/>
    <n v="640"/>
    <s v="France"/>
    <s v="Male"/>
    <n v="44"/>
    <n v="3"/>
    <n v="137148.68"/>
    <n v="1"/>
    <n v="1"/>
    <n v="0"/>
    <n v="92381.01"/>
    <x v="1"/>
    <n v="0"/>
    <n v="1"/>
    <x v="1"/>
  </r>
  <r>
    <n v="15634245"/>
    <n v="758"/>
    <s v="Germany"/>
    <s v="Female"/>
    <n v="47"/>
    <n v="9"/>
    <n v="95523.16"/>
    <n v="1"/>
    <n v="1"/>
    <n v="0"/>
    <n v="73294.48"/>
    <x v="1"/>
    <n v="0"/>
    <n v="1"/>
    <x v="0"/>
  </r>
  <r>
    <n v="15635367"/>
    <n v="774"/>
    <s v="France"/>
    <s v="Male"/>
    <n v="26"/>
    <n v="2"/>
    <n v="93844.69"/>
    <n v="1"/>
    <n v="1"/>
    <n v="0"/>
    <n v="28415.360000000001"/>
    <x v="1"/>
    <n v="0"/>
    <n v="0"/>
    <x v="1"/>
  </r>
  <r>
    <n v="15661507"/>
    <n v="587"/>
    <s v="Spain"/>
    <s v="Male"/>
    <n v="45"/>
    <n v="6"/>
    <n v="0"/>
    <n v="1"/>
    <n v="0"/>
    <n v="0"/>
    <n v="158684.81"/>
    <x v="1"/>
    <n v="0"/>
    <n v="1"/>
    <x v="0"/>
  </r>
  <r>
    <n v="15769504"/>
    <n v="743"/>
    <s v="Germany"/>
    <s v="Female"/>
    <n v="34"/>
    <n v="1"/>
    <n v="131736.88"/>
    <n v="1"/>
    <n v="1"/>
    <n v="1"/>
    <n v="108543.21"/>
    <x v="1"/>
    <n v="0"/>
    <n v="1"/>
    <x v="1"/>
  </r>
  <r>
    <n v="15592937"/>
    <n v="632"/>
    <s v="Germany"/>
    <s v="Female"/>
    <n v="41"/>
    <n v="3"/>
    <n v="81877.38"/>
    <n v="1"/>
    <n v="1"/>
    <n v="1"/>
    <n v="33642.21"/>
    <x v="1"/>
    <n v="0"/>
    <n v="0"/>
    <x v="1"/>
  </r>
  <r>
    <n v="15748625"/>
    <n v="664"/>
    <s v="France"/>
    <s v="Male"/>
    <n v="57"/>
    <n v="6"/>
    <n v="0"/>
    <n v="2"/>
    <n v="1"/>
    <n v="1"/>
    <n v="15304.08"/>
    <x v="1"/>
    <n v="0"/>
    <n v="0"/>
    <x v="0"/>
  </r>
  <r>
    <n v="15805254"/>
    <n v="652"/>
    <s v="Spain"/>
    <s v="Female"/>
    <n v="75"/>
    <n v="10"/>
    <n v="0"/>
    <n v="2"/>
    <n v="1"/>
    <n v="1"/>
    <n v="114675.75"/>
    <x v="1"/>
    <n v="0"/>
    <n v="1"/>
    <x v="0"/>
  </r>
  <r>
    <n v="15619529"/>
    <n v="531"/>
    <s v="Spain"/>
    <s v="Male"/>
    <n v="27"/>
    <n v="8"/>
    <n v="132576.25"/>
    <n v="1"/>
    <n v="0"/>
    <n v="0"/>
    <n v="7222.92"/>
    <x v="1"/>
    <n v="0"/>
    <n v="0"/>
    <x v="0"/>
  </r>
  <r>
    <n v="15700772"/>
    <n v="571"/>
    <s v="France"/>
    <s v="Male"/>
    <n v="44"/>
    <n v="9"/>
    <n v="0"/>
    <n v="2"/>
    <n v="0"/>
    <n v="0"/>
    <n v="38433.35"/>
    <x v="1"/>
    <n v="0"/>
    <n v="0"/>
    <x v="0"/>
  </r>
  <r>
    <n v="15686436"/>
    <n v="523"/>
    <s v="Spain"/>
    <s v="Male"/>
    <n v="32"/>
    <n v="4"/>
    <n v="0"/>
    <n v="2"/>
    <n v="1"/>
    <n v="0"/>
    <n v="167848.02"/>
    <x v="1"/>
    <n v="0"/>
    <n v="1"/>
    <x v="0"/>
  </r>
  <r>
    <n v="15794396"/>
    <n v="494"/>
    <s v="Germany"/>
    <s v="Female"/>
    <n v="38"/>
    <n v="7"/>
    <n v="174937.64"/>
    <n v="1"/>
    <n v="1"/>
    <n v="0"/>
    <n v="40084.32"/>
    <x v="1"/>
    <n v="0"/>
    <n v="0"/>
    <x v="0"/>
  </r>
  <r>
    <n v="15725166"/>
    <n v="707"/>
    <s v="France"/>
    <s v="Male"/>
    <n v="30"/>
    <n v="8"/>
    <n v="0"/>
    <n v="2"/>
    <n v="1"/>
    <n v="0"/>
    <n v="33159.370000000003"/>
    <x v="1"/>
    <n v="0"/>
    <n v="0"/>
    <x v="0"/>
  </r>
  <r>
    <n v="15716164"/>
    <n v="501"/>
    <s v="France"/>
    <s v="Female"/>
    <n v="41"/>
    <n v="3"/>
    <n v="144260.5"/>
    <n v="1"/>
    <n v="1"/>
    <n v="0"/>
    <n v="172114.67"/>
    <x v="1"/>
    <n v="0"/>
    <n v="1"/>
    <x v="1"/>
  </r>
  <r>
    <n v="15693814"/>
    <n v="806"/>
    <s v="Spain"/>
    <s v="Male"/>
    <n v="25"/>
    <n v="7"/>
    <n v="0"/>
    <n v="2"/>
    <n v="1"/>
    <n v="0"/>
    <n v="18461.900000000001"/>
    <x v="1"/>
    <n v="0"/>
    <n v="0"/>
    <x v="0"/>
  </r>
  <r>
    <n v="15694272"/>
    <n v="673"/>
    <s v="France"/>
    <s v="Male"/>
    <n v="30"/>
    <n v="1"/>
    <n v="64097.75"/>
    <n v="1"/>
    <n v="1"/>
    <n v="1"/>
    <n v="77783.350000000006"/>
    <x v="1"/>
    <n v="0"/>
    <n v="1"/>
    <x v="1"/>
  </r>
  <r>
    <n v="15697307"/>
    <n v="588"/>
    <s v="Spain"/>
    <s v="Male"/>
    <n v="34"/>
    <n v="10"/>
    <n v="0"/>
    <n v="2"/>
    <n v="1"/>
    <n v="0"/>
    <n v="79078.91"/>
    <x v="1"/>
    <n v="0"/>
    <n v="1"/>
    <x v="0"/>
  </r>
  <r>
    <n v="15813741"/>
    <n v="549"/>
    <s v="Spain"/>
    <s v="Male"/>
    <n v="25"/>
    <n v="6"/>
    <n v="193858.2"/>
    <n v="1"/>
    <n v="0"/>
    <n v="1"/>
    <n v="21600.11"/>
    <x v="1"/>
    <n v="0"/>
    <n v="0"/>
    <x v="0"/>
  </r>
  <r>
    <n v="15660101"/>
    <n v="803"/>
    <s v="France"/>
    <s v="Male"/>
    <n v="31"/>
    <n v="9"/>
    <n v="157120.85999999999"/>
    <n v="2"/>
    <n v="1"/>
    <n v="0"/>
    <n v="141300.53"/>
    <x v="1"/>
    <n v="0"/>
    <n v="1"/>
    <x v="0"/>
  </r>
  <r>
    <n v="15633537"/>
    <n v="540"/>
    <s v="Germany"/>
    <s v="Female"/>
    <n v="42"/>
    <n v="9"/>
    <n v="87271.41"/>
    <n v="2"/>
    <n v="1"/>
    <n v="0"/>
    <n v="172572.64"/>
    <x v="1"/>
    <n v="0"/>
    <n v="1"/>
    <x v="0"/>
  </r>
  <r>
    <n v="15780804"/>
    <n v="482"/>
    <s v="France"/>
    <s v="Male"/>
    <n v="55"/>
    <n v="5"/>
    <n v="97318.25"/>
    <n v="1"/>
    <n v="0"/>
    <n v="1"/>
    <n v="78416.14"/>
    <x v="1"/>
    <n v="0"/>
    <n v="1"/>
    <x v="0"/>
  </r>
  <r>
    <n v="15680998"/>
    <n v="725"/>
    <s v="France"/>
    <s v="Male"/>
    <n v="44"/>
    <n v="5"/>
    <n v="0"/>
    <n v="1"/>
    <n v="1"/>
    <n v="1"/>
    <n v="117356.14"/>
    <x v="1"/>
    <n v="0"/>
    <n v="1"/>
    <x v="0"/>
  </r>
  <r>
    <n v="15677538"/>
    <n v="569"/>
    <s v="France"/>
    <s v="Male"/>
    <n v="38"/>
    <n v="7"/>
    <n v="0"/>
    <n v="1"/>
    <n v="1"/>
    <n v="1"/>
    <n v="108469.2"/>
    <x v="1"/>
    <n v="0"/>
    <n v="1"/>
    <x v="0"/>
  </r>
  <r>
    <n v="15761986"/>
    <n v="439"/>
    <s v="Spain"/>
    <s v="Female"/>
    <n v="32"/>
    <n v="3"/>
    <n v="138901.60999999999"/>
    <n v="1"/>
    <n v="1"/>
    <n v="0"/>
    <n v="75685.97"/>
    <x v="1"/>
    <n v="0"/>
    <n v="1"/>
    <x v="1"/>
  </r>
  <r>
    <n v="15736879"/>
    <n v="669"/>
    <s v="France"/>
    <s v="Male"/>
    <n v="23"/>
    <n v="1"/>
    <n v="0"/>
    <n v="2"/>
    <n v="0"/>
    <n v="0"/>
    <n v="66088.83"/>
    <x v="1"/>
    <n v="0"/>
    <n v="1"/>
    <x v="1"/>
  </r>
  <r>
    <n v="15750658"/>
    <n v="798"/>
    <s v="France"/>
    <s v="Male"/>
    <n v="37"/>
    <n v="8"/>
    <n v="0"/>
    <n v="3"/>
    <n v="0"/>
    <n v="0"/>
    <n v="110783.28"/>
    <x v="1"/>
    <n v="1"/>
    <n v="1"/>
    <x v="0"/>
  </r>
  <r>
    <n v="15805565"/>
    <n v="691"/>
    <s v="Germany"/>
    <s v="Male"/>
    <n v="30"/>
    <n v="7"/>
    <n v="116927.89"/>
    <n v="1"/>
    <n v="1"/>
    <n v="0"/>
    <n v="21198.39"/>
    <x v="1"/>
    <n v="0"/>
    <n v="0"/>
    <x v="0"/>
  </r>
  <r>
    <n v="15683553"/>
    <n v="788"/>
    <s v="France"/>
    <s v="Female"/>
    <n v="33"/>
    <n v="5"/>
    <n v="0"/>
    <n v="2"/>
    <n v="0"/>
    <n v="0"/>
    <n v="116978.19"/>
    <x v="1"/>
    <n v="0"/>
    <n v="1"/>
    <x v="0"/>
  </r>
  <r>
    <n v="15706552"/>
    <n v="533"/>
    <s v="France"/>
    <s v="Male"/>
    <n v="36"/>
    <n v="7"/>
    <n v="85311.7"/>
    <n v="1"/>
    <n v="0"/>
    <n v="1"/>
    <n v="156731.91"/>
    <x v="1"/>
    <n v="0"/>
    <n v="1"/>
    <x v="0"/>
  </r>
  <r>
    <n v="15727556"/>
    <n v="744"/>
    <s v="Spain"/>
    <s v="Female"/>
    <n v="26"/>
    <n v="5"/>
    <n v="166297.89000000001"/>
    <n v="1"/>
    <n v="1"/>
    <n v="1"/>
    <n v="181694.44"/>
    <x v="1"/>
    <n v="0"/>
    <n v="1"/>
    <x v="0"/>
  </r>
  <r>
    <n v="15621075"/>
    <n v="778"/>
    <s v="Germany"/>
    <s v="Female"/>
    <n v="45"/>
    <n v="1"/>
    <n v="162150.42000000001"/>
    <n v="2"/>
    <n v="1"/>
    <n v="0"/>
    <n v="174531.27"/>
    <x v="1"/>
    <n v="0"/>
    <n v="1"/>
    <x v="1"/>
  </r>
  <r>
    <n v="15613786"/>
    <n v="818"/>
    <s v="Spain"/>
    <s v="Male"/>
    <n v="26"/>
    <n v="4"/>
    <n v="0"/>
    <n v="2"/>
    <n v="1"/>
    <n v="1"/>
    <n v="167036.94"/>
    <x v="1"/>
    <n v="0"/>
    <n v="1"/>
    <x v="0"/>
  </r>
  <r>
    <n v="15614215"/>
    <n v="717"/>
    <s v="France"/>
    <s v="Male"/>
    <n v="53"/>
    <n v="6"/>
    <n v="0"/>
    <n v="2"/>
    <n v="0"/>
    <n v="1"/>
    <n v="97614.87"/>
    <x v="1"/>
    <n v="0"/>
    <n v="1"/>
    <x v="0"/>
  </r>
  <r>
    <n v="15790355"/>
    <n v="606"/>
    <s v="Germany"/>
    <s v="Male"/>
    <n v="36"/>
    <n v="5"/>
    <n v="190479.48"/>
    <n v="2"/>
    <n v="0"/>
    <n v="0"/>
    <n v="179351.89"/>
    <x v="1"/>
    <n v="0"/>
    <n v="1"/>
    <x v="0"/>
  </r>
  <r>
    <n v="15773890"/>
    <n v="733"/>
    <s v="France"/>
    <s v="Male"/>
    <n v="22"/>
    <n v="5"/>
    <n v="0"/>
    <n v="2"/>
    <n v="1"/>
    <n v="1"/>
    <n v="117202.19"/>
    <x v="1"/>
    <n v="0"/>
    <n v="1"/>
    <x v="0"/>
  </r>
  <r>
    <n v="15585036"/>
    <n v="694"/>
    <s v="Spain"/>
    <s v="Female"/>
    <n v="37"/>
    <n v="3"/>
    <n v="0"/>
    <n v="2"/>
    <n v="1"/>
    <n v="1"/>
    <n v="147012.22"/>
    <x v="1"/>
    <n v="0"/>
    <n v="1"/>
    <x v="1"/>
  </r>
  <r>
    <n v="15566292"/>
    <n v="574"/>
    <s v="Spain"/>
    <s v="Male"/>
    <n v="36"/>
    <n v="1"/>
    <n v="0"/>
    <n v="2"/>
    <n v="0"/>
    <n v="1"/>
    <n v="71709.119999999995"/>
    <x v="1"/>
    <n v="0"/>
    <n v="1"/>
    <x v="1"/>
  </r>
  <r>
    <n v="15698839"/>
    <n v="460"/>
    <s v="Germany"/>
    <s v="Male"/>
    <n v="46"/>
    <n v="4"/>
    <n v="127559.97"/>
    <n v="2"/>
    <n v="1"/>
    <n v="1"/>
    <n v="126952.5"/>
    <x v="1"/>
    <n v="0"/>
    <n v="1"/>
    <x v="0"/>
  </r>
  <r>
    <n v="15696859"/>
    <n v="474"/>
    <s v="France"/>
    <s v="Male"/>
    <n v="45"/>
    <n v="10"/>
    <n v="0"/>
    <n v="2"/>
    <n v="0"/>
    <n v="0"/>
    <n v="172175.9"/>
    <x v="1"/>
    <n v="0"/>
    <n v="1"/>
    <x v="0"/>
  </r>
  <r>
    <n v="15730460"/>
    <n v="722"/>
    <s v="France"/>
    <s v="Male"/>
    <n v="37"/>
    <n v="2"/>
    <n v="0"/>
    <n v="1"/>
    <n v="0"/>
    <n v="0"/>
    <n v="120906.83"/>
    <x v="1"/>
    <n v="0"/>
    <n v="1"/>
    <x v="1"/>
  </r>
  <r>
    <n v="15593773"/>
    <n v="784"/>
    <s v="Spain"/>
    <s v="Male"/>
    <n v="35"/>
    <n v="3"/>
    <n v="0"/>
    <n v="2"/>
    <n v="0"/>
    <n v="0"/>
    <n v="81483.64"/>
    <x v="1"/>
    <n v="0"/>
    <n v="1"/>
    <x v="1"/>
  </r>
  <r>
    <n v="15754105"/>
    <n v="650"/>
    <s v="France"/>
    <s v="Male"/>
    <n v="37"/>
    <n v="5"/>
    <n v="106967.18"/>
    <n v="1"/>
    <n v="0"/>
    <n v="0"/>
    <n v="24495.03"/>
    <x v="1"/>
    <n v="0"/>
    <n v="0"/>
    <x v="0"/>
  </r>
  <r>
    <n v="15663252"/>
    <n v="850"/>
    <s v="Spain"/>
    <s v="Female"/>
    <n v="32"/>
    <n v="9"/>
    <n v="0"/>
    <n v="2"/>
    <n v="1"/>
    <n v="1"/>
    <n v="18924.919999999998"/>
    <x v="1"/>
    <n v="0"/>
    <n v="0"/>
    <x v="0"/>
  </r>
  <r>
    <n v="15721181"/>
    <n v="611"/>
    <s v="Spain"/>
    <s v="Male"/>
    <n v="46"/>
    <n v="6"/>
    <n v="0"/>
    <n v="2"/>
    <n v="1"/>
    <n v="0"/>
    <n v="45886.33"/>
    <x v="1"/>
    <n v="0"/>
    <n v="1"/>
    <x v="0"/>
  </r>
  <r>
    <n v="15673570"/>
    <n v="580"/>
    <s v="France"/>
    <s v="Male"/>
    <n v="37"/>
    <n v="9"/>
    <n v="0"/>
    <n v="2"/>
    <n v="0"/>
    <n v="1"/>
    <n v="77108.66"/>
    <x v="1"/>
    <n v="0"/>
    <n v="1"/>
    <x v="0"/>
  </r>
  <r>
    <n v="15790314"/>
    <n v="649"/>
    <s v="France"/>
    <s v="Male"/>
    <n v="41"/>
    <n v="0"/>
    <n v="0"/>
    <n v="2"/>
    <n v="0"/>
    <n v="1"/>
    <n v="130567.02"/>
    <x v="1"/>
    <n v="0"/>
    <n v="1"/>
    <x v="1"/>
  </r>
  <r>
    <n v="15636673"/>
    <n v="667"/>
    <s v="France"/>
    <s v="Male"/>
    <n v="31"/>
    <n v="1"/>
    <n v="119266.69"/>
    <n v="1"/>
    <n v="1"/>
    <n v="1"/>
    <n v="28257.63"/>
    <x v="1"/>
    <n v="0"/>
    <n v="0"/>
    <x v="1"/>
  </r>
  <r>
    <n v="15645772"/>
    <n v="661"/>
    <s v="France"/>
    <s v="Male"/>
    <n v="33"/>
    <n v="9"/>
    <n v="0"/>
    <n v="2"/>
    <n v="1"/>
    <n v="1"/>
    <n v="84174.81"/>
    <x v="1"/>
    <n v="0"/>
    <n v="1"/>
    <x v="0"/>
  </r>
  <r>
    <n v="15689294"/>
    <n v="705"/>
    <s v="Germany"/>
    <s v="Male"/>
    <n v="44"/>
    <n v="3"/>
    <n v="105934.96"/>
    <n v="1"/>
    <n v="1"/>
    <n v="0"/>
    <n v="82463.69"/>
    <x v="1"/>
    <n v="0"/>
    <n v="1"/>
    <x v="1"/>
  </r>
  <r>
    <n v="15705639"/>
    <n v="692"/>
    <s v="France"/>
    <s v="Female"/>
    <n v="28"/>
    <n v="8"/>
    <n v="95059.02"/>
    <n v="2"/>
    <n v="1"/>
    <n v="0"/>
    <n v="44420.18"/>
    <x v="1"/>
    <n v="0"/>
    <n v="0"/>
    <x v="0"/>
  </r>
  <r>
    <n v="15587535"/>
    <n v="450"/>
    <s v="Spain"/>
    <s v="Female"/>
    <n v="46"/>
    <n v="5"/>
    <n v="177619.71"/>
    <n v="1"/>
    <n v="1"/>
    <n v="0"/>
    <n v="54227.06"/>
    <x v="1"/>
    <n v="0"/>
    <n v="1"/>
    <x v="0"/>
  </r>
  <r>
    <n v="15701164"/>
    <n v="506"/>
    <s v="France"/>
    <s v="Female"/>
    <n v="34"/>
    <n v="4"/>
    <n v="90307.62"/>
    <n v="1"/>
    <n v="1"/>
    <n v="1"/>
    <n v="159235.29"/>
    <x v="1"/>
    <n v="0"/>
    <n v="1"/>
    <x v="0"/>
  </r>
  <r>
    <n v="15785611"/>
    <n v="752"/>
    <s v="Germany"/>
    <s v="Male"/>
    <n v="38"/>
    <n v="3"/>
    <n v="183102.29"/>
    <n v="1"/>
    <n v="1"/>
    <n v="1"/>
    <n v="71557.119999999995"/>
    <x v="1"/>
    <n v="0"/>
    <n v="1"/>
    <x v="1"/>
  </r>
  <r>
    <n v="15687946"/>
    <n v="556"/>
    <s v="France"/>
    <s v="Female"/>
    <n v="61"/>
    <n v="2"/>
    <n v="117419.35"/>
    <n v="1"/>
    <n v="1"/>
    <n v="1"/>
    <n v="94153.83"/>
    <x v="1"/>
    <n v="0"/>
    <n v="1"/>
    <x v="1"/>
  </r>
  <r>
    <n v="15767954"/>
    <n v="635"/>
    <s v="Germany"/>
    <s v="Female"/>
    <n v="28"/>
    <n v="3"/>
    <n v="81623.67"/>
    <n v="2"/>
    <n v="1"/>
    <n v="1"/>
    <n v="156791.35999999999"/>
    <x v="1"/>
    <n v="0"/>
    <n v="1"/>
    <x v="1"/>
  </r>
  <r>
    <n v="15589493"/>
    <n v="716"/>
    <s v="Germany"/>
    <s v="Male"/>
    <n v="27"/>
    <n v="1"/>
    <n v="122552.34"/>
    <n v="2"/>
    <n v="1"/>
    <n v="0"/>
    <n v="67611.360000000001"/>
    <x v="1"/>
    <n v="0"/>
    <n v="1"/>
    <x v="1"/>
  </r>
  <r>
    <n v="15797227"/>
    <n v="754"/>
    <s v="France"/>
    <s v="Male"/>
    <n v="28"/>
    <n v="8"/>
    <n v="0"/>
    <n v="2"/>
    <n v="1"/>
    <n v="1"/>
    <n v="52615.62"/>
    <x v="1"/>
    <n v="0"/>
    <n v="1"/>
    <x v="0"/>
  </r>
  <r>
    <n v="15576623"/>
    <n v="584"/>
    <s v="France"/>
    <s v="Male"/>
    <n v="31"/>
    <n v="5"/>
    <n v="0"/>
    <n v="2"/>
    <n v="1"/>
    <n v="0"/>
    <n v="31474.27"/>
    <x v="1"/>
    <n v="0"/>
    <n v="0"/>
    <x v="0"/>
  </r>
  <r>
    <n v="15605284"/>
    <n v="688"/>
    <s v="France"/>
    <s v="Male"/>
    <n v="26"/>
    <n v="1"/>
    <n v="0"/>
    <n v="2"/>
    <n v="1"/>
    <n v="1"/>
    <n v="104435.94"/>
    <x v="1"/>
    <n v="0"/>
    <n v="1"/>
    <x v="1"/>
  </r>
  <r>
    <n v="15585595"/>
    <n v="774"/>
    <s v="France"/>
    <s v="Female"/>
    <n v="28"/>
    <n v="1"/>
    <n v="71264.02"/>
    <n v="2"/>
    <n v="0"/>
    <n v="1"/>
    <n v="68759.570000000007"/>
    <x v="1"/>
    <n v="0"/>
    <n v="1"/>
    <x v="1"/>
  </r>
  <r>
    <n v="15812750"/>
    <n v="591"/>
    <s v="France"/>
    <s v="Male"/>
    <n v="24"/>
    <n v="6"/>
    <n v="147360"/>
    <n v="1"/>
    <n v="1"/>
    <n v="1"/>
    <n v="25310.82"/>
    <x v="1"/>
    <n v="0"/>
    <n v="0"/>
    <x v="0"/>
  </r>
  <r>
    <n v="15711540"/>
    <n v="712"/>
    <s v="France"/>
    <s v="Female"/>
    <n v="29"/>
    <n v="2"/>
    <n v="0"/>
    <n v="1"/>
    <n v="1"/>
    <n v="1"/>
    <n v="144375"/>
    <x v="1"/>
    <n v="0"/>
    <n v="1"/>
    <x v="1"/>
  </r>
  <r>
    <n v="15633283"/>
    <n v="536"/>
    <s v="France"/>
    <s v="Male"/>
    <n v="35"/>
    <n v="8"/>
    <n v="0"/>
    <n v="2"/>
    <n v="1"/>
    <n v="0"/>
    <n v="64833.279999999999"/>
    <x v="1"/>
    <n v="0"/>
    <n v="1"/>
    <x v="0"/>
  </r>
  <r>
    <n v="15570134"/>
    <n v="683"/>
    <s v="France"/>
    <s v="Female"/>
    <n v="35"/>
    <n v="6"/>
    <n v="187530.66"/>
    <n v="2"/>
    <n v="1"/>
    <n v="1"/>
    <n v="37976.36"/>
    <x v="1"/>
    <n v="0"/>
    <n v="0"/>
    <x v="0"/>
  </r>
  <r>
    <n v="15605918"/>
    <n v="635"/>
    <s v="Germany"/>
    <s v="Male"/>
    <n v="43"/>
    <n v="5"/>
    <n v="78992.75"/>
    <n v="2"/>
    <n v="0"/>
    <n v="0"/>
    <n v="153265.31"/>
    <x v="1"/>
    <n v="0"/>
    <n v="1"/>
    <x v="0"/>
  </r>
  <r>
    <n v="15642937"/>
    <n v="550"/>
    <s v="France"/>
    <s v="Female"/>
    <n v="46"/>
    <n v="7"/>
    <n v="0"/>
    <n v="2"/>
    <n v="1"/>
    <n v="0"/>
    <n v="130590.35"/>
    <x v="1"/>
    <n v="0"/>
    <n v="1"/>
    <x v="0"/>
  </r>
  <r>
    <n v="15710424"/>
    <n v="435"/>
    <s v="France"/>
    <s v="Male"/>
    <n v="36"/>
    <n v="4"/>
    <n v="0"/>
    <n v="1"/>
    <n v="1"/>
    <n v="1"/>
    <n v="197015.2"/>
    <x v="1"/>
    <n v="0"/>
    <n v="1"/>
    <x v="0"/>
  </r>
  <r>
    <n v="15798398"/>
    <n v="785"/>
    <s v="France"/>
    <s v="Female"/>
    <n v="36"/>
    <n v="4"/>
    <n v="135438.39999999999"/>
    <n v="1"/>
    <n v="0"/>
    <n v="0"/>
    <n v="190627.01"/>
    <x v="1"/>
    <n v="0"/>
    <n v="1"/>
    <x v="0"/>
  </r>
  <r>
    <n v="15653253"/>
    <n v="704"/>
    <s v="Spain"/>
    <s v="Male"/>
    <n v="48"/>
    <n v="8"/>
    <n v="167997.6"/>
    <n v="1"/>
    <n v="1"/>
    <n v="1"/>
    <n v="173498.45"/>
    <x v="1"/>
    <n v="0"/>
    <n v="1"/>
    <x v="0"/>
  </r>
  <r>
    <n v="15747795"/>
    <n v="593"/>
    <s v="Germany"/>
    <s v="Female"/>
    <n v="38"/>
    <n v="4"/>
    <n v="129499.42"/>
    <n v="1"/>
    <n v="1"/>
    <n v="1"/>
    <n v="154071.26999999999"/>
    <x v="1"/>
    <n v="0"/>
    <n v="1"/>
    <x v="0"/>
  </r>
  <r>
    <n v="15603134"/>
    <n v="656"/>
    <s v="Spain"/>
    <s v="Female"/>
    <n v="40"/>
    <n v="10"/>
    <n v="167878.5"/>
    <n v="1"/>
    <n v="0"/>
    <n v="1"/>
    <n v="151887.16"/>
    <x v="1"/>
    <n v="0"/>
    <n v="1"/>
    <x v="0"/>
  </r>
  <r>
    <n v="15633461"/>
    <n v="639"/>
    <s v="Germany"/>
    <s v="Male"/>
    <n v="38"/>
    <n v="5"/>
    <n v="130170.82"/>
    <n v="1"/>
    <n v="1"/>
    <n v="1"/>
    <n v="149599.62"/>
    <x v="1"/>
    <n v="0"/>
    <n v="1"/>
    <x v="0"/>
  </r>
  <r>
    <n v="15754084"/>
    <n v="710"/>
    <s v="Spain"/>
    <s v="Male"/>
    <n v="35"/>
    <n v="1"/>
    <n v="106518.52"/>
    <n v="1"/>
    <n v="1"/>
    <n v="1"/>
    <n v="127951.81"/>
    <x v="1"/>
    <n v="0"/>
    <n v="1"/>
    <x v="1"/>
  </r>
  <r>
    <n v="15812518"/>
    <n v="657"/>
    <s v="Spain"/>
    <s v="Female"/>
    <n v="37"/>
    <n v="0"/>
    <n v="163607.18"/>
    <n v="1"/>
    <n v="0"/>
    <n v="1"/>
    <n v="44203.55"/>
    <x v="1"/>
    <n v="0"/>
    <n v="0"/>
    <x v="1"/>
  </r>
  <r>
    <n v="15605447"/>
    <n v="752"/>
    <s v="France"/>
    <s v="Male"/>
    <n v="49"/>
    <n v="2"/>
    <n v="78653.84"/>
    <n v="1"/>
    <n v="1"/>
    <n v="0"/>
    <n v="7698.6"/>
    <x v="1"/>
    <n v="0"/>
    <n v="0"/>
    <x v="1"/>
  </r>
  <r>
    <n v="15655961"/>
    <n v="756"/>
    <s v="Germany"/>
    <s v="Male"/>
    <n v="27"/>
    <n v="1"/>
    <n v="131899"/>
    <n v="1"/>
    <n v="1"/>
    <n v="0"/>
    <n v="93302.29"/>
    <x v="1"/>
    <n v="0"/>
    <n v="1"/>
    <x v="1"/>
  </r>
  <r>
    <n v="15603830"/>
    <n v="600"/>
    <s v="Spain"/>
    <s v="Male"/>
    <n v="36"/>
    <n v="4"/>
    <n v="0"/>
    <n v="2"/>
    <n v="1"/>
    <n v="0"/>
    <n v="143635.35999999999"/>
    <x v="1"/>
    <n v="0"/>
    <n v="1"/>
    <x v="0"/>
  </r>
  <r>
    <n v="15704770"/>
    <n v="773"/>
    <s v="France"/>
    <s v="Male"/>
    <n v="25"/>
    <n v="1"/>
    <n v="124532.78"/>
    <n v="2"/>
    <n v="0"/>
    <n v="1"/>
    <n v="11723.57"/>
    <x v="1"/>
    <n v="0"/>
    <n v="0"/>
    <x v="1"/>
  </r>
  <r>
    <n v="15682757"/>
    <n v="734"/>
    <s v="France"/>
    <s v="Male"/>
    <n v="30"/>
    <n v="3"/>
    <n v="0"/>
    <n v="2"/>
    <n v="1"/>
    <n v="0"/>
    <n v="107640.25"/>
    <x v="1"/>
    <n v="0"/>
    <n v="1"/>
    <x v="1"/>
  </r>
  <r>
    <n v="15812878"/>
    <n v="785"/>
    <s v="Germany"/>
    <s v="Female"/>
    <n v="36"/>
    <n v="2"/>
    <n v="99806.85"/>
    <n v="1"/>
    <n v="0"/>
    <n v="1"/>
    <n v="36976.519999999997"/>
    <x v="1"/>
    <n v="0"/>
    <n v="0"/>
    <x v="1"/>
  </r>
  <r>
    <n v="15708916"/>
    <n v="587"/>
    <s v="France"/>
    <s v="Male"/>
    <n v="38"/>
    <n v="0"/>
    <n v="0"/>
    <n v="2"/>
    <n v="1"/>
    <n v="0"/>
    <n v="47414.15"/>
    <x v="1"/>
    <n v="0"/>
    <n v="1"/>
    <x v="1"/>
  </r>
  <r>
    <n v="15626114"/>
    <n v="429"/>
    <s v="France"/>
    <s v="Male"/>
    <n v="24"/>
    <n v="4"/>
    <n v="95741.75"/>
    <n v="1"/>
    <n v="1"/>
    <n v="0"/>
    <n v="46170.75"/>
    <x v="1"/>
    <n v="0"/>
    <n v="1"/>
    <x v="0"/>
  </r>
  <r>
    <n v="15654060"/>
    <n v="517"/>
    <s v="France"/>
    <s v="Male"/>
    <n v="41"/>
    <n v="2"/>
    <n v="0"/>
    <n v="2"/>
    <n v="0"/>
    <n v="1"/>
    <n v="75937.47"/>
    <x v="1"/>
    <n v="0"/>
    <n v="1"/>
    <x v="1"/>
  </r>
  <r>
    <n v="15747542"/>
    <n v="605"/>
    <s v="France"/>
    <s v="Male"/>
    <n v="52"/>
    <n v="7"/>
    <n v="0"/>
    <n v="2"/>
    <n v="1"/>
    <n v="1"/>
    <n v="173952.5"/>
    <x v="1"/>
    <n v="0"/>
    <n v="1"/>
    <x v="0"/>
  </r>
  <r>
    <n v="15740900"/>
    <n v="589"/>
    <s v="France"/>
    <s v="Male"/>
    <n v="34"/>
    <n v="6"/>
    <n v="0"/>
    <n v="2"/>
    <n v="1"/>
    <n v="1"/>
    <n v="177896.92"/>
    <x v="1"/>
    <n v="0"/>
    <n v="1"/>
    <x v="0"/>
  </r>
  <r>
    <n v="15745012"/>
    <n v="653"/>
    <s v="France"/>
    <s v="Female"/>
    <n v="43"/>
    <n v="6"/>
    <n v="0"/>
    <n v="2"/>
    <n v="1"/>
    <n v="1"/>
    <n v="7330.59"/>
    <x v="1"/>
    <n v="0"/>
    <n v="0"/>
    <x v="0"/>
  </r>
  <r>
    <n v="15760861"/>
    <n v="619"/>
    <s v="France"/>
    <s v="Male"/>
    <n v="43"/>
    <n v="1"/>
    <n v="125211.92"/>
    <n v="1"/>
    <n v="1"/>
    <n v="1"/>
    <n v="113410.49"/>
    <x v="1"/>
    <n v="0"/>
    <n v="1"/>
    <x v="1"/>
  </r>
  <r>
    <n v="15578980"/>
    <n v="516"/>
    <s v="Spain"/>
    <s v="Female"/>
    <n v="33"/>
    <n v="3"/>
    <n v="0"/>
    <n v="2"/>
    <n v="1"/>
    <n v="1"/>
    <n v="58685.59"/>
    <x v="1"/>
    <n v="0"/>
    <n v="1"/>
    <x v="1"/>
  </r>
  <r>
    <n v="15760431"/>
    <n v="850"/>
    <s v="France"/>
    <s v="Male"/>
    <n v="38"/>
    <n v="1"/>
    <n v="0"/>
    <n v="2"/>
    <n v="1"/>
    <n v="1"/>
    <n v="80006.649999999994"/>
    <x v="1"/>
    <n v="0"/>
    <n v="1"/>
    <x v="1"/>
  </r>
  <r>
    <n v="15794916"/>
    <n v="725"/>
    <s v="France"/>
    <s v="Male"/>
    <n v="41"/>
    <n v="7"/>
    <n v="113980.21"/>
    <n v="1"/>
    <n v="1"/>
    <n v="1"/>
    <n v="116704.25"/>
    <x v="1"/>
    <n v="0"/>
    <n v="1"/>
    <x v="0"/>
  </r>
  <r>
    <n v="15751208"/>
    <n v="684"/>
    <s v="Spain"/>
    <s v="Male"/>
    <n v="56"/>
    <n v="8"/>
    <n v="78707.16"/>
    <n v="1"/>
    <n v="1"/>
    <n v="1"/>
    <n v="99398.36"/>
    <x v="1"/>
    <n v="0"/>
    <n v="1"/>
    <x v="0"/>
  </r>
  <r>
    <n v="15578186"/>
    <n v="486"/>
    <s v="Germany"/>
    <s v="Male"/>
    <n v="37"/>
    <n v="9"/>
    <n v="115217.99"/>
    <n v="2"/>
    <n v="1"/>
    <n v="0"/>
    <n v="144995.32999999999"/>
    <x v="1"/>
    <n v="0"/>
    <n v="1"/>
    <x v="0"/>
  </r>
  <r>
    <n v="15705521"/>
    <n v="548"/>
    <s v="Germany"/>
    <s v="Female"/>
    <n v="33"/>
    <n v="0"/>
    <n v="101084.36"/>
    <n v="1"/>
    <n v="1"/>
    <n v="0"/>
    <n v="42749.85"/>
    <x v="1"/>
    <n v="0"/>
    <n v="0"/>
    <x v="1"/>
  </r>
  <r>
    <n v="15755648"/>
    <n v="675"/>
    <s v="France"/>
    <s v="Female"/>
    <n v="21"/>
    <n v="8"/>
    <n v="98373.26"/>
    <n v="1"/>
    <n v="1"/>
    <n v="0"/>
    <n v="18203"/>
    <x v="1"/>
    <n v="0"/>
    <n v="0"/>
    <x v="0"/>
  </r>
  <r>
    <n v="15785869"/>
    <n v="718"/>
    <s v="France"/>
    <s v="Female"/>
    <n v="25"/>
    <n v="7"/>
    <n v="0"/>
    <n v="2"/>
    <n v="1"/>
    <n v="0"/>
    <n v="30380.12"/>
    <x v="1"/>
    <n v="0"/>
    <n v="0"/>
    <x v="0"/>
  </r>
  <r>
    <n v="15798888"/>
    <n v="605"/>
    <s v="Germany"/>
    <s v="Female"/>
    <n v="31"/>
    <n v="1"/>
    <n v="117992.59"/>
    <n v="1"/>
    <n v="1"/>
    <n v="1"/>
    <n v="183598.77"/>
    <x v="1"/>
    <n v="0"/>
    <n v="1"/>
    <x v="1"/>
  </r>
  <r>
    <n v="15712287"/>
    <n v="652"/>
    <s v="France"/>
    <s v="Female"/>
    <n v="80"/>
    <n v="4"/>
    <n v="0"/>
    <n v="2"/>
    <n v="1"/>
    <n v="1"/>
    <n v="188603.07"/>
    <x v="1"/>
    <n v="0"/>
    <n v="1"/>
    <x v="0"/>
  </r>
  <r>
    <n v="15805112"/>
    <n v="578"/>
    <s v="France"/>
    <s v="Male"/>
    <n v="38"/>
    <n v="7"/>
    <n v="82259.289999999994"/>
    <n v="1"/>
    <n v="1"/>
    <n v="0"/>
    <n v="8996.9699999999993"/>
    <x v="1"/>
    <n v="0"/>
    <n v="0"/>
    <x v="0"/>
  </r>
  <r>
    <n v="15723873"/>
    <n v="657"/>
    <s v="Spain"/>
    <s v="Male"/>
    <n v="31"/>
    <n v="3"/>
    <n v="125167.02"/>
    <n v="1"/>
    <n v="0"/>
    <n v="0"/>
    <n v="98820.39"/>
    <x v="1"/>
    <n v="0"/>
    <n v="1"/>
    <x v="1"/>
  </r>
  <r>
    <n v="15803136"/>
    <n v="416"/>
    <s v="Germany"/>
    <s v="Female"/>
    <n v="41"/>
    <n v="10"/>
    <n v="122189.66"/>
    <n v="2"/>
    <n v="1"/>
    <n v="0"/>
    <n v="98301.61"/>
    <x v="1"/>
    <n v="0"/>
    <n v="1"/>
    <x v="0"/>
  </r>
  <r>
    <n v="15702741"/>
    <n v="601"/>
    <s v="France"/>
    <s v="Male"/>
    <n v="32"/>
    <n v="8"/>
    <n v="93012.89"/>
    <n v="1"/>
    <n v="1"/>
    <n v="0"/>
    <n v="86957.42"/>
    <x v="1"/>
    <n v="0"/>
    <n v="1"/>
    <x v="0"/>
  </r>
  <r>
    <n v="15812007"/>
    <n v="670"/>
    <s v="Spain"/>
    <s v="Male"/>
    <n v="25"/>
    <n v="6"/>
    <n v="0"/>
    <n v="2"/>
    <n v="1"/>
    <n v="1"/>
    <n v="78358.94"/>
    <x v="1"/>
    <n v="0"/>
    <n v="1"/>
    <x v="0"/>
  </r>
  <r>
    <n v="15800440"/>
    <n v="650"/>
    <s v="Spain"/>
    <s v="Male"/>
    <n v="61"/>
    <n v="1"/>
    <n v="152968.73000000001"/>
    <n v="1"/>
    <n v="0"/>
    <n v="1"/>
    <n v="82970.69"/>
    <x v="1"/>
    <n v="0"/>
    <n v="1"/>
    <x v="1"/>
  </r>
  <r>
    <n v="15692761"/>
    <n v="718"/>
    <s v="France"/>
    <s v="Male"/>
    <n v="36"/>
    <n v="9"/>
    <n v="0"/>
    <n v="1"/>
    <n v="1"/>
    <n v="0"/>
    <n v="45909.87"/>
    <x v="1"/>
    <n v="0"/>
    <n v="1"/>
    <x v="0"/>
  </r>
  <r>
    <n v="15763063"/>
    <n v="685"/>
    <s v="Spain"/>
    <s v="Female"/>
    <n v="25"/>
    <n v="10"/>
    <n v="128509.63"/>
    <n v="1"/>
    <n v="1"/>
    <n v="0"/>
    <n v="121562.33"/>
    <x v="1"/>
    <n v="0"/>
    <n v="1"/>
    <x v="0"/>
  </r>
  <r>
    <n v="15810978"/>
    <n v="788"/>
    <s v="Spain"/>
    <s v="Female"/>
    <n v="2"/>
    <n v="1"/>
    <n v="0"/>
    <n v="2"/>
    <n v="1"/>
    <n v="1"/>
    <n v="41610.620000000003"/>
    <x v="1"/>
    <n v="0"/>
    <n v="0"/>
    <x v="1"/>
  </r>
  <r>
    <n v="15662085"/>
    <n v="678"/>
    <s v="France"/>
    <s v="Female"/>
    <n v="32"/>
    <n v="9"/>
    <n v="0"/>
    <n v="1"/>
    <n v="1"/>
    <n v="1"/>
    <n v="148210.64000000001"/>
    <x v="1"/>
    <n v="0"/>
    <n v="1"/>
    <x v="0"/>
  </r>
  <r>
    <n v="15739438"/>
    <n v="539"/>
    <s v="France"/>
    <s v="Male"/>
    <n v="30"/>
    <n v="0"/>
    <n v="0"/>
    <n v="2"/>
    <n v="1"/>
    <n v="0"/>
    <n v="160979.66"/>
    <x v="1"/>
    <n v="0"/>
    <n v="1"/>
    <x v="1"/>
  </r>
  <r>
    <n v="15750141"/>
    <n v="721"/>
    <s v="Germany"/>
    <s v="Female"/>
    <n v="36"/>
    <n v="3"/>
    <n v="65253.07"/>
    <n v="2"/>
    <n v="1"/>
    <n v="0"/>
    <n v="28737.78"/>
    <x v="1"/>
    <n v="0"/>
    <n v="0"/>
    <x v="1"/>
  </r>
  <r>
    <n v="15673693"/>
    <n v="682"/>
    <s v="France"/>
    <s v="Female"/>
    <n v="26"/>
    <n v="0"/>
    <n v="110654.02"/>
    <n v="1"/>
    <n v="0"/>
    <n v="1"/>
    <n v="111879.21"/>
    <x v="1"/>
    <n v="0"/>
    <n v="1"/>
    <x v="1"/>
  </r>
  <r>
    <n v="15576352"/>
    <n v="586"/>
    <s v="Spain"/>
    <s v="Female"/>
    <n v="57"/>
    <n v="3"/>
    <n v="0"/>
    <n v="2"/>
    <n v="0"/>
    <n v="1"/>
    <n v="6057.81"/>
    <x v="1"/>
    <n v="0"/>
    <n v="0"/>
    <x v="1"/>
  </r>
  <r>
    <n v="15581197"/>
    <n v="762"/>
    <s v="France"/>
    <s v="Female"/>
    <n v="51"/>
    <n v="3"/>
    <n v="99286.98"/>
    <n v="1"/>
    <n v="0"/>
    <n v="1"/>
    <n v="85578.63"/>
    <x v="1"/>
    <n v="0"/>
    <n v="1"/>
    <x v="1"/>
  </r>
  <r>
    <n v="15613319"/>
    <n v="793"/>
    <s v="France"/>
    <s v="Female"/>
    <n v="33"/>
    <n v="0"/>
    <n v="0"/>
    <n v="1"/>
    <n v="0"/>
    <n v="0"/>
    <n v="175544.02"/>
    <x v="1"/>
    <n v="0"/>
    <n v="1"/>
    <x v="1"/>
  </r>
  <r>
    <n v="15716186"/>
    <n v="586"/>
    <s v="France"/>
    <s v="Female"/>
    <n v="38"/>
    <n v="2"/>
    <n v="0"/>
    <n v="2"/>
    <n v="1"/>
    <n v="0"/>
    <n v="87168.46"/>
    <x v="1"/>
    <n v="0"/>
    <n v="1"/>
    <x v="1"/>
  </r>
  <r>
    <n v="15753719"/>
    <n v="547"/>
    <s v="Germany"/>
    <s v="Female"/>
    <n v="30"/>
    <n v="9"/>
    <n v="72392.41"/>
    <n v="1"/>
    <n v="1"/>
    <n v="0"/>
    <n v="77077.14"/>
    <x v="1"/>
    <n v="0"/>
    <n v="1"/>
    <x v="0"/>
  </r>
  <r>
    <n v="15808473"/>
    <n v="673"/>
    <s v="France"/>
    <s v="Male"/>
    <n v="72"/>
    <n v="1"/>
    <n v="0"/>
    <n v="2"/>
    <n v="0"/>
    <n v="1"/>
    <n v="111981.19"/>
    <x v="1"/>
    <n v="0"/>
    <n v="1"/>
    <x v="1"/>
  </r>
  <r>
    <n v="15731511"/>
    <n v="808"/>
    <s v="France"/>
    <s v="Male"/>
    <n v="45"/>
    <n v="7"/>
    <n v="118626.55"/>
    <n v="2"/>
    <n v="1"/>
    <n v="0"/>
    <n v="147132.46"/>
    <x v="1"/>
    <n v="0"/>
    <n v="1"/>
    <x v="0"/>
  </r>
  <r>
    <n v="15666252"/>
    <n v="706"/>
    <s v="Spain"/>
    <s v="Male"/>
    <n v="42"/>
    <n v="9"/>
    <n v="0"/>
    <n v="2"/>
    <n v="1"/>
    <n v="1"/>
    <n v="28714.34"/>
    <x v="1"/>
    <n v="0"/>
    <n v="0"/>
    <x v="0"/>
  </r>
  <r>
    <n v="15571816"/>
    <n v="850"/>
    <s v="Spain"/>
    <s v="Female"/>
    <n v="70"/>
    <n v="5"/>
    <n v="0"/>
    <n v="1"/>
    <n v="1"/>
    <n v="1"/>
    <n v="705.18"/>
    <x v="1"/>
    <n v="0"/>
    <n v="0"/>
    <x v="0"/>
  </r>
  <r>
    <n v="15754713"/>
    <n v="685"/>
    <s v="Spain"/>
    <s v="Male"/>
    <n v="31"/>
    <n v="10"/>
    <n v="135213.71"/>
    <n v="1"/>
    <n v="1"/>
    <n v="1"/>
    <n v="125777.28"/>
    <x v="1"/>
    <n v="0"/>
    <n v="1"/>
    <x v="0"/>
  </r>
  <r>
    <n v="15631868"/>
    <n v="744"/>
    <s v="Spain"/>
    <s v="Male"/>
    <n v="36"/>
    <n v="2"/>
    <n v="153804.44"/>
    <n v="1"/>
    <n v="1"/>
    <n v="1"/>
    <n v="87213.33"/>
    <x v="1"/>
    <n v="0"/>
    <n v="1"/>
    <x v="1"/>
  </r>
  <r>
    <n v="15588537"/>
    <n v="615"/>
    <s v="Spain"/>
    <s v="Female"/>
    <n v="41"/>
    <n v="9"/>
    <n v="109013.23"/>
    <n v="1"/>
    <n v="1"/>
    <n v="0"/>
    <n v="196499.96"/>
    <x v="1"/>
    <n v="0"/>
    <n v="1"/>
    <x v="0"/>
  </r>
  <r>
    <n v="15578977"/>
    <n v="786"/>
    <s v="France"/>
    <s v="Male"/>
    <n v="34"/>
    <n v="9"/>
    <n v="0"/>
    <n v="2"/>
    <n v="1"/>
    <n v="0"/>
    <n v="144517.19"/>
    <x v="1"/>
    <n v="0"/>
    <n v="1"/>
    <x v="0"/>
  </r>
  <r>
    <n v="15686983"/>
    <n v="678"/>
    <s v="Germany"/>
    <s v="Female"/>
    <n v="25"/>
    <n v="10"/>
    <n v="76968.12"/>
    <n v="2"/>
    <n v="0"/>
    <n v="1"/>
    <n v="131501.72"/>
    <x v="1"/>
    <n v="0"/>
    <n v="1"/>
    <x v="0"/>
  </r>
  <r>
    <n v="15794278"/>
    <n v="816"/>
    <s v="Spain"/>
    <s v="Male"/>
    <n v="67"/>
    <n v="6"/>
    <n v="151858.98000000001"/>
    <n v="1"/>
    <n v="1"/>
    <n v="1"/>
    <n v="72814.31"/>
    <x v="1"/>
    <n v="0"/>
    <n v="1"/>
    <x v="0"/>
  </r>
  <r>
    <n v="15592979"/>
    <n v="671"/>
    <s v="Germany"/>
    <s v="Female"/>
    <n v="34"/>
    <n v="6"/>
    <n v="37266.67"/>
    <n v="2"/>
    <n v="0"/>
    <n v="0"/>
    <n v="156917.12"/>
    <x v="1"/>
    <n v="0"/>
    <n v="1"/>
    <x v="0"/>
  </r>
  <r>
    <n v="15803406"/>
    <n v="748"/>
    <s v="France"/>
    <s v="Female"/>
    <n v="26"/>
    <n v="1"/>
    <n v="77780.289999999994"/>
    <n v="1"/>
    <n v="0"/>
    <n v="1"/>
    <n v="183049.41"/>
    <x v="1"/>
    <n v="0"/>
    <n v="1"/>
    <x v="1"/>
  </r>
  <r>
    <n v="15686776"/>
    <n v="557"/>
    <s v="France"/>
    <s v="Female"/>
    <n v="32"/>
    <n v="6"/>
    <n v="184686.41"/>
    <n v="2"/>
    <n v="1"/>
    <n v="0"/>
    <n v="14956.44"/>
    <x v="1"/>
    <n v="0"/>
    <n v="0"/>
    <x v="0"/>
  </r>
  <r>
    <n v="15716835"/>
    <n v="546"/>
    <s v="France"/>
    <s v="Male"/>
    <n v="24"/>
    <n v="8"/>
    <n v="156325.38"/>
    <n v="1"/>
    <n v="1"/>
    <n v="1"/>
    <n v="125381.02"/>
    <x v="1"/>
    <n v="0"/>
    <n v="1"/>
    <x v="0"/>
  </r>
  <r>
    <n v="15625524"/>
    <n v="512"/>
    <s v="France"/>
    <s v="Male"/>
    <n v="40"/>
    <n v="5"/>
    <n v="0"/>
    <n v="2"/>
    <n v="1"/>
    <n v="1"/>
    <n v="146457.82999999999"/>
    <x v="1"/>
    <n v="0"/>
    <n v="1"/>
    <x v="0"/>
  </r>
  <r>
    <n v="15625759"/>
    <n v="729"/>
    <s v="France"/>
    <s v="Male"/>
    <n v="30"/>
    <n v="9"/>
    <n v="0"/>
    <n v="2"/>
    <n v="1"/>
    <n v="0"/>
    <n v="151869.35"/>
    <x v="1"/>
    <n v="0"/>
    <n v="1"/>
    <x v="0"/>
  </r>
  <r>
    <n v="15665790"/>
    <n v="538"/>
    <s v="Germany"/>
    <s v="Male"/>
    <n v="39"/>
    <n v="7"/>
    <n v="108055.1"/>
    <n v="2"/>
    <n v="1"/>
    <n v="0"/>
    <n v="27231.26"/>
    <x v="1"/>
    <n v="0"/>
    <n v="0"/>
    <x v="0"/>
  </r>
  <r>
    <n v="15716334"/>
    <n v="850"/>
    <s v="Spain"/>
    <s v="Female"/>
    <n v="45"/>
    <n v="2"/>
    <n v="122311.21"/>
    <n v="1"/>
    <n v="1"/>
    <n v="1"/>
    <n v="19482.5"/>
    <x v="1"/>
    <n v="0"/>
    <n v="0"/>
    <x v="1"/>
  </r>
  <r>
    <n v="15747358"/>
    <n v="643"/>
    <s v="Germany"/>
    <s v="Male"/>
    <n v="59"/>
    <n v="3"/>
    <n v="170331.37"/>
    <n v="1"/>
    <n v="1"/>
    <n v="1"/>
    <n v="32171.79"/>
    <x v="1"/>
    <n v="0"/>
    <n v="0"/>
    <x v="1"/>
  </r>
  <r>
    <n v="15674398"/>
    <n v="642"/>
    <s v="France"/>
    <s v="Male"/>
    <n v="38"/>
    <n v="3"/>
    <n v="0"/>
    <n v="2"/>
    <n v="0"/>
    <n v="0"/>
    <n v="171463.83"/>
    <x v="1"/>
    <n v="0"/>
    <n v="1"/>
    <x v="1"/>
  </r>
  <r>
    <n v="15786905"/>
    <n v="749"/>
    <s v="Germany"/>
    <s v="Female"/>
    <n v="40"/>
    <n v="8"/>
    <n v="141782.57"/>
    <n v="2"/>
    <n v="0"/>
    <n v="0"/>
    <n v="86333.63"/>
    <x v="1"/>
    <n v="0"/>
    <n v="1"/>
    <x v="0"/>
  </r>
  <r>
    <n v="15698474"/>
    <n v="601"/>
    <s v="Germany"/>
    <s v="Female"/>
    <n v="54"/>
    <n v="1"/>
    <n v="131039.97"/>
    <n v="2"/>
    <n v="1"/>
    <n v="1"/>
    <n v="199661.5"/>
    <x v="1"/>
    <n v="0"/>
    <n v="1"/>
    <x v="1"/>
  </r>
  <r>
    <n v="15733797"/>
    <n v="506"/>
    <s v="France"/>
    <s v="Male"/>
    <n v="36"/>
    <n v="5"/>
    <n v="0"/>
    <n v="2"/>
    <n v="1"/>
    <n v="0"/>
    <n v="164253.35"/>
    <x v="1"/>
    <n v="0"/>
    <n v="1"/>
    <x v="0"/>
  </r>
  <r>
    <n v="15777892"/>
    <n v="721"/>
    <s v="Germany"/>
    <s v="Male"/>
    <n v="37"/>
    <n v="3"/>
    <n v="107720.64"/>
    <n v="1"/>
    <n v="1"/>
    <n v="1"/>
    <n v="158591.12"/>
    <x v="1"/>
    <n v="0"/>
    <n v="1"/>
    <x v="1"/>
  </r>
  <r>
    <n v="15750181"/>
    <n v="553"/>
    <s v="Germany"/>
    <s v="Male"/>
    <n v="41"/>
    <n v="9"/>
    <n v="110112.54"/>
    <n v="2"/>
    <n v="0"/>
    <n v="0"/>
    <n v="81898.81"/>
    <x v="1"/>
    <n v="0"/>
    <n v="1"/>
    <x v="0"/>
  </r>
  <r>
    <n v="15603436"/>
    <n v="594"/>
    <s v="Spain"/>
    <s v="Female"/>
    <n v="2"/>
    <n v="2"/>
    <n v="126615.94"/>
    <n v="2"/>
    <n v="0"/>
    <n v="1"/>
    <n v="123214.74"/>
    <x v="1"/>
    <n v="0"/>
    <n v="1"/>
    <x v="1"/>
  </r>
  <r>
    <n v="15781307"/>
    <n v="779"/>
    <s v="Germany"/>
    <s v="Male"/>
    <n v="37"/>
    <n v="7"/>
    <n v="120092.52"/>
    <n v="2"/>
    <n v="1"/>
    <n v="0"/>
    <n v="135925.72"/>
    <x v="1"/>
    <n v="0"/>
    <n v="1"/>
    <x v="0"/>
  </r>
  <r>
    <n v="15781465"/>
    <n v="675"/>
    <s v="Germany"/>
    <s v="Female"/>
    <n v="29"/>
    <n v="8"/>
    <n v="121326.42"/>
    <n v="1"/>
    <n v="1"/>
    <n v="0"/>
    <n v="133457.51999999999"/>
    <x v="1"/>
    <n v="0"/>
    <n v="1"/>
    <x v="0"/>
  </r>
  <r>
    <n v="15600882"/>
    <n v="635"/>
    <s v="Spain"/>
    <s v="Female"/>
    <n v="35"/>
    <n v="7"/>
    <n v="0"/>
    <n v="2"/>
    <n v="1"/>
    <n v="1"/>
    <n v="65951.649999999994"/>
    <x v="1"/>
    <n v="0"/>
    <n v="1"/>
    <x v="0"/>
  </r>
  <r>
    <n v="15601848"/>
    <n v="594"/>
    <s v="France"/>
    <s v="Male"/>
    <n v="35"/>
    <n v="2"/>
    <n v="0"/>
    <n v="2"/>
    <n v="1"/>
    <n v="0"/>
    <n v="103480.69"/>
    <x v="1"/>
    <n v="0"/>
    <n v="1"/>
    <x v="1"/>
  </r>
  <r>
    <n v="15594720"/>
    <n v="460"/>
    <s v="Germany"/>
    <s v="Female"/>
    <n v="35"/>
    <n v="8"/>
    <n v="102742.91"/>
    <n v="2"/>
    <n v="1"/>
    <n v="1"/>
    <n v="189339.6"/>
    <x v="1"/>
    <n v="0"/>
    <n v="1"/>
    <x v="0"/>
  </r>
  <r>
    <n v="15735203"/>
    <n v="654"/>
    <s v="Germany"/>
    <s v="Female"/>
    <n v="32"/>
    <n v="1"/>
    <n v="114510.85"/>
    <n v="1"/>
    <n v="1"/>
    <n v="1"/>
    <n v="126143.23"/>
    <x v="1"/>
    <n v="0"/>
    <n v="1"/>
    <x v="1"/>
  </r>
  <r>
    <n v="15787174"/>
    <n v="512"/>
    <s v="France"/>
    <s v="Female"/>
    <n v="37"/>
    <n v="1"/>
    <n v="0"/>
    <n v="2"/>
    <n v="0"/>
    <n v="1"/>
    <n v="156105.03"/>
    <x v="1"/>
    <n v="0"/>
    <n v="1"/>
    <x v="1"/>
  </r>
  <r>
    <n v="15785819"/>
    <n v="681"/>
    <s v="France"/>
    <s v="Male"/>
    <n v="38"/>
    <n v="3"/>
    <n v="0"/>
    <n v="2"/>
    <n v="1"/>
    <n v="1"/>
    <n v="112491.96"/>
    <x v="1"/>
    <n v="0"/>
    <n v="1"/>
    <x v="1"/>
  </r>
  <r>
    <n v="15670755"/>
    <n v="650"/>
    <s v="France"/>
    <s v="Male"/>
    <n v="60"/>
    <n v="8"/>
    <n v="0"/>
    <n v="2"/>
    <n v="1"/>
    <n v="1"/>
    <n v="102925.75999999999"/>
    <x v="1"/>
    <n v="0"/>
    <n v="1"/>
    <x v="0"/>
  </r>
  <r>
    <n v="15716155"/>
    <n v="841"/>
    <s v="France"/>
    <s v="Female"/>
    <n v="36"/>
    <n v="5"/>
    <n v="156021.31"/>
    <n v="1"/>
    <n v="0"/>
    <n v="0"/>
    <n v="122662.98"/>
    <x v="1"/>
    <n v="0"/>
    <n v="1"/>
    <x v="0"/>
  </r>
  <r>
    <n v="15596914"/>
    <n v="630"/>
    <s v="Germany"/>
    <s v="Female"/>
    <n v="31"/>
    <n v="2"/>
    <n v="112373.49"/>
    <n v="2"/>
    <n v="1"/>
    <n v="1"/>
    <n v="131167.98000000001"/>
    <x v="1"/>
    <n v="0"/>
    <n v="1"/>
    <x v="1"/>
  </r>
  <r>
    <n v="15697497"/>
    <n v="518"/>
    <s v="France"/>
    <s v="Female"/>
    <n v="45"/>
    <n v="9"/>
    <n v="105525.65"/>
    <n v="2"/>
    <n v="1"/>
    <n v="1"/>
    <n v="73418.289999999994"/>
    <x v="1"/>
    <n v="0"/>
    <n v="1"/>
    <x v="0"/>
  </r>
  <r>
    <n v="15634141"/>
    <n v="708"/>
    <s v="Germany"/>
    <s v="Female"/>
    <n v="42"/>
    <n v="8"/>
    <n v="192390.52"/>
    <n v="2"/>
    <n v="1"/>
    <n v="0"/>
    <n v="823.36"/>
    <x v="1"/>
    <n v="0"/>
    <n v="0"/>
    <x v="0"/>
  </r>
  <r>
    <n v="15585388"/>
    <n v="660"/>
    <s v="Germany"/>
    <s v="Male"/>
    <n v="31"/>
    <n v="9"/>
    <n v="125189.75"/>
    <n v="2"/>
    <n v="1"/>
    <n v="1"/>
    <n v="139874.43"/>
    <x v="1"/>
    <n v="0"/>
    <n v="1"/>
    <x v="0"/>
  </r>
  <r>
    <n v="15660211"/>
    <n v="629"/>
    <s v="Germany"/>
    <s v="Male"/>
    <n v="35"/>
    <n v="7"/>
    <n v="156847.29"/>
    <n v="2"/>
    <n v="1"/>
    <n v="0"/>
    <n v="31824.29"/>
    <x v="1"/>
    <n v="0"/>
    <n v="0"/>
    <x v="0"/>
  </r>
  <r>
    <n v="15593365"/>
    <n v="762"/>
    <s v="Spain"/>
    <s v="Male"/>
    <n v="39"/>
    <n v="2"/>
    <n v="81273.13"/>
    <n v="1"/>
    <n v="1"/>
    <n v="1"/>
    <n v="18719.669999999998"/>
    <x v="1"/>
    <n v="0"/>
    <n v="0"/>
    <x v="1"/>
  </r>
  <r>
    <n v="15759298"/>
    <n v="631"/>
    <s v="Spain"/>
    <s v="Male"/>
    <n v="27"/>
    <n v="10"/>
    <n v="134169.62"/>
    <n v="1"/>
    <n v="1"/>
    <n v="1"/>
    <n v="176730.02"/>
    <x v="1"/>
    <n v="0"/>
    <n v="1"/>
    <x v="0"/>
  </r>
  <r>
    <n v="15567832"/>
    <n v="550"/>
    <s v="France"/>
    <s v="Female"/>
    <n v="40"/>
    <n v="7"/>
    <n v="114354.95"/>
    <n v="1"/>
    <n v="1"/>
    <n v="0"/>
    <n v="54018.93"/>
    <x v="1"/>
    <n v="0"/>
    <n v="1"/>
    <x v="0"/>
  </r>
  <r>
    <n v="15769974"/>
    <n v="679"/>
    <s v="Spain"/>
    <s v="Female"/>
    <n v="35"/>
    <n v="8"/>
    <n v="119182.73"/>
    <n v="1"/>
    <n v="0"/>
    <n v="0"/>
    <n v="121210.09"/>
    <x v="1"/>
    <n v="0"/>
    <n v="1"/>
    <x v="0"/>
  </r>
  <r>
    <n v="15611759"/>
    <n v="850"/>
    <s v="Spain"/>
    <s v="Female"/>
    <n v="57"/>
    <n v="8"/>
    <n v="126776.3"/>
    <n v="2"/>
    <n v="1"/>
    <n v="1"/>
    <n v="132298.49"/>
    <x v="1"/>
    <n v="0"/>
    <n v="1"/>
    <x v="0"/>
  </r>
  <r>
    <n v="15605926"/>
    <n v="649"/>
    <s v="Germany"/>
    <s v="Male"/>
    <n v="70"/>
    <n v="9"/>
    <n v="116854.71"/>
    <n v="2"/>
    <n v="0"/>
    <n v="1"/>
    <n v="107125.79"/>
    <x v="1"/>
    <n v="0"/>
    <n v="1"/>
    <x v="0"/>
  </r>
  <r>
    <n v="15797960"/>
    <n v="806"/>
    <s v="Germany"/>
    <s v="Female"/>
    <n v="59"/>
    <n v="0"/>
    <n v="135296.32999999999"/>
    <n v="1"/>
    <n v="1"/>
    <n v="0"/>
    <n v="182822.5"/>
    <x v="1"/>
    <n v="0"/>
    <n v="1"/>
    <x v="1"/>
  </r>
  <r>
    <n v="15591711"/>
    <n v="739"/>
    <s v="Spain"/>
    <s v="Male"/>
    <n v="38"/>
    <n v="0"/>
    <n v="128366.44"/>
    <n v="1"/>
    <n v="1"/>
    <n v="0"/>
    <n v="12796.43"/>
    <x v="1"/>
    <n v="0"/>
    <n v="0"/>
    <x v="1"/>
  </r>
  <r>
    <n v="15662397"/>
    <n v="640"/>
    <s v="France"/>
    <s v="Female"/>
    <n v="42"/>
    <n v="5"/>
    <n v="176099.13"/>
    <n v="1"/>
    <n v="1"/>
    <n v="1"/>
    <n v="8404.73"/>
    <x v="1"/>
    <n v="0"/>
    <n v="0"/>
    <x v="0"/>
  </r>
  <r>
    <n v="15704769"/>
    <n v="585"/>
    <s v="France"/>
    <s v="Female"/>
    <n v="67"/>
    <n v="5"/>
    <n v="113978.97"/>
    <n v="2"/>
    <n v="0"/>
    <n v="1"/>
    <n v="93146.11"/>
    <x v="1"/>
    <n v="0"/>
    <n v="1"/>
    <x v="0"/>
  </r>
  <r>
    <n v="15797736"/>
    <n v="658"/>
    <s v="France"/>
    <s v="Male"/>
    <n v="29"/>
    <n v="4"/>
    <n v="80262.600000000006"/>
    <n v="1"/>
    <n v="1"/>
    <n v="1"/>
    <n v="20612.82"/>
    <x v="1"/>
    <n v="0"/>
    <n v="0"/>
    <x v="0"/>
  </r>
  <r>
    <n v="15640059"/>
    <n v="606"/>
    <s v="France"/>
    <s v="Male"/>
    <n v="40"/>
    <n v="5"/>
    <n v="0"/>
    <n v="2"/>
    <n v="1"/>
    <n v="1"/>
    <n v="70899.27"/>
    <x v="1"/>
    <n v="0"/>
    <n v="1"/>
    <x v="0"/>
  </r>
  <r>
    <n v="15733616"/>
    <n v="806"/>
    <s v="France"/>
    <s v="Male"/>
    <n v="40"/>
    <n v="5"/>
    <n v="80613.929999999993"/>
    <n v="1"/>
    <n v="1"/>
    <n v="1"/>
    <n v="142838.64000000001"/>
    <x v="1"/>
    <n v="0"/>
    <n v="1"/>
    <x v="0"/>
  </r>
  <r>
    <n v="15655339"/>
    <n v="566"/>
    <s v="France"/>
    <s v="Male"/>
    <n v="36"/>
    <n v="1"/>
    <n v="142120.91"/>
    <n v="1"/>
    <n v="1"/>
    <n v="0"/>
    <n v="79616.37"/>
    <x v="1"/>
    <n v="0"/>
    <n v="1"/>
    <x v="1"/>
  </r>
  <r>
    <n v="15640442"/>
    <n v="717"/>
    <s v="France"/>
    <s v="Male"/>
    <n v="31"/>
    <n v="4"/>
    <n v="129722.57"/>
    <n v="1"/>
    <n v="0"/>
    <n v="0"/>
    <n v="41176.6"/>
    <x v="1"/>
    <n v="0"/>
    <n v="0"/>
    <x v="0"/>
  </r>
  <r>
    <n v="15803764"/>
    <n v="561"/>
    <s v="France"/>
    <s v="Male"/>
    <n v="28"/>
    <n v="7"/>
    <n v="0"/>
    <n v="2"/>
    <n v="1"/>
    <n v="0"/>
    <n v="7797.01"/>
    <x v="1"/>
    <n v="0"/>
    <n v="0"/>
    <x v="0"/>
  </r>
  <r>
    <n v="15669516"/>
    <n v="746"/>
    <s v="Spain"/>
    <s v="Male"/>
    <n v="36"/>
    <n v="2"/>
    <n v="0"/>
    <n v="2"/>
    <n v="1"/>
    <n v="1"/>
    <n v="16436.560000000001"/>
    <x v="1"/>
    <n v="0"/>
    <n v="0"/>
    <x v="1"/>
  </r>
  <r>
    <n v="15646161"/>
    <n v="673"/>
    <s v="Spain"/>
    <s v="Female"/>
    <n v="37"/>
    <n v="8"/>
    <n v="0"/>
    <n v="2"/>
    <n v="1"/>
    <n v="1"/>
    <n v="183318.79"/>
    <x v="1"/>
    <n v="0"/>
    <n v="1"/>
    <x v="0"/>
  </r>
  <r>
    <n v="15795149"/>
    <n v="703"/>
    <s v="France"/>
    <s v="Male"/>
    <n v="28"/>
    <n v="2"/>
    <n v="81173.83"/>
    <n v="2"/>
    <n v="0"/>
    <n v="1"/>
    <n v="162812.16"/>
    <x v="1"/>
    <n v="0"/>
    <n v="1"/>
    <x v="1"/>
  </r>
  <r>
    <n v="15622834"/>
    <n v="678"/>
    <s v="France"/>
    <s v="Female"/>
    <n v="35"/>
    <n v="4"/>
    <n v="0"/>
    <n v="1"/>
    <n v="1"/>
    <n v="0"/>
    <n v="125518.32"/>
    <x v="1"/>
    <n v="0"/>
    <n v="1"/>
    <x v="0"/>
  </r>
  <r>
    <n v="15599195"/>
    <n v="582"/>
    <s v="Germany"/>
    <s v="Male"/>
    <n v="32"/>
    <n v="1"/>
    <n v="88938.62"/>
    <n v="1"/>
    <n v="1"/>
    <n v="1"/>
    <n v="10054.530000000001"/>
    <x v="1"/>
    <n v="0"/>
    <n v="0"/>
    <x v="1"/>
  </r>
  <r>
    <n v="15633064"/>
    <n v="438"/>
    <s v="France"/>
    <s v="Female"/>
    <n v="36"/>
    <n v="4"/>
    <n v="0"/>
    <n v="2"/>
    <n v="1"/>
    <n v="0"/>
    <n v="64420.5"/>
    <x v="1"/>
    <n v="0"/>
    <n v="1"/>
    <x v="0"/>
  </r>
  <r>
    <n v="15782569"/>
    <n v="687"/>
    <s v="France"/>
    <s v="Female"/>
    <n v="72"/>
    <n v="9"/>
    <n v="0"/>
    <n v="1"/>
    <n v="0"/>
    <n v="1"/>
    <n v="69829.399999999994"/>
    <x v="1"/>
    <n v="0"/>
    <n v="1"/>
    <x v="0"/>
  </r>
  <r>
    <n v="15650288"/>
    <n v="634"/>
    <s v="Germany"/>
    <s v="Male"/>
    <n v="35"/>
    <n v="6"/>
    <n v="116269.01"/>
    <n v="1"/>
    <n v="1"/>
    <n v="0"/>
    <n v="129964.94"/>
    <x v="1"/>
    <n v="0"/>
    <n v="1"/>
    <x v="0"/>
  </r>
  <r>
    <n v="15707473"/>
    <n v="850"/>
    <s v="Germany"/>
    <s v="Female"/>
    <n v="48"/>
    <n v="6"/>
    <n v="111962.99"/>
    <n v="1"/>
    <n v="1"/>
    <n v="0"/>
    <n v="111755.8"/>
    <x v="1"/>
    <n v="0"/>
    <n v="1"/>
    <x v="0"/>
  </r>
  <r>
    <n v="15711309"/>
    <n v="574"/>
    <s v="Germany"/>
    <s v="Male"/>
    <n v="33"/>
    <n v="3"/>
    <n v="129834.67"/>
    <n v="1"/>
    <n v="1"/>
    <n v="0"/>
    <n v="193131.42"/>
    <x v="1"/>
    <n v="0"/>
    <n v="1"/>
    <x v="1"/>
  </r>
  <r>
    <n v="15613172"/>
    <n v="628"/>
    <s v="Germany"/>
    <s v="Male"/>
    <n v="27"/>
    <n v="5"/>
    <n v="95826.49"/>
    <n v="2"/>
    <n v="1"/>
    <n v="0"/>
    <n v="155996.96"/>
    <x v="1"/>
    <n v="0"/>
    <n v="1"/>
    <x v="0"/>
  </r>
  <r>
    <n v="15670039"/>
    <n v="509"/>
    <s v="Spain"/>
    <s v="Female"/>
    <n v="25"/>
    <n v="3"/>
    <n v="108738.71"/>
    <n v="2"/>
    <n v="1"/>
    <n v="0"/>
    <n v="106920.57"/>
    <x v="1"/>
    <n v="0"/>
    <n v="1"/>
    <x v="1"/>
  </r>
  <r>
    <n v="15611579"/>
    <n v="801"/>
    <s v="Spain"/>
    <s v="Male"/>
    <n v="42"/>
    <n v="4"/>
    <n v="141947.67000000001"/>
    <n v="1"/>
    <n v="1"/>
    <n v="1"/>
    <n v="10598.29"/>
    <x v="1"/>
    <n v="0"/>
    <n v="0"/>
    <x v="0"/>
  </r>
  <r>
    <n v="15672145"/>
    <n v="534"/>
    <s v="France"/>
    <s v="Female"/>
    <n v="34"/>
    <n v="7"/>
    <n v="121551.58"/>
    <n v="2"/>
    <n v="1"/>
    <n v="1"/>
    <n v="70179"/>
    <x v="1"/>
    <n v="0"/>
    <n v="1"/>
    <x v="0"/>
  </r>
  <r>
    <n v="15736601"/>
    <n v="716"/>
    <s v="France"/>
    <s v="Male"/>
    <n v="35"/>
    <n v="4"/>
    <n v="144428.87"/>
    <n v="1"/>
    <n v="1"/>
    <n v="0"/>
    <n v="134132.65"/>
    <x v="1"/>
    <n v="0"/>
    <n v="1"/>
    <x v="0"/>
  </r>
  <r>
    <n v="15624592"/>
    <n v="603"/>
    <s v="France"/>
    <s v="Male"/>
    <n v="31"/>
    <n v="8"/>
    <n v="0"/>
    <n v="2"/>
    <n v="1"/>
    <n v="1"/>
    <n v="169915.02"/>
    <x v="1"/>
    <n v="0"/>
    <n v="1"/>
    <x v="0"/>
  </r>
  <r>
    <n v="15624170"/>
    <n v="639"/>
    <s v="France"/>
    <s v="Female"/>
    <n v="38"/>
    <n v="4"/>
    <n v="81550.94"/>
    <n v="2"/>
    <n v="0"/>
    <n v="1"/>
    <n v="118974.77"/>
    <x v="1"/>
    <n v="0"/>
    <n v="1"/>
    <x v="0"/>
  </r>
  <r>
    <n v="15665678"/>
    <n v="607"/>
    <s v="Spain"/>
    <s v="Male"/>
    <n v="36"/>
    <n v="8"/>
    <n v="158261.68"/>
    <n v="1"/>
    <n v="1"/>
    <n v="1"/>
    <n v="76744.72"/>
    <x v="1"/>
    <n v="0"/>
    <n v="1"/>
    <x v="0"/>
  </r>
  <r>
    <n v="15784209"/>
    <n v="497"/>
    <s v="France"/>
    <s v="Male"/>
    <n v="47"/>
    <n v="6"/>
    <n v="0"/>
    <n v="1"/>
    <n v="1"/>
    <n v="1"/>
    <n v="90055.08"/>
    <x v="1"/>
    <n v="0"/>
    <n v="1"/>
    <x v="0"/>
  </r>
  <r>
    <n v="15810845"/>
    <n v="636"/>
    <s v="France"/>
    <s v="Male"/>
    <n v="42"/>
    <n v="2"/>
    <n v="0"/>
    <n v="2"/>
    <n v="1"/>
    <n v="1"/>
    <n v="55470.78"/>
    <x v="1"/>
    <n v="0"/>
    <n v="1"/>
    <x v="1"/>
  </r>
  <r>
    <n v="15567367"/>
    <n v="601"/>
    <s v="Germany"/>
    <s v="Female"/>
    <n v="42"/>
    <n v="9"/>
    <n v="133636.16"/>
    <n v="1"/>
    <n v="0"/>
    <n v="1"/>
    <n v="103315.74"/>
    <x v="1"/>
    <n v="0"/>
    <n v="1"/>
    <x v="0"/>
  </r>
  <r>
    <n v="15771977"/>
    <n v="730"/>
    <s v="France"/>
    <s v="Female"/>
    <n v="39"/>
    <n v="1"/>
    <n v="99010.67"/>
    <n v="1"/>
    <n v="1"/>
    <n v="0"/>
    <n v="194945.8"/>
    <x v="1"/>
    <n v="0"/>
    <n v="1"/>
    <x v="1"/>
  </r>
  <r>
    <n v="15732778"/>
    <n v="468"/>
    <s v="Germany"/>
    <s v="Male"/>
    <n v="29"/>
    <n v="1"/>
    <n v="111681.98"/>
    <n v="2"/>
    <n v="1"/>
    <n v="1"/>
    <n v="195711.16"/>
    <x v="1"/>
    <n v="0"/>
    <n v="1"/>
    <x v="1"/>
  </r>
  <r>
    <n v="15689614"/>
    <n v="687"/>
    <s v="Spain"/>
    <s v="Female"/>
    <n v="63"/>
    <n v="1"/>
    <n v="137715.66"/>
    <n v="1"/>
    <n v="1"/>
    <n v="1"/>
    <n v="37938.74"/>
    <x v="1"/>
    <n v="0"/>
    <n v="0"/>
    <x v="1"/>
  </r>
  <r>
    <n v="15566091"/>
    <n v="545"/>
    <s v="Spain"/>
    <s v="Female"/>
    <n v="32"/>
    <n v="4"/>
    <n v="0"/>
    <n v="1"/>
    <n v="1"/>
    <n v="0"/>
    <n v="94739.199999999997"/>
    <x v="1"/>
    <n v="0"/>
    <n v="1"/>
    <x v="0"/>
  </r>
  <r>
    <n v="15715951"/>
    <n v="562"/>
    <s v="France"/>
    <s v="Male"/>
    <n v="42"/>
    <n v="2"/>
    <n v="100238.35"/>
    <n v="1"/>
    <n v="0"/>
    <n v="0"/>
    <n v="86797.41"/>
    <x v="1"/>
    <n v="0"/>
    <n v="1"/>
    <x v="1"/>
  </r>
  <r>
    <n v="15628303"/>
    <n v="738"/>
    <s v="Spain"/>
    <s v="Male"/>
    <n v="35"/>
    <n v="3"/>
    <n v="0"/>
    <n v="1"/>
    <n v="1"/>
    <n v="1"/>
    <n v="15650.73"/>
    <x v="1"/>
    <n v="0"/>
    <n v="0"/>
    <x v="1"/>
  </r>
  <r>
    <n v="15724944"/>
    <n v="663"/>
    <s v="France"/>
    <s v="Male"/>
    <n v="34"/>
    <n v="7"/>
    <n v="0"/>
    <n v="2"/>
    <n v="1"/>
    <n v="1"/>
    <n v="180427.24"/>
    <x v="1"/>
    <n v="0"/>
    <n v="1"/>
    <x v="0"/>
  </r>
  <r>
    <n v="15774510"/>
    <n v="714"/>
    <s v="France"/>
    <s v="Female"/>
    <n v="31"/>
    <n v="4"/>
    <n v="125169.26"/>
    <n v="1"/>
    <n v="1"/>
    <n v="1"/>
    <n v="106636.89"/>
    <x v="1"/>
    <n v="0"/>
    <n v="1"/>
    <x v="0"/>
  </r>
  <r>
    <n v="15786170"/>
    <n v="659"/>
    <s v="France"/>
    <s v="Male"/>
    <n v="31"/>
    <n v="4"/>
    <n v="118342.26"/>
    <n v="1"/>
    <n v="0"/>
    <n v="0"/>
    <n v="161574.19"/>
    <x v="1"/>
    <n v="0"/>
    <n v="1"/>
    <x v="0"/>
  </r>
  <r>
    <n v="15782390"/>
    <n v="621"/>
    <s v="France"/>
    <s v="Female"/>
    <n v="40"/>
    <n v="6"/>
    <n v="0"/>
    <n v="1"/>
    <n v="1"/>
    <n v="0"/>
    <n v="155155.25"/>
    <x v="1"/>
    <n v="0"/>
    <n v="1"/>
    <x v="0"/>
  </r>
  <r>
    <n v="15586310"/>
    <n v="578"/>
    <s v="France"/>
    <s v="Male"/>
    <n v="30"/>
    <n v="4"/>
    <n v="169462.09"/>
    <n v="1"/>
    <n v="1"/>
    <n v="0"/>
    <n v="112187.11"/>
    <x v="1"/>
    <n v="0"/>
    <n v="1"/>
    <x v="0"/>
  </r>
  <r>
    <n v="15568240"/>
    <n v="492"/>
    <s v="Germany"/>
    <s v="Female"/>
    <n v="30"/>
    <n v="10"/>
    <n v="77168.87"/>
    <n v="2"/>
    <n v="0"/>
    <n v="1"/>
    <n v="146700.22"/>
    <x v="1"/>
    <n v="0"/>
    <n v="1"/>
    <x v="0"/>
  </r>
  <r>
    <n v="15634632"/>
    <n v="711"/>
    <s v="France"/>
    <s v="Male"/>
    <n v="38"/>
    <n v="3"/>
    <n v="0"/>
    <n v="2"/>
    <n v="1"/>
    <n v="0"/>
    <n v="68487.509999999995"/>
    <x v="1"/>
    <n v="0"/>
    <n v="1"/>
    <x v="1"/>
  </r>
  <r>
    <n v="15692926"/>
    <n v="498"/>
    <s v="Germany"/>
    <s v="Male"/>
    <n v="25"/>
    <n v="8"/>
    <n v="121702.73"/>
    <n v="1"/>
    <n v="1"/>
    <n v="1"/>
    <n v="132210.49"/>
    <x v="1"/>
    <n v="0"/>
    <n v="1"/>
    <x v="0"/>
  </r>
  <r>
    <n v="15659098"/>
    <n v="669"/>
    <s v="France"/>
    <s v="Male"/>
    <n v="30"/>
    <n v="7"/>
    <n v="95128.86"/>
    <n v="1"/>
    <n v="0"/>
    <n v="0"/>
    <n v="19799.259999999998"/>
    <x v="1"/>
    <n v="0"/>
    <n v="0"/>
    <x v="0"/>
  </r>
  <r>
    <n v="15630910"/>
    <n v="800"/>
    <s v="France"/>
    <s v="Female"/>
    <n v="49"/>
    <n v="7"/>
    <n v="108007.36"/>
    <n v="1"/>
    <n v="0"/>
    <n v="0"/>
    <n v="47125.11"/>
    <x v="1"/>
    <n v="0"/>
    <n v="1"/>
    <x v="0"/>
  </r>
  <r>
    <n v="15726234"/>
    <n v="708"/>
    <s v="Spain"/>
    <s v="Female"/>
    <n v="41"/>
    <n v="5"/>
    <n v="0"/>
    <n v="1"/>
    <n v="0"/>
    <n v="1"/>
    <n v="157003.99"/>
    <x v="1"/>
    <n v="0"/>
    <n v="1"/>
    <x v="0"/>
  </r>
  <r>
    <n v="15768193"/>
    <n v="585"/>
    <s v="Germany"/>
    <s v="Male"/>
    <n v="36"/>
    <n v="5"/>
    <n v="146050.97"/>
    <n v="2"/>
    <n v="0"/>
    <n v="0"/>
    <n v="86424.57"/>
    <x v="1"/>
    <n v="0"/>
    <n v="1"/>
    <x v="0"/>
  </r>
  <r>
    <n v="15747867"/>
    <n v="583"/>
    <s v="France"/>
    <s v="Male"/>
    <n v="24"/>
    <n v="9"/>
    <n v="135125.28"/>
    <n v="1"/>
    <n v="0"/>
    <n v="0"/>
    <n v="89801.9"/>
    <x v="1"/>
    <n v="0"/>
    <n v="1"/>
    <x v="0"/>
  </r>
  <r>
    <n v="15766908"/>
    <n v="488"/>
    <s v="Germany"/>
    <s v="Male"/>
    <n v="32"/>
    <n v="3"/>
    <n v="114540.38"/>
    <n v="1"/>
    <n v="1"/>
    <n v="0"/>
    <n v="92568.07"/>
    <x v="1"/>
    <n v="0"/>
    <n v="1"/>
    <x v="1"/>
  </r>
  <r>
    <n v="15587421"/>
    <n v="687"/>
    <s v="Germany"/>
    <s v="Female"/>
    <n v="34"/>
    <n v="7"/>
    <n v="111388.18"/>
    <n v="2"/>
    <n v="1"/>
    <n v="0"/>
    <n v="148564.76"/>
    <x v="1"/>
    <n v="0"/>
    <n v="1"/>
    <x v="0"/>
  </r>
  <r>
    <n v="15678910"/>
    <n v="680"/>
    <s v="France"/>
    <s v="Female"/>
    <n v="30"/>
    <n v="8"/>
    <n v="141441.75"/>
    <n v="1"/>
    <n v="1"/>
    <n v="1"/>
    <n v="16278.97"/>
    <x v="1"/>
    <n v="0"/>
    <n v="0"/>
    <x v="0"/>
  </r>
  <r>
    <n v="15589030"/>
    <n v="649"/>
    <s v="France"/>
    <s v="Male"/>
    <n v="47"/>
    <n v="1"/>
    <n v="0"/>
    <n v="2"/>
    <n v="1"/>
    <n v="1"/>
    <n v="145593.85"/>
    <x v="1"/>
    <n v="0"/>
    <n v="1"/>
    <x v="1"/>
  </r>
  <r>
    <n v="15767432"/>
    <n v="711"/>
    <s v="France"/>
    <s v="Female"/>
    <n v="25"/>
    <n v="7"/>
    <n v="0"/>
    <n v="3"/>
    <n v="1"/>
    <n v="1"/>
    <n v="9679.2800000000007"/>
    <x v="1"/>
    <n v="1"/>
    <n v="0"/>
    <x v="0"/>
  </r>
  <r>
    <n v="15636731"/>
    <n v="714"/>
    <s v="Germany"/>
    <s v="Female"/>
    <n v="36"/>
    <n v="1"/>
    <n v="101609.01"/>
    <n v="2"/>
    <n v="1"/>
    <n v="1"/>
    <n v="447.73"/>
    <x v="1"/>
    <n v="0"/>
    <n v="0"/>
    <x v="1"/>
  </r>
  <r>
    <n v="15630053"/>
    <n v="656"/>
    <s v="France"/>
    <s v="Male"/>
    <n v="45"/>
    <n v="5"/>
    <n v="127864.4"/>
    <n v="1"/>
    <n v="1"/>
    <n v="0"/>
    <n v="87107.57"/>
    <x v="1"/>
    <n v="0"/>
    <n v="1"/>
    <x v="0"/>
  </r>
  <r>
    <n v="15651001"/>
    <n v="725"/>
    <s v="Germany"/>
    <s v="Female"/>
    <n v="39"/>
    <n v="5"/>
    <n v="116803.8"/>
    <n v="1"/>
    <n v="1"/>
    <n v="0"/>
    <n v="124052.97"/>
    <x v="1"/>
    <n v="0"/>
    <n v="1"/>
    <x v="0"/>
  </r>
  <r>
    <n v="15723654"/>
    <n v="773"/>
    <s v="France"/>
    <s v="Male"/>
    <n v="25"/>
    <n v="2"/>
    <n v="135903.32999999999"/>
    <n v="1"/>
    <n v="1"/>
    <n v="0"/>
    <n v="73656.38"/>
    <x v="1"/>
    <n v="0"/>
    <n v="1"/>
    <x v="1"/>
  </r>
  <r>
    <n v="15740476"/>
    <n v="659"/>
    <s v="Germany"/>
    <s v="Female"/>
    <n v="32"/>
    <n v="3"/>
    <n v="150923.74"/>
    <n v="2"/>
    <n v="0"/>
    <n v="1"/>
    <n v="174652.51"/>
    <x v="1"/>
    <n v="0"/>
    <n v="1"/>
    <x v="1"/>
  </r>
  <r>
    <n v="15724282"/>
    <n v="540"/>
    <s v="Germany"/>
    <s v="Male"/>
    <n v="44"/>
    <n v="3"/>
    <n v="164113.04"/>
    <n v="2"/>
    <n v="1"/>
    <n v="1"/>
    <n v="12120.79"/>
    <x v="1"/>
    <n v="0"/>
    <n v="0"/>
    <x v="1"/>
  </r>
  <r>
    <n v="15624729"/>
    <n v="594"/>
    <s v="France"/>
    <s v="Male"/>
    <n v="27"/>
    <n v="0"/>
    <n v="197041.8"/>
    <n v="1"/>
    <n v="0"/>
    <n v="0"/>
    <n v="151912.49"/>
    <x v="1"/>
    <n v="0"/>
    <n v="1"/>
    <x v="1"/>
  </r>
  <r>
    <n v="15728505"/>
    <n v="601"/>
    <s v="France"/>
    <s v="Male"/>
    <n v="44"/>
    <n v="1"/>
    <n v="100486.18"/>
    <n v="2"/>
    <n v="1"/>
    <n v="1"/>
    <n v="62678.53"/>
    <x v="1"/>
    <n v="0"/>
    <n v="1"/>
    <x v="1"/>
  </r>
  <r>
    <n v="15647099"/>
    <n v="633"/>
    <s v="France"/>
    <s v="Female"/>
    <n v="37"/>
    <n v="9"/>
    <n v="156091.97"/>
    <n v="1"/>
    <n v="1"/>
    <n v="0"/>
    <n v="72008.61"/>
    <x v="1"/>
    <n v="0"/>
    <n v="1"/>
    <x v="0"/>
  </r>
  <r>
    <n v="15731522"/>
    <n v="771"/>
    <s v="Spain"/>
    <s v="Female"/>
    <n v="67"/>
    <n v="8"/>
    <n v="0"/>
    <n v="2"/>
    <n v="1"/>
    <n v="1"/>
    <n v="51219.8"/>
    <x v="1"/>
    <n v="0"/>
    <n v="1"/>
    <x v="0"/>
  </r>
  <r>
    <n v="15690452"/>
    <n v="605"/>
    <s v="France"/>
    <s v="Male"/>
    <n v="52"/>
    <n v="1"/>
    <n v="63349.75"/>
    <n v="1"/>
    <n v="1"/>
    <n v="0"/>
    <n v="108887.44"/>
    <x v="1"/>
    <n v="0"/>
    <n v="1"/>
    <x v="1"/>
  </r>
  <r>
    <n v="15644572"/>
    <n v="501"/>
    <s v="France"/>
    <s v="Male"/>
    <n v="40"/>
    <n v="4"/>
    <n v="125832.2"/>
    <n v="1"/>
    <n v="1"/>
    <n v="1"/>
    <n v="100433.83"/>
    <x v="1"/>
    <n v="0"/>
    <n v="1"/>
    <x v="0"/>
  </r>
  <r>
    <n v="15754849"/>
    <n v="776"/>
    <s v="Germany"/>
    <s v="Female"/>
    <n v="32"/>
    <n v="4"/>
    <n v="109421.13"/>
    <n v="2"/>
    <n v="1"/>
    <n v="1"/>
    <n v="126517.46"/>
    <x v="1"/>
    <n v="0"/>
    <n v="1"/>
    <x v="0"/>
  </r>
  <r>
    <n v="15785798"/>
    <n v="850"/>
    <s v="France"/>
    <s v="Male"/>
    <n v="40"/>
    <n v="9"/>
    <n v="0"/>
    <n v="2"/>
    <n v="0"/>
    <n v="1"/>
    <n v="119232.33"/>
    <x v="1"/>
    <n v="0"/>
    <n v="1"/>
    <x v="0"/>
  </r>
  <r>
    <n v="15697183"/>
    <n v="685"/>
    <s v="Spain"/>
    <s v="Male"/>
    <n v="43"/>
    <n v="9"/>
    <n v="0"/>
    <n v="2"/>
    <n v="1"/>
    <n v="0"/>
    <n v="107811.28"/>
    <x v="1"/>
    <n v="0"/>
    <n v="1"/>
    <x v="0"/>
  </r>
  <r>
    <n v="15730059"/>
    <n v="638"/>
    <s v="Spain"/>
    <s v="Male"/>
    <n v="44"/>
    <n v="9"/>
    <n v="77637.350000000006"/>
    <n v="2"/>
    <n v="1"/>
    <n v="1"/>
    <n v="111346.22"/>
    <x v="1"/>
    <n v="0"/>
    <n v="1"/>
    <x v="0"/>
  </r>
  <r>
    <n v="15805449"/>
    <n v="594"/>
    <s v="France"/>
    <s v="Male"/>
    <n v="38"/>
    <n v="4"/>
    <n v="0"/>
    <n v="2"/>
    <n v="0"/>
    <n v="0"/>
    <n v="186884.04"/>
    <x v="1"/>
    <n v="0"/>
    <n v="1"/>
    <x v="0"/>
  </r>
  <r>
    <n v="15732628"/>
    <n v="745"/>
    <s v="France"/>
    <s v="Male"/>
    <n v="46"/>
    <n v="2"/>
    <n v="122220.19"/>
    <n v="1"/>
    <n v="1"/>
    <n v="1"/>
    <n v="118024.1"/>
    <x v="1"/>
    <n v="0"/>
    <n v="1"/>
    <x v="1"/>
  </r>
  <r>
    <n v="15586959"/>
    <n v="468"/>
    <s v="France"/>
    <s v="Female"/>
    <n v="42"/>
    <n v="5"/>
    <n v="0"/>
    <n v="2"/>
    <n v="1"/>
    <n v="0"/>
    <n v="125305.34"/>
    <x v="1"/>
    <n v="0"/>
    <n v="1"/>
    <x v="0"/>
  </r>
  <r>
    <n v="15806964"/>
    <n v="702"/>
    <s v="France"/>
    <s v="Male"/>
    <n v="45"/>
    <n v="0"/>
    <n v="80793.58"/>
    <n v="1"/>
    <n v="1"/>
    <n v="1"/>
    <n v="27474.81"/>
    <x v="1"/>
    <n v="0"/>
    <n v="0"/>
    <x v="1"/>
  </r>
  <r>
    <n v="15575024"/>
    <n v="503"/>
    <s v="France"/>
    <s v="Male"/>
    <n v="29"/>
    <n v="3"/>
    <n v="0"/>
    <n v="2"/>
    <n v="1"/>
    <n v="1"/>
    <n v="143954.99"/>
    <x v="1"/>
    <n v="0"/>
    <n v="1"/>
    <x v="1"/>
  </r>
  <r>
    <n v="15804771"/>
    <n v="614"/>
    <s v="France"/>
    <s v="Male"/>
    <n v="51"/>
    <n v="4"/>
    <n v="40685.919999999998"/>
    <n v="1"/>
    <n v="1"/>
    <n v="1"/>
    <n v="46775.28"/>
    <x v="1"/>
    <n v="0"/>
    <n v="1"/>
    <x v="0"/>
  </r>
  <r>
    <n v="15745196"/>
    <n v="571"/>
    <s v="France"/>
    <s v="Female"/>
    <n v="35"/>
    <n v="8"/>
    <n v="0"/>
    <n v="2"/>
    <n v="0"/>
    <n v="0"/>
    <n v="84569.13"/>
    <x v="1"/>
    <n v="0"/>
    <n v="1"/>
    <x v="0"/>
  </r>
  <r>
    <n v="15668747"/>
    <n v="702"/>
    <s v="France"/>
    <s v="Female"/>
    <n v="46"/>
    <n v="9"/>
    <n v="98444.19"/>
    <n v="1"/>
    <n v="0"/>
    <n v="1"/>
    <n v="109563.28"/>
    <x v="1"/>
    <n v="0"/>
    <n v="1"/>
    <x v="0"/>
  </r>
  <r>
    <n v="15811127"/>
    <n v="521"/>
    <s v="France"/>
    <s v="Male"/>
    <n v="35"/>
    <n v="6"/>
    <n v="96423.84"/>
    <n v="1"/>
    <n v="1"/>
    <n v="0"/>
    <n v="10488.44"/>
    <x v="1"/>
    <n v="0"/>
    <n v="0"/>
    <x v="0"/>
  </r>
  <r>
    <n v="15602312"/>
    <n v="605"/>
    <s v="Spain"/>
    <s v="Male"/>
    <n v="33"/>
    <n v="5"/>
    <n v="150092.79999999999"/>
    <n v="1"/>
    <n v="0"/>
    <n v="0"/>
    <n v="71862.789999999994"/>
    <x v="1"/>
    <n v="0"/>
    <n v="1"/>
    <x v="0"/>
  </r>
  <r>
    <n v="15709295"/>
    <n v="697"/>
    <s v="Spain"/>
    <s v="Female"/>
    <n v="25"/>
    <n v="5"/>
    <n v="82931.850000000006"/>
    <n v="2"/>
    <n v="1"/>
    <n v="1"/>
    <n v="128373.88"/>
    <x v="1"/>
    <n v="0"/>
    <n v="1"/>
    <x v="0"/>
  </r>
  <r>
    <n v="15770811"/>
    <n v="519"/>
    <s v="France"/>
    <s v="Male"/>
    <n v="36"/>
    <n v="9"/>
    <n v="0"/>
    <n v="2"/>
    <n v="0"/>
    <n v="1"/>
    <n v="145562.4"/>
    <x v="1"/>
    <n v="0"/>
    <n v="1"/>
    <x v="0"/>
  </r>
  <r>
    <n v="15725511"/>
    <n v="559"/>
    <s v="France"/>
    <s v="Female"/>
    <n v="31"/>
    <n v="3"/>
    <n v="127070.73"/>
    <n v="1"/>
    <n v="0"/>
    <n v="1"/>
    <n v="160941.78"/>
    <x v="1"/>
    <n v="0"/>
    <n v="1"/>
    <x v="1"/>
  </r>
  <r>
    <n v="15653857"/>
    <n v="498"/>
    <s v="France"/>
    <s v="Male"/>
    <n v="34"/>
    <n v="2"/>
    <n v="0"/>
    <n v="2"/>
    <n v="1"/>
    <n v="1"/>
    <n v="148528.24"/>
    <x v="1"/>
    <n v="0"/>
    <n v="1"/>
    <x v="1"/>
  </r>
  <r>
    <n v="15708608"/>
    <n v="799"/>
    <s v="France"/>
    <s v="Female"/>
    <n v="22"/>
    <n v="8"/>
    <n v="174185.98"/>
    <n v="2"/>
    <n v="0"/>
    <n v="1"/>
    <n v="192633.85"/>
    <x v="1"/>
    <n v="0"/>
    <n v="1"/>
    <x v="0"/>
  </r>
  <r>
    <n v="15736112"/>
    <n v="519"/>
    <s v="Spain"/>
    <s v="Female"/>
    <n v="57"/>
    <n v="2"/>
    <n v="119035.35"/>
    <n v="2"/>
    <n v="1"/>
    <n v="1"/>
    <n v="29871.79"/>
    <x v="1"/>
    <n v="0"/>
    <n v="0"/>
    <x v="1"/>
  </r>
  <r>
    <n v="15788448"/>
    <n v="490"/>
    <s v="Spain"/>
    <s v="Male"/>
    <n v="31"/>
    <n v="3"/>
    <n v="145260.23000000001"/>
    <n v="1"/>
    <n v="0"/>
    <n v="1"/>
    <n v="114066.77"/>
    <x v="1"/>
    <n v="0"/>
    <n v="1"/>
    <x v="1"/>
  </r>
  <r>
    <n v="15595766"/>
    <n v="527"/>
    <s v="Spain"/>
    <s v="Male"/>
    <n v="37"/>
    <n v="5"/>
    <n v="93722.73"/>
    <n v="2"/>
    <n v="1"/>
    <n v="1"/>
    <n v="139093.73000000001"/>
    <x v="1"/>
    <n v="0"/>
    <n v="1"/>
    <x v="0"/>
  </r>
  <r>
    <n v="15641122"/>
    <n v="684"/>
    <s v="France"/>
    <s v="Male"/>
    <n v="30"/>
    <n v="2"/>
    <n v="0"/>
    <n v="2"/>
    <n v="1"/>
    <n v="0"/>
    <n v="83473.820000000007"/>
    <x v="1"/>
    <n v="0"/>
    <n v="1"/>
    <x v="1"/>
  </r>
  <r>
    <n v="15576313"/>
    <n v="486"/>
    <s v="Germany"/>
    <s v="Female"/>
    <n v="40"/>
    <n v="9"/>
    <n v="71340.09"/>
    <n v="1"/>
    <n v="1"/>
    <n v="0"/>
    <n v="76192.210000000006"/>
    <x v="1"/>
    <n v="0"/>
    <n v="1"/>
    <x v="0"/>
  </r>
  <r>
    <n v="15799515"/>
    <n v="652"/>
    <s v="France"/>
    <s v="Female"/>
    <n v="48"/>
    <n v="8"/>
    <n v="133297.24"/>
    <n v="1"/>
    <n v="1"/>
    <n v="0"/>
    <n v="77764.37"/>
    <x v="1"/>
    <n v="0"/>
    <n v="1"/>
    <x v="0"/>
  </r>
  <r>
    <n v="15705512"/>
    <n v="668"/>
    <s v="Germany"/>
    <s v="Female"/>
    <n v="37"/>
    <n v="6"/>
    <n v="167864.4"/>
    <n v="1"/>
    <n v="1"/>
    <n v="0"/>
    <n v="115638.29"/>
    <x v="1"/>
    <n v="0"/>
    <n v="1"/>
    <x v="0"/>
  </r>
  <r>
    <n v="15607178"/>
    <n v="850"/>
    <s v="Germany"/>
    <s v="Male"/>
    <n v="38"/>
    <n v="3"/>
    <n v="54901.01"/>
    <n v="1"/>
    <n v="1"/>
    <n v="1"/>
    <n v="140075.54999999999"/>
    <x v="1"/>
    <n v="0"/>
    <n v="1"/>
    <x v="1"/>
  </r>
  <r>
    <n v="15717046"/>
    <n v="741"/>
    <s v="Spain"/>
    <s v="Male"/>
    <n v="53"/>
    <n v="3"/>
    <n v="0"/>
    <n v="2"/>
    <n v="1"/>
    <n v="1"/>
    <n v="38913.68"/>
    <x v="1"/>
    <n v="0"/>
    <n v="0"/>
    <x v="1"/>
  </r>
  <r>
    <n v="15803716"/>
    <n v="706"/>
    <s v="Spain"/>
    <s v="Male"/>
    <n v="28"/>
    <n v="3"/>
    <n v="0"/>
    <n v="2"/>
    <n v="0"/>
    <n v="1"/>
    <n v="181543.67"/>
    <x v="1"/>
    <n v="0"/>
    <n v="1"/>
    <x v="1"/>
  </r>
  <r>
    <n v="15684484"/>
    <n v="543"/>
    <s v="France"/>
    <s v="Male"/>
    <n v="22"/>
    <n v="8"/>
    <n v="0"/>
    <n v="2"/>
    <n v="0"/>
    <n v="0"/>
    <n v="127587.22"/>
    <x v="1"/>
    <n v="0"/>
    <n v="1"/>
    <x v="0"/>
  </r>
  <r>
    <n v="15748936"/>
    <n v="709"/>
    <s v="Spain"/>
    <s v="Female"/>
    <n v="45"/>
    <n v="2"/>
    <n v="0"/>
    <n v="2"/>
    <n v="0"/>
    <n v="1"/>
    <n v="162922.65"/>
    <x v="1"/>
    <n v="0"/>
    <n v="1"/>
    <x v="1"/>
  </r>
  <r>
    <n v="15721024"/>
    <n v="642"/>
    <s v="France"/>
    <s v="Male"/>
    <n v="26"/>
    <n v="0"/>
    <n v="0"/>
    <n v="1"/>
    <n v="0"/>
    <n v="0"/>
    <n v="47472.68"/>
    <x v="1"/>
    <n v="0"/>
    <n v="1"/>
    <x v="1"/>
  </r>
  <r>
    <n v="15657566"/>
    <n v="634"/>
    <s v="Germany"/>
    <s v="Male"/>
    <n v="24"/>
    <n v="8"/>
    <n v="103097.85"/>
    <n v="1"/>
    <n v="1"/>
    <n v="1"/>
    <n v="157577.29"/>
    <x v="1"/>
    <n v="0"/>
    <n v="1"/>
    <x v="0"/>
  </r>
  <r>
    <n v="15628034"/>
    <n v="629"/>
    <s v="France"/>
    <s v="Female"/>
    <n v="37"/>
    <n v="6"/>
    <n v="129101.3"/>
    <n v="1"/>
    <n v="1"/>
    <n v="1"/>
    <n v="23971.33"/>
    <x v="1"/>
    <n v="0"/>
    <n v="0"/>
    <x v="0"/>
  </r>
  <r>
    <n v="15641009"/>
    <n v="544"/>
    <s v="France"/>
    <s v="Male"/>
    <n v="37"/>
    <n v="3"/>
    <n v="84496.71"/>
    <n v="1"/>
    <n v="0"/>
    <n v="0"/>
    <n v="79972.09"/>
    <x v="1"/>
    <n v="0"/>
    <n v="1"/>
    <x v="1"/>
  </r>
  <r>
    <n v="15692132"/>
    <n v="717"/>
    <s v="Spain"/>
    <s v="Female"/>
    <n v="22"/>
    <n v="6"/>
    <n v="101060.25"/>
    <n v="1"/>
    <n v="0"/>
    <n v="1"/>
    <n v="84699.56"/>
    <x v="1"/>
    <n v="0"/>
    <n v="1"/>
    <x v="0"/>
  </r>
  <r>
    <n v="15810864"/>
    <n v="700"/>
    <s v="France"/>
    <s v="Female"/>
    <n v="82"/>
    <n v="2"/>
    <n v="0"/>
    <n v="2"/>
    <n v="0"/>
    <n v="1"/>
    <n v="182055.36"/>
    <x v="1"/>
    <n v="0"/>
    <n v="1"/>
    <x v="1"/>
  </r>
  <r>
    <n v="15790299"/>
    <n v="592"/>
    <s v="Spain"/>
    <s v="Male"/>
    <n v="37"/>
    <n v="9"/>
    <n v="0"/>
    <n v="3"/>
    <n v="1"/>
    <n v="1"/>
    <n v="10656.89"/>
    <x v="1"/>
    <n v="1"/>
    <n v="0"/>
    <x v="0"/>
  </r>
  <r>
    <n v="15668893"/>
    <n v="782"/>
    <s v="France"/>
    <s v="Male"/>
    <n v="39"/>
    <n v="8"/>
    <n v="0"/>
    <n v="2"/>
    <n v="1"/>
    <n v="1"/>
    <n v="33949.67"/>
    <x v="1"/>
    <n v="0"/>
    <n v="0"/>
    <x v="0"/>
  </r>
  <r>
    <n v="15746490"/>
    <n v="648"/>
    <s v="Spain"/>
    <s v="Female"/>
    <n v="53"/>
    <n v="6"/>
    <n v="111201.41"/>
    <n v="1"/>
    <n v="1"/>
    <n v="1"/>
    <n v="121542.29"/>
    <x v="1"/>
    <n v="0"/>
    <n v="1"/>
    <x v="0"/>
  </r>
  <r>
    <n v="15611325"/>
    <n v="682"/>
    <s v="Germany"/>
    <s v="Male"/>
    <n v="24"/>
    <n v="9"/>
    <n v="57929.81"/>
    <n v="2"/>
    <n v="0"/>
    <n v="0"/>
    <n v="53134.3"/>
    <x v="1"/>
    <n v="0"/>
    <n v="1"/>
    <x v="0"/>
  </r>
  <r>
    <n v="15606149"/>
    <n v="571"/>
    <s v="Germany"/>
    <s v="Female"/>
    <n v="66"/>
    <n v="9"/>
    <n v="111577.01"/>
    <n v="1"/>
    <n v="0"/>
    <n v="1"/>
    <n v="189271.9"/>
    <x v="1"/>
    <n v="0"/>
    <n v="1"/>
    <x v="0"/>
  </r>
  <r>
    <n v="15768104"/>
    <n v="788"/>
    <s v="Spain"/>
    <s v="Male"/>
    <n v="37"/>
    <n v="8"/>
    <n v="141541.25"/>
    <n v="1"/>
    <n v="0"/>
    <n v="0"/>
    <n v="66013.27"/>
    <x v="1"/>
    <n v="0"/>
    <n v="1"/>
    <x v="0"/>
  </r>
  <r>
    <n v="15685357"/>
    <n v="750"/>
    <s v="Spain"/>
    <s v="Female"/>
    <n v="36"/>
    <n v="8"/>
    <n v="112940.07"/>
    <n v="1"/>
    <n v="0"/>
    <n v="1"/>
    <n v="9855.81"/>
    <x v="1"/>
    <n v="0"/>
    <n v="0"/>
    <x v="0"/>
  </r>
  <r>
    <n v="15600781"/>
    <n v="699"/>
    <s v="Germany"/>
    <s v="Male"/>
    <n v="34"/>
    <n v="4"/>
    <n v="185173.81"/>
    <n v="2"/>
    <n v="1"/>
    <n v="0"/>
    <n v="120834.48"/>
    <x v="1"/>
    <n v="0"/>
    <n v="1"/>
    <x v="0"/>
  </r>
  <r>
    <n v="15763274"/>
    <n v="661"/>
    <s v="France"/>
    <s v="Male"/>
    <n v="48"/>
    <n v="3"/>
    <n v="120320.54"/>
    <n v="1"/>
    <n v="0"/>
    <n v="0"/>
    <n v="96463.25"/>
    <x v="1"/>
    <n v="0"/>
    <n v="1"/>
    <x v="1"/>
  </r>
  <r>
    <n v="15780628"/>
    <n v="633"/>
    <s v="France"/>
    <s v="Female"/>
    <n v="30"/>
    <n v="6"/>
    <n v="0"/>
    <n v="2"/>
    <n v="0"/>
    <n v="0"/>
    <n v="41642.29"/>
    <x v="1"/>
    <n v="0"/>
    <n v="0"/>
    <x v="0"/>
  </r>
  <r>
    <n v="15572265"/>
    <n v="646"/>
    <s v="Germany"/>
    <s v="Male"/>
    <n v="46"/>
    <n v="1"/>
    <n v="170826.55"/>
    <n v="2"/>
    <n v="1"/>
    <n v="0"/>
    <n v="45041.32"/>
    <x v="1"/>
    <n v="0"/>
    <n v="1"/>
    <x v="1"/>
  </r>
  <r>
    <n v="15676521"/>
    <n v="696"/>
    <s v="France"/>
    <s v="Female"/>
    <n v="31"/>
    <n v="8"/>
    <n v="0"/>
    <n v="2"/>
    <n v="0"/>
    <n v="0"/>
    <n v="191074.11"/>
    <x v="1"/>
    <n v="0"/>
    <n v="1"/>
    <x v="0"/>
  </r>
  <r>
    <n v="15582616"/>
    <n v="520"/>
    <s v="France"/>
    <s v="Female"/>
    <n v="38"/>
    <n v="4"/>
    <n v="0"/>
    <n v="2"/>
    <n v="1"/>
    <n v="0"/>
    <n v="56388.63"/>
    <x v="1"/>
    <n v="0"/>
    <n v="1"/>
    <x v="0"/>
  </r>
  <r>
    <n v="15787155"/>
    <n v="514"/>
    <s v="Spain"/>
    <s v="Male"/>
    <n v="30"/>
    <n v="7"/>
    <n v="0"/>
    <n v="1"/>
    <n v="0"/>
    <n v="1"/>
    <n v="125010.24000000001"/>
    <x v="1"/>
    <n v="0"/>
    <n v="1"/>
    <x v="0"/>
  </r>
  <r>
    <n v="15765297"/>
    <n v="766"/>
    <s v="Spain"/>
    <s v="Male"/>
    <n v="41"/>
    <n v="0"/>
    <n v="0"/>
    <n v="2"/>
    <n v="0"/>
    <n v="1"/>
    <n v="34283.230000000003"/>
    <x v="1"/>
    <n v="0"/>
    <n v="0"/>
    <x v="1"/>
  </r>
  <r>
    <n v="15599289"/>
    <n v="724"/>
    <s v="France"/>
    <s v="Female"/>
    <n v="37"/>
    <n v="10"/>
    <n v="68598.559999999998"/>
    <n v="1"/>
    <n v="1"/>
    <n v="0"/>
    <n v="157862.82"/>
    <x v="1"/>
    <n v="0"/>
    <n v="1"/>
    <x v="0"/>
  </r>
  <r>
    <n v="15625047"/>
    <n v="846"/>
    <s v="France"/>
    <s v="Female"/>
    <n v="38"/>
    <n v="5"/>
    <n v="0"/>
    <n v="1"/>
    <n v="1"/>
    <n v="1"/>
    <n v="187616.16"/>
    <x v="1"/>
    <n v="0"/>
    <n v="1"/>
    <x v="0"/>
  </r>
  <r>
    <n v="15633950"/>
    <n v="737"/>
    <s v="France"/>
    <s v="Male"/>
    <n v="41"/>
    <n v="1"/>
    <n v="101960.74"/>
    <n v="1"/>
    <n v="1"/>
    <n v="1"/>
    <n v="123547.28"/>
    <x v="1"/>
    <n v="0"/>
    <n v="1"/>
    <x v="1"/>
  </r>
  <r>
    <n v="15766205"/>
    <n v="550"/>
    <s v="Germany"/>
    <s v="Male"/>
    <n v="38"/>
    <n v="2"/>
    <n v="103391.38"/>
    <n v="1"/>
    <n v="0"/>
    <n v="1"/>
    <n v="90878.13"/>
    <x v="1"/>
    <n v="0"/>
    <n v="1"/>
    <x v="1"/>
  </r>
  <r>
    <n v="15672692"/>
    <n v="787"/>
    <s v="France"/>
    <s v="Female"/>
    <n v="42"/>
    <n v="10"/>
    <n v="145988.65"/>
    <n v="2"/>
    <n v="1"/>
    <n v="1"/>
    <n v="79510.37"/>
    <x v="1"/>
    <n v="0"/>
    <n v="1"/>
    <x v="0"/>
  </r>
  <r>
    <n v="15736816"/>
    <n v="756"/>
    <s v="Germany"/>
    <s v="Male"/>
    <n v="36"/>
    <n v="2"/>
    <n v="136815.64000000001"/>
    <n v="1"/>
    <n v="1"/>
    <n v="1"/>
    <n v="170041.95"/>
    <x v="1"/>
    <n v="0"/>
    <n v="1"/>
    <x v="1"/>
  </r>
  <r>
    <n v="15643696"/>
    <n v="611"/>
    <s v="France"/>
    <s v="Male"/>
    <n v="49"/>
    <n v="3"/>
    <n v="0"/>
    <n v="2"/>
    <n v="1"/>
    <n v="1"/>
    <n v="142917.54"/>
    <x v="1"/>
    <n v="0"/>
    <n v="1"/>
    <x v="1"/>
  </r>
  <r>
    <n v="15585215"/>
    <n v="763"/>
    <s v="France"/>
    <s v="Female"/>
    <n v="31"/>
    <n v="4"/>
    <n v="0"/>
    <n v="2"/>
    <n v="0"/>
    <n v="0"/>
    <n v="50404.72"/>
    <x v="1"/>
    <n v="0"/>
    <n v="1"/>
    <x v="0"/>
  </r>
  <r>
    <n v="15639788"/>
    <n v="577"/>
    <s v="France"/>
    <s v="Female"/>
    <n v="39"/>
    <n v="10"/>
    <n v="0"/>
    <n v="2"/>
    <n v="1"/>
    <n v="0"/>
    <n v="10553.31"/>
    <x v="1"/>
    <n v="0"/>
    <n v="0"/>
    <x v="0"/>
  </r>
  <r>
    <n v="15693683"/>
    <n v="814"/>
    <s v="Germany"/>
    <s v="Male"/>
    <n v="29"/>
    <n v="8"/>
    <n v="97086.399999999994"/>
    <n v="2"/>
    <n v="1"/>
    <n v="1"/>
    <n v="197276.13"/>
    <x v="1"/>
    <n v="0"/>
    <n v="1"/>
    <x v="0"/>
  </r>
  <r>
    <n v="15571002"/>
    <n v="706"/>
    <s v="France"/>
    <s v="Female"/>
    <n v="44"/>
    <n v="4"/>
    <n v="129605.99"/>
    <n v="1"/>
    <n v="0"/>
    <n v="0"/>
    <n v="69865.490000000005"/>
    <x v="1"/>
    <n v="0"/>
    <n v="1"/>
    <x v="0"/>
  </r>
  <r>
    <n v="15576256"/>
    <n v="582"/>
    <s v="France"/>
    <s v="Male"/>
    <n v="39"/>
    <n v="5"/>
    <n v="0"/>
    <n v="2"/>
    <n v="1"/>
    <n v="1"/>
    <n v="129892.93"/>
    <x v="1"/>
    <n v="0"/>
    <n v="1"/>
    <x v="0"/>
  </r>
  <r>
    <n v="15779659"/>
    <n v="625"/>
    <s v="France"/>
    <s v="Female"/>
    <n v="28"/>
    <n v="3"/>
    <n v="0"/>
    <n v="1"/>
    <n v="0"/>
    <n v="0"/>
    <n v="183646.41"/>
    <x v="1"/>
    <n v="0"/>
    <n v="1"/>
    <x v="1"/>
  </r>
  <r>
    <n v="15799217"/>
    <n v="791"/>
    <s v="Germany"/>
    <s v="Female"/>
    <n v="35"/>
    <n v="7"/>
    <n v="52436.2"/>
    <n v="1"/>
    <n v="1"/>
    <n v="0"/>
    <n v="161051.75"/>
    <x v="1"/>
    <n v="0"/>
    <n v="1"/>
    <x v="0"/>
  </r>
  <r>
    <n v="15765311"/>
    <n v="642"/>
    <s v="Spain"/>
    <s v="Male"/>
    <n v="34"/>
    <n v="8"/>
    <n v="0"/>
    <n v="1"/>
    <n v="1"/>
    <n v="0"/>
    <n v="72085.100000000006"/>
    <x v="1"/>
    <n v="0"/>
    <n v="1"/>
    <x v="0"/>
  </r>
  <r>
    <n v="15814275"/>
    <n v="685"/>
    <s v="France"/>
    <s v="Male"/>
    <n v="33"/>
    <n v="6"/>
    <n v="174912.72"/>
    <n v="1"/>
    <n v="1"/>
    <n v="1"/>
    <n v="43932.54"/>
    <x v="1"/>
    <n v="0"/>
    <n v="0"/>
    <x v="0"/>
  </r>
  <r>
    <n v="15752047"/>
    <n v="689"/>
    <s v="Germany"/>
    <s v="Male"/>
    <n v="33"/>
    <n v="2"/>
    <n v="161814.64000000001"/>
    <n v="2"/>
    <n v="1"/>
    <n v="0"/>
    <n v="169381.9"/>
    <x v="1"/>
    <n v="0"/>
    <n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4">
  <r>
    <n v="15637476"/>
    <n v="683"/>
    <s v="Germany"/>
    <s v="Female"/>
    <n v="57"/>
    <n v="5"/>
    <n v="162448.69"/>
    <n v="1"/>
    <n v="0"/>
    <n v="0"/>
    <n v="9221.7800000000007"/>
    <x v="0"/>
    <n v="0"/>
    <x v="0"/>
  </r>
  <r>
    <n v="15759618"/>
    <n v="535"/>
    <s v="France"/>
    <s v="Female"/>
    <n v="48"/>
    <n v="9"/>
    <n v="0"/>
    <n v="1"/>
    <n v="1"/>
    <n v="0"/>
    <n v="149892.79"/>
    <x v="0"/>
    <n v="0"/>
    <x v="1"/>
  </r>
  <r>
    <n v="15628936"/>
    <n v="692"/>
    <s v="Spain"/>
    <s v="Male"/>
    <n v="28"/>
    <n v="9"/>
    <n v="118945.09"/>
    <n v="1"/>
    <n v="0"/>
    <n v="0"/>
    <n v="16064.25"/>
    <x v="0"/>
    <n v="0"/>
    <x v="0"/>
  </r>
  <r>
    <n v="15625426"/>
    <n v="754"/>
    <s v="Germany"/>
    <s v="Female"/>
    <n v="55"/>
    <n v="3"/>
    <n v="161608.81"/>
    <n v="1"/>
    <n v="1"/>
    <n v="0"/>
    <n v="8080.85"/>
    <x v="0"/>
    <n v="0"/>
    <x v="0"/>
  </r>
  <r>
    <n v="15589475"/>
    <n v="591"/>
    <s v="Spain"/>
    <s v="Female"/>
    <n v="39"/>
    <n v="3"/>
    <n v="0"/>
    <n v="3"/>
    <n v="1"/>
    <n v="0"/>
    <n v="140469.38"/>
    <x v="0"/>
    <n v="1"/>
    <x v="1"/>
  </r>
  <r>
    <n v="15773972"/>
    <n v="614"/>
    <s v="France"/>
    <s v="Male"/>
    <n v="50"/>
    <n v="4"/>
    <n v="137104.47"/>
    <n v="1"/>
    <n v="1"/>
    <n v="0"/>
    <n v="127166.49"/>
    <x v="0"/>
    <n v="0"/>
    <x v="1"/>
  </r>
  <r>
    <n v="15772781"/>
    <n v="703"/>
    <s v="France"/>
    <s v="Female"/>
    <n v="51"/>
    <n v="3"/>
    <n v="0"/>
    <n v="3"/>
    <n v="1"/>
    <n v="1"/>
    <n v="77294.559999999998"/>
    <x v="0"/>
    <n v="1"/>
    <x v="1"/>
  </r>
  <r>
    <n v="15803689"/>
    <n v="647"/>
    <s v="Germany"/>
    <s v="Female"/>
    <n v="51"/>
    <n v="1"/>
    <n v="119741.77"/>
    <n v="2"/>
    <n v="0"/>
    <n v="0"/>
    <n v="54954.51"/>
    <x v="0"/>
    <n v="0"/>
    <x v="1"/>
  </r>
  <r>
    <n v="15571221"/>
    <n v="747"/>
    <s v="Germany"/>
    <s v="Male"/>
    <n v="58"/>
    <n v="7"/>
    <n v="116313.57"/>
    <n v="1"/>
    <n v="1"/>
    <n v="1"/>
    <n v="190696.35"/>
    <x v="0"/>
    <n v="0"/>
    <x v="1"/>
  </r>
  <r>
    <n v="15619955"/>
    <n v="733"/>
    <s v="Germany"/>
    <s v="Male"/>
    <n v="34"/>
    <n v="3"/>
    <n v="100337.96"/>
    <n v="3"/>
    <n v="1"/>
    <n v="0"/>
    <n v="48559.19"/>
    <x v="0"/>
    <n v="1"/>
    <x v="1"/>
  </r>
  <r>
    <n v="15651674"/>
    <n v="438"/>
    <s v="Spain"/>
    <s v="Female"/>
    <n v="54"/>
    <n v="2"/>
    <n v="0"/>
    <n v="1"/>
    <n v="0"/>
    <n v="0"/>
    <n v="191763.07"/>
    <x v="0"/>
    <n v="0"/>
    <x v="1"/>
  </r>
  <r>
    <n v="15677921"/>
    <n v="720"/>
    <s v="Germany"/>
    <s v="Male"/>
    <n v="60"/>
    <n v="9"/>
    <n v="115920.62"/>
    <n v="2"/>
    <n v="0"/>
    <n v="0"/>
    <n v="157552.07999999999"/>
    <x v="0"/>
    <n v="0"/>
    <x v="1"/>
  </r>
  <r>
    <n v="15806467"/>
    <n v="568"/>
    <s v="Germany"/>
    <s v="Male"/>
    <n v="40"/>
    <n v="1"/>
    <n v="99282.63"/>
    <n v="1"/>
    <n v="0"/>
    <n v="0"/>
    <n v="134600.94"/>
    <x v="0"/>
    <n v="0"/>
    <x v="1"/>
  </r>
  <r>
    <n v="15593782"/>
    <n v="816"/>
    <s v="Germany"/>
    <s v="Female"/>
    <n v="38"/>
    <n v="5"/>
    <n v="130878.75"/>
    <n v="3"/>
    <n v="1"/>
    <n v="0"/>
    <n v="71905.77"/>
    <x v="0"/>
    <n v="1"/>
    <x v="1"/>
  </r>
  <r>
    <n v="15592387"/>
    <n v="566"/>
    <s v="France"/>
    <s v="Male"/>
    <n v="30"/>
    <n v="5"/>
    <n v="0"/>
    <n v="1"/>
    <n v="1"/>
    <n v="0"/>
    <n v="54926.51"/>
    <x v="0"/>
    <n v="0"/>
    <x v="1"/>
  </r>
  <r>
    <n v="15637876"/>
    <n v="663"/>
    <s v="Germany"/>
    <s v="Female"/>
    <n v="36"/>
    <n v="6"/>
    <n v="77253.5"/>
    <n v="1"/>
    <n v="0"/>
    <n v="0"/>
    <n v="35817.97"/>
    <x v="0"/>
    <n v="0"/>
    <x v="0"/>
  </r>
  <r>
    <n v="15642041"/>
    <n v="727"/>
    <s v="Germany"/>
    <s v="Male"/>
    <n v="40"/>
    <n v="1"/>
    <n v="93051.64"/>
    <n v="2"/>
    <n v="1"/>
    <n v="0"/>
    <n v="71865.31"/>
    <x v="0"/>
    <n v="0"/>
    <x v="1"/>
  </r>
  <r>
    <n v="15664610"/>
    <n v="459"/>
    <s v="Germany"/>
    <s v="Male"/>
    <n v="48"/>
    <n v="4"/>
    <n v="133994.51999999999"/>
    <n v="1"/>
    <n v="1"/>
    <n v="1"/>
    <n v="19287.060000000001"/>
    <x v="0"/>
    <n v="0"/>
    <x v="0"/>
  </r>
  <r>
    <n v="15676895"/>
    <n v="547"/>
    <s v="Germany"/>
    <s v="Female"/>
    <n v="39"/>
    <n v="6"/>
    <n v="74596.149999999994"/>
    <n v="3"/>
    <n v="1"/>
    <n v="1"/>
    <n v="85746.52"/>
    <x v="0"/>
    <n v="1"/>
    <x v="1"/>
  </r>
  <r>
    <n v="15640078"/>
    <n v="660"/>
    <s v="Germany"/>
    <s v="Female"/>
    <n v="39"/>
    <n v="5"/>
    <n v="135134.99"/>
    <n v="1"/>
    <n v="1"/>
    <n v="0"/>
    <n v="173683"/>
    <x v="0"/>
    <n v="0"/>
    <x v="1"/>
  </r>
  <r>
    <n v="15684173"/>
    <n v="687"/>
    <s v="Spain"/>
    <s v="Female"/>
    <n v="44"/>
    <n v="7"/>
    <n v="0"/>
    <n v="3"/>
    <n v="1"/>
    <n v="0"/>
    <n v="155853.51999999999"/>
    <x v="0"/>
    <n v="1"/>
    <x v="1"/>
  </r>
  <r>
    <n v="15607312"/>
    <n v="648"/>
    <s v="Spain"/>
    <s v="Female"/>
    <n v="49"/>
    <n v="10"/>
    <n v="0"/>
    <n v="2"/>
    <n v="1"/>
    <n v="1"/>
    <n v="159835.78"/>
    <x v="0"/>
    <n v="0"/>
    <x v="1"/>
  </r>
  <r>
    <n v="15794580"/>
    <n v="599"/>
    <s v="France"/>
    <s v="Male"/>
    <n v="58"/>
    <n v="4"/>
    <n v="0"/>
    <n v="1"/>
    <n v="0"/>
    <n v="0"/>
    <n v="176407.15"/>
    <x v="0"/>
    <n v="0"/>
    <x v="1"/>
  </r>
  <r>
    <n v="15594408"/>
    <n v="584"/>
    <s v="Spain"/>
    <s v="Female"/>
    <n v="48"/>
    <n v="2"/>
    <n v="213146.2"/>
    <n v="1"/>
    <n v="1"/>
    <n v="0"/>
    <n v="75161.25"/>
    <x v="0"/>
    <n v="0"/>
    <x v="1"/>
  </r>
  <r>
    <n v="15806438"/>
    <n v="580"/>
    <s v="Germany"/>
    <s v="Female"/>
    <n v="42"/>
    <n v="2"/>
    <n v="123331.36"/>
    <n v="1"/>
    <n v="0"/>
    <n v="0"/>
    <n v="103516.08"/>
    <x v="0"/>
    <n v="0"/>
    <x v="1"/>
  </r>
  <r>
    <n v="15801559"/>
    <n v="693"/>
    <s v="Germany"/>
    <s v="Female"/>
    <n v="41"/>
    <n v="9"/>
    <n v="181461.48"/>
    <n v="3"/>
    <n v="1"/>
    <n v="1"/>
    <n v="187929.43"/>
    <x v="0"/>
    <n v="1"/>
    <x v="1"/>
  </r>
  <r>
    <n v="15743411"/>
    <n v="609"/>
    <s v="Spain"/>
    <s v="Male"/>
    <n v="61"/>
    <n v="1"/>
    <n v="0"/>
    <n v="1"/>
    <n v="1"/>
    <n v="0"/>
    <n v="22447.85"/>
    <x v="0"/>
    <n v="0"/>
    <x v="0"/>
  </r>
  <r>
    <n v="15661670"/>
    <n v="524"/>
    <s v="Germany"/>
    <s v="Female"/>
    <n v="31"/>
    <n v="8"/>
    <n v="107818.63"/>
    <n v="1"/>
    <n v="1"/>
    <n v="0"/>
    <n v="199725.39"/>
    <x v="0"/>
    <n v="0"/>
    <x v="1"/>
  </r>
  <r>
    <n v="15660429"/>
    <n v="665"/>
    <s v="Spain"/>
    <s v="Female"/>
    <n v="42"/>
    <n v="2"/>
    <n v="156371.60999999999"/>
    <n v="2"/>
    <n v="0"/>
    <n v="1"/>
    <n v="156774.94"/>
    <x v="0"/>
    <n v="0"/>
    <x v="1"/>
  </r>
  <r>
    <n v="15679145"/>
    <n v="706"/>
    <s v="Spain"/>
    <s v="Male"/>
    <n v="57"/>
    <n v="7"/>
    <n v="0"/>
    <n v="1"/>
    <n v="1"/>
    <n v="0"/>
    <n v="17941.16"/>
    <x v="0"/>
    <n v="0"/>
    <x v="0"/>
  </r>
  <r>
    <n v="15574012"/>
    <n v="645"/>
    <s v="Spain"/>
    <s v="Male"/>
    <n v="44"/>
    <n v="8"/>
    <n v="113755.78"/>
    <n v="2"/>
    <n v="1"/>
    <n v="0"/>
    <n v="149756.71"/>
    <x v="0"/>
    <n v="0"/>
    <x v="1"/>
  </r>
  <r>
    <n v="15590241"/>
    <n v="750"/>
    <s v="Spain"/>
    <s v="Female"/>
    <n v="34"/>
    <n v="9"/>
    <n v="112822.26"/>
    <n v="1"/>
    <n v="0"/>
    <n v="0"/>
    <n v="150401.53"/>
    <x v="0"/>
    <n v="0"/>
    <x v="1"/>
  </r>
  <r>
    <n v="15675964"/>
    <n v="672"/>
    <s v="France"/>
    <s v="Female"/>
    <n v="45"/>
    <n v="9"/>
    <n v="0"/>
    <n v="1"/>
    <n v="1"/>
    <n v="1"/>
    <n v="92027.69"/>
    <x v="0"/>
    <n v="0"/>
    <x v="1"/>
  </r>
  <r>
    <n v="15738148"/>
    <n v="465"/>
    <s v="France"/>
    <s v="Female"/>
    <n v="51"/>
    <n v="8"/>
    <n v="122522.32"/>
    <n v="1"/>
    <n v="0"/>
    <n v="0"/>
    <n v="181297.65"/>
    <x v="0"/>
    <n v="0"/>
    <x v="1"/>
  </r>
  <r>
    <n v="15719377"/>
    <n v="804"/>
    <s v="France"/>
    <s v="Female"/>
    <n v="50"/>
    <n v="4"/>
    <n v="0"/>
    <n v="1"/>
    <n v="1"/>
    <n v="1"/>
    <n v="8546.8700000000008"/>
    <x v="0"/>
    <n v="0"/>
    <x v="0"/>
  </r>
  <r>
    <n v="15573456"/>
    <n v="648"/>
    <s v="Spain"/>
    <s v="Male"/>
    <n v="46"/>
    <n v="9"/>
    <n v="127209"/>
    <n v="2"/>
    <n v="1"/>
    <n v="0"/>
    <n v="77405.95"/>
    <x v="0"/>
    <n v="0"/>
    <x v="1"/>
  </r>
  <r>
    <n v="15578761"/>
    <n v="459"/>
    <s v="Spain"/>
    <s v="Female"/>
    <n v="42"/>
    <n v="6"/>
    <n v="129634.25"/>
    <n v="2"/>
    <n v="1"/>
    <n v="1"/>
    <n v="177683.02"/>
    <x v="0"/>
    <n v="0"/>
    <x v="1"/>
  </r>
  <r>
    <n v="15613772"/>
    <n v="542"/>
    <s v="France"/>
    <s v="Male"/>
    <n v="39"/>
    <n v="3"/>
    <n v="135096.76999999999"/>
    <n v="1"/>
    <n v="1"/>
    <n v="1"/>
    <n v="14353.43"/>
    <x v="0"/>
    <n v="0"/>
    <x v="0"/>
  </r>
  <r>
    <n v="15657284"/>
    <n v="674"/>
    <s v="Germany"/>
    <s v="Male"/>
    <n v="47"/>
    <n v="6"/>
    <n v="106901.94"/>
    <n v="1"/>
    <n v="1"/>
    <n v="1"/>
    <n v="2079.1999999999998"/>
    <x v="0"/>
    <n v="0"/>
    <x v="0"/>
  </r>
  <r>
    <n v="15684548"/>
    <n v="556"/>
    <s v="Spain"/>
    <s v="Male"/>
    <n v="38"/>
    <n v="8"/>
    <n v="0"/>
    <n v="2"/>
    <n v="0"/>
    <n v="0"/>
    <n v="417.41"/>
    <x v="0"/>
    <n v="0"/>
    <x v="0"/>
  </r>
  <r>
    <n v="15629677"/>
    <n v="687"/>
    <s v="Spain"/>
    <s v="Female"/>
    <n v="39"/>
    <n v="2"/>
    <n v="0"/>
    <n v="3"/>
    <n v="0"/>
    <n v="0"/>
    <n v="188150.6"/>
    <x v="0"/>
    <n v="1"/>
    <x v="1"/>
  </r>
  <r>
    <n v="15600337"/>
    <n v="661"/>
    <s v="Spain"/>
    <s v="Male"/>
    <n v="42"/>
    <n v="2"/>
    <n v="178820.91"/>
    <n v="1"/>
    <n v="0"/>
    <n v="0"/>
    <n v="29358.57"/>
    <x v="0"/>
    <n v="0"/>
    <x v="0"/>
  </r>
  <r>
    <n v="15738181"/>
    <n v="850"/>
    <s v="France"/>
    <s v="Male"/>
    <n v="31"/>
    <n v="6"/>
    <n v="67996.23"/>
    <n v="2"/>
    <n v="0"/>
    <n v="0"/>
    <n v="50129.87"/>
    <x v="0"/>
    <n v="0"/>
    <x v="1"/>
  </r>
  <r>
    <n v="15662736"/>
    <n v="559"/>
    <s v="France"/>
    <s v="Male"/>
    <n v="49"/>
    <n v="2"/>
    <n v="147069.78"/>
    <n v="1"/>
    <n v="1"/>
    <n v="0"/>
    <n v="120540.83"/>
    <x v="0"/>
    <n v="0"/>
    <x v="1"/>
  </r>
  <r>
    <n v="15772896"/>
    <n v="763"/>
    <s v="Germany"/>
    <s v="Male"/>
    <n v="42"/>
    <n v="6"/>
    <n v="100160.75"/>
    <n v="1"/>
    <n v="1"/>
    <n v="0"/>
    <n v="33462.94"/>
    <x v="0"/>
    <n v="0"/>
    <x v="0"/>
  </r>
  <r>
    <n v="15804919"/>
    <n v="670"/>
    <s v="Spain"/>
    <s v="Female"/>
    <n v="65"/>
    <n v="1"/>
    <n v="0"/>
    <n v="1"/>
    <n v="1"/>
    <n v="1"/>
    <n v="177655.67999999999"/>
    <x v="0"/>
    <n v="0"/>
    <x v="1"/>
  </r>
  <r>
    <n v="15727299"/>
    <n v="445"/>
    <s v="Spain"/>
    <s v="Male"/>
    <n v="62"/>
    <n v="1"/>
    <n v="64119.38"/>
    <n v="1"/>
    <n v="1"/>
    <n v="1"/>
    <n v="76569.64"/>
    <x v="0"/>
    <n v="0"/>
    <x v="1"/>
  </r>
  <r>
    <n v="15569807"/>
    <n v="673"/>
    <s v="France"/>
    <s v="Female"/>
    <n v="34"/>
    <n v="8"/>
    <n v="42157.08"/>
    <n v="1"/>
    <n v="1"/>
    <n v="0"/>
    <n v="20598.59"/>
    <x v="0"/>
    <n v="0"/>
    <x v="0"/>
  </r>
  <r>
    <n v="15741336"/>
    <n v="715"/>
    <s v="France"/>
    <s v="Female"/>
    <n v="38"/>
    <n v="5"/>
    <n v="118590.41"/>
    <n v="1"/>
    <n v="1"/>
    <n v="1"/>
    <n v="5684.17"/>
    <x v="0"/>
    <n v="0"/>
    <x v="0"/>
  </r>
  <r>
    <n v="15707567"/>
    <n v="732"/>
    <s v="Germany"/>
    <s v="Male"/>
    <n v="50"/>
    <n v="6"/>
    <n v="145338.76"/>
    <n v="1"/>
    <n v="0"/>
    <n v="0"/>
    <n v="91936.1"/>
    <x v="0"/>
    <n v="0"/>
    <x v="1"/>
  </r>
  <r>
    <n v="15773792"/>
    <n v="662"/>
    <s v="France"/>
    <s v="Female"/>
    <n v="32"/>
    <n v="4"/>
    <n v="133950.37"/>
    <n v="1"/>
    <n v="1"/>
    <n v="1"/>
    <n v="48725.68"/>
    <x v="0"/>
    <n v="0"/>
    <x v="1"/>
  </r>
  <r>
    <n v="15654700"/>
    <n v="523"/>
    <s v="France"/>
    <s v="Female"/>
    <n v="40"/>
    <n v="2"/>
    <n v="102967.41"/>
    <n v="1"/>
    <n v="1"/>
    <n v="0"/>
    <n v="128702.1"/>
    <x v="0"/>
    <n v="0"/>
    <x v="1"/>
  </r>
  <r>
    <n v="15609618"/>
    <n v="721"/>
    <s v="Germany"/>
    <s v="Male"/>
    <n v="28"/>
    <n v="9"/>
    <n v="154475.54"/>
    <n v="2"/>
    <n v="0"/>
    <n v="1"/>
    <n v="101300.94"/>
    <x v="0"/>
    <n v="0"/>
    <x v="1"/>
  </r>
  <r>
    <n v="15794142"/>
    <n v="564"/>
    <s v="Germany"/>
    <s v="Female"/>
    <n v="62"/>
    <n v="5"/>
    <n v="114931.35"/>
    <n v="3"/>
    <n v="0"/>
    <n v="1"/>
    <n v="18260.98"/>
    <x v="0"/>
    <n v="1"/>
    <x v="0"/>
  </r>
  <r>
    <n v="15717398"/>
    <n v="549"/>
    <s v="Spain"/>
    <s v="Female"/>
    <n v="39"/>
    <n v="7"/>
    <n v="0"/>
    <n v="1"/>
    <n v="0"/>
    <n v="0"/>
    <n v="81259.25"/>
    <x v="0"/>
    <n v="0"/>
    <x v="1"/>
  </r>
  <r>
    <n v="15674551"/>
    <n v="535"/>
    <s v="Germany"/>
    <s v="Male"/>
    <n v="40"/>
    <n v="7"/>
    <n v="111756.5"/>
    <n v="1"/>
    <n v="1"/>
    <n v="0"/>
    <n v="8128.32"/>
    <x v="0"/>
    <n v="0"/>
    <x v="0"/>
  </r>
  <r>
    <n v="15721658"/>
    <n v="672"/>
    <s v="Spain"/>
    <s v="Female"/>
    <n v="56"/>
    <n v="2"/>
    <n v="209767.31"/>
    <n v="2"/>
    <n v="1"/>
    <n v="1"/>
    <n v="150694.42000000001"/>
    <x v="0"/>
    <n v="0"/>
    <x v="1"/>
  </r>
  <r>
    <n v="15571928"/>
    <n v="679"/>
    <s v="France"/>
    <s v="Female"/>
    <n v="43"/>
    <n v="4"/>
    <n v="0"/>
    <n v="3"/>
    <n v="1"/>
    <n v="0"/>
    <n v="115136.51"/>
    <x v="0"/>
    <n v="1"/>
    <x v="1"/>
  </r>
  <r>
    <n v="15627360"/>
    <n v="432"/>
    <s v="France"/>
    <s v="Male"/>
    <n v="42"/>
    <n v="9"/>
    <n v="152603.45000000001"/>
    <n v="1"/>
    <n v="1"/>
    <n v="0"/>
    <n v="110265.24"/>
    <x v="0"/>
    <n v="0"/>
    <x v="1"/>
  </r>
  <r>
    <n v="15774854"/>
    <n v="592"/>
    <s v="France"/>
    <s v="Male"/>
    <n v="54"/>
    <n v="8"/>
    <n v="0"/>
    <n v="1"/>
    <n v="1"/>
    <n v="1"/>
    <n v="28737.71"/>
    <x v="0"/>
    <n v="0"/>
    <x v="0"/>
  </r>
  <r>
    <n v="15762418"/>
    <n v="750"/>
    <s v="Spain"/>
    <s v="Male"/>
    <n v="22"/>
    <n v="3"/>
    <n v="121681.82"/>
    <n v="1"/>
    <n v="1"/>
    <n v="0"/>
    <n v="128643.35"/>
    <x v="0"/>
    <n v="0"/>
    <x v="1"/>
  </r>
  <r>
    <n v="15583456"/>
    <n v="745"/>
    <s v="Germany"/>
    <s v="Male"/>
    <n v="45"/>
    <n v="10"/>
    <n v="117231.63"/>
    <n v="3"/>
    <n v="1"/>
    <n v="1"/>
    <n v="122381.02"/>
    <x v="0"/>
    <n v="1"/>
    <x v="1"/>
  </r>
  <r>
    <n v="15676519"/>
    <n v="615"/>
    <s v="Spain"/>
    <s v="Male"/>
    <n v="61"/>
    <n v="9"/>
    <n v="0"/>
    <n v="2"/>
    <n v="1"/>
    <n v="0"/>
    <n v="150227.85"/>
    <x v="0"/>
    <n v="0"/>
    <x v="1"/>
  </r>
  <r>
    <n v="15699309"/>
    <n v="510"/>
    <s v="Spain"/>
    <s v="Female"/>
    <s v="NULL"/>
    <n v="4"/>
    <n v="0"/>
    <n v="1"/>
    <n v="1"/>
    <n v="0"/>
    <n v="118913.53"/>
    <x v="0"/>
    <n v="0"/>
    <x v="1"/>
  </r>
  <r>
    <n v="15745295"/>
    <n v="727"/>
    <s v="Spain"/>
    <s v="Female"/>
    <n v="31"/>
    <n v="0"/>
    <n v="0"/>
    <n v="1"/>
    <n v="1"/>
    <n v="0"/>
    <n v="121751.03999999999"/>
    <x v="0"/>
    <n v="0"/>
    <x v="1"/>
  </r>
  <r>
    <n v="15713483"/>
    <n v="793"/>
    <s v="Spain"/>
    <s v="Male"/>
    <n v="52"/>
    <n v="2"/>
    <n v="0"/>
    <n v="1"/>
    <n v="1"/>
    <n v="0"/>
    <n v="159123.82"/>
    <x v="0"/>
    <n v="0"/>
    <x v="1"/>
  </r>
  <r>
    <n v="15684181"/>
    <n v="643"/>
    <s v="France"/>
    <s v="Male"/>
    <n v="45"/>
    <n v="5"/>
    <n v="0"/>
    <n v="1"/>
    <n v="1"/>
    <n v="0"/>
    <n v="142513.5"/>
    <x v="0"/>
    <n v="0"/>
    <x v="1"/>
  </r>
  <r>
    <n v="15683625"/>
    <n v="703"/>
    <s v="France"/>
    <s v="Male"/>
    <n v="37"/>
    <n v="1"/>
    <n v="149762.07999999999"/>
    <n v="1"/>
    <n v="1"/>
    <n v="0"/>
    <n v="20629.400000000001"/>
    <x v="0"/>
    <n v="0"/>
    <x v="0"/>
  </r>
  <r>
    <n v="15634602"/>
    <n v="619"/>
    <s v="France"/>
    <s v="Female"/>
    <n v="42"/>
    <n v="2"/>
    <n v="0"/>
    <n v="1"/>
    <n v="1"/>
    <n v="1"/>
    <n v="101348.88"/>
    <x v="0"/>
    <n v="0"/>
    <x v="1"/>
  </r>
  <r>
    <n v="15600974"/>
    <n v="516"/>
    <s v="Spain"/>
    <s v="Male"/>
    <n v="50"/>
    <n v="5"/>
    <n v="0"/>
    <n v="1"/>
    <n v="0"/>
    <n v="1"/>
    <n v="146145.93"/>
    <x v="0"/>
    <n v="0"/>
    <x v="1"/>
  </r>
  <r>
    <n v="15776780"/>
    <n v="608"/>
    <s v="France"/>
    <s v="Male"/>
    <n v="59"/>
    <n v="1"/>
    <n v="0"/>
    <n v="1"/>
    <n v="1"/>
    <n v="0"/>
    <n v="70649.64"/>
    <x v="0"/>
    <n v="0"/>
    <x v="1"/>
  </r>
  <r>
    <n v="15757535"/>
    <n v="647"/>
    <s v="Spain"/>
    <s v="Female"/>
    <n v="44"/>
    <n v="5"/>
    <n v="0"/>
    <n v="3"/>
    <n v="1"/>
    <n v="1"/>
    <n v="174205.22"/>
    <x v="0"/>
    <n v="1"/>
    <x v="1"/>
  </r>
  <r>
    <n v="15720559"/>
    <n v="487"/>
    <s v="Germany"/>
    <s v="Female"/>
    <n v="61"/>
    <n v="5"/>
    <n v="110368.03"/>
    <n v="1"/>
    <n v="0"/>
    <n v="0"/>
    <n v="11384.45"/>
    <x v="0"/>
    <n v="0"/>
    <x v="0"/>
  </r>
  <r>
    <n v="15594898"/>
    <n v="731"/>
    <s v="France"/>
    <s v="Male"/>
    <n v="43"/>
    <n v="2"/>
    <n v="0"/>
    <n v="1"/>
    <n v="1"/>
    <n v="1"/>
    <n v="170034.95"/>
    <x v="0"/>
    <n v="0"/>
    <x v="1"/>
  </r>
  <r>
    <n v="15756026"/>
    <n v="790"/>
    <s v="Spain"/>
    <s v="Female"/>
    <n v="46"/>
    <n v="9"/>
    <n v="0"/>
    <n v="1"/>
    <n v="0"/>
    <n v="0"/>
    <n v="14679.81"/>
    <x v="0"/>
    <n v="0"/>
    <x v="0"/>
  </r>
  <r>
    <n v="15725679"/>
    <n v="531"/>
    <s v="France"/>
    <s v="Female"/>
    <n v="47"/>
    <n v="6"/>
    <n v="0"/>
    <n v="1"/>
    <n v="0"/>
    <n v="0"/>
    <n v="194998.34"/>
    <x v="0"/>
    <n v="0"/>
    <x v="1"/>
  </r>
  <r>
    <n v="15681206"/>
    <n v="722"/>
    <s v="France"/>
    <s v="Female"/>
    <n v="49"/>
    <n v="3"/>
    <n v="168197.66"/>
    <n v="1"/>
    <n v="1"/>
    <n v="0"/>
    <n v="140765.57"/>
    <x v="0"/>
    <n v="0"/>
    <x v="1"/>
  </r>
  <r>
    <n v="15697441"/>
    <n v="485"/>
    <s v="France"/>
    <s v="Male"/>
    <n v="29"/>
    <n v="7"/>
    <n v="182123.79"/>
    <n v="1"/>
    <n v="1"/>
    <n v="0"/>
    <n v="116828.51"/>
    <x v="0"/>
    <n v="0"/>
    <x v="1"/>
  </r>
  <r>
    <n v="15643024"/>
    <n v="479"/>
    <s v="Germany"/>
    <s v="Male"/>
    <n v="35"/>
    <n v="4"/>
    <n v="138718.92000000001"/>
    <n v="1"/>
    <n v="1"/>
    <n v="1"/>
    <n v="47251.79"/>
    <x v="0"/>
    <n v="0"/>
    <x v="1"/>
  </r>
  <r>
    <n v="15683503"/>
    <n v="601"/>
    <s v="France"/>
    <s v="Female"/>
    <n v="43"/>
    <n v="8"/>
    <n v="0"/>
    <n v="3"/>
    <n v="0"/>
    <n v="1"/>
    <n v="110916.15"/>
    <x v="0"/>
    <n v="1"/>
    <x v="1"/>
  </r>
  <r>
    <n v="15736008"/>
    <n v="644"/>
    <s v="France"/>
    <s v="Female"/>
    <n v="46"/>
    <n v="9"/>
    <n v="95441.27"/>
    <n v="1"/>
    <n v="1"/>
    <n v="0"/>
    <n v="108761.05"/>
    <x v="0"/>
    <n v="0"/>
    <x v="1"/>
  </r>
  <r>
    <n v="15797219"/>
    <n v="635"/>
    <s v="France"/>
    <s v="Female"/>
    <n v="40"/>
    <n v="10"/>
    <n v="123497.58"/>
    <n v="1"/>
    <n v="1"/>
    <n v="0"/>
    <n v="131953.23000000001"/>
    <x v="0"/>
    <n v="0"/>
    <x v="1"/>
  </r>
  <r>
    <n v="15693864"/>
    <n v="567"/>
    <s v="Germany"/>
    <s v="Female"/>
    <n v="49"/>
    <n v="5"/>
    <n v="134956.01999999999"/>
    <n v="1"/>
    <n v="1"/>
    <n v="0"/>
    <n v="93953.84"/>
    <x v="0"/>
    <n v="0"/>
    <x v="1"/>
  </r>
  <r>
    <n v="15792328"/>
    <n v="475"/>
    <s v="France"/>
    <s v="Male"/>
    <n v="39"/>
    <n v="6"/>
    <n v="0"/>
    <n v="1"/>
    <n v="1"/>
    <n v="1"/>
    <n v="56999.9"/>
    <x v="0"/>
    <n v="0"/>
    <x v="1"/>
  </r>
  <r>
    <n v="15672012"/>
    <n v="773"/>
    <s v="Spain"/>
    <s v="Female"/>
    <n v="41"/>
    <n v="5"/>
    <n v="0"/>
    <n v="1"/>
    <n v="1"/>
    <n v="0"/>
    <n v="28266.9"/>
    <x v="0"/>
    <n v="0"/>
    <x v="0"/>
  </r>
  <r>
    <n v="15794056"/>
    <n v="668"/>
    <s v="France"/>
    <s v="Female"/>
    <n v="46"/>
    <n v="2"/>
    <n v="0"/>
    <n v="3"/>
    <n v="1"/>
    <n v="0"/>
    <n v="89048.46"/>
    <x v="0"/>
    <n v="1"/>
    <x v="1"/>
  </r>
  <r>
    <n v="15591986"/>
    <n v="621"/>
    <s v="Germany"/>
    <s v="Male"/>
    <n v="46"/>
    <n v="6"/>
    <n v="141078.37"/>
    <n v="1"/>
    <n v="0"/>
    <n v="0"/>
    <n v="34580.800000000003"/>
    <x v="0"/>
    <n v="0"/>
    <x v="0"/>
  </r>
  <r>
    <n v="15672056"/>
    <n v="710"/>
    <s v="Germany"/>
    <s v="Male"/>
    <n v="43"/>
    <n v="2"/>
    <n v="140080.32000000001"/>
    <n v="3"/>
    <n v="1"/>
    <n v="1"/>
    <n v="157908.19"/>
    <x v="0"/>
    <n v="1"/>
    <x v="1"/>
  </r>
  <r>
    <n v="15745844"/>
    <n v="642"/>
    <s v="Germany"/>
    <s v="Female"/>
    <n v="40"/>
    <n v="6"/>
    <n v="129502.49"/>
    <n v="2"/>
    <n v="0"/>
    <n v="1"/>
    <n v="86099.23"/>
    <x v="0"/>
    <n v="0"/>
    <x v="1"/>
  </r>
  <r>
    <n v="15641675"/>
    <n v="611"/>
    <s v="France"/>
    <s v="Female"/>
    <n v="49"/>
    <n v="2"/>
    <n v="88915.37"/>
    <n v="3"/>
    <n v="0"/>
    <n v="0"/>
    <n v="161435.01999999999"/>
    <x v="0"/>
    <n v="1"/>
    <x v="1"/>
  </r>
  <r>
    <n v="15728669"/>
    <n v="584"/>
    <s v="Germany"/>
    <s v="Female"/>
    <n v="30"/>
    <n v="8"/>
    <n v="112013.81"/>
    <n v="1"/>
    <n v="1"/>
    <n v="0"/>
    <n v="177772.03"/>
    <x v="0"/>
    <n v="0"/>
    <x v="1"/>
  </r>
  <r>
    <n v="15705953"/>
    <n v="721"/>
    <s v="Spain"/>
    <s v="Male"/>
    <n v="51"/>
    <n v="0"/>
    <n v="169312.13"/>
    <n v="1"/>
    <n v="1"/>
    <n v="0"/>
    <n v="109078.35"/>
    <x v="0"/>
    <n v="0"/>
    <x v="1"/>
  </r>
  <r>
    <n v="15703793"/>
    <n v="738"/>
    <s v="Germany"/>
    <s v="Male"/>
    <n v="58"/>
    <n v="2"/>
    <n v="133745.44"/>
    <n v="4"/>
    <n v="1"/>
    <n v="0"/>
    <n v="28373.86"/>
    <x v="0"/>
    <n v="1"/>
    <x v="0"/>
  </r>
  <r>
    <n v="15782210"/>
    <n v="714"/>
    <s v="France"/>
    <s v="Male"/>
    <n v="46"/>
    <n v="1"/>
    <n v="0"/>
    <n v="1"/>
    <n v="1"/>
    <n v="0"/>
    <n v="152167.79"/>
    <x v="0"/>
    <n v="0"/>
    <x v="1"/>
  </r>
  <r>
    <n v="15784844"/>
    <n v="752"/>
    <s v="Spain"/>
    <s v="Male"/>
    <n v="48"/>
    <n v="5"/>
    <n v="116060.08"/>
    <n v="1"/>
    <n v="1"/>
    <n v="0"/>
    <n v="156618.38"/>
    <x v="0"/>
    <n v="0"/>
    <x v="1"/>
  </r>
  <r>
    <n v="15809087"/>
    <n v="598"/>
    <s v="France"/>
    <s v="Male"/>
    <n v="64"/>
    <n v="1"/>
    <n v="0"/>
    <n v="2"/>
    <n v="1"/>
    <n v="0"/>
    <n v="195635.3"/>
    <x v="0"/>
    <n v="0"/>
    <x v="1"/>
  </r>
  <r>
    <n v="15766575"/>
    <n v="612"/>
    <s v="Germany"/>
    <s v="Female"/>
    <n v="62"/>
    <n v="8"/>
    <n v="140745.32999999999"/>
    <n v="1"/>
    <n v="1"/>
    <n v="0"/>
    <n v="193437.89"/>
    <x v="0"/>
    <n v="0"/>
    <x v="1"/>
  </r>
  <r>
    <n v="15755196"/>
    <n v="834"/>
    <s v="France"/>
    <s v="Female"/>
    <n v="49"/>
    <n v="2"/>
    <n v="131394.56"/>
    <n v="1"/>
    <n v="0"/>
    <n v="0"/>
    <n v="194365.76"/>
    <x v="0"/>
    <n v="0"/>
    <x v="1"/>
  </r>
  <r>
    <n v="15613749"/>
    <n v="569"/>
    <s v="Spain"/>
    <s v="Male"/>
    <n v="34"/>
    <n v="0"/>
    <n v="151839.26"/>
    <n v="1"/>
    <n v="1"/>
    <n v="0"/>
    <n v="102299.81"/>
    <x v="0"/>
    <n v="0"/>
    <x v="1"/>
  </r>
  <r>
    <n v="15663706"/>
    <n v="777"/>
    <s v="France"/>
    <s v="Female"/>
    <n v="32"/>
    <n v="2"/>
    <n v="0"/>
    <n v="1"/>
    <n v="1"/>
    <n v="0"/>
    <n v="136458.19"/>
    <x v="0"/>
    <n v="0"/>
    <x v="1"/>
  </r>
  <r>
    <n v="15772423"/>
    <n v="739"/>
    <s v="Germany"/>
    <s v="Male"/>
    <n v="54"/>
    <n v="8"/>
    <n v="126418.14"/>
    <n v="1"/>
    <n v="1"/>
    <n v="0"/>
    <n v="134420.75"/>
    <x v="0"/>
    <n v="0"/>
    <x v="1"/>
  </r>
  <r>
    <n v="15804586"/>
    <n v="376"/>
    <s v="France"/>
    <s v="Female"/>
    <n v="46"/>
    <n v="6"/>
    <n v="0"/>
    <n v="1"/>
    <n v="1"/>
    <n v="0"/>
    <n v="157333.69"/>
    <x v="0"/>
    <n v="0"/>
    <x v="1"/>
  </r>
  <r>
    <n v="15802593"/>
    <n v="504"/>
    <s v="France"/>
    <s v="Female"/>
    <n v="49"/>
    <n v="7"/>
    <n v="0"/>
    <n v="3"/>
    <n v="0"/>
    <n v="1"/>
    <n v="87822.14"/>
    <x v="0"/>
    <n v="1"/>
    <x v="1"/>
  </r>
  <r>
    <n v="15757811"/>
    <n v="732"/>
    <s v="Spain"/>
    <s v="Female"/>
    <n v="69"/>
    <n v="9"/>
    <n v="137453.43"/>
    <n v="1"/>
    <n v="0"/>
    <n v="1"/>
    <n v="110932.24"/>
    <x v="0"/>
    <n v="0"/>
    <x v="1"/>
  </r>
  <r>
    <n v="15794171"/>
    <n v="475"/>
    <s v="France"/>
    <s v="Female"/>
    <n v="45"/>
    <n v="0"/>
    <n v="134264.04"/>
    <n v="1"/>
    <n v="1"/>
    <n v="0"/>
    <n v="27822.99"/>
    <x v="0"/>
    <n v="0"/>
    <x v="0"/>
  </r>
  <r>
    <n v="15653849"/>
    <n v="572"/>
    <s v="Germany"/>
    <s v="Female"/>
    <n v="48"/>
    <n v="3"/>
    <n v="152827.99"/>
    <n v="1"/>
    <n v="1"/>
    <n v="0"/>
    <n v="38411.79"/>
    <x v="0"/>
    <n v="0"/>
    <x v="0"/>
  </r>
  <r>
    <n v="15775318"/>
    <n v="590"/>
    <s v="Spain"/>
    <s v="Female"/>
    <n v="51"/>
    <n v="3"/>
    <n v="154962.99"/>
    <n v="3"/>
    <n v="0"/>
    <n v="1"/>
    <n v="191932.27"/>
    <x v="0"/>
    <n v="1"/>
    <x v="1"/>
  </r>
  <r>
    <n v="15694408"/>
    <n v="749"/>
    <s v="France"/>
    <s v="Male"/>
    <n v="40"/>
    <n v="1"/>
    <n v="139290.41"/>
    <n v="1"/>
    <n v="1"/>
    <n v="0"/>
    <n v="182855.42"/>
    <x v="0"/>
    <n v="0"/>
    <x v="1"/>
  </r>
  <r>
    <n v="15591047"/>
    <n v="519"/>
    <s v="Spain"/>
    <s v="Female"/>
    <n v="47"/>
    <n v="6"/>
    <n v="157296.01999999999"/>
    <n v="2"/>
    <n v="0"/>
    <n v="0"/>
    <n v="147278.43"/>
    <x v="0"/>
    <n v="0"/>
    <x v="1"/>
  </r>
  <r>
    <n v="15671256"/>
    <n v="850"/>
    <s v="France"/>
    <s v="Female"/>
    <n v="35"/>
    <n v="1"/>
    <n v="211774.31"/>
    <n v="1"/>
    <n v="1"/>
    <n v="0"/>
    <n v="188574.12"/>
    <x v="0"/>
    <n v="0"/>
    <x v="1"/>
  </r>
  <r>
    <n v="15671137"/>
    <n v="549"/>
    <s v="France"/>
    <s v="Female"/>
    <n v="52"/>
    <n v="1"/>
    <n v="0"/>
    <n v="1"/>
    <n v="0"/>
    <n v="1"/>
    <n v="8636.0499999999993"/>
    <x v="0"/>
    <n v="0"/>
    <x v="0"/>
  </r>
  <r>
    <n v="15582741"/>
    <n v="693"/>
    <s v="France"/>
    <s v="Female"/>
    <n v="35"/>
    <n v="5"/>
    <n v="124151.09"/>
    <n v="1"/>
    <n v="1"/>
    <n v="0"/>
    <n v="88705.14"/>
    <x v="0"/>
    <n v="0"/>
    <x v="1"/>
  </r>
  <r>
    <n v="15595039"/>
    <n v="545"/>
    <s v="Germany"/>
    <s v="Female"/>
    <n v="37"/>
    <n v="8"/>
    <n v="114754.08"/>
    <n v="1"/>
    <n v="1"/>
    <n v="0"/>
    <n v="136050.44"/>
    <x v="0"/>
    <n v="0"/>
    <x v="1"/>
  </r>
  <r>
    <n v="15698786"/>
    <n v="819"/>
    <s v="France"/>
    <s v="Female"/>
    <n v="39"/>
    <n v="9"/>
    <n v="133102.92000000001"/>
    <n v="1"/>
    <n v="1"/>
    <n v="0"/>
    <n v="27046.46"/>
    <x v="0"/>
    <n v="0"/>
    <x v="0"/>
  </r>
  <r>
    <n v="15602280"/>
    <n v="829"/>
    <s v="Germany"/>
    <s v="Female"/>
    <n v="27"/>
    <n v="9"/>
    <n v="112045.67"/>
    <n v="1"/>
    <n v="1"/>
    <n v="1"/>
    <n v="119708.21"/>
    <x v="0"/>
    <n v="0"/>
    <x v="1"/>
  </r>
  <r>
    <n v="15744607"/>
    <n v="738"/>
    <s v="Germany"/>
    <s v="Male"/>
    <n v="43"/>
    <n v="9"/>
    <n v="121152.05"/>
    <n v="2"/>
    <n v="1"/>
    <n v="0"/>
    <n v="64166.7"/>
    <x v="0"/>
    <n v="0"/>
    <x v="1"/>
  </r>
  <r>
    <n v="15613854"/>
    <n v="622"/>
    <s v="Spain"/>
    <s v="Female"/>
    <n v="46"/>
    <n v="4"/>
    <n v="107073.27"/>
    <n v="2"/>
    <n v="1"/>
    <n v="1"/>
    <n v="30984.59"/>
    <x v="0"/>
    <n v="0"/>
    <x v="0"/>
  </r>
  <r>
    <n v="15775912"/>
    <n v="698"/>
    <s v="France"/>
    <s v="Male"/>
    <n v="48"/>
    <n v="4"/>
    <n v="101238.24"/>
    <n v="2"/>
    <n v="0"/>
    <n v="1"/>
    <n v="177815.87"/>
    <x v="0"/>
    <n v="0"/>
    <x v="1"/>
  </r>
  <r>
    <n v="15755262"/>
    <n v="608"/>
    <s v="Spain"/>
    <s v="Female"/>
    <n v="41"/>
    <n v="3"/>
    <n v="89763.839999999997"/>
    <n v="1"/>
    <n v="0"/>
    <n v="0"/>
    <n v="199304.74"/>
    <x v="0"/>
    <n v="0"/>
    <x v="1"/>
  </r>
  <r>
    <n v="15807663"/>
    <n v="667"/>
    <s v="France"/>
    <s v="Male"/>
    <n v="43"/>
    <n v="8"/>
    <n v="190227.46"/>
    <n v="1"/>
    <n v="1"/>
    <n v="0"/>
    <n v="97508.04"/>
    <x v="0"/>
    <n v="0"/>
    <x v="1"/>
  </r>
  <r>
    <n v="15692750"/>
    <n v="629"/>
    <s v="Germany"/>
    <s v="Female"/>
    <n v="45"/>
    <n v="7"/>
    <n v="129818.39"/>
    <n v="3"/>
    <n v="1"/>
    <n v="0"/>
    <n v="9217.5499999999993"/>
    <x v="0"/>
    <n v="1"/>
    <x v="0"/>
  </r>
  <r>
    <n v="15807008"/>
    <n v="614"/>
    <s v="Germany"/>
    <s v="Female"/>
    <n v="35"/>
    <n v="6"/>
    <n v="128100.28"/>
    <n v="1"/>
    <n v="0"/>
    <n v="0"/>
    <n v="69454.240000000005"/>
    <x v="0"/>
    <n v="0"/>
    <x v="1"/>
  </r>
  <r>
    <n v="15596175"/>
    <n v="659"/>
    <s v="Germany"/>
    <s v="Male"/>
    <n v="67"/>
    <n v="6"/>
    <n v="117411.6"/>
    <n v="1"/>
    <n v="1"/>
    <n v="1"/>
    <n v="45071.09"/>
    <x v="0"/>
    <n v="0"/>
    <x v="1"/>
  </r>
  <r>
    <n v="15737741"/>
    <n v="607"/>
    <s v="Spain"/>
    <s v="Female"/>
    <n v="33"/>
    <n v="2"/>
    <n v="108431.87"/>
    <n v="2"/>
    <n v="0"/>
    <n v="1"/>
    <n v="109291.39"/>
    <x v="0"/>
    <n v="0"/>
    <x v="1"/>
  </r>
  <r>
    <n v="15685329"/>
    <n v="531"/>
    <s v="France"/>
    <s v="Female"/>
    <n v="63"/>
    <n v="1"/>
    <n v="114715.71"/>
    <n v="1"/>
    <n v="0"/>
    <n v="1"/>
    <n v="24506.95"/>
    <x v="0"/>
    <n v="0"/>
    <x v="0"/>
  </r>
  <r>
    <n v="15712403"/>
    <n v="589"/>
    <s v="France"/>
    <s v="Female"/>
    <n v="61"/>
    <n v="1"/>
    <n v="0"/>
    <n v="1"/>
    <n v="1"/>
    <n v="0"/>
    <n v="61108.56"/>
    <x v="0"/>
    <n v="0"/>
    <x v="1"/>
  </r>
  <r>
    <n v="15580956"/>
    <n v="683"/>
    <s v="Germany"/>
    <s v="Female"/>
    <n v="43"/>
    <n v="4"/>
    <n v="115888.04"/>
    <n v="1"/>
    <n v="1"/>
    <n v="1"/>
    <n v="117349.19"/>
    <x v="0"/>
    <n v="0"/>
    <x v="1"/>
  </r>
  <r>
    <n v="15612966"/>
    <n v="545"/>
    <s v="Germany"/>
    <s v="Female"/>
    <n v="60"/>
    <n v="7"/>
    <n v="128981.07"/>
    <n v="1"/>
    <n v="0"/>
    <n v="1"/>
    <n v="176924.21"/>
    <x v="0"/>
    <n v="0"/>
    <x v="1"/>
  </r>
  <r>
    <n v="15745324"/>
    <n v="599"/>
    <s v="Spain"/>
    <s v="Female"/>
    <n v="39"/>
    <n v="4"/>
    <n v="0"/>
    <n v="1"/>
    <n v="1"/>
    <n v="0"/>
    <n v="194273.2"/>
    <x v="0"/>
    <n v="0"/>
    <x v="1"/>
  </r>
  <r>
    <n v="15634844"/>
    <n v="598"/>
    <s v="Germany"/>
    <s v="Male"/>
    <n v="41"/>
    <n v="3"/>
    <n v="91536.93"/>
    <n v="1"/>
    <n v="1"/>
    <n v="0"/>
    <n v="191468.78"/>
    <x v="0"/>
    <n v="0"/>
    <x v="1"/>
  </r>
  <r>
    <n v="15802741"/>
    <n v="625"/>
    <s v="France"/>
    <s v="Female"/>
    <n v="51"/>
    <n v="7"/>
    <n v="136294.97"/>
    <n v="1"/>
    <n v="1"/>
    <n v="0"/>
    <n v="38867.46"/>
    <x v="0"/>
    <n v="0"/>
    <x v="0"/>
  </r>
  <r>
    <n v="15578045"/>
    <n v="538"/>
    <s v="Spain"/>
    <s v="Female"/>
    <n v="49"/>
    <n v="9"/>
    <n v="141434.04"/>
    <n v="1"/>
    <n v="0"/>
    <n v="0"/>
    <n v="173779.25"/>
    <x v="0"/>
    <n v="0"/>
    <x v="1"/>
  </r>
  <r>
    <n v="15731815"/>
    <n v="529"/>
    <s v="Spain"/>
    <s v="Male"/>
    <n v="63"/>
    <n v="4"/>
    <n v="96134.11"/>
    <n v="3"/>
    <n v="1"/>
    <n v="0"/>
    <n v="108732.96"/>
    <x v="0"/>
    <n v="1"/>
    <x v="1"/>
  </r>
  <r>
    <n v="15775306"/>
    <n v="421"/>
    <s v="Germany"/>
    <s v="Male"/>
    <n v="28"/>
    <n v="8"/>
    <n v="122384.22"/>
    <n v="3"/>
    <n v="1"/>
    <n v="1"/>
    <n v="89017.38"/>
    <x v="0"/>
    <n v="1"/>
    <x v="1"/>
  </r>
  <r>
    <n v="15789158"/>
    <n v="636"/>
    <s v="Germany"/>
    <s v="Male"/>
    <n v="49"/>
    <n v="6"/>
    <n v="113599.74"/>
    <n v="2"/>
    <n v="1"/>
    <n v="0"/>
    <n v="158887.09"/>
    <x v="0"/>
    <n v="0"/>
    <x v="1"/>
  </r>
  <r>
    <n v="15809100"/>
    <n v="548"/>
    <s v="France"/>
    <s v="Female"/>
    <n v="32"/>
    <n v="2"/>
    <n v="172448.77"/>
    <n v="1"/>
    <n v="1"/>
    <n v="0"/>
    <n v="188083.77"/>
    <x v="0"/>
    <n v="0"/>
    <x v="1"/>
  </r>
  <r>
    <n v="15636624"/>
    <n v="805"/>
    <s v="Spain"/>
    <s v="Female"/>
    <n v="39"/>
    <n v="5"/>
    <n v="165272.13"/>
    <n v="1"/>
    <n v="1"/>
    <n v="0"/>
    <n v="14109.85"/>
    <x v="0"/>
    <n v="0"/>
    <x v="0"/>
  </r>
  <r>
    <n v="15597602"/>
    <n v="619"/>
    <s v="Germany"/>
    <s v="Male"/>
    <n v="57"/>
    <n v="3"/>
    <n v="137946.39000000001"/>
    <n v="1"/>
    <n v="1"/>
    <n v="1"/>
    <n v="72467.990000000005"/>
    <x v="0"/>
    <n v="0"/>
    <x v="1"/>
  </r>
  <r>
    <n v="15585888"/>
    <n v="553"/>
    <s v="Spain"/>
    <s v="Female"/>
    <n v="48"/>
    <n v="3"/>
    <n v="0"/>
    <n v="1"/>
    <n v="0"/>
    <n v="1"/>
    <n v="30730.95"/>
    <x v="0"/>
    <n v="0"/>
    <x v="0"/>
  </r>
  <r>
    <n v="15656148"/>
    <n v="376"/>
    <s v="Germany"/>
    <s v="Female"/>
    <n v="29"/>
    <n v="4"/>
    <n v="115046.74"/>
    <n v="4"/>
    <n v="1"/>
    <n v="0"/>
    <n v="119346.88"/>
    <x v="0"/>
    <n v="1"/>
    <x v="1"/>
  </r>
  <r>
    <n v="15771573"/>
    <n v="637"/>
    <s v="Germany"/>
    <s v="Female"/>
    <n v="39"/>
    <n v="9"/>
    <n v="137843.79999999999"/>
    <n v="1"/>
    <n v="1"/>
    <n v="1"/>
    <n v="117622.8"/>
    <x v="0"/>
    <n v="0"/>
    <x v="1"/>
  </r>
  <r>
    <n v="15788291"/>
    <n v="713"/>
    <s v="Germany"/>
    <s v="Female"/>
    <n v="38"/>
    <n v="7"/>
    <n v="144606.22"/>
    <n v="1"/>
    <n v="1"/>
    <n v="1"/>
    <n v="56594.36"/>
    <x v="0"/>
    <n v="0"/>
    <x v="1"/>
  </r>
  <r>
    <n v="15756804"/>
    <n v="636"/>
    <s v="France"/>
    <s v="Female"/>
    <n v="48"/>
    <n v="1"/>
    <n v="170833.46"/>
    <n v="1"/>
    <n v="1"/>
    <n v="0"/>
    <n v="110510.28"/>
    <x v="0"/>
    <n v="0"/>
    <x v="1"/>
  </r>
  <r>
    <n v="15724848"/>
    <n v="516"/>
    <s v="France"/>
    <s v="Female"/>
    <n v="46"/>
    <n v="1"/>
    <n v="104947.72"/>
    <n v="1"/>
    <n v="1"/>
    <n v="0"/>
    <n v="115789.25"/>
    <x v="0"/>
    <n v="0"/>
    <x v="1"/>
  </r>
  <r>
    <n v="15619304"/>
    <n v="502"/>
    <s v="France"/>
    <s v="Female"/>
    <n v="42"/>
    <n v="8"/>
    <n v="159660.79999999999"/>
    <n v="3"/>
    <n v="1"/>
    <n v="0"/>
    <n v="113931.57"/>
    <x v="0"/>
    <n v="1"/>
    <x v="1"/>
  </r>
  <r>
    <n v="15727868"/>
    <n v="711"/>
    <s v="France"/>
    <s v="Female"/>
    <n v="38"/>
    <n v="2"/>
    <n v="129022.06"/>
    <n v="2"/>
    <n v="1"/>
    <n v="1"/>
    <n v="14374.86"/>
    <x v="0"/>
    <n v="0"/>
    <x v="0"/>
  </r>
  <r>
    <n v="15726931"/>
    <n v="715"/>
    <s v="France"/>
    <s v="Female"/>
    <n v="41"/>
    <n v="8"/>
    <n v="56214.85"/>
    <n v="2"/>
    <n v="0"/>
    <n v="0"/>
    <n v="92982.61"/>
    <x v="0"/>
    <n v="0"/>
    <x v="1"/>
  </r>
  <r>
    <n v="15718057"/>
    <n v="760"/>
    <s v="France"/>
    <s v="Female"/>
    <n v="51"/>
    <n v="2"/>
    <n v="100946.71"/>
    <n v="1"/>
    <n v="0"/>
    <n v="0"/>
    <n v="179614.8"/>
    <x v="0"/>
    <n v="0"/>
    <x v="1"/>
  </r>
  <r>
    <n v="15730076"/>
    <n v="651"/>
    <s v="France"/>
    <s v="Male"/>
    <n v="45"/>
    <n v="1"/>
    <n v="0"/>
    <n v="1"/>
    <n v="1"/>
    <n v="0"/>
    <n v="67740.08"/>
    <x v="0"/>
    <n v="0"/>
    <x v="1"/>
  </r>
  <r>
    <n v="15637753"/>
    <n v="751"/>
    <s v="Germany"/>
    <s v="Male"/>
    <n v="50"/>
    <n v="2"/>
    <n v="96888.39"/>
    <n v="1"/>
    <n v="1"/>
    <n v="0"/>
    <n v="77206.25"/>
    <x v="0"/>
    <n v="0"/>
    <x v="1"/>
  </r>
  <r>
    <n v="15646372"/>
    <n v="616"/>
    <s v="France"/>
    <s v="Female"/>
    <n v="66"/>
    <n v="1"/>
    <n v="135842.41"/>
    <n v="1"/>
    <n v="1"/>
    <n v="0"/>
    <n v="183840.51"/>
    <x v="0"/>
    <n v="0"/>
    <x v="1"/>
  </r>
  <r>
    <n v="15570060"/>
    <s v="NULL"/>
    <s v="France"/>
    <s v="Female"/>
    <n v="43"/>
    <n v="8"/>
    <n v="132558.26"/>
    <n v="1"/>
    <n v="1"/>
    <n v="0"/>
    <n v="67046.83"/>
    <x v="0"/>
    <n v="0"/>
    <x v="1"/>
  </r>
  <r>
    <n v="15702298"/>
    <n v="655"/>
    <s v="Germany"/>
    <s v="Male"/>
    <n v="41"/>
    <n v="8"/>
    <n v="125561.97"/>
    <n v="1"/>
    <n v="0"/>
    <n v="0"/>
    <n v="164040.94"/>
    <x v="0"/>
    <n v="0"/>
    <x v="1"/>
  </r>
  <r>
    <n v="15787470"/>
    <n v="553"/>
    <s v="Spain"/>
    <s v="Male"/>
    <n v="47"/>
    <n v="3"/>
    <n v="116528.15"/>
    <n v="1"/>
    <n v="0"/>
    <n v="0"/>
    <n v="145704.19"/>
    <x v="0"/>
    <n v="0"/>
    <x v="1"/>
  </r>
  <r>
    <n v="15665956"/>
    <n v="509"/>
    <s v="France"/>
    <s v="Female"/>
    <n v="46"/>
    <n v="1"/>
    <n v="0"/>
    <n v="1"/>
    <n v="1"/>
    <n v="0"/>
    <n v="71244.59"/>
    <x v="0"/>
    <n v="0"/>
    <x v="1"/>
  </r>
  <r>
    <n v="15782688"/>
    <n v="625"/>
    <s v="Germany"/>
    <s v="Male"/>
    <n v="56"/>
    <n v="0"/>
    <n v="148507.24"/>
    <n v="1"/>
    <n v="1"/>
    <n v="0"/>
    <n v="46824.08"/>
    <x v="0"/>
    <n v="0"/>
    <x v="1"/>
  </r>
  <r>
    <n v="15811762"/>
    <n v="583"/>
    <s v="Germany"/>
    <s v="Female"/>
    <n v="54"/>
    <n v="6"/>
    <n v="115988.86"/>
    <n v="1"/>
    <n v="1"/>
    <n v="0"/>
    <n v="57553.98"/>
    <x v="0"/>
    <n v="0"/>
    <x v="1"/>
  </r>
  <r>
    <n v="15574692"/>
    <n v="667"/>
    <s v="Spain"/>
    <s v="Female"/>
    <n v="39"/>
    <n v="2"/>
    <n v="0"/>
    <n v="2"/>
    <n v="1"/>
    <n v="0"/>
    <n v="40721.24"/>
    <x v="0"/>
    <n v="0"/>
    <x v="0"/>
  </r>
  <r>
    <n v="15682048"/>
    <n v="605"/>
    <s v="France"/>
    <s v="Female"/>
    <n v="51"/>
    <n v="3"/>
    <n v="136188.78"/>
    <n v="1"/>
    <n v="1"/>
    <n v="1"/>
    <n v="67110.59"/>
    <x v="0"/>
    <n v="0"/>
    <x v="1"/>
  </r>
  <r>
    <n v="15584091"/>
    <n v="742"/>
    <s v="Germany"/>
    <s v="Female"/>
    <n v="36"/>
    <n v="2"/>
    <n v="129748.54"/>
    <n v="2"/>
    <n v="0"/>
    <n v="0"/>
    <n v="47271.61"/>
    <x v="0"/>
    <n v="0"/>
    <x v="1"/>
  </r>
  <r>
    <n v="15568748"/>
    <n v="671"/>
    <s v="Germany"/>
    <s v="Male"/>
    <n v="45"/>
    <n v="6"/>
    <n v="99564.22"/>
    <n v="1"/>
    <n v="1"/>
    <n v="1"/>
    <n v="108872.45"/>
    <x v="0"/>
    <n v="0"/>
    <x v="1"/>
  </r>
  <r>
    <n v="15612525"/>
    <n v="499"/>
    <s v="France"/>
    <s v="Female"/>
    <n v="57"/>
    <n v="1"/>
    <n v="0"/>
    <n v="1"/>
    <n v="0"/>
    <n v="0"/>
    <n v="131372.38"/>
    <x v="0"/>
    <n v="0"/>
    <x v="1"/>
  </r>
  <r>
    <n v="15646810"/>
    <n v="603"/>
    <s v="Germany"/>
    <s v="Male"/>
    <n v="44"/>
    <n v="6"/>
    <n v="108122.39"/>
    <n v="2"/>
    <n v="1"/>
    <n v="0"/>
    <n v="108488.33"/>
    <x v="0"/>
    <n v="0"/>
    <x v="1"/>
  </r>
  <r>
    <n v="15715142"/>
    <n v="739"/>
    <s v="Germany"/>
    <s v="Male"/>
    <n v="45"/>
    <n v="7"/>
    <n v="102703.62"/>
    <n v="1"/>
    <n v="0"/>
    <n v="1"/>
    <n v="147802.94"/>
    <x v="0"/>
    <n v="0"/>
    <x v="1"/>
  </r>
  <r>
    <n v="15661629"/>
    <n v="522"/>
    <s v="Spain"/>
    <s v="Male"/>
    <n v="34"/>
    <n v="9"/>
    <n v="126436.29"/>
    <n v="1"/>
    <n v="1"/>
    <n v="0"/>
    <n v="174248.52"/>
    <x v="0"/>
    <n v="0"/>
    <x v="1"/>
  </r>
  <r>
    <n v="15696674"/>
    <n v="643"/>
    <s v="Germany"/>
    <s v="Female"/>
    <n v="45"/>
    <n v="2"/>
    <n v="150842.93"/>
    <n v="1"/>
    <n v="0"/>
    <n v="1"/>
    <n v="2319.96"/>
    <x v="0"/>
    <n v="0"/>
    <x v="0"/>
  </r>
  <r>
    <n v="15737452"/>
    <n v="653"/>
    <s v="Germany"/>
    <s v="Male"/>
    <n v="58"/>
    <n v="1"/>
    <n v="132602.88"/>
    <n v="1"/>
    <n v="1"/>
    <n v="0"/>
    <n v="5097.67"/>
    <x v="0"/>
    <n v="0"/>
    <x v="0"/>
  </r>
  <r>
    <n v="15737795"/>
    <n v="512"/>
    <s v="Spain"/>
    <s v="Male"/>
    <n v="36"/>
    <n v="1"/>
    <n v="0"/>
    <n v="1"/>
    <n v="0"/>
    <n v="1"/>
    <n v="135482.26"/>
    <x v="0"/>
    <n v="0"/>
    <x v="1"/>
  </r>
  <r>
    <n v="15743007"/>
    <n v="643"/>
    <s v="France"/>
    <s v="Female"/>
    <n v="45"/>
    <n v="4"/>
    <n v="45144.43"/>
    <n v="1"/>
    <n v="1"/>
    <n v="0"/>
    <n v="60917.24"/>
    <x v="0"/>
    <n v="0"/>
    <x v="1"/>
  </r>
  <r>
    <n v="15677020"/>
    <n v="570"/>
    <s v="France"/>
    <s v="Female"/>
    <n v="58"/>
    <n v="8"/>
    <n v="0"/>
    <n v="1"/>
    <n v="0"/>
    <n v="1"/>
    <n v="116503.92"/>
    <x v="0"/>
    <n v="0"/>
    <x v="1"/>
  </r>
  <r>
    <n v="15622897"/>
    <n v="646"/>
    <s v="France"/>
    <s v="Female"/>
    <n v="46"/>
    <n v="4"/>
    <n v="0"/>
    <n v="3"/>
    <n v="1"/>
    <n v="0"/>
    <n v="93251.42"/>
    <x v="0"/>
    <n v="1"/>
    <x v="1"/>
  </r>
  <r>
    <n v="15712551"/>
    <n v="622"/>
    <s v="Germany"/>
    <s v="Female"/>
    <n v="58"/>
    <n v="7"/>
    <n v="116922.25"/>
    <n v="1"/>
    <n v="1"/>
    <n v="0"/>
    <n v="120415.61"/>
    <x v="0"/>
    <n v="0"/>
    <x v="1"/>
  </r>
  <r>
    <n v="15659366"/>
    <n v="807"/>
    <s v="France"/>
    <s v="Male"/>
    <n v="43"/>
    <n v="1"/>
    <n v="105799.32"/>
    <n v="2"/>
    <n v="1"/>
    <n v="0"/>
    <n v="34888.04"/>
    <x v="0"/>
    <n v="0"/>
    <x v="0"/>
  </r>
  <r>
    <n v="15585362"/>
    <n v="749"/>
    <s v="France"/>
    <s v="Female"/>
    <n v="60"/>
    <n v="6"/>
    <n v="0"/>
    <n v="1"/>
    <n v="1"/>
    <n v="0"/>
    <n v="17978.68"/>
    <x v="0"/>
    <n v="0"/>
    <x v="0"/>
  </r>
  <r>
    <n v="15733247"/>
    <n v="850"/>
    <s v="France"/>
    <s v="Male"/>
    <n v="33"/>
    <n v="10"/>
    <n v="0"/>
    <n v="1"/>
    <n v="1"/>
    <n v="0"/>
    <n v="4861.72"/>
    <x v="0"/>
    <n v="0"/>
    <x v="0"/>
  </r>
  <r>
    <n v="15669987"/>
    <n v="728"/>
    <s v="Germany"/>
    <s v="Female"/>
    <n v="35"/>
    <n v="8"/>
    <n v="125884.95"/>
    <n v="2"/>
    <n v="1"/>
    <n v="0"/>
    <n v="54359.02"/>
    <x v="0"/>
    <n v="0"/>
    <x v="1"/>
  </r>
  <r>
    <n v="15764866"/>
    <n v="539"/>
    <s v="Germany"/>
    <s v="Female"/>
    <n v="43"/>
    <n v="3"/>
    <n v="116220.5"/>
    <n v="3"/>
    <n v="1"/>
    <n v="0"/>
    <n v="55803.96"/>
    <x v="0"/>
    <n v="1"/>
    <x v="1"/>
  </r>
  <r>
    <n v="15613630"/>
    <n v="775"/>
    <s v="France"/>
    <s v="Male"/>
    <n v="52"/>
    <n v="8"/>
    <n v="109922.61"/>
    <n v="1"/>
    <n v="1"/>
    <n v="1"/>
    <n v="96823.32"/>
    <x v="0"/>
    <n v="0"/>
    <x v="1"/>
  </r>
  <r>
    <n v="15744689"/>
    <n v="479"/>
    <s v="Germany"/>
    <s v="Male"/>
    <n v="35"/>
    <n v="9"/>
    <n v="92833.89"/>
    <n v="1"/>
    <n v="1"/>
    <n v="0"/>
    <n v="99449.86"/>
    <x v="0"/>
    <n v="0"/>
    <x v="1"/>
  </r>
  <r>
    <n v="15810418"/>
    <n v="756"/>
    <s v="Germany"/>
    <s v="Female"/>
    <n v="60"/>
    <n v="3"/>
    <n v="115924.89"/>
    <n v="1"/>
    <n v="1"/>
    <n v="0"/>
    <n v="93524.19"/>
    <x v="0"/>
    <n v="0"/>
    <x v="1"/>
  </r>
  <r>
    <n v="15724623"/>
    <n v="704"/>
    <s v="Germany"/>
    <s v="Female"/>
    <n v="24"/>
    <n v="7"/>
    <n v="113034.22"/>
    <n v="1"/>
    <n v="1"/>
    <n v="0"/>
    <n v="162503.48000000001"/>
    <x v="0"/>
    <n v="0"/>
    <x v="1"/>
  </r>
  <r>
    <n v="15658929"/>
    <n v="683"/>
    <s v="Spain"/>
    <s v="Male"/>
    <n v="29"/>
    <n v="0"/>
    <n v="133702.89000000001"/>
    <n v="1"/>
    <n v="1"/>
    <n v="0"/>
    <n v="55582.54"/>
    <x v="0"/>
    <n v="0"/>
    <x v="1"/>
  </r>
  <r>
    <n v="15612350"/>
    <n v="691"/>
    <s v="France"/>
    <s v="Female"/>
    <n v="31"/>
    <n v="5"/>
    <n v="40915.550000000003"/>
    <n v="1"/>
    <n v="1"/>
    <n v="0"/>
    <n v="126213.84"/>
    <x v="0"/>
    <n v="0"/>
    <x v="1"/>
  </r>
  <r>
    <n v="15623944"/>
    <n v="511"/>
    <s v="Spain"/>
    <s v="Female"/>
    <n v="66"/>
    <n v="4"/>
    <n v="0"/>
    <n v="1"/>
    <n v="1"/>
    <n v="0"/>
    <n v="1643.11"/>
    <x v="0"/>
    <n v="0"/>
    <x v="0"/>
  </r>
  <r>
    <n v="15694456"/>
    <n v="756"/>
    <s v="France"/>
    <s v="Male"/>
    <n v="62"/>
    <n v="3"/>
    <n v="0"/>
    <n v="1"/>
    <n v="1"/>
    <n v="1"/>
    <n v="11199.04"/>
    <x v="0"/>
    <n v="0"/>
    <x v="0"/>
  </r>
  <r>
    <n v="15714485"/>
    <n v="774"/>
    <s v="France"/>
    <s v="Male"/>
    <n v="60"/>
    <n v="5"/>
    <n v="85891.55"/>
    <n v="1"/>
    <n v="1"/>
    <n v="0"/>
    <n v="74135.48"/>
    <x v="0"/>
    <n v="0"/>
    <x v="1"/>
  </r>
  <r>
    <n v="15762729"/>
    <n v="745"/>
    <s v="Germany"/>
    <s v="Female"/>
    <n v="28"/>
    <n v="1"/>
    <n v="111071.36"/>
    <n v="1"/>
    <n v="1"/>
    <n v="0"/>
    <n v="73275.960000000006"/>
    <x v="0"/>
    <n v="0"/>
    <x v="1"/>
  </r>
  <r>
    <n v="15694860"/>
    <n v="675"/>
    <s v="France"/>
    <s v="Female"/>
    <n v="38"/>
    <n v="6"/>
    <n v="68065.8"/>
    <n v="1"/>
    <n v="0"/>
    <n v="0"/>
    <n v="138777"/>
    <x v="0"/>
    <n v="0"/>
    <x v="1"/>
  </r>
  <r>
    <n v="15640905"/>
    <n v="579"/>
    <s v="Spain"/>
    <s v="Female"/>
    <n v="35"/>
    <n v="1"/>
    <n v="129490.36"/>
    <n v="2"/>
    <n v="0"/>
    <n v="1"/>
    <n v="8590.83"/>
    <x v="0"/>
    <n v="0"/>
    <x v="0"/>
  </r>
  <r>
    <n v="15752081"/>
    <n v="468"/>
    <s v="France"/>
    <s v="Female"/>
    <n v="56"/>
    <n v="10"/>
    <n v="0"/>
    <n v="3"/>
    <n v="0"/>
    <n v="1"/>
    <n v="62256.87"/>
    <x v="0"/>
    <n v="1"/>
    <x v="1"/>
  </r>
  <r>
    <n v="15620204"/>
    <n v="543"/>
    <s v="Germany"/>
    <s v="Female"/>
    <n v="57"/>
    <n v="1"/>
    <n v="106138.33"/>
    <n v="2"/>
    <n v="1"/>
    <n v="1"/>
    <n v="120657.32"/>
    <x v="0"/>
    <n v="0"/>
    <x v="1"/>
  </r>
  <r>
    <n v="15794048"/>
    <n v="667"/>
    <s v="Germany"/>
    <s v="Female"/>
    <n v="48"/>
    <n v="1"/>
    <n v="97133.92"/>
    <n v="2"/>
    <n v="0"/>
    <n v="0"/>
    <n v="113316.77"/>
    <x v="0"/>
    <n v="0"/>
    <x v="1"/>
  </r>
  <r>
    <n v="15579334"/>
    <n v="769"/>
    <s v="Germany"/>
    <s v="Female"/>
    <n v="45"/>
    <n v="5"/>
    <n v="126674.81"/>
    <n v="1"/>
    <n v="1"/>
    <n v="0"/>
    <n v="124118.71"/>
    <x v="0"/>
    <n v="0"/>
    <x v="1"/>
  </r>
  <r>
    <n v="15723488"/>
    <n v="668"/>
    <s v="Germany"/>
    <s v="Male"/>
    <n v="47"/>
    <n v="7"/>
    <n v="106854.21"/>
    <n v="1"/>
    <n v="0"/>
    <n v="1"/>
    <n v="157959.01999999999"/>
    <x v="0"/>
    <n v="0"/>
    <x v="1"/>
  </r>
  <r>
    <n v="15580148"/>
    <n v="750"/>
    <s v="Germany"/>
    <s v="Male"/>
    <n v="40"/>
    <n v="5"/>
    <n v="168286.81"/>
    <n v="3"/>
    <n v="1"/>
    <n v="0"/>
    <n v="20451.990000000002"/>
    <x v="0"/>
    <n v="1"/>
    <x v="0"/>
  </r>
  <r>
    <n v="15585865"/>
    <n v="673"/>
    <s v="France"/>
    <s v="Female"/>
    <n v="38"/>
    <n v="2"/>
    <n v="170061.92"/>
    <n v="2"/>
    <n v="0"/>
    <n v="0"/>
    <n v="134901.34"/>
    <x v="0"/>
    <n v="0"/>
    <x v="1"/>
  </r>
  <r>
    <n v="15620981"/>
    <n v="684"/>
    <s v="France"/>
    <s v="Female"/>
    <n v="48"/>
    <n v="3"/>
    <n v="73309.38"/>
    <n v="1"/>
    <n v="0"/>
    <n v="0"/>
    <n v="21228.34"/>
    <x v="0"/>
    <n v="0"/>
    <x v="0"/>
  </r>
  <r>
    <n v="15753337"/>
    <n v="555"/>
    <s v="France"/>
    <s v="Male"/>
    <n v="51"/>
    <n v="5"/>
    <n v="0"/>
    <n v="3"/>
    <n v="1"/>
    <n v="0"/>
    <n v="189122.89"/>
    <x v="0"/>
    <n v="1"/>
    <x v="1"/>
  </r>
  <r>
    <n v="15707362"/>
    <n v="514"/>
    <s v="Germany"/>
    <s v="Male"/>
    <n v="43"/>
    <n v="1"/>
    <n v="95556.31"/>
    <n v="1"/>
    <n v="0"/>
    <n v="1"/>
    <n v="199273.98"/>
    <x v="0"/>
    <n v="0"/>
    <x v="1"/>
  </r>
  <r>
    <n v="15569590"/>
    <n v="601"/>
    <s v="Germany"/>
    <s v="Male"/>
    <n v="42"/>
    <n v="1"/>
    <n v="98495.72"/>
    <n v="1"/>
    <n v="1"/>
    <n v="0"/>
    <n v="40014.76"/>
    <x v="0"/>
    <n v="0"/>
    <x v="0"/>
  </r>
  <r>
    <n v="15651022"/>
    <n v="480"/>
    <s v="Germany"/>
    <s v="Male"/>
    <n v="44"/>
    <n v="10"/>
    <n v="129608.57"/>
    <n v="1"/>
    <n v="1"/>
    <n v="0"/>
    <n v="5472.7"/>
    <x v="0"/>
    <n v="0"/>
    <x v="0"/>
  </r>
  <r>
    <n v="15807923"/>
    <n v="716"/>
    <s v="Germany"/>
    <s v="Female"/>
    <n v="39"/>
    <n v="10"/>
    <n v="115301.31"/>
    <n v="1"/>
    <n v="1"/>
    <n v="0"/>
    <n v="43527.4"/>
    <x v="0"/>
    <n v="0"/>
    <x v="0"/>
  </r>
  <r>
    <n v="15722010"/>
    <n v="621"/>
    <s v="Spain"/>
    <s v="Male"/>
    <n v="53"/>
    <n v="9"/>
    <n v="170491.84"/>
    <n v="1"/>
    <n v="1"/>
    <n v="0"/>
    <n v="35588.07"/>
    <x v="0"/>
    <n v="0"/>
    <x v="0"/>
  </r>
  <r>
    <n v="15737792"/>
    <n v="818"/>
    <s v="France"/>
    <s v="Female"/>
    <n v="31"/>
    <n v="1"/>
    <n v="186796.37"/>
    <n v="1"/>
    <n v="0"/>
    <n v="0"/>
    <n v="178252.63"/>
    <x v="1"/>
    <n v="0"/>
    <x v="1"/>
  </r>
  <r>
    <n v="15775238"/>
    <n v="651"/>
    <s v="Germany"/>
    <s v="Female"/>
    <n v="41"/>
    <n v="4"/>
    <n v="133432.59"/>
    <n v="1"/>
    <n v="0"/>
    <n v="1"/>
    <n v="151303.48000000001"/>
    <x v="1"/>
    <n v="0"/>
    <x v="1"/>
  </r>
  <r>
    <n v="15607098"/>
    <n v="747"/>
    <s v="Spain"/>
    <s v="Female"/>
    <n v="41"/>
    <n v="5"/>
    <n v="94521.17"/>
    <n v="2"/>
    <n v="1"/>
    <n v="0"/>
    <n v="194926.86"/>
    <x v="1"/>
    <n v="0"/>
    <x v="1"/>
  </r>
  <r>
    <n v="15763218"/>
    <n v="661"/>
    <s v="France"/>
    <s v="Female"/>
    <n v="41"/>
    <n v="1"/>
    <n v="0"/>
    <n v="2"/>
    <n v="0"/>
    <n v="1"/>
    <n v="131300.68"/>
    <x v="1"/>
    <n v="0"/>
    <x v="1"/>
  </r>
  <r>
    <n v="15604119"/>
    <n v="850"/>
    <s v="Spain"/>
    <s v="Male"/>
    <n v="35"/>
    <n v="7"/>
    <n v="110349.82"/>
    <n v="1"/>
    <n v="0"/>
    <n v="0"/>
    <n v="126355.8"/>
    <x v="1"/>
    <n v="0"/>
    <x v="1"/>
  </r>
  <r>
    <n v="15642004"/>
    <n v="686"/>
    <s v="France"/>
    <s v="Male"/>
    <n v="25"/>
    <n v="1"/>
    <n v="0"/>
    <n v="2"/>
    <n v="0"/>
    <n v="1"/>
    <n v="16459.37"/>
    <x v="1"/>
    <n v="0"/>
    <x v="0"/>
  </r>
  <r>
    <n v="15594815"/>
    <n v="807"/>
    <s v="France"/>
    <s v="Male"/>
    <n v="35"/>
    <n v="3"/>
    <n v="174790.15"/>
    <n v="1"/>
    <n v="1"/>
    <n v="1"/>
    <n v="600.36"/>
    <x v="1"/>
    <n v="0"/>
    <x v="0"/>
  </r>
  <r>
    <n v="15649992"/>
    <n v="681"/>
    <s v="Spain"/>
    <s v="Male"/>
    <n v="65"/>
    <n v="7"/>
    <n v="134714.70000000001"/>
    <n v="2"/>
    <n v="0"/>
    <n v="1"/>
    <n v="190419.81"/>
    <x v="1"/>
    <n v="0"/>
    <x v="1"/>
  </r>
  <r>
    <n v="15604348"/>
    <n v="710"/>
    <s v="Spain"/>
    <s v="Male"/>
    <n v="22"/>
    <n v="8"/>
    <n v="0"/>
    <n v="2"/>
    <n v="0"/>
    <n v="0"/>
    <n v="99645.04"/>
    <x v="1"/>
    <n v="0"/>
    <x v="1"/>
  </r>
  <r>
    <n v="15683562"/>
    <n v="646"/>
    <s v="France"/>
    <s v="Male"/>
    <n v="35"/>
    <n v="6"/>
    <n v="84026.86"/>
    <n v="1"/>
    <n v="0"/>
    <n v="1"/>
    <n v="164255.69"/>
    <x v="1"/>
    <n v="0"/>
    <x v="1"/>
  </r>
  <r>
    <n v="15681554"/>
    <n v="614"/>
    <s v="Germany"/>
    <s v="Female"/>
    <n v="31"/>
    <n v="7"/>
    <n v="120599.38"/>
    <n v="2"/>
    <n v="1"/>
    <n v="1"/>
    <n v="46163.44"/>
    <x v="1"/>
    <n v="0"/>
    <x v="1"/>
  </r>
  <r>
    <n v="15625461"/>
    <n v="613"/>
    <s v="France"/>
    <s v="Female"/>
    <n v="45"/>
    <n v="1"/>
    <n v="187841.99"/>
    <n v="2"/>
    <n v="1"/>
    <n v="1"/>
    <n v="147224.26999999999"/>
    <x v="1"/>
    <n v="0"/>
    <x v="1"/>
  </r>
  <r>
    <n v="15730447"/>
    <n v="629"/>
    <s v="France"/>
    <s v="Female"/>
    <n v="49"/>
    <n v="4"/>
    <n v="0"/>
    <n v="2"/>
    <n v="1"/>
    <n v="1"/>
    <n v="196335.48"/>
    <x v="1"/>
    <n v="0"/>
    <x v="1"/>
  </r>
  <r>
    <n v="15661526"/>
    <n v="815"/>
    <s v="Germany"/>
    <s v="Male"/>
    <n v="37"/>
    <n v="2"/>
    <n v="110777.26"/>
    <n v="2"/>
    <n v="1"/>
    <n v="0"/>
    <n v="2383.59"/>
    <x v="1"/>
    <n v="0"/>
    <x v="0"/>
  </r>
  <r>
    <n v="15737173"/>
    <n v="497"/>
    <s v="Spain"/>
    <s v="NULL"/>
    <n v="24"/>
    <n v="3"/>
    <n v="0"/>
    <n v="2"/>
    <n v="1"/>
    <n v="0"/>
    <n v="76390.009999999995"/>
    <x v="1"/>
    <n v="0"/>
    <x v="1"/>
  </r>
  <r>
    <n v="15794549"/>
    <n v="722"/>
    <s v="France"/>
    <s v="Female"/>
    <n v="35"/>
    <n v="2"/>
    <n v="163943.89000000001"/>
    <n v="2"/>
    <n v="1"/>
    <n v="1"/>
    <n v="15068.18"/>
    <x v="1"/>
    <n v="0"/>
    <x v="0"/>
  </r>
  <r>
    <n v="15699637"/>
    <n v="694"/>
    <s v="Spain"/>
    <s v="Male"/>
    <n v="57"/>
    <n v="8"/>
    <n v="116326.07"/>
    <n v="1"/>
    <n v="1"/>
    <n v="1"/>
    <n v="117704.65"/>
    <x v="1"/>
    <n v="0"/>
    <x v="1"/>
  </r>
  <r>
    <n v="15758449"/>
    <n v="769"/>
    <s v="France"/>
    <s v="Female"/>
    <n v="39"/>
    <n v="8"/>
    <n v="0"/>
    <n v="1"/>
    <n v="0"/>
    <n v="1"/>
    <n v="21016"/>
    <x v="1"/>
    <n v="0"/>
    <x v="0"/>
  </r>
  <r>
    <n v="15809722"/>
    <n v="611"/>
    <s v="France"/>
    <s v="Female"/>
    <n v="40"/>
    <n v="8"/>
    <n v="100812.33"/>
    <n v="2"/>
    <n v="1"/>
    <n v="0"/>
    <n v="147358.26999999999"/>
    <x v="1"/>
    <n v="0"/>
    <x v="1"/>
  </r>
  <r>
    <n v="15717426"/>
    <n v="850"/>
    <s v="France"/>
    <s v="Male"/>
    <n v="36"/>
    <n v="7"/>
    <n v="0"/>
    <n v="1"/>
    <n v="1"/>
    <n v="1"/>
    <n v="40812.9"/>
    <x v="1"/>
    <n v="0"/>
    <x v="0"/>
  </r>
  <r>
    <n v="15727915"/>
    <n v="507"/>
    <s v="France"/>
    <s v="Male"/>
    <n v="36"/>
    <n v="4"/>
    <n v="83543.37"/>
    <n v="1"/>
    <n v="0"/>
    <n v="0"/>
    <n v="140134.43"/>
    <x v="1"/>
    <n v="0"/>
    <x v="1"/>
  </r>
  <r>
    <n v="15702968"/>
    <n v="733"/>
    <s v="Germany"/>
    <s v="Male"/>
    <n v="74"/>
    <n v="3"/>
    <n v="106545.53"/>
    <n v="1"/>
    <n v="1"/>
    <n v="1"/>
    <n v="134589.57999999999"/>
    <x v="1"/>
    <n v="0"/>
    <x v="1"/>
  </r>
  <r>
    <n v="15584518"/>
    <n v="589"/>
    <s v="Germany"/>
    <s v="Female"/>
    <n v="50"/>
    <n v="5"/>
    <n v="144895.04999999999"/>
    <n v="2"/>
    <n v="1"/>
    <n v="1"/>
    <n v="34941.230000000003"/>
    <x v="1"/>
    <n v="0"/>
    <x v="0"/>
  </r>
  <r>
    <n v="15815364"/>
    <n v="736"/>
    <s v="Spain"/>
    <s v="Female"/>
    <n v="28"/>
    <n v="2"/>
    <n v="0"/>
    <n v="2"/>
    <n v="1"/>
    <n v="1"/>
    <n v="117431.1"/>
    <x v="1"/>
    <n v="0"/>
    <x v="1"/>
  </r>
  <r>
    <n v="15695585"/>
    <n v="788"/>
    <s v="Spain"/>
    <s v="Male"/>
    <n v="34"/>
    <n v="6"/>
    <n v="156478.62"/>
    <n v="1"/>
    <n v="0"/>
    <n v="1"/>
    <n v="181196.76"/>
    <x v="1"/>
    <n v="0"/>
    <x v="1"/>
  </r>
  <r>
    <n v="15581539"/>
    <n v="474"/>
    <s v="Spain"/>
    <s v="Male"/>
    <n v="37"/>
    <n v="3"/>
    <n v="0"/>
    <n v="2"/>
    <n v="0"/>
    <n v="0"/>
    <n v="57175.32"/>
    <x v="1"/>
    <n v="0"/>
    <x v="1"/>
  </r>
  <r>
    <n v="15675316"/>
    <n v="619"/>
    <s v="France"/>
    <s v="Female"/>
    <n v="38"/>
    <n v="3"/>
    <n v="0"/>
    <n v="2"/>
    <n v="0"/>
    <n v="1"/>
    <n v="116467.35"/>
    <x v="1"/>
    <n v="0"/>
    <x v="1"/>
  </r>
  <r>
    <n v="15603203"/>
    <n v="650"/>
    <s v="France"/>
    <s v="Female"/>
    <n v="27"/>
    <n v="6"/>
    <n v="0"/>
    <n v="2"/>
    <n v="1"/>
    <n v="0"/>
    <n v="1002.39"/>
    <x v="1"/>
    <n v="0"/>
    <x v="0"/>
  </r>
  <r>
    <n v="15660535"/>
    <n v="680"/>
    <s v="France"/>
    <s v="Female"/>
    <n v="47"/>
    <n v="5"/>
    <n v="0"/>
    <n v="2"/>
    <n v="1"/>
    <n v="1"/>
    <n v="179843.33"/>
    <x v="1"/>
    <n v="0"/>
    <x v="1"/>
  </r>
  <r>
    <n v="15608968"/>
    <n v="714"/>
    <s v="Germany"/>
    <s v="Male"/>
    <n v="21"/>
    <n v="6"/>
    <n v="86402.52"/>
    <n v="2"/>
    <n v="0"/>
    <n v="0"/>
    <n v="27330.59"/>
    <x v="1"/>
    <n v="0"/>
    <x v="0"/>
  </r>
  <r>
    <n v="15685997"/>
    <n v="838"/>
    <s v="Spain"/>
    <s v="Female"/>
    <n v="39"/>
    <n v="5"/>
    <n v="166733.92000000001"/>
    <n v="2"/>
    <n v="1"/>
    <n v="0"/>
    <n v="14279.44"/>
    <x v="1"/>
    <n v="0"/>
    <x v="0"/>
  </r>
  <r>
    <n v="15700476"/>
    <n v="564"/>
    <s v="Germany"/>
    <s v="Male"/>
    <n v="41"/>
    <n v="9"/>
    <n v="103522.75"/>
    <n v="2"/>
    <n v="1"/>
    <n v="1"/>
    <n v="34338.21"/>
    <x v="1"/>
    <n v="0"/>
    <x v="0"/>
  </r>
  <r>
    <n v="15699029"/>
    <n v="670"/>
    <s v="France"/>
    <s v="Male"/>
    <n v="37"/>
    <n v="4"/>
    <n v="170557.91"/>
    <n v="2"/>
    <n v="1"/>
    <n v="0"/>
    <n v="198252.88"/>
    <x v="1"/>
    <n v="0"/>
    <x v="1"/>
  </r>
  <r>
    <n v="15663478"/>
    <n v="729"/>
    <s v="France"/>
    <s v="Male"/>
    <n v="32"/>
    <n v="6"/>
    <n v="93694.42"/>
    <n v="1"/>
    <n v="1"/>
    <n v="1"/>
    <n v="79919.13"/>
    <x v="1"/>
    <n v="0"/>
    <x v="1"/>
  </r>
  <r>
    <n v="15686870"/>
    <n v="761"/>
    <s v="Germany"/>
    <s v="Male"/>
    <n v="36"/>
    <n v="8"/>
    <n v="108239.11"/>
    <n v="2"/>
    <n v="0"/>
    <n v="0"/>
    <n v="99444.02"/>
    <x v="1"/>
    <n v="0"/>
    <x v="1"/>
  </r>
  <r>
    <n v="15779052"/>
    <n v="604"/>
    <s v="Germany"/>
    <s v="Female"/>
    <n v="25"/>
    <n v="5"/>
    <n v="157780.84"/>
    <n v="2"/>
    <n v="1"/>
    <n v="1"/>
    <n v="58426.81"/>
    <x v="1"/>
    <n v="0"/>
    <x v="1"/>
  </r>
  <r>
    <n v="15601589"/>
    <n v="675"/>
    <s v="France"/>
    <s v="Female"/>
    <n v="57"/>
    <n v="8"/>
    <n v="0"/>
    <n v="2"/>
    <n v="0"/>
    <n v="1"/>
    <n v="95463.29"/>
    <x v="1"/>
    <n v="0"/>
    <x v="1"/>
  </r>
  <r>
    <n v="15813844"/>
    <n v="703"/>
    <s v="France"/>
    <s v="Male"/>
    <n v="37"/>
    <n v="8"/>
    <n v="105961.68"/>
    <n v="2"/>
    <n v="0"/>
    <n v="1"/>
    <n v="74158.8"/>
    <x v="1"/>
    <n v="0"/>
    <x v="1"/>
  </r>
  <r>
    <n v="15591995"/>
    <n v="757"/>
    <s v="Germany"/>
    <s v="Male"/>
    <n v="26"/>
    <n v="8"/>
    <n v="121581.56"/>
    <n v="2"/>
    <n v="1"/>
    <n v="1"/>
    <n v="127059.04"/>
    <x v="1"/>
    <n v="0"/>
    <x v="1"/>
  </r>
  <r>
    <n v="15686137"/>
    <n v="456"/>
    <s v="Spain"/>
    <s v="Male"/>
    <n v="32"/>
    <n v="9"/>
    <n v="147506.25"/>
    <n v="1"/>
    <n v="1"/>
    <n v="1"/>
    <n v="135399.21"/>
    <x v="1"/>
    <n v="0"/>
    <x v="1"/>
  </r>
  <r>
    <n v="15592531"/>
    <n v="822"/>
    <s v="France"/>
    <s v="Male"/>
    <n v="50"/>
    <n v="7"/>
    <n v="0"/>
    <n v="2"/>
    <n v="1"/>
    <n v="1"/>
    <n v="10062.799999999999"/>
    <x v="1"/>
    <n v="0"/>
    <x v="0"/>
  </r>
  <r>
    <n v="15600462"/>
    <n v="542"/>
    <s v="France"/>
    <s v="Female"/>
    <n v="43"/>
    <n v="8"/>
    <n v="145618.37"/>
    <n v="1"/>
    <n v="0"/>
    <n v="1"/>
    <n v="10350.74"/>
    <x v="1"/>
    <n v="0"/>
    <x v="0"/>
  </r>
  <r>
    <n v="15790782"/>
    <n v="661"/>
    <s v="Spain"/>
    <s v="Male"/>
    <n v="39"/>
    <n v="6"/>
    <n v="132628.98000000001"/>
    <n v="1"/>
    <n v="0"/>
    <n v="0"/>
    <n v="38812.67"/>
    <x v="1"/>
    <n v="0"/>
    <x v="0"/>
  </r>
  <r>
    <n v="15598493"/>
    <n v="656"/>
    <s v="France"/>
    <s v="Male"/>
    <n v="50"/>
    <n v="7"/>
    <n v="0"/>
    <n v="2"/>
    <n v="0"/>
    <n v="1"/>
    <n v="72143.44"/>
    <x v="1"/>
    <n v="0"/>
    <x v="1"/>
  </r>
  <r>
    <n v="15767821"/>
    <n v="528"/>
    <s v="France"/>
    <s v="Male"/>
    <n v="31"/>
    <n v="6"/>
    <n v="102016.72"/>
    <n v="2"/>
    <n v="0"/>
    <n v="0"/>
    <n v="80181.119999999995"/>
    <x v="1"/>
    <n v="0"/>
    <x v="1"/>
  </r>
  <r>
    <n v="15800228"/>
    <n v="652"/>
    <s v="Spain"/>
    <s v="Female"/>
    <n v="42"/>
    <n v="4"/>
    <n v="0"/>
    <n v="2"/>
    <n v="1"/>
    <n v="1"/>
    <n v="38152.01"/>
    <x v="1"/>
    <n v="0"/>
    <x v="0"/>
  </r>
  <r>
    <n v="15738751"/>
    <n v="493"/>
    <s v="France"/>
    <s v="Female"/>
    <n v="46"/>
    <n v="4"/>
    <n v="0"/>
    <n v="2"/>
    <n v="1"/>
    <n v="0"/>
    <n v="1907.66"/>
    <x v="1"/>
    <n v="0"/>
    <x v="0"/>
  </r>
  <r>
    <n v="15603323"/>
    <n v="660"/>
    <s v="Spain"/>
    <s v="Female"/>
    <n v="2"/>
    <n v="1"/>
    <n v="0"/>
    <n v="2"/>
    <n v="0"/>
    <n v="0"/>
    <n v="117834.91"/>
    <x v="1"/>
    <n v="0"/>
    <x v="1"/>
  </r>
  <r>
    <n v="15661249"/>
    <n v="699"/>
    <s v="France"/>
    <s v="Male"/>
    <n v="53"/>
    <n v="4"/>
    <n v="0"/>
    <n v="2"/>
    <n v="0"/>
    <n v="1"/>
    <n v="111307.98"/>
    <x v="1"/>
    <n v="0"/>
    <x v="1"/>
  </r>
  <r>
    <n v="15780140"/>
    <n v="435"/>
    <s v="Germany"/>
    <s v="Male"/>
    <n v="32"/>
    <n v="2"/>
    <n v="57017.06"/>
    <n v="2"/>
    <n v="1"/>
    <n v="1"/>
    <n v="5907.11"/>
    <x v="1"/>
    <n v="0"/>
    <x v="0"/>
  </r>
  <r>
    <n v="15746902"/>
    <n v="793"/>
    <s v="Spain"/>
    <s v="Male"/>
    <n v="38"/>
    <n v="9"/>
    <n v="0"/>
    <n v="2"/>
    <n v="1"/>
    <n v="0"/>
    <n v="88225.02"/>
    <x v="1"/>
    <n v="0"/>
    <x v="1"/>
  </r>
  <r>
    <n v="15812351"/>
    <n v="710"/>
    <s v="Spain"/>
    <s v="Female"/>
    <n v="27"/>
    <n v="2"/>
    <n v="135277.96"/>
    <n v="1"/>
    <n v="1"/>
    <n v="0"/>
    <n v="142200.15"/>
    <x v="1"/>
    <n v="0"/>
    <x v="1"/>
  </r>
  <r>
    <n v="15665238"/>
    <n v="745"/>
    <s v="Germany"/>
    <s v="Male"/>
    <n v="36"/>
    <n v="8"/>
    <n v="145071.24"/>
    <n v="1"/>
    <n v="0"/>
    <n v="0"/>
    <n v="6078.46"/>
    <x v="1"/>
    <n v="0"/>
    <x v="0"/>
  </r>
  <r>
    <n v="15705707"/>
    <n v="635"/>
    <s v="Spain"/>
    <s v="Female"/>
    <n v="29"/>
    <n v="8"/>
    <n v="138296.94"/>
    <n v="2"/>
    <n v="1"/>
    <n v="0"/>
    <n v="141075.51"/>
    <x v="1"/>
    <n v="0"/>
    <x v="1"/>
  </r>
  <r>
    <n v="15599660"/>
    <n v="604"/>
    <s v="France"/>
    <s v="Male"/>
    <n v="36"/>
    <n v="6"/>
    <n v="116229.85"/>
    <n v="2"/>
    <n v="1"/>
    <n v="1"/>
    <n v="79633.38"/>
    <x v="1"/>
    <n v="0"/>
    <x v="1"/>
  </r>
  <r>
    <n v="15589805"/>
    <n v="563"/>
    <s v="France"/>
    <s v="Female"/>
    <n v="34"/>
    <n v="6"/>
    <n v="139810.34"/>
    <n v="1"/>
    <n v="1"/>
    <n v="1"/>
    <n v="152417.79"/>
    <x v="1"/>
    <n v="0"/>
    <x v="1"/>
  </r>
  <r>
    <n v="15684171"/>
    <n v="660"/>
    <s v="Spain"/>
    <s v="Female"/>
    <n v="61"/>
    <n v="5"/>
    <n v="155931.10999999999"/>
    <n v="1"/>
    <n v="1"/>
    <n v="1"/>
    <n v="158338.39000000001"/>
    <x v="1"/>
    <n v="0"/>
    <x v="1"/>
  </r>
  <r>
    <n v="15706365"/>
    <n v="648"/>
    <s v="France"/>
    <s v="Female"/>
    <n v="50"/>
    <n v="9"/>
    <n v="102535.57"/>
    <n v="1"/>
    <n v="1"/>
    <n v="1"/>
    <n v="189543.19"/>
    <x v="1"/>
    <n v="0"/>
    <x v="1"/>
  </r>
  <r>
    <n v="15759537"/>
    <n v="717"/>
    <s v="Germany"/>
    <s v="Male"/>
    <n v="35"/>
    <n v="7"/>
    <n v="58469.37"/>
    <n v="2"/>
    <n v="1"/>
    <n v="1"/>
    <n v="172459.39"/>
    <x v="1"/>
    <n v="0"/>
    <x v="1"/>
  </r>
  <r>
    <n v="15630328"/>
    <n v="635"/>
    <s v="France"/>
    <s v="Female"/>
    <n v="48"/>
    <n v="8"/>
    <n v="130796.33"/>
    <n v="2"/>
    <n v="1"/>
    <n v="1"/>
    <n v="43250.3"/>
    <x v="1"/>
    <n v="0"/>
    <x v="0"/>
  </r>
  <r>
    <n v="15720910"/>
    <n v="560"/>
    <s v="France"/>
    <s v="Female"/>
    <n v="66"/>
    <n v="9"/>
    <n v="0"/>
    <n v="1"/>
    <n v="1"/>
    <n v="1"/>
    <n v="15928.49"/>
    <x v="1"/>
    <n v="0"/>
    <x v="0"/>
  </r>
  <r>
    <n v="15641655"/>
    <n v="700"/>
    <s v="France"/>
    <s v="Female"/>
    <n v="26"/>
    <n v="2"/>
    <n v="0"/>
    <n v="2"/>
    <n v="0"/>
    <n v="0"/>
    <n v="50051.42"/>
    <x v="1"/>
    <n v="0"/>
    <x v="1"/>
  </r>
  <r>
    <n v="15783659"/>
    <n v="659"/>
    <s v="France"/>
    <s v="Male"/>
    <n v="67"/>
    <n v="4"/>
    <n v="145981.87"/>
    <n v="1"/>
    <n v="1"/>
    <n v="1"/>
    <n v="131043.2"/>
    <x v="1"/>
    <n v="0"/>
    <x v="1"/>
  </r>
  <r>
    <n v="15684042"/>
    <n v="636"/>
    <s v="Germany"/>
    <s v="Male"/>
    <n v="34"/>
    <n v="2"/>
    <n v="40105.51"/>
    <n v="2"/>
    <n v="0"/>
    <n v="1"/>
    <n v="53512.160000000003"/>
    <x v="1"/>
    <n v="0"/>
    <x v="1"/>
  </r>
  <r>
    <n v="15576368"/>
    <n v="624"/>
    <s v="Germany"/>
    <s v="Female"/>
    <n v="48"/>
    <n v="3"/>
    <n v="122388.38"/>
    <n v="2"/>
    <n v="0"/>
    <n v="0"/>
    <n v="30020.09"/>
    <x v="1"/>
    <n v="0"/>
    <x v="0"/>
  </r>
  <r>
    <n v="15701354"/>
    <n v="699"/>
    <s v="France"/>
    <s v="Female"/>
    <n v="39"/>
    <n v="1"/>
    <n v="0"/>
    <n v="2"/>
    <n v="0"/>
    <n v="0"/>
    <n v="93826.63"/>
    <x v="1"/>
    <n v="0"/>
    <x v="1"/>
  </r>
  <r>
    <n v="15655774"/>
    <n v="583"/>
    <s v="France"/>
    <s v="Male"/>
    <n v="27"/>
    <n v="7"/>
    <n v="0"/>
    <n v="2"/>
    <n v="1"/>
    <n v="0"/>
    <n v="51285.49"/>
    <x v="1"/>
    <n v="0"/>
    <x v="1"/>
  </r>
  <r>
    <n v="15800116"/>
    <n v="712"/>
    <s v="Germany"/>
    <s v="Male"/>
    <n v="28"/>
    <n v="4"/>
    <n v="145605.44"/>
    <n v="1"/>
    <n v="0"/>
    <n v="1"/>
    <n v="93883.53"/>
    <x v="1"/>
    <n v="0"/>
    <x v="1"/>
  </r>
  <r>
    <n v="15622993"/>
    <n v="709"/>
    <s v="Germany"/>
    <s v="Male"/>
    <n v="28"/>
    <n v="8"/>
    <n v="124695.72"/>
    <n v="2"/>
    <n v="1"/>
    <n v="0"/>
    <n v="145251.35"/>
    <x v="1"/>
    <n v="0"/>
    <x v="1"/>
  </r>
  <r>
    <n v="15796505"/>
    <n v="811"/>
    <s v="Germany"/>
    <s v="Female"/>
    <n v="34"/>
    <n v="1"/>
    <n v="149297.19"/>
    <n v="2"/>
    <n v="1"/>
    <n v="1"/>
    <n v="186339.74"/>
    <x v="1"/>
    <n v="0"/>
    <x v="1"/>
  </r>
  <r>
    <n v="15607170"/>
    <n v="699"/>
    <s v="France"/>
    <s v="Male"/>
    <n v="35"/>
    <n v="5"/>
    <n v="0"/>
    <n v="2"/>
    <n v="1"/>
    <n v="1"/>
    <n v="78397.240000000005"/>
    <x v="1"/>
    <n v="0"/>
    <x v="1"/>
  </r>
  <r>
    <n v="15776605"/>
    <n v="528"/>
    <s v="Spain"/>
    <s v="Male"/>
    <n v="36"/>
    <n v="7"/>
    <n v="0"/>
    <n v="2"/>
    <n v="1"/>
    <n v="0"/>
    <n v="60536.56"/>
    <x v="1"/>
    <n v="0"/>
    <x v="1"/>
  </r>
  <r>
    <n v="15629448"/>
    <n v="632"/>
    <s v="Spain"/>
    <s v="Male"/>
    <n v="38"/>
    <n v="1"/>
    <n v="120599.21"/>
    <n v="1"/>
    <n v="1"/>
    <n v="0"/>
    <n v="92816.86"/>
    <x v="1"/>
    <n v="0"/>
    <x v="1"/>
  </r>
  <r>
    <n v="15812191"/>
    <n v="553"/>
    <s v="France"/>
    <s v="Male"/>
    <n v="33"/>
    <n v="4"/>
    <n v="118082.89"/>
    <n v="1"/>
    <n v="0"/>
    <n v="0"/>
    <n v="94440.45"/>
    <x v="1"/>
    <n v="0"/>
    <x v="1"/>
  </r>
  <r>
    <n v="15776807"/>
    <n v="654"/>
    <s v="France"/>
    <s v="Male"/>
    <n v="29"/>
    <n v="1"/>
    <n v="0"/>
    <n v="1"/>
    <n v="1"/>
    <n v="0"/>
    <n v="180345.44"/>
    <x v="1"/>
    <n v="0"/>
    <x v="1"/>
  </r>
  <r>
    <n v="15694506"/>
    <n v="611"/>
    <s v="Germany"/>
    <s v="Male"/>
    <n v="31"/>
    <n v="0"/>
    <n v="107884.81"/>
    <n v="2"/>
    <n v="1"/>
    <n v="1"/>
    <n v="183487.98"/>
    <x v="1"/>
    <n v="0"/>
    <x v="1"/>
  </r>
  <r>
    <n v="15671139"/>
    <n v="694"/>
    <s v="Spain"/>
    <s v="Male"/>
    <n v="39"/>
    <n v="0"/>
    <n v="107042.74"/>
    <n v="1"/>
    <n v="1"/>
    <n v="1"/>
    <n v="102284.2"/>
    <x v="1"/>
    <n v="0"/>
    <x v="1"/>
  </r>
  <r>
    <n v="15749851"/>
    <n v="702"/>
    <s v="Spain"/>
    <s v="Female"/>
    <n v="26"/>
    <n v="4"/>
    <n v="135219.57"/>
    <n v="1"/>
    <n v="0"/>
    <n v="1"/>
    <n v="59747.63"/>
    <x v="1"/>
    <n v="0"/>
    <x v="1"/>
  </r>
  <r>
    <n v="15763859"/>
    <n v="840"/>
    <s v="France"/>
    <s v="Female"/>
    <n v="43"/>
    <n v="7"/>
    <n v="0"/>
    <n v="2"/>
    <n v="1"/>
    <n v="0"/>
    <n v="90908.95"/>
    <x v="1"/>
    <n v="0"/>
    <x v="1"/>
  </r>
  <r>
    <n v="15696061"/>
    <n v="581"/>
    <s v="Germany"/>
    <s v="Female"/>
    <n v="34"/>
    <n v="1"/>
    <n v="101633.04"/>
    <n v="1"/>
    <n v="1"/>
    <n v="0"/>
    <n v="110431.51"/>
    <x v="1"/>
    <n v="0"/>
    <x v="1"/>
  </r>
  <r>
    <n v="15709324"/>
    <n v="417"/>
    <s v="France"/>
    <s v="Male"/>
    <n v="34"/>
    <n v="7"/>
    <n v="0"/>
    <n v="2"/>
    <n v="1"/>
    <n v="0"/>
    <n v="55003.79"/>
    <x v="1"/>
    <n v="0"/>
    <x v="1"/>
  </r>
  <r>
    <n v="15771873"/>
    <n v="776"/>
    <s v="Germany"/>
    <s v="Female"/>
    <n v="37"/>
    <n v="2"/>
    <n v="103769.22"/>
    <n v="2"/>
    <n v="1"/>
    <n v="0"/>
    <n v="194099.12"/>
    <x v="1"/>
    <n v="0"/>
    <x v="1"/>
  </r>
  <r>
    <n v="15625944"/>
    <n v="664"/>
    <s v="France"/>
    <s v="Male"/>
    <n v="58"/>
    <n v="5"/>
    <n v="98668.18"/>
    <n v="1"/>
    <n v="1"/>
    <n v="1"/>
    <n v="60887.58"/>
    <x v="1"/>
    <n v="0"/>
    <x v="1"/>
  </r>
  <r>
    <n v="15668032"/>
    <n v="577"/>
    <s v="France"/>
    <s v="Female"/>
    <n v="37"/>
    <n v="4"/>
    <n v="0"/>
    <n v="1"/>
    <n v="1"/>
    <n v="1"/>
    <n v="79881.39"/>
    <x v="1"/>
    <n v="0"/>
    <x v="1"/>
  </r>
  <r>
    <n v="15775153"/>
    <n v="630"/>
    <s v="Spain"/>
    <s v="Male"/>
    <n v="32"/>
    <n v="4"/>
    <n v="82034"/>
    <n v="1"/>
    <n v="0"/>
    <n v="0"/>
    <n v="146326.45000000001"/>
    <x v="1"/>
    <n v="0"/>
    <x v="1"/>
  </r>
  <r>
    <n v="15801488"/>
    <n v="723"/>
    <s v="France"/>
    <s v="Male"/>
    <n v="25"/>
    <n v="3"/>
    <n v="0"/>
    <n v="2"/>
    <n v="1"/>
    <n v="1"/>
    <n v="134509.47"/>
    <x v="1"/>
    <n v="0"/>
    <x v="1"/>
  </r>
  <r>
    <n v="15706021"/>
    <n v="665"/>
    <s v="France"/>
    <s v="Female"/>
    <n v="34"/>
    <n v="1"/>
    <n v="96645.54"/>
    <n v="2"/>
    <n v="0"/>
    <n v="0"/>
    <n v="171413.66"/>
    <x v="1"/>
    <n v="0"/>
    <x v="1"/>
  </r>
  <r>
    <n v="15745527"/>
    <n v="655"/>
    <s v="France"/>
    <s v="Male"/>
    <n v="37"/>
    <n v="5"/>
    <n v="93147"/>
    <n v="2"/>
    <n v="1"/>
    <n v="0"/>
    <n v="66214.13"/>
    <x v="1"/>
    <n v="0"/>
    <x v="1"/>
  </r>
  <r>
    <n v="15744398"/>
    <n v="525"/>
    <s v="France"/>
    <s v="Female"/>
    <n v="23"/>
    <n v="5"/>
    <n v="0"/>
    <n v="2"/>
    <n v="1"/>
    <n v="0"/>
    <n v="160249.1"/>
    <x v="1"/>
    <n v="0"/>
    <x v="1"/>
  </r>
  <r>
    <n v="15615457"/>
    <n v="842"/>
    <s v="Spain"/>
    <s v="Female"/>
    <n v="44"/>
    <n v="2"/>
    <n v="112652.08"/>
    <n v="2"/>
    <n v="1"/>
    <n v="0"/>
    <n v="126644.98"/>
    <x v="1"/>
    <n v="0"/>
    <x v="1"/>
  </r>
  <r>
    <n v="15575185"/>
    <n v="757"/>
    <s v="Spain"/>
    <s v="Male"/>
    <n v="33"/>
    <n v="5"/>
    <n v="77253.22"/>
    <n v="1"/>
    <n v="0"/>
    <n v="1"/>
    <n v="194239.63"/>
    <x v="1"/>
    <n v="0"/>
    <x v="1"/>
  </r>
  <r>
    <n v="15695699"/>
    <n v="687"/>
    <s v="France"/>
    <s v="Male"/>
    <n v="35"/>
    <n v="8"/>
    <n v="0"/>
    <n v="2"/>
    <n v="1"/>
    <n v="0"/>
    <n v="10334.049999999999"/>
    <x v="1"/>
    <n v="0"/>
    <x v="0"/>
  </r>
  <r>
    <n v="15760085"/>
    <n v="684"/>
    <s v="Germany"/>
    <s v="Female"/>
    <n v="48"/>
    <n v="10"/>
    <n v="126384.42"/>
    <n v="1"/>
    <n v="1"/>
    <n v="1"/>
    <n v="198129.36"/>
    <x v="1"/>
    <n v="0"/>
    <x v="1"/>
  </r>
  <r>
    <n v="15596939"/>
    <n v="659"/>
    <s v="Germany"/>
    <s v="Male"/>
    <n v="36"/>
    <n v="4"/>
    <n v="132578.92000000001"/>
    <n v="2"/>
    <n v="1"/>
    <n v="0"/>
    <n v="84320.94"/>
    <x v="1"/>
    <n v="0"/>
    <x v="1"/>
  </r>
  <r>
    <n v="15585768"/>
    <n v="582"/>
    <s v="Germany"/>
    <s v="Male"/>
    <n v="41"/>
    <n v="6"/>
    <n v="70349.48"/>
    <n v="2"/>
    <n v="0"/>
    <n v="1"/>
    <n v="178074.04"/>
    <x v="1"/>
    <n v="0"/>
    <x v="1"/>
  </r>
  <r>
    <n v="15690673"/>
    <n v="656"/>
    <s v="France"/>
    <s v="Female"/>
    <n v="39"/>
    <n v="6"/>
    <n v="0"/>
    <n v="2"/>
    <n v="1"/>
    <n v="0"/>
    <n v="141069.88"/>
    <x v="1"/>
    <n v="0"/>
    <x v="1"/>
  </r>
  <r>
    <n v="15640280"/>
    <n v="850"/>
    <s v="France"/>
    <s v="Male"/>
    <n v="39"/>
    <n v="4"/>
    <n v="127771.35"/>
    <n v="2"/>
    <n v="0"/>
    <n v="1"/>
    <n v="151738.54"/>
    <x v="1"/>
    <n v="0"/>
    <x v="1"/>
  </r>
  <r>
    <n v="15797964"/>
    <n v="732"/>
    <s v="Germany"/>
    <s v="Female"/>
    <n v="29"/>
    <n v="1"/>
    <n v="154333.82"/>
    <n v="1"/>
    <n v="1"/>
    <n v="1"/>
    <n v="138527.56"/>
    <x v="1"/>
    <n v="0"/>
    <x v="1"/>
  </r>
  <r>
    <n v="15762615"/>
    <n v="597"/>
    <s v="Spain"/>
    <s v="Female"/>
    <n v="40"/>
    <n v="8"/>
    <n v="101993.12"/>
    <n v="1"/>
    <n v="0"/>
    <n v="1"/>
    <n v="94774.12"/>
    <x v="1"/>
    <n v="0"/>
    <x v="1"/>
  </r>
  <r>
    <n v="15592386"/>
    <n v="520"/>
    <s v="France"/>
    <s v="Male"/>
    <n v="58"/>
    <n v="3"/>
    <n v="0"/>
    <n v="2"/>
    <n v="0"/>
    <n v="1"/>
    <n v="32790.019999999997"/>
    <x v="1"/>
    <n v="0"/>
    <x v="0"/>
  </r>
  <r>
    <n v="15773809"/>
    <n v="620"/>
    <s v="France"/>
    <s v="Male"/>
    <n v="42"/>
    <n v="4"/>
    <n v="0"/>
    <n v="2"/>
    <n v="1"/>
    <n v="0"/>
    <n v="6232.31"/>
    <x v="1"/>
    <n v="0"/>
    <x v="0"/>
  </r>
  <r>
    <n v="15640635"/>
    <n v="769"/>
    <s v="France"/>
    <s v="Male"/>
    <n v="29"/>
    <n v="8"/>
    <n v="0"/>
    <n v="2"/>
    <n v="1"/>
    <n v="1"/>
    <n v="172290.61"/>
    <x v="1"/>
    <n v="0"/>
    <x v="1"/>
  </r>
  <r>
    <n v="15676966"/>
    <n v="730"/>
    <s v="Spain"/>
    <s v="Male"/>
    <n v="42"/>
    <n v="4"/>
    <n v="0"/>
    <n v="2"/>
    <n v="0"/>
    <n v="1"/>
    <n v="85982.47"/>
    <x v="1"/>
    <n v="0"/>
    <x v="1"/>
  </r>
  <r>
    <n v="15781589"/>
    <n v="751"/>
    <s v="Spain"/>
    <s v="Male"/>
    <n v="52"/>
    <n v="8"/>
    <n v="0"/>
    <n v="2"/>
    <n v="0"/>
    <n v="1"/>
    <n v="179291.85"/>
    <x v="1"/>
    <n v="0"/>
    <x v="1"/>
  </r>
  <r>
    <n v="15626742"/>
    <n v="694"/>
    <s v="France"/>
    <s v="Male"/>
    <n v="36"/>
    <n v="3"/>
    <n v="97530.25"/>
    <n v="1"/>
    <n v="1"/>
    <n v="1"/>
    <n v="117140.41"/>
    <x v="1"/>
    <n v="0"/>
    <x v="1"/>
  </r>
  <r>
    <n v="15693737"/>
    <n v="627"/>
    <s v="Germany"/>
    <s v="Female"/>
    <n v="30"/>
    <n v="4"/>
    <n v="79871.02"/>
    <n v="2"/>
    <n v="1"/>
    <n v="0"/>
    <n v="129826.89"/>
    <x v="1"/>
    <n v="0"/>
    <x v="1"/>
  </r>
  <r>
    <n v="15731744"/>
    <n v="692"/>
    <s v="France"/>
    <s v="Male"/>
    <n v="30"/>
    <n v="2"/>
    <n v="0"/>
    <n v="2"/>
    <n v="0"/>
    <n v="1"/>
    <n v="130486.57"/>
    <x v="1"/>
    <n v="0"/>
    <x v="1"/>
  </r>
  <r>
    <n v="15622003"/>
    <n v="745"/>
    <s v="France"/>
    <s v="Male"/>
    <n v="35"/>
    <n v="9"/>
    <n v="92566.53"/>
    <n v="2"/>
    <n v="1"/>
    <n v="0"/>
    <n v="161519.76999999999"/>
    <x v="1"/>
    <n v="0"/>
    <x v="1"/>
  </r>
  <r>
    <n v="15639314"/>
    <n v="589"/>
    <s v="France"/>
    <s v="Male"/>
    <n v="32"/>
    <n v="2"/>
    <n v="0"/>
    <n v="2"/>
    <n v="0"/>
    <n v="1"/>
    <n v="9468.64"/>
    <x v="1"/>
    <n v="0"/>
    <x v="0"/>
  </r>
  <r>
    <n v="15808017"/>
    <n v="545"/>
    <s v="France"/>
    <s v="Male"/>
    <n v="38"/>
    <n v="1"/>
    <n v="88293.13"/>
    <n v="2"/>
    <n v="1"/>
    <n v="1"/>
    <n v="24302.95"/>
    <x v="1"/>
    <n v="0"/>
    <x v="0"/>
  </r>
  <r>
    <n v="15780961"/>
    <n v="735"/>
    <s v="France"/>
    <s v="Female"/>
    <n v="21"/>
    <n v="1"/>
    <n v="178718.19"/>
    <n v="2"/>
    <n v="1"/>
    <n v="0"/>
    <n v="22388"/>
    <x v="1"/>
    <n v="0"/>
    <x v="0"/>
  </r>
  <r>
    <n v="15620505"/>
    <n v="594"/>
    <s v="Spain"/>
    <s v="Female"/>
    <n v="24"/>
    <n v="0"/>
    <n v="97378.54"/>
    <n v="1"/>
    <n v="1"/>
    <n v="1"/>
    <n v="71405.17"/>
    <x v="1"/>
    <n v="0"/>
    <x v="1"/>
  </r>
  <r>
    <n v="15609286"/>
    <n v="702"/>
    <s v="France"/>
    <s v="Male"/>
    <n v="37"/>
    <n v="10"/>
    <n v="150525.79999999999"/>
    <n v="1"/>
    <n v="1"/>
    <n v="1"/>
    <n v="94728.49"/>
    <x v="1"/>
    <n v="0"/>
    <x v="1"/>
  </r>
  <r>
    <n v="15677610"/>
    <n v="511"/>
    <s v="Germany"/>
    <s v="Female"/>
    <n v="41"/>
    <n v="8"/>
    <n v="153895.65"/>
    <n v="1"/>
    <n v="1"/>
    <n v="1"/>
    <n v="39087.42"/>
    <x v="1"/>
    <n v="0"/>
    <x v="0"/>
  </r>
  <r>
    <n v="15679587"/>
    <n v="666"/>
    <s v="France"/>
    <s v="Female"/>
    <n v="34"/>
    <n v="9"/>
    <n v="115897.12"/>
    <n v="1"/>
    <n v="1"/>
    <n v="1"/>
    <n v="25095.03"/>
    <x v="1"/>
    <n v="0"/>
    <x v="0"/>
  </r>
  <r>
    <n v="15667215"/>
    <n v="678"/>
    <s v="France"/>
    <s v="Male"/>
    <n v="31"/>
    <n v="2"/>
    <n v="0"/>
    <n v="2"/>
    <n v="1"/>
    <n v="1"/>
    <n v="58803.28"/>
    <x v="1"/>
    <n v="0"/>
    <x v="1"/>
  </r>
  <r>
    <n v="15654506"/>
    <n v="514"/>
    <s v="France"/>
    <s v="Male"/>
    <n v="32"/>
    <n v="8"/>
    <n v="0"/>
    <n v="2"/>
    <n v="1"/>
    <n v="0"/>
    <n v="95857.18"/>
    <x v="1"/>
    <n v="0"/>
    <x v="1"/>
  </r>
  <r>
    <n v="15665834"/>
    <n v="696"/>
    <s v="Spain"/>
    <s v="Male"/>
    <n v="28"/>
    <n v="8"/>
    <n v="0"/>
    <n v="1"/>
    <n v="0"/>
    <n v="0"/>
    <n v="176713.47"/>
    <x v="1"/>
    <n v="0"/>
    <x v="1"/>
  </r>
  <r>
    <n v="15745088"/>
    <n v="443"/>
    <s v="Germany"/>
    <s v="Female"/>
    <n v="29"/>
    <n v="9"/>
    <n v="99027.61"/>
    <n v="2"/>
    <n v="1"/>
    <n v="0"/>
    <n v="10940.4"/>
    <x v="1"/>
    <n v="0"/>
    <x v="0"/>
  </r>
  <r>
    <n v="15804072"/>
    <n v="701"/>
    <s v="Spain"/>
    <s v="Female"/>
    <n v="42"/>
    <n v="5"/>
    <n v="0"/>
    <n v="2"/>
    <n v="0"/>
    <n v="0"/>
    <n v="24210.560000000001"/>
    <x v="1"/>
    <n v="0"/>
    <x v="0"/>
  </r>
  <r>
    <n v="15710825"/>
    <n v="592"/>
    <s v="Spain"/>
    <s v="Male"/>
    <n v="31"/>
    <n v="7"/>
    <n v="110071.1"/>
    <n v="1"/>
    <n v="0"/>
    <n v="0"/>
    <n v="43921.36"/>
    <x v="1"/>
    <n v="0"/>
    <x v="0"/>
  </r>
  <r>
    <n v="15785899"/>
    <n v="789"/>
    <s v="Germany"/>
    <s v="Male"/>
    <n v="33"/>
    <n v="8"/>
    <n v="151607.56"/>
    <n v="1"/>
    <n v="1"/>
    <n v="0"/>
    <n v="4389.3999999999996"/>
    <x v="1"/>
    <n v="0"/>
    <x v="0"/>
  </r>
  <r>
    <n v="15807432"/>
    <n v="645"/>
    <s v="Germany"/>
    <s v="Female"/>
    <n v="37"/>
    <n v="2"/>
    <n v="136925.09"/>
    <n v="2"/>
    <n v="0"/>
    <n v="1"/>
    <n v="153400.24"/>
    <x v="1"/>
    <n v="0"/>
    <x v="1"/>
  </r>
  <r>
    <n v="15660602"/>
    <n v="464"/>
    <s v="Germany"/>
    <s v="Male"/>
    <n v="33"/>
    <n v="8"/>
    <n v="164284.72"/>
    <n v="2"/>
    <n v="1"/>
    <n v="1"/>
    <n v="3710.34"/>
    <x v="1"/>
    <n v="0"/>
    <x v="0"/>
  </r>
  <r>
    <n v="15589488"/>
    <n v="686"/>
    <s v="Germany"/>
    <s v="Female"/>
    <n v="56"/>
    <n v="5"/>
    <n v="111642.08"/>
    <n v="1"/>
    <n v="1"/>
    <n v="1"/>
    <n v="80553.87"/>
    <x v="1"/>
    <n v="0"/>
    <x v="1"/>
  </r>
  <r>
    <n v="15600258"/>
    <n v="701"/>
    <s v="France"/>
    <s v="Male"/>
    <n v="43"/>
    <n v="2"/>
    <n v="0"/>
    <n v="2"/>
    <n v="1"/>
    <n v="1"/>
    <n v="165303.79"/>
    <x v="1"/>
    <n v="0"/>
    <x v="1"/>
  </r>
  <r>
    <n v="15767339"/>
    <n v="777"/>
    <s v="France"/>
    <s v="Female"/>
    <n v="53"/>
    <n v="10"/>
    <n v="0"/>
    <n v="2"/>
    <n v="1"/>
    <n v="0"/>
    <n v="189992.97"/>
    <x v="1"/>
    <n v="0"/>
    <x v="1"/>
  </r>
  <r>
    <n v="15674840"/>
    <n v="645"/>
    <s v="France"/>
    <s v="Female"/>
    <n v="38"/>
    <n v="5"/>
    <n v="101430.3"/>
    <n v="2"/>
    <n v="0"/>
    <n v="1"/>
    <n v="4400.32"/>
    <x v="1"/>
    <n v="0"/>
    <x v="0"/>
  </r>
  <r>
    <n v="15641582"/>
    <n v="735"/>
    <s v="Germany"/>
    <s v="Male"/>
    <n v="43"/>
    <n v="10"/>
    <n v="123180.01"/>
    <n v="2"/>
    <n v="1"/>
    <n v="1"/>
    <n v="196673.28"/>
    <x v="1"/>
    <n v="0"/>
    <x v="1"/>
  </r>
  <r>
    <n v="15718443"/>
    <n v="539"/>
    <s v="France"/>
    <s v="Male"/>
    <n v="39"/>
    <n v="3"/>
    <n v="0"/>
    <n v="2"/>
    <n v="1"/>
    <n v="0"/>
    <n v="36692.17"/>
    <x v="1"/>
    <n v="0"/>
    <x v="0"/>
  </r>
  <r>
    <n v="15616550"/>
    <n v="698"/>
    <s v="Germany"/>
    <s v="Male"/>
    <n v="44"/>
    <n v="10"/>
    <n v="116363.37"/>
    <n v="2"/>
    <n v="1"/>
    <n v="0"/>
    <n v="198059.16"/>
    <x v="1"/>
    <n v="0"/>
    <x v="1"/>
  </r>
  <r>
    <n v="15652266"/>
    <n v="703"/>
    <s v="Germany"/>
    <s v="Male"/>
    <n v="42"/>
    <n v="9"/>
    <n v="63227"/>
    <n v="1"/>
    <n v="0"/>
    <n v="1"/>
    <n v="137316.32"/>
    <x v="1"/>
    <n v="0"/>
    <x v="1"/>
  </r>
  <r>
    <n v="15653762"/>
    <n v="501"/>
    <s v="France"/>
    <s v="Female"/>
    <n v="39"/>
    <n v="9"/>
    <n v="117301.66"/>
    <n v="1"/>
    <n v="0"/>
    <n v="0"/>
    <n v="182025.95"/>
    <x v="1"/>
    <n v="0"/>
    <x v="1"/>
  </r>
  <r>
    <n v="15583212"/>
    <n v="600"/>
    <s v="France"/>
    <s v="Female"/>
    <n v="43"/>
    <n v="5"/>
    <n v="134022.06"/>
    <n v="1"/>
    <n v="1"/>
    <n v="0"/>
    <n v="194764.83"/>
    <x v="1"/>
    <n v="0"/>
    <x v="1"/>
  </r>
  <r>
    <n v="15591100"/>
    <n v="675"/>
    <s v="Spain"/>
    <s v="Male"/>
    <n v="36"/>
    <n v="9"/>
    <n v="106190.55"/>
    <n v="1"/>
    <n v="0"/>
    <n v="1"/>
    <n v="22994.32"/>
    <x v="1"/>
    <n v="0"/>
    <x v="0"/>
  </r>
  <r>
    <n v="15604482"/>
    <n v="850"/>
    <s v="Spain"/>
    <s v="Male"/>
    <n v="30"/>
    <n v="2"/>
    <n v="141040.01"/>
    <n v="1"/>
    <n v="1"/>
    <n v="1"/>
    <n v="5978.2"/>
    <x v="1"/>
    <n v="0"/>
    <x v="0"/>
  </r>
  <r>
    <n v="15774393"/>
    <n v="694"/>
    <s v="France"/>
    <s v="Female"/>
    <n v="30"/>
    <n v="9"/>
    <n v="0"/>
    <n v="2"/>
    <n v="1"/>
    <n v="1"/>
    <n v="26960.31"/>
    <x v="1"/>
    <n v="0"/>
    <x v="0"/>
  </r>
  <r>
    <n v="15699389"/>
    <n v="807"/>
    <s v="France"/>
    <s v="Male"/>
    <n v="42"/>
    <n v="7"/>
    <n v="118274.71"/>
    <n v="1"/>
    <n v="1"/>
    <n v="1"/>
    <n v="25885.72"/>
    <x v="1"/>
    <n v="0"/>
    <x v="0"/>
  </r>
  <r>
    <n v="15804017"/>
    <n v="631"/>
    <s v="Germany"/>
    <s v="Female"/>
    <n v="33"/>
    <n v="4"/>
    <n v="123246.7"/>
    <n v="1"/>
    <n v="0"/>
    <n v="0"/>
    <n v="112687.57"/>
    <x v="1"/>
    <n v="0"/>
    <x v="1"/>
  </r>
  <r>
    <n v="15691483"/>
    <n v="549"/>
    <s v="France"/>
    <s v="Female"/>
    <n v="25"/>
    <n v="5"/>
    <n v="0"/>
    <n v="2"/>
    <n v="0"/>
    <n v="0"/>
    <n v="190857.79"/>
    <x v="1"/>
    <n v="0"/>
    <x v="1"/>
  </r>
  <r>
    <n v="15786063"/>
    <n v="776"/>
    <s v="France"/>
    <s v="Female"/>
    <n v="31"/>
    <n v="2"/>
    <n v="0"/>
    <n v="2"/>
    <n v="1"/>
    <n v="1"/>
    <n v="112349.51"/>
    <x v="1"/>
    <n v="0"/>
    <x v="1"/>
  </r>
  <r>
    <n v="15681068"/>
    <n v="796"/>
    <s v="France"/>
    <s v="Female"/>
    <n v="45"/>
    <n v="2"/>
    <n v="109730.22"/>
    <n v="1"/>
    <n v="1"/>
    <n v="1"/>
    <n v="123882.73"/>
    <x v="1"/>
    <n v="0"/>
    <x v="1"/>
  </r>
  <r>
    <n v="15712543"/>
    <n v="789"/>
    <s v="Germany"/>
    <s v="Male"/>
    <n v="39"/>
    <n v="7"/>
    <n v="124828.46"/>
    <n v="2"/>
    <n v="1"/>
    <n v="1"/>
    <n v="124411.08"/>
    <x v="1"/>
    <n v="0"/>
    <x v="1"/>
  </r>
  <r>
    <n v="15571973"/>
    <n v="776"/>
    <s v="France"/>
    <s v="Female"/>
    <n v="38"/>
    <n v="2"/>
    <n v="169824.46"/>
    <n v="1"/>
    <n v="1"/>
    <n v="0"/>
    <n v="169291.7"/>
    <x v="1"/>
    <n v="0"/>
    <x v="1"/>
  </r>
  <r>
    <n v="15710404"/>
    <n v="569"/>
    <s v="France"/>
    <s v="Male"/>
    <n v="35"/>
    <n v="10"/>
    <n v="124525.52"/>
    <n v="1"/>
    <n v="1"/>
    <n v="1"/>
    <n v="193793.78"/>
    <x v="1"/>
    <n v="0"/>
    <x v="1"/>
  </r>
  <r>
    <n v="15624188"/>
    <n v="712"/>
    <s v="France"/>
    <s v="Female"/>
    <n v="33"/>
    <n v="6"/>
    <n v="0"/>
    <n v="2"/>
    <n v="1"/>
    <n v="1"/>
    <n v="190686.16"/>
    <x v="1"/>
    <n v="0"/>
    <x v="1"/>
  </r>
  <r>
    <n v="15813163"/>
    <n v="531"/>
    <s v="Spain"/>
    <s v="Female"/>
    <n v="36"/>
    <n v="9"/>
    <n v="99240.51"/>
    <n v="1"/>
    <n v="1"/>
    <n v="0"/>
    <n v="123137.01"/>
    <x v="1"/>
    <n v="0"/>
    <x v="1"/>
  </r>
  <r>
    <n v="15745307"/>
    <n v="477"/>
    <s v="Spain"/>
    <s v="Female"/>
    <n v="2"/>
    <n v="2"/>
    <n v="129120.64"/>
    <n v="1"/>
    <n v="0"/>
    <n v="1"/>
    <n v="26475.79"/>
    <x v="1"/>
    <n v="0"/>
    <x v="0"/>
  </r>
  <r>
    <n v="15582797"/>
    <n v="685"/>
    <s v="Spain"/>
    <s v="Male"/>
    <n v="35"/>
    <n v="4"/>
    <n v="137948.51"/>
    <n v="1"/>
    <n v="1"/>
    <n v="0"/>
    <n v="113639.64"/>
    <x v="1"/>
    <n v="0"/>
    <x v="1"/>
  </r>
  <r>
    <n v="15696231"/>
    <n v="635"/>
    <s v="France"/>
    <s v="Male"/>
    <n v="29"/>
    <n v="7"/>
    <n v="105405.97"/>
    <n v="1"/>
    <n v="1"/>
    <n v="1"/>
    <n v="149853.89000000001"/>
    <x v="1"/>
    <n v="0"/>
    <x v="1"/>
  </r>
  <r>
    <n v="15727688"/>
    <n v="555"/>
    <s v="Spain"/>
    <s v="Male"/>
    <n v="32"/>
    <n v="4"/>
    <n v="0"/>
    <n v="2"/>
    <n v="1"/>
    <n v="1"/>
    <n v="54405.79"/>
    <x v="1"/>
    <n v="0"/>
    <x v="1"/>
  </r>
  <r>
    <n v="15813850"/>
    <n v="720"/>
    <s v="France"/>
    <s v="Male"/>
    <n v="52"/>
    <n v="7"/>
    <n v="0"/>
    <n v="1"/>
    <n v="1"/>
    <n v="1"/>
    <n v="14781.12"/>
    <x v="1"/>
    <n v="0"/>
    <x v="0"/>
  </r>
  <r>
    <n v="15626144"/>
    <n v="675"/>
    <s v="France"/>
    <s v="Male"/>
    <n v="40"/>
    <n v="7"/>
    <n v="113208.86"/>
    <n v="2"/>
    <n v="1"/>
    <n v="0"/>
    <n v="34577.360000000001"/>
    <x v="1"/>
    <n v="0"/>
    <x v="0"/>
  </r>
  <r>
    <n v="15622750"/>
    <n v="742"/>
    <s v="Germany"/>
    <s v="Female"/>
    <n v="21"/>
    <n v="1"/>
    <n v="114292.48"/>
    <n v="1"/>
    <n v="1"/>
    <n v="0"/>
    <n v="31520.400000000001"/>
    <x v="1"/>
    <n v="0"/>
    <x v="0"/>
  </r>
  <r>
    <n v="15782735"/>
    <n v="626"/>
    <s v="France"/>
    <s v="Female"/>
    <n v="35"/>
    <n v="3"/>
    <n v="0"/>
    <n v="1"/>
    <n v="0"/>
    <n v="0"/>
    <n v="80190.36"/>
    <x v="1"/>
    <n v="0"/>
    <x v="1"/>
  </r>
  <r>
    <n v="15703264"/>
    <n v="735"/>
    <s v="France"/>
    <s v="Male"/>
    <n v="44"/>
    <n v="9"/>
    <n v="120681.63"/>
    <n v="1"/>
    <n v="1"/>
    <n v="0"/>
    <n v="74836.34"/>
    <x v="1"/>
    <n v="0"/>
    <x v="1"/>
  </r>
  <r>
    <n v="15652883"/>
    <n v="492"/>
    <s v="Germany"/>
    <s v="Male"/>
    <n v="39"/>
    <n v="10"/>
    <n v="124576.65"/>
    <n v="2"/>
    <n v="1"/>
    <n v="0"/>
    <n v="148584.60999999999"/>
    <x v="1"/>
    <n v="0"/>
    <x v="1"/>
  </r>
  <r>
    <n v="15646558"/>
    <n v="611"/>
    <s v="Spain"/>
    <s v="Male"/>
    <n v="51"/>
    <n v="1"/>
    <n v="122874.74"/>
    <n v="1"/>
    <n v="1"/>
    <n v="1"/>
    <n v="149648.45000000001"/>
    <x v="1"/>
    <n v="0"/>
    <x v="1"/>
  </r>
  <r>
    <n v="15773469"/>
    <n v="687"/>
    <s v="Germany"/>
    <s v="Female"/>
    <n v="27"/>
    <n v="9"/>
    <n v="152328.88"/>
    <n v="2"/>
    <n v="0"/>
    <n v="0"/>
    <n v="126494.82"/>
    <x v="1"/>
    <n v="0"/>
    <x v="1"/>
  </r>
  <r>
    <n v="15777076"/>
    <n v="651"/>
    <s v="France"/>
    <s v="Male"/>
    <n v="36"/>
    <n v="7"/>
    <n v="0"/>
    <n v="2"/>
    <n v="1"/>
    <n v="0"/>
    <n v="13898.31"/>
    <x v="1"/>
    <n v="0"/>
    <x v="0"/>
  </r>
  <r>
    <n v="15792360"/>
    <n v="668"/>
    <s v="France"/>
    <s v="Male"/>
    <n v="32"/>
    <n v="7"/>
    <n v="0"/>
    <n v="2"/>
    <n v="1"/>
    <n v="1"/>
    <n v="777.37"/>
    <x v="1"/>
    <n v="0"/>
    <x v="0"/>
  </r>
  <r>
    <n v="15623595"/>
    <n v="586"/>
    <s v="Spain"/>
    <s v="Female"/>
    <n v="28"/>
    <n v="2"/>
    <n v="0"/>
    <n v="2"/>
    <n v="1"/>
    <n v="1"/>
    <n v="92067.35"/>
    <x v="1"/>
    <n v="0"/>
    <x v="1"/>
  </r>
  <r>
    <n v="15732963"/>
    <n v="722"/>
    <s v="Spain"/>
    <s v="Female"/>
    <n v="29"/>
    <n v="9"/>
    <n v="0"/>
    <n v="2"/>
    <n v="1"/>
    <n v="1"/>
    <n v="142033.07"/>
    <x v="1"/>
    <n v="0"/>
    <x v="1"/>
  </r>
  <r>
    <n v="15677871"/>
    <n v="687"/>
    <s v="France"/>
    <s v="Male"/>
    <n v="38"/>
    <n v="9"/>
    <n v="122570.87"/>
    <n v="1"/>
    <n v="1"/>
    <n v="1"/>
    <n v="35608.879999999997"/>
    <x v="1"/>
    <n v="0"/>
    <x v="0"/>
  </r>
  <r>
    <n v="15790757"/>
    <n v="769"/>
    <s v="France"/>
    <s v="Female"/>
    <n v="25"/>
    <n v="10"/>
    <n v="0"/>
    <n v="2"/>
    <n v="0"/>
    <n v="0"/>
    <n v="187925.75"/>
    <x v="1"/>
    <n v="0"/>
    <x v="1"/>
  </r>
  <r>
    <n v="15567446"/>
    <n v="646"/>
    <s v="Germany"/>
    <s v="Male"/>
    <n v="39"/>
    <n v="9"/>
    <n v="111574.41"/>
    <n v="1"/>
    <n v="1"/>
    <n v="1"/>
    <n v="30838.51"/>
    <x v="1"/>
    <n v="0"/>
    <x v="0"/>
  </r>
  <r>
    <n v="15809248"/>
    <n v="524"/>
    <s v="France"/>
    <s v="Female"/>
    <n v="36"/>
    <n v="10"/>
    <n v="0"/>
    <n v="2"/>
    <n v="1"/>
    <n v="0"/>
    <n v="109614.57"/>
    <x v="1"/>
    <n v="0"/>
    <x v="1"/>
  </r>
  <r>
    <n v="15774696"/>
    <n v="640"/>
    <s v="Germany"/>
    <s v="Female"/>
    <n v="75"/>
    <n v="1"/>
    <n v="106307.91"/>
    <n v="2"/>
    <n v="0"/>
    <n v="1"/>
    <n v="113428.77"/>
    <x v="1"/>
    <n v="0"/>
    <x v="1"/>
  </r>
  <r>
    <n v="15602084"/>
    <n v="663"/>
    <s v="France"/>
    <s v="Female"/>
    <n v="42"/>
    <n v="5"/>
    <n v="124626.07"/>
    <n v="1"/>
    <n v="1"/>
    <n v="1"/>
    <n v="78004.5"/>
    <x v="1"/>
    <n v="0"/>
    <x v="1"/>
  </r>
  <r>
    <n v="15799384"/>
    <n v="683"/>
    <s v="France"/>
    <s v="Male"/>
    <n v="33"/>
    <n v="8"/>
    <n v="0"/>
    <n v="1"/>
    <n v="0"/>
    <n v="0"/>
    <n v="73564.44"/>
    <x v="1"/>
    <n v="0"/>
    <x v="1"/>
  </r>
  <r>
    <n v="15679531"/>
    <n v="618"/>
    <s v="France"/>
    <s v="Male"/>
    <n v="34"/>
    <n v="5"/>
    <n v="134954.53"/>
    <n v="1"/>
    <n v="1"/>
    <n v="1"/>
    <n v="151954.39000000001"/>
    <x v="1"/>
    <n v="0"/>
    <x v="1"/>
  </r>
  <r>
    <n v="15702919"/>
    <n v="729"/>
    <s v="Germany"/>
    <s v="Male"/>
    <n v="30"/>
    <n v="6"/>
    <n v="63669.42"/>
    <n v="1"/>
    <n v="1"/>
    <n v="0"/>
    <n v="145111.37"/>
    <x v="1"/>
    <n v="0"/>
    <x v="1"/>
  </r>
  <r>
    <n v="15658169"/>
    <n v="778"/>
    <s v="Spain"/>
    <s v="Female"/>
    <n v="47"/>
    <n v="6"/>
    <n v="127299.34"/>
    <n v="2"/>
    <n v="1"/>
    <n v="0"/>
    <n v="124694.99"/>
    <x v="1"/>
    <n v="0"/>
    <x v="1"/>
  </r>
  <r>
    <n v="15649423"/>
    <n v="580"/>
    <s v="France"/>
    <s v="Female"/>
    <n v="35"/>
    <n v="8"/>
    <n v="0"/>
    <n v="2"/>
    <n v="0"/>
    <n v="1"/>
    <n v="10357.030000000001"/>
    <x v="1"/>
    <n v="0"/>
    <x v="0"/>
  </r>
  <r>
    <n v="15798906"/>
    <n v="628"/>
    <s v="France"/>
    <s v="Male"/>
    <n v="69"/>
    <n v="5"/>
    <n v="0"/>
    <n v="2"/>
    <n v="1"/>
    <n v="1"/>
    <n v="181964.6"/>
    <x v="1"/>
    <n v="0"/>
    <x v="1"/>
  </r>
  <r>
    <n v="15753831"/>
    <n v="642"/>
    <s v="Spain"/>
    <s v="Male"/>
    <n v="32"/>
    <n v="7"/>
    <n v="100433.8"/>
    <n v="1"/>
    <n v="1"/>
    <n v="1"/>
    <n v="39768.589999999997"/>
    <x v="1"/>
    <n v="0"/>
    <x v="0"/>
  </r>
  <r>
    <n v="15636444"/>
    <n v="535"/>
    <s v="Germany"/>
    <s v="Female"/>
    <n v="53"/>
    <n v="5"/>
    <n v="141616.54999999999"/>
    <n v="2"/>
    <n v="1"/>
    <n v="1"/>
    <n v="75888.649999999994"/>
    <x v="1"/>
    <n v="0"/>
    <x v="1"/>
  </r>
  <r>
    <n v="15679200"/>
    <n v="580"/>
    <s v="Spain"/>
    <s v="Male"/>
    <n v="29"/>
    <n v="9"/>
    <n v="61710.44"/>
    <n v="2"/>
    <n v="1"/>
    <n v="0"/>
    <n v="128077.8"/>
    <x v="1"/>
    <n v="0"/>
    <x v="1"/>
  </r>
  <r>
    <n v="15619857"/>
    <n v="605"/>
    <s v="France"/>
    <s v="Female"/>
    <n v="64"/>
    <n v="2"/>
    <n v="129555.7"/>
    <n v="1"/>
    <n v="1"/>
    <n v="1"/>
    <n v="13601.79"/>
    <x v="1"/>
    <n v="0"/>
    <x v="0"/>
  </r>
  <r>
    <n v="15682472"/>
    <n v="828"/>
    <s v="France"/>
    <s v="Male"/>
    <n v="34"/>
    <n v="8"/>
    <n v="129433.34"/>
    <n v="2"/>
    <n v="0"/>
    <n v="0"/>
    <n v="38131.769999999997"/>
    <x v="1"/>
    <n v="0"/>
    <x v="0"/>
  </r>
  <r>
    <n v="15730830"/>
    <n v="752"/>
    <s v="France"/>
    <s v="Female"/>
    <n v="30"/>
    <n v="3"/>
    <n v="0"/>
    <n v="2"/>
    <n v="1"/>
    <n v="1"/>
    <n v="104991.28"/>
    <x v="1"/>
    <n v="0"/>
    <x v="1"/>
  </r>
  <r>
    <n v="15664521"/>
    <n v="659"/>
    <s v="Spain"/>
    <s v="Male"/>
    <n v="31"/>
    <n v="7"/>
    <n v="149620.88"/>
    <n v="2"/>
    <n v="1"/>
    <n v="1"/>
    <n v="104533.51"/>
    <x v="1"/>
    <n v="0"/>
    <x v="1"/>
  </r>
  <r>
    <n v="15776223"/>
    <n v="597"/>
    <s v="France"/>
    <s v="Female"/>
    <n v="42"/>
    <n v="4"/>
    <n v="64740.12"/>
    <n v="1"/>
    <n v="1"/>
    <n v="1"/>
    <n v="106841.12"/>
    <x v="1"/>
    <n v="0"/>
    <x v="1"/>
  </r>
  <r>
    <n v="15699430"/>
    <n v="618"/>
    <s v="France"/>
    <s v="Female"/>
    <n v="35"/>
    <n v="10"/>
    <n v="0"/>
    <n v="2"/>
    <n v="1"/>
    <n v="0"/>
    <n v="180439.75"/>
    <x v="1"/>
    <n v="0"/>
    <x v="1"/>
  </r>
  <r>
    <n v="15790678"/>
    <n v="475"/>
    <s v="France"/>
    <s v="Female"/>
    <n v="32"/>
    <n v="8"/>
    <n v="119023.28"/>
    <n v="1"/>
    <n v="1"/>
    <n v="0"/>
    <n v="100816.29"/>
    <x v="1"/>
    <n v="0"/>
    <x v="1"/>
  </r>
  <r>
    <n v="15719352"/>
    <n v="754"/>
    <s v="Spain"/>
    <s v="Male"/>
    <n v="39"/>
    <n v="6"/>
    <n v="170184.99"/>
    <n v="2"/>
    <n v="1"/>
    <n v="0"/>
    <n v="89593.26"/>
    <x v="1"/>
    <n v="0"/>
    <x v="1"/>
  </r>
  <r>
    <n v="15661036"/>
    <n v="725"/>
    <s v="France"/>
    <s v="Male"/>
    <n v="46"/>
    <n v="6"/>
    <n v="0"/>
    <n v="2"/>
    <n v="1"/>
    <n v="0"/>
    <n v="161767.38"/>
    <x v="1"/>
    <n v="0"/>
    <x v="1"/>
  </r>
  <r>
    <n v="15742668"/>
    <n v="626"/>
    <s v="Spain"/>
    <s v="Female"/>
    <n v="37"/>
    <n v="6"/>
    <n v="108269.37"/>
    <n v="1"/>
    <n v="1"/>
    <n v="0"/>
    <n v="5597.94"/>
    <x v="1"/>
    <n v="0"/>
    <x v="0"/>
  </r>
  <r>
    <n v="15667896"/>
    <n v="833"/>
    <s v="France"/>
    <s v="Male"/>
    <n v="37"/>
    <n v="8"/>
    <n v="151226.18"/>
    <n v="2"/>
    <n v="1"/>
    <n v="1"/>
    <n v="136129.49"/>
    <x v="1"/>
    <n v="0"/>
    <x v="1"/>
  </r>
  <r>
    <n v="15615624"/>
    <n v="605"/>
    <s v="France"/>
    <s v="Female"/>
    <n v="28"/>
    <n v="6"/>
    <n v="0"/>
    <n v="2"/>
    <n v="0"/>
    <n v="0"/>
    <n v="159508.51999999999"/>
    <x v="1"/>
    <n v="0"/>
    <x v="1"/>
  </r>
  <r>
    <n v="15597945"/>
    <n v="636"/>
    <s v="Spain"/>
    <s v="Female"/>
    <n v="32"/>
    <n v="8"/>
    <n v="0"/>
    <n v="2"/>
    <n v="1"/>
    <n v="0"/>
    <s v="NULL"/>
    <x v="1"/>
    <n v="0"/>
    <x v="1"/>
  </r>
  <r>
    <n v="15695632"/>
    <n v="556"/>
    <s v="France"/>
    <s v="Female"/>
    <n v="39"/>
    <n v="9"/>
    <n v="89588.35"/>
    <n v="1"/>
    <n v="1"/>
    <n v="1"/>
    <n v="94898.1"/>
    <x v="1"/>
    <n v="0"/>
    <x v="1"/>
  </r>
  <r>
    <n v="15737051"/>
    <n v="639"/>
    <s v="France"/>
    <s v="Male"/>
    <n v="27"/>
    <n v="8"/>
    <n v="0"/>
    <n v="2"/>
    <n v="1"/>
    <n v="0"/>
    <n v="192247.35"/>
    <x v="1"/>
    <n v="0"/>
    <x v="1"/>
  </r>
  <r>
    <n v="15612087"/>
    <n v="671"/>
    <s v="France"/>
    <s v="Male"/>
    <n v="45"/>
    <n v="2"/>
    <n v="106376.85"/>
    <n v="1"/>
    <n v="0"/>
    <n v="1"/>
    <n v="158264.62"/>
    <x v="1"/>
    <n v="0"/>
    <x v="1"/>
  </r>
  <r>
    <n v="15599792"/>
    <n v="545"/>
    <s v="France"/>
    <s v="Female"/>
    <n v="26"/>
    <n v="1"/>
    <n v="0"/>
    <n v="2"/>
    <n v="1"/>
    <n v="1"/>
    <n v="199638.56"/>
    <x v="1"/>
    <n v="0"/>
    <x v="1"/>
  </r>
  <r>
    <n v="15692671"/>
    <n v="701"/>
    <s v="Spain"/>
    <s v="Male"/>
    <n v="36"/>
    <n v="8"/>
    <n v="0"/>
    <n v="2"/>
    <n v="1"/>
    <n v="0"/>
    <n v="169161.46"/>
    <x v="1"/>
    <n v="0"/>
    <x v="1"/>
  </r>
  <r>
    <n v="15809663"/>
    <n v="583"/>
    <s v="France"/>
    <s v="Female"/>
    <n v="27"/>
    <n v="1"/>
    <n v="125406.58"/>
    <n v="1"/>
    <n v="1"/>
    <n v="1"/>
    <n v="110784.42"/>
    <x v="1"/>
    <n v="0"/>
    <x v="1"/>
  </r>
  <r>
    <n v="15746726"/>
    <n v="438"/>
    <s v="Germany"/>
    <s v="Male"/>
    <n v="31"/>
    <n v="8"/>
    <n v="78398.69"/>
    <n v="1"/>
    <n v="1"/>
    <n v="0"/>
    <n v="44937.01"/>
    <x v="1"/>
    <n v="0"/>
    <x v="0"/>
  </r>
  <r>
    <n v="15758685"/>
    <n v="706"/>
    <s v="Spain"/>
    <s v="Female"/>
    <n v="37"/>
    <n v="7"/>
    <n v="0"/>
    <n v="2"/>
    <n v="1"/>
    <n v="1"/>
    <n v="110899.3"/>
    <x v="1"/>
    <n v="0"/>
    <x v="1"/>
  </r>
  <r>
    <n v="15787071"/>
    <n v="650"/>
    <s v="Spain"/>
    <s v="Male"/>
    <n v="41"/>
    <n v="9"/>
    <n v="0"/>
    <n v="2"/>
    <n v="0"/>
    <n v="1"/>
    <n v="191599.67"/>
    <x v="1"/>
    <n v="0"/>
    <x v="1"/>
  </r>
  <r>
    <n v="15698028"/>
    <n v="506"/>
    <s v="France"/>
    <s v="Female"/>
    <n v="41"/>
    <n v="1"/>
    <n v="0"/>
    <n v="2"/>
    <n v="1"/>
    <n v="0"/>
    <n v="31766.3"/>
    <x v="1"/>
    <n v="0"/>
    <x v="0"/>
  </r>
  <r>
    <n v="15586585"/>
    <n v="698"/>
    <s v="Germany"/>
    <s v="Female"/>
    <n v="51"/>
    <n v="2"/>
    <n v="111018.98"/>
    <n v="1"/>
    <n v="1"/>
    <n v="0"/>
    <n v="86410.28"/>
    <x v="1"/>
    <n v="0"/>
    <x v="1"/>
  </r>
  <r>
    <n v="15660271"/>
    <n v="688"/>
    <s v="Germany"/>
    <s v="Male"/>
    <n v="26"/>
    <n v="8"/>
    <n v="146133.39000000001"/>
    <n v="1"/>
    <n v="1"/>
    <n v="1"/>
    <n v="175296.76"/>
    <x v="1"/>
    <n v="0"/>
    <x v="1"/>
  </r>
  <r>
    <n v="15760550"/>
    <n v="741"/>
    <s v="Spain"/>
    <s v="Male"/>
    <n v="39"/>
    <n v="7"/>
    <n v="143637.57999999999"/>
    <n v="2"/>
    <n v="0"/>
    <n v="1"/>
    <n v="174227.66"/>
    <x v="1"/>
    <n v="0"/>
    <x v="1"/>
  </r>
  <r>
    <n v="15763431"/>
    <n v="698"/>
    <s v="France"/>
    <s v="Male"/>
    <n v="36"/>
    <n v="2"/>
    <n v="82275.350000000006"/>
    <n v="2"/>
    <n v="1"/>
    <n v="1"/>
    <n v="93249.26"/>
    <x v="1"/>
    <n v="0"/>
    <x v="1"/>
  </r>
  <r>
    <n v="15803976"/>
    <n v="694"/>
    <s v="France"/>
    <s v="Female"/>
    <n v="31"/>
    <n v="10"/>
    <n v="0"/>
    <n v="2"/>
    <n v="1"/>
    <n v="0"/>
    <n v="160990.26999999999"/>
    <x v="1"/>
    <n v="0"/>
    <x v="1"/>
  </r>
  <r>
    <n v="15603156"/>
    <n v="571"/>
    <s v="France"/>
    <s v="Female"/>
    <n v="33"/>
    <n v="1"/>
    <n v="0"/>
    <n v="2"/>
    <n v="1"/>
    <n v="0"/>
    <n v="102750.7"/>
    <x v="1"/>
    <n v="0"/>
    <x v="1"/>
  </r>
  <r>
    <n v="15736534"/>
    <n v="742"/>
    <s v="Germany"/>
    <s v="Male"/>
    <n v="33"/>
    <n v="0"/>
    <n v="181656.51"/>
    <n v="1"/>
    <n v="1"/>
    <n v="1"/>
    <n v="107667.91"/>
    <x v="1"/>
    <n v="0"/>
    <x v="1"/>
  </r>
  <r>
    <n v="15747960"/>
    <n v="733"/>
    <s v="France"/>
    <s v="Male"/>
    <n v="33"/>
    <n v="3"/>
    <n v="0"/>
    <n v="1"/>
    <n v="1"/>
    <n v="1"/>
    <n v="7666.73"/>
    <x v="1"/>
    <n v="0"/>
    <x v="0"/>
  </r>
  <r>
    <n v="15647091"/>
    <n v="725"/>
    <s v="Germany"/>
    <s v="Male"/>
    <n v="19"/>
    <n v="0"/>
    <n v="75888.2"/>
    <n v="1"/>
    <n v="0"/>
    <n v="0"/>
    <n v="45613.75"/>
    <x v="1"/>
    <n v="0"/>
    <x v="1"/>
  </r>
  <r>
    <n v="15726032"/>
    <n v="608"/>
    <s v="France"/>
    <s v="Male"/>
    <n v="33"/>
    <n v="9"/>
    <n v="89968.69"/>
    <n v="1"/>
    <n v="1"/>
    <n v="0"/>
    <n v="68777.259999999995"/>
    <x v="1"/>
    <n v="0"/>
    <x v="1"/>
  </r>
  <r>
    <n v="15803526"/>
    <n v="685"/>
    <s v="Germany"/>
    <s v="Male"/>
    <n v="30"/>
    <n v="3"/>
    <n v="90536.81"/>
    <n v="1"/>
    <n v="0"/>
    <n v="1"/>
    <n v="63082.879999999997"/>
    <x v="1"/>
    <n v="0"/>
    <x v="1"/>
  </r>
  <r>
    <n v="15566111"/>
    <n v="596"/>
    <s v="France"/>
    <s v="Male"/>
    <n v="39"/>
    <n v="9"/>
    <n v="0"/>
    <n v="1"/>
    <n v="1"/>
    <n v="0"/>
    <n v="48963.59"/>
    <x v="1"/>
    <n v="0"/>
    <x v="1"/>
  </r>
  <r>
    <n v="15788126"/>
    <n v="689"/>
    <s v="Spain"/>
    <s v="Female"/>
    <n v="38"/>
    <n v="6"/>
    <n v="121021.05"/>
    <n v="1"/>
    <n v="1"/>
    <n v="1"/>
    <n v="12182.15"/>
    <x v="1"/>
    <n v="0"/>
    <x v="0"/>
  </r>
  <r>
    <n v="15799422"/>
    <n v="535"/>
    <s v="France"/>
    <s v="Female"/>
    <n v="40"/>
    <n v="8"/>
    <n v="0"/>
    <n v="1"/>
    <n v="1"/>
    <n v="1"/>
    <n v="27689.77"/>
    <x v="1"/>
    <n v="0"/>
    <x v="0"/>
  </r>
  <r>
    <n v="15714939"/>
    <n v="484"/>
    <s v="Germany"/>
    <s v="Female"/>
    <n v="34"/>
    <n v="4"/>
    <n v="148249.54"/>
    <n v="1"/>
    <n v="0"/>
    <n v="1"/>
    <n v="33738.269999999997"/>
    <x v="1"/>
    <n v="0"/>
    <x v="0"/>
  </r>
  <r>
    <n v="15633059"/>
    <n v="413"/>
    <s v="France"/>
    <s v="Male"/>
    <n v="34"/>
    <n v="9"/>
    <n v="0"/>
    <n v="2"/>
    <n v="0"/>
    <n v="0"/>
    <n v="6534.18"/>
    <x v="1"/>
    <n v="0"/>
    <x v="0"/>
  </r>
  <r>
    <n v="15681705"/>
    <n v="785"/>
    <s v="France"/>
    <s v="Male"/>
    <n v="28"/>
    <n v="8"/>
    <n v="0"/>
    <n v="2"/>
    <n v="1"/>
    <n v="0"/>
    <n v="77231.27"/>
    <x v="1"/>
    <n v="0"/>
    <x v="1"/>
  </r>
  <r>
    <n v="15599433"/>
    <n v="660"/>
    <s v="Germany"/>
    <s v="Male"/>
    <n v="35"/>
    <n v="8"/>
    <n v="58641.43"/>
    <n v="1"/>
    <n v="0"/>
    <n v="1"/>
    <n v="198674.08"/>
    <x v="1"/>
    <n v="0"/>
    <x v="1"/>
  </r>
  <r>
    <n v="15713578"/>
    <n v="483"/>
    <s v="France"/>
    <s v="Female"/>
    <n v="50"/>
    <n v="9"/>
    <n v="0"/>
    <n v="2"/>
    <n v="1"/>
    <n v="1"/>
    <n v="111020.24"/>
    <x v="1"/>
    <n v="0"/>
    <x v="1"/>
  </r>
  <r>
    <n v="15702669"/>
    <n v="663"/>
    <s v="Germany"/>
    <s v="Male"/>
    <n v="44"/>
    <n v="2"/>
    <n v="117028.6"/>
    <n v="2"/>
    <n v="0"/>
    <n v="1"/>
    <n v="144680.18"/>
    <x v="1"/>
    <n v="0"/>
    <x v="1"/>
  </r>
  <r>
    <n v="15580684"/>
    <n v="706"/>
    <s v="France"/>
    <s v="Female"/>
    <n v="29"/>
    <n v="5"/>
    <n v="112564.62"/>
    <n v="1"/>
    <n v="1"/>
    <n v="0"/>
    <n v="42334.38"/>
    <x v="1"/>
    <n v="0"/>
    <x v="0"/>
  </r>
  <r>
    <n v="15732674"/>
    <n v="443"/>
    <s v="Spain"/>
    <s v="Male"/>
    <n v="36"/>
    <n v="6"/>
    <n v="70438.009999999995"/>
    <n v="2"/>
    <n v="0"/>
    <n v="1"/>
    <n v="56937.43"/>
    <x v="1"/>
    <n v="0"/>
    <x v="1"/>
  </r>
  <r>
    <n v="15720649"/>
    <n v="641"/>
    <s v="France"/>
    <s v="Female"/>
    <n v="36"/>
    <n v="5"/>
    <n v="66392.639999999999"/>
    <n v="1"/>
    <n v="1"/>
    <n v="0"/>
    <n v="31106.67"/>
    <x v="1"/>
    <n v="0"/>
    <x v="0"/>
  </r>
  <r>
    <n v="15591607"/>
    <n v="770"/>
    <s v="France"/>
    <s v="Male"/>
    <n v="24"/>
    <n v="9"/>
    <n v="101827.07"/>
    <n v="1"/>
    <n v="1"/>
    <n v="0"/>
    <n v="167256.35"/>
    <x v="1"/>
    <n v="0"/>
    <x v="1"/>
  </r>
  <r>
    <n v="15783501"/>
    <n v="800"/>
    <s v="France"/>
    <s v="Female"/>
    <n v="38"/>
    <n v="2"/>
    <n v="168190.33"/>
    <n v="2"/>
    <n v="1"/>
    <n v="0"/>
    <n v="68052.08"/>
    <x v="1"/>
    <n v="0"/>
    <x v="1"/>
  </r>
  <r>
    <n v="15723886"/>
    <n v="767"/>
    <s v="Germany"/>
    <s v="Male"/>
    <n v="20"/>
    <n v="3"/>
    <n v="119714.25"/>
    <n v="2"/>
    <n v="0"/>
    <n v="1"/>
    <n v="150135.38"/>
    <x v="1"/>
    <n v="0"/>
    <x v="1"/>
  </r>
  <r>
    <n v="15699461"/>
    <n v="515"/>
    <s v="Spain"/>
    <s v="Male"/>
    <n v="35"/>
    <n v="10"/>
    <n v="176273.95"/>
    <n v="1"/>
    <n v="0"/>
    <n v="1"/>
    <n v="121277.78"/>
    <x v="1"/>
    <n v="0"/>
    <x v="1"/>
  </r>
  <r>
    <n v="15592846"/>
    <n v="639"/>
    <s v="Germany"/>
    <s v="Male"/>
    <n v="35"/>
    <n v="10"/>
    <n v="128173.9"/>
    <n v="2"/>
    <n v="1"/>
    <n v="0"/>
    <n v="59093.39"/>
    <x v="1"/>
    <n v="0"/>
    <x v="1"/>
  </r>
  <r>
    <n v="15722548"/>
    <n v="540"/>
    <s v="France"/>
    <s v="Male"/>
    <n v="48"/>
    <n v="0"/>
    <n v="148116.48000000001"/>
    <n v="1"/>
    <n v="0"/>
    <n v="0"/>
    <n v="116973.48"/>
    <x v="1"/>
    <n v="0"/>
    <x v="1"/>
  </r>
  <r>
    <n v="15686302"/>
    <n v="745"/>
    <s v="Spain"/>
    <s v="Female"/>
    <n v="31"/>
    <n v="3"/>
    <n v="124328.84"/>
    <n v="1"/>
    <n v="1"/>
    <n v="1"/>
    <n v="140451.51999999999"/>
    <x v="1"/>
    <n v="0"/>
    <x v="1"/>
  </r>
  <r>
    <n v="15749167"/>
    <n v="753"/>
    <s v="France"/>
    <s v="Male"/>
    <n v="35"/>
    <n v="3"/>
    <n v="0"/>
    <n v="2"/>
    <n v="1"/>
    <n v="1"/>
    <n v="184843.77"/>
    <x v="1"/>
    <n v="0"/>
    <x v="1"/>
  </r>
  <r>
    <n v="15568595"/>
    <n v="544"/>
    <s v="France"/>
    <s v="Male"/>
    <n v="64"/>
    <n v="9"/>
    <n v="113829.45"/>
    <n v="1"/>
    <n v="1"/>
    <n v="1"/>
    <n v="124341.49"/>
    <x v="1"/>
    <n v="0"/>
    <x v="1"/>
  </r>
  <r>
    <n v="15659420"/>
    <n v="659"/>
    <s v="Spain"/>
    <s v="Male"/>
    <n v="32"/>
    <n v="3"/>
    <n v="107594.11"/>
    <n v="2"/>
    <n v="1"/>
    <n v="1"/>
    <n v="102416.84"/>
    <x v="1"/>
    <n v="0"/>
    <x v="1"/>
  </r>
  <r>
    <n v="15642291"/>
    <n v="685"/>
    <s v="France"/>
    <s v="Male"/>
    <n v="23"/>
    <n v="8"/>
    <n v="0"/>
    <n v="2"/>
    <n v="1"/>
    <n v="1"/>
    <n v="112239.03"/>
    <x v="1"/>
    <n v="0"/>
    <x v="1"/>
  </r>
  <r>
    <n v="15568506"/>
    <n v="524"/>
    <s v="Germany"/>
    <s v="Female"/>
    <n v="31"/>
    <n v="10"/>
    <n v="67238.98"/>
    <n v="2"/>
    <n v="1"/>
    <n v="1"/>
    <n v="161811.23000000001"/>
    <x v="1"/>
    <n v="0"/>
    <x v="1"/>
  </r>
  <r>
    <n v="15708710"/>
    <n v="525"/>
    <s v="Spain"/>
    <s v="Female"/>
    <n v="37"/>
    <n v="0"/>
    <n v="0"/>
    <n v="1"/>
    <n v="0"/>
    <n v="1"/>
    <n v="131521.72"/>
    <x v="1"/>
    <n v="0"/>
    <x v="1"/>
  </r>
  <r>
    <n v="15628145"/>
    <n v="682"/>
    <s v="France"/>
    <s v="Female"/>
    <n v="43"/>
    <n v="5"/>
    <n v="125851.93"/>
    <n v="1"/>
    <n v="1"/>
    <n v="1"/>
    <n v="193318.33"/>
    <x v="1"/>
    <n v="0"/>
    <x v="1"/>
  </r>
  <r>
    <n v="15745354"/>
    <n v="611"/>
    <s v="Spain"/>
    <s v="Female"/>
    <n v="37"/>
    <n v="4"/>
    <n v="0"/>
    <n v="2"/>
    <n v="1"/>
    <n v="0"/>
    <n v="125696.26"/>
    <x v="1"/>
    <n v="0"/>
    <x v="1"/>
  </r>
  <r>
    <n v="15566156"/>
    <n v="749"/>
    <s v="Germany"/>
    <s v="Female"/>
    <n v="44"/>
    <n v="0"/>
    <n v="71497.789999999994"/>
    <n v="2"/>
    <n v="0"/>
    <n v="0"/>
    <n v="151083.79999999999"/>
    <x v="1"/>
    <n v="0"/>
    <x v="1"/>
  </r>
  <r>
    <n v="15762238"/>
    <n v="671"/>
    <s v="Germany"/>
    <s v="Female"/>
    <n v="44"/>
    <n v="0"/>
    <n v="84745.03"/>
    <n v="2"/>
    <n v="0"/>
    <n v="1"/>
    <n v="34673.980000000003"/>
    <x v="1"/>
    <n v="0"/>
    <x v="0"/>
  </r>
  <r>
    <n v="15627000"/>
    <n v="610"/>
    <s v="France"/>
    <s v="Male"/>
    <n v="40"/>
    <n v="0"/>
    <n v="0"/>
    <n v="2"/>
    <n v="1"/>
    <n v="0"/>
    <n v="62232.6"/>
    <x v="1"/>
    <n v="0"/>
    <x v="1"/>
  </r>
  <r>
    <n v="15658935"/>
    <n v="630"/>
    <s v="Germany"/>
    <s v="Female"/>
    <n v="34"/>
    <n v="9"/>
    <n v="106937.05"/>
    <n v="2"/>
    <n v="1"/>
    <n v="0"/>
    <n v="138275.01"/>
    <x v="1"/>
    <n v="0"/>
    <x v="1"/>
  </r>
  <r>
    <n v="15715527"/>
    <n v="543"/>
    <s v="Spain"/>
    <s v="Female"/>
    <n v="41"/>
    <n v="4"/>
    <n v="0"/>
    <n v="1"/>
    <n v="0"/>
    <n v="0"/>
    <n v="194902.16"/>
    <x v="1"/>
    <n v="0"/>
    <x v="1"/>
  </r>
  <r>
    <n v="15811490"/>
    <n v="627"/>
    <s v="France"/>
    <s v="Male"/>
    <n v="33"/>
    <n v="5"/>
    <n v="0"/>
    <n v="2"/>
    <n v="1"/>
    <n v="1"/>
    <n v="103737.82"/>
    <x v="1"/>
    <n v="0"/>
    <x v="1"/>
  </r>
  <r>
    <n v="15808582"/>
    <n v="665"/>
    <s v="France"/>
    <s v="Female"/>
    <n v="40"/>
    <n v="6"/>
    <n v="0"/>
    <n v="1"/>
    <n v="1"/>
    <n v="1"/>
    <n v="161848.03"/>
    <x v="1"/>
    <n v="0"/>
    <x v="1"/>
  </r>
  <r>
    <n v="15755209"/>
    <n v="484"/>
    <s v="Spain"/>
    <s v="Female"/>
    <n v="35"/>
    <n v="7"/>
    <n v="133868.21"/>
    <n v="1"/>
    <n v="1"/>
    <n v="1"/>
    <n v="27286.1"/>
    <x v="1"/>
    <n v="0"/>
    <x v="0"/>
  </r>
  <r>
    <n v="15637979"/>
    <n v="664"/>
    <s v="Germany"/>
    <s v="Female"/>
    <n v="36"/>
    <n v="2"/>
    <n v="127160.78"/>
    <n v="2"/>
    <n v="1"/>
    <n v="0"/>
    <n v="78140.75"/>
    <x v="1"/>
    <n v="0"/>
    <x v="1"/>
  </r>
  <r>
    <n v="15600739"/>
    <n v="562"/>
    <s v="Spain"/>
    <s v="Female"/>
    <n v="35"/>
    <n v="0"/>
    <n v="0"/>
    <n v="2"/>
    <n v="1"/>
    <n v="0"/>
    <n v="119899.52"/>
    <x v="1"/>
    <n v="0"/>
    <x v="1"/>
  </r>
  <r>
    <n v="15747807"/>
    <n v="720"/>
    <s v="France"/>
    <s v="Female"/>
    <n v="43"/>
    <n v="6"/>
    <n v="137824.03"/>
    <n v="2"/>
    <n v="1"/>
    <n v="0"/>
    <n v="172557.77"/>
    <x v="1"/>
    <n v="0"/>
    <x v="1"/>
  </r>
  <r>
    <n v="15601026"/>
    <n v="572"/>
    <s v="Germany"/>
    <s v="Female"/>
    <n v="19"/>
    <n v="1"/>
    <n v="138657.07999999999"/>
    <n v="1"/>
    <n v="1"/>
    <n v="1"/>
    <n v="16161.82"/>
    <x v="1"/>
    <n v="0"/>
    <x v="0"/>
  </r>
  <r>
    <n v="15637414"/>
    <n v="618"/>
    <s v="France"/>
    <s v="Female"/>
    <n v="24"/>
    <n v="7"/>
    <n v="128736.39"/>
    <n v="1"/>
    <n v="0"/>
    <n v="1"/>
    <n v="37147.61"/>
    <x v="1"/>
    <n v="0"/>
    <x v="0"/>
  </r>
  <r>
    <n v="15611088"/>
    <n v="790"/>
    <s v="France"/>
    <s v="Female"/>
    <n v="31"/>
    <n v="9"/>
    <n v="0"/>
    <n v="2"/>
    <n v="1"/>
    <n v="0"/>
    <n v="84126.75"/>
    <x v="1"/>
    <n v="0"/>
    <x v="1"/>
  </r>
  <r>
    <n v="15782236"/>
    <n v="735"/>
    <s v="Spain"/>
    <s v="Male"/>
    <n v="34"/>
    <n v="5"/>
    <n v="0"/>
    <n v="2"/>
    <n v="0"/>
    <n v="0"/>
    <n v="71095.41"/>
    <x v="1"/>
    <n v="0"/>
    <x v="1"/>
  </r>
  <r>
    <n v="15720893"/>
    <n v="637"/>
    <s v="Spain"/>
    <s v="Female"/>
    <n v="34"/>
    <n v="9"/>
    <n v="0"/>
    <n v="2"/>
    <n v="0"/>
    <n v="0"/>
    <n v="26057.08"/>
    <x v="1"/>
    <n v="0"/>
    <x v="0"/>
  </r>
  <r>
    <n v="15627801"/>
    <s v="NULL"/>
    <s v="Spain"/>
    <s v="Male"/>
    <n v="33"/>
    <n v="3"/>
    <n v="176666.62"/>
    <n v="1"/>
    <n v="1"/>
    <n v="0"/>
    <n v="94670.77"/>
    <x v="1"/>
    <n v="0"/>
    <x v="1"/>
  </r>
  <r>
    <n v="15751710"/>
    <n v="729"/>
    <s v="Spain"/>
    <s v="Male"/>
    <n v="31"/>
    <n v="8"/>
    <n v="164870.81"/>
    <n v="2"/>
    <n v="1"/>
    <n v="1"/>
    <n v="9567.39"/>
    <x v="1"/>
    <n v="0"/>
    <x v="0"/>
  </r>
  <r>
    <n v="15573152"/>
    <n v="620"/>
    <s v="France"/>
    <s v="Female"/>
    <n v="41"/>
    <n v="9"/>
    <n v="0"/>
    <n v="2"/>
    <n v="0"/>
    <n v="0"/>
    <n v="88852.47"/>
    <x v="1"/>
    <n v="0"/>
    <x v="1"/>
  </r>
  <r>
    <n v="15638424"/>
    <n v="661"/>
    <s v="Germany"/>
    <s v="Female"/>
    <n v="35"/>
    <n v="5"/>
    <n v="150725.53"/>
    <n v="2"/>
    <n v="0"/>
    <n v="1"/>
    <n v="113656.85"/>
    <x v="1"/>
    <n v="0"/>
    <x v="1"/>
  </r>
  <r>
    <n v="15685500"/>
    <n v="772"/>
    <s v="Germany"/>
    <s v="Male"/>
    <n v="26"/>
    <n v="7"/>
    <n v="152400.51"/>
    <n v="2"/>
    <n v="1"/>
    <n v="0"/>
    <n v="79414"/>
    <x v="1"/>
    <n v="0"/>
    <x v="1"/>
  </r>
  <r>
    <n v="15643966"/>
    <n v="616"/>
    <s v="Germany"/>
    <s v="Male"/>
    <n v="45"/>
    <n v="3"/>
    <n v="143129.41"/>
    <n v="2"/>
    <n v="0"/>
    <n v="1"/>
    <n v="64327.26"/>
    <x v="1"/>
    <n v="0"/>
    <x v="1"/>
  </r>
  <r>
    <n v="15756850"/>
    <n v="479"/>
    <s v="France"/>
    <s v="Male"/>
    <n v="40"/>
    <n v="1"/>
    <n v="0"/>
    <n v="2"/>
    <n v="0"/>
    <n v="0"/>
    <n v="114996.43"/>
    <x v="1"/>
    <n v="0"/>
    <x v="1"/>
  </r>
  <r>
    <n v="15677369"/>
    <n v="554"/>
    <s v="Germany"/>
    <s v="Female"/>
    <n v="37"/>
    <n v="4"/>
    <n v="58629.97"/>
    <n v="1"/>
    <n v="0"/>
    <n v="0"/>
    <n v="182038.6"/>
    <x v="1"/>
    <n v="0"/>
    <x v="1"/>
  </r>
  <r>
    <n v="15810834"/>
    <n v="525"/>
    <s v="Spain"/>
    <s v="Female"/>
    <n v="57"/>
    <n v="2"/>
    <n v="145965.32999999999"/>
    <n v="1"/>
    <n v="1"/>
    <n v="1"/>
    <n v="64448.36"/>
    <x v="1"/>
    <n v="0"/>
    <x v="1"/>
  </r>
  <r>
    <n v="15653620"/>
    <n v="546"/>
    <s v="France"/>
    <s v="Female"/>
    <n v="27"/>
    <n v="8"/>
    <n v="0"/>
    <n v="2"/>
    <n v="1"/>
    <n v="1"/>
    <n v="14858.1"/>
    <x v="1"/>
    <n v="0"/>
    <x v="0"/>
  </r>
  <r>
    <n v="15738721"/>
    <n v="773"/>
    <s v="Spain"/>
    <s v="Male"/>
    <n v="41"/>
    <n v="9"/>
    <n v="102827.44"/>
    <n v="1"/>
    <n v="0"/>
    <n v="1"/>
    <n v="64595.25"/>
    <x v="1"/>
    <n v="0"/>
    <x v="1"/>
  </r>
  <r>
    <n v="15771086"/>
    <n v="512"/>
    <s v="France"/>
    <s v="Female"/>
    <n v="36"/>
    <n v="3"/>
    <n v="84327.77"/>
    <n v="2"/>
    <n v="1"/>
    <n v="0"/>
    <n v="17675.36"/>
    <x v="1"/>
    <n v="0"/>
    <x v="0"/>
  </r>
  <r>
    <n v="15812009"/>
    <n v="662"/>
    <s v="Spain"/>
    <s v="Male"/>
    <n v="38"/>
    <n v="4"/>
    <n v="0"/>
    <n v="2"/>
    <n v="1"/>
    <n v="0"/>
    <n v="136259.65"/>
    <x v="1"/>
    <n v="0"/>
    <x v="1"/>
  </r>
  <r>
    <n v="15633922"/>
    <n v="755"/>
    <s v="France"/>
    <s v="Male"/>
    <n v="30"/>
    <n v="4"/>
    <n v="123217.66"/>
    <n v="2"/>
    <n v="0"/>
    <n v="1"/>
    <n v="144183.1"/>
    <x v="1"/>
    <n v="0"/>
    <x v="1"/>
  </r>
  <r>
    <n v="15779711"/>
    <n v="750"/>
    <s v="Spain"/>
    <s v="Female"/>
    <n v="38"/>
    <n v="7"/>
    <n v="97257.41"/>
    <n v="2"/>
    <n v="0"/>
    <n v="1"/>
    <n v="179883.04"/>
    <x v="1"/>
    <n v="0"/>
    <x v="1"/>
  </r>
  <r>
    <n v="15776433"/>
    <n v="730"/>
    <s v="Spain"/>
    <s v="Male"/>
    <n v="62"/>
    <n v="2"/>
    <n v="0"/>
    <n v="2"/>
    <n v="1"/>
    <n v="1"/>
    <n v="186489.95"/>
    <x v="1"/>
    <n v="0"/>
    <x v="1"/>
  </r>
  <r>
    <n v="15603925"/>
    <n v="779"/>
    <s v="Spain"/>
    <s v="Female"/>
    <n v="26"/>
    <n v="4"/>
    <n v="174318.13"/>
    <n v="2"/>
    <n v="0"/>
    <n v="1"/>
    <n v="38296.21"/>
    <x v="1"/>
    <n v="0"/>
    <x v="0"/>
  </r>
  <r>
    <n v="15688074"/>
    <n v="802"/>
    <s v="Germany"/>
    <s v="Male"/>
    <n v="31"/>
    <n v="1"/>
    <n v="125013.72"/>
    <n v="1"/>
    <n v="1"/>
    <n v="1"/>
    <n v="187658.09"/>
    <x v="1"/>
    <n v="0"/>
    <x v="1"/>
  </r>
  <r>
    <n v="15581229"/>
    <n v="502"/>
    <s v="Germany"/>
    <s v="Female"/>
    <n v="32"/>
    <n v="1"/>
    <n v="173340.83"/>
    <n v="1"/>
    <n v="0"/>
    <n v="1"/>
    <n v="122763.95"/>
    <x v="1"/>
    <n v="0"/>
    <x v="1"/>
  </r>
  <r>
    <n v="15698932"/>
    <n v="756"/>
    <s v="Germany"/>
    <s v="Male"/>
    <n v="44"/>
    <n v="10"/>
    <n v="137452.09"/>
    <n v="1"/>
    <n v="1"/>
    <n v="0"/>
    <n v="189543.9"/>
    <x v="1"/>
    <n v="0"/>
    <x v="1"/>
  </r>
  <r>
    <n v="15603065"/>
    <n v="751"/>
    <s v="France"/>
    <s v="Female"/>
    <n v="30"/>
    <n v="6"/>
    <n v="0"/>
    <n v="2"/>
    <n v="1"/>
    <n v="0"/>
    <n v="15766.1"/>
    <x v="1"/>
    <n v="0"/>
    <x v="0"/>
  </r>
  <r>
    <n v="15682585"/>
    <n v="593"/>
    <s v="France"/>
    <s v="Male"/>
    <n v="35"/>
    <n v="9"/>
    <n v="114193.24"/>
    <n v="1"/>
    <n v="1"/>
    <n v="0"/>
    <n v="71154.100000000006"/>
    <x v="1"/>
    <n v="0"/>
    <x v="1"/>
  </r>
  <r>
    <n v="15592389"/>
    <n v="684"/>
    <s v="France"/>
    <s v="Male"/>
    <n v="27"/>
    <n v="2"/>
    <n v="134603.88"/>
    <n v="1"/>
    <n v="1"/>
    <n v="1"/>
    <n v="71725.73"/>
    <x v="1"/>
    <n v="0"/>
    <x v="1"/>
  </r>
  <r>
    <n v="15804256"/>
    <n v="765"/>
    <s v="Germany"/>
    <s v="Male"/>
    <n v="36"/>
    <n v="8"/>
    <n v="92310.54"/>
    <n v="2"/>
    <n v="1"/>
    <n v="1"/>
    <n v="72924.56"/>
    <x v="1"/>
    <n v="0"/>
    <x v="1"/>
  </r>
  <r>
    <n v="15789484"/>
    <n v="751"/>
    <s v="Germany"/>
    <s v="Female"/>
    <n v="36"/>
    <n v="6"/>
    <n v="169831.46"/>
    <n v="2"/>
    <n v="1"/>
    <n v="1"/>
    <n v="27758.36"/>
    <x v="1"/>
    <n v="0"/>
    <x v="0"/>
  </r>
  <r>
    <n v="15720187"/>
    <n v="479"/>
    <s v="Germany"/>
    <s v="Female"/>
    <n v="30"/>
    <n v="7"/>
    <n v="143964.35999999999"/>
    <n v="2"/>
    <n v="1"/>
    <n v="0"/>
    <n v="41879.99"/>
    <x v="1"/>
    <n v="0"/>
    <x v="0"/>
  </r>
  <r>
    <n v="15568982"/>
    <n v="726"/>
    <s v="France"/>
    <s v="Female"/>
    <n v="24"/>
    <n v="6"/>
    <n v="0"/>
    <n v="2"/>
    <n v="1"/>
    <n v="1"/>
    <n v="54724.03"/>
    <x v="1"/>
    <n v="0"/>
    <x v="1"/>
  </r>
  <r>
    <n v="15614782"/>
    <n v="526"/>
    <s v="France"/>
    <s v="Male"/>
    <n v="36"/>
    <n v="1"/>
    <n v="0"/>
    <n v="1"/>
    <n v="1"/>
    <n v="0"/>
    <n v="160696.72"/>
    <x v="1"/>
    <n v="0"/>
    <x v="1"/>
  </r>
  <r>
    <n v="15803457"/>
    <n v="750"/>
    <s v="France"/>
    <s v="Female"/>
    <n v="32"/>
    <n v="5"/>
    <n v="0"/>
    <n v="2"/>
    <n v="1"/>
    <n v="0"/>
    <n v="95611.47"/>
    <x v="1"/>
    <n v="0"/>
    <x v="1"/>
  </r>
  <r>
    <n v="15669169"/>
    <n v="775"/>
    <s v="Spain"/>
    <s v="Male"/>
    <n v="29"/>
    <n v="10"/>
    <n v="0"/>
    <n v="2"/>
    <n v="1"/>
    <n v="1"/>
    <n v="68143.929999999993"/>
    <x v="1"/>
    <n v="0"/>
    <x v="1"/>
  </r>
  <r>
    <n v="15619708"/>
    <n v="745"/>
    <s v="France"/>
    <s v="Male"/>
    <n v="25"/>
    <n v="5"/>
    <n v="157993.15"/>
    <n v="2"/>
    <n v="1"/>
    <n v="0"/>
    <n v="146041.45000000001"/>
    <x v="1"/>
    <n v="0"/>
    <x v="1"/>
  </r>
  <r>
    <n v="15629117"/>
    <n v="584"/>
    <s v="France"/>
    <s v="Male"/>
    <n v="28"/>
    <n v="10"/>
    <n v="0"/>
    <n v="2"/>
    <n v="1"/>
    <n v="0"/>
    <n v="19834.32"/>
    <x v="1"/>
    <n v="0"/>
    <x v="0"/>
  </r>
  <r>
    <n v="15794413"/>
    <n v="416"/>
    <s v="France"/>
    <s v="Male"/>
    <n v="32"/>
    <n v="0"/>
    <n v="0"/>
    <n v="2"/>
    <n v="0"/>
    <n v="1"/>
    <n v="878.87"/>
    <x v="1"/>
    <n v="0"/>
    <x v="0"/>
  </r>
  <r>
    <n v="15682541"/>
    <n v="616"/>
    <s v="Spain"/>
    <s v="Female"/>
    <n v="36"/>
    <n v="6"/>
    <n v="132311.71"/>
    <n v="1"/>
    <n v="0"/>
    <n v="0"/>
    <n v="15462.84"/>
    <x v="1"/>
    <n v="0"/>
    <x v="0"/>
  </r>
  <r>
    <n v="15587562"/>
    <n v="484"/>
    <s v="France"/>
    <s v="Female"/>
    <n v="29"/>
    <n v="4"/>
    <n v="130114.39"/>
    <n v="1"/>
    <n v="1"/>
    <n v="0"/>
    <n v="164017.89000000001"/>
    <x v="1"/>
    <n v="0"/>
    <x v="1"/>
  </r>
  <r>
    <n v="15695846"/>
    <n v="684"/>
    <s v="France"/>
    <s v="Female"/>
    <n v="34"/>
    <n v="6"/>
    <n v="0"/>
    <n v="2"/>
    <n v="1"/>
    <n v="1"/>
    <n v="130928.22"/>
    <x v="1"/>
    <n v="0"/>
    <x v="1"/>
  </r>
  <r>
    <n v="15725311"/>
    <n v="726"/>
    <s v="France"/>
    <s v="Female"/>
    <n v="31"/>
    <n v="9"/>
    <n v="114722.05"/>
    <n v="2"/>
    <n v="1"/>
    <n v="1"/>
    <n v="98178.57"/>
    <x v="1"/>
    <n v="0"/>
    <x v="1"/>
  </r>
  <r>
    <n v="15733114"/>
    <n v="552"/>
    <s v="Spain"/>
    <s v="Male"/>
    <n v="45"/>
    <n v="9"/>
    <n v="0"/>
    <n v="2"/>
    <n v="1"/>
    <n v="0"/>
    <n v="26752.560000000001"/>
    <x v="1"/>
    <n v="0"/>
    <x v="0"/>
  </r>
  <r>
    <n v="15792365"/>
    <n v="501"/>
    <s v="France"/>
    <s v="Male"/>
    <n v="44"/>
    <n v="4"/>
    <n v="142051.07"/>
    <n v="2"/>
    <n v="0"/>
    <n v="1"/>
    <n v="74940.5"/>
    <x v="1"/>
    <n v="0"/>
    <x v="1"/>
  </r>
  <r>
    <n v="15740404"/>
    <n v="758"/>
    <s v="France"/>
    <s v="Female"/>
    <n v="34"/>
    <n v="3"/>
    <n v="0"/>
    <n v="2"/>
    <n v="1"/>
    <n v="1"/>
    <n v="124226.16"/>
    <x v="1"/>
    <n v="0"/>
    <x v="1"/>
  </r>
  <r>
    <n v="15668444"/>
    <n v="590"/>
    <s v="Spain"/>
    <s v="Female"/>
    <n v="44"/>
    <n v="3"/>
    <n v="139432.37"/>
    <n v="1"/>
    <n v="1"/>
    <n v="0"/>
    <n v="62222.81"/>
    <x v="1"/>
    <n v="0"/>
    <x v="1"/>
  </r>
  <r>
    <n v="15642394"/>
    <n v="529"/>
    <s v="Spain"/>
    <s v="Male"/>
    <n v="35"/>
    <n v="5"/>
    <n v="0"/>
    <n v="2"/>
    <n v="1"/>
    <n v="1"/>
    <n v="187288.5"/>
    <x v="1"/>
    <n v="0"/>
    <x v="1"/>
  </r>
  <r>
    <n v="15658485"/>
    <n v="785"/>
    <s v="France"/>
    <s v="Female"/>
    <n v="34"/>
    <n v="9"/>
    <n v="70302.48"/>
    <n v="1"/>
    <n v="1"/>
    <n v="1"/>
    <n v="68600.36"/>
    <x v="1"/>
    <n v="0"/>
    <x v="1"/>
  </r>
  <r>
    <n v="15788218"/>
    <n v="549"/>
    <s v="Spain"/>
    <s v="Female"/>
    <n v="24"/>
    <n v="9"/>
    <n v="0"/>
    <n v="2"/>
    <n v="1"/>
    <n v="1"/>
    <n v="14406.41"/>
    <x v="1"/>
    <n v="0"/>
    <x v="0"/>
  </r>
  <r>
    <n v="15777211"/>
    <n v="515"/>
    <s v="France"/>
    <s v="Male"/>
    <n v="65"/>
    <n v="7"/>
    <n v="92113.61"/>
    <n v="1"/>
    <n v="1"/>
    <n v="1"/>
    <n v="142548.32999999999"/>
    <x v="1"/>
    <n v="0"/>
    <x v="1"/>
  </r>
  <r>
    <n v="15613880"/>
    <n v="591"/>
    <s v="Spain"/>
    <s v="Male"/>
    <n v="58"/>
    <n v="5"/>
    <n v="128468.69"/>
    <n v="1"/>
    <n v="0"/>
    <n v="1"/>
    <n v="137254.54999999999"/>
    <x v="1"/>
    <n v="0"/>
    <x v="1"/>
  </r>
  <r>
    <n v="15647311"/>
    <n v="608"/>
    <s v="Spain"/>
    <s v="Female"/>
    <n v="41"/>
    <n v="1"/>
    <n v="83807.86"/>
    <n v="1"/>
    <n v="0"/>
    <n v="1"/>
    <n v="112542.58"/>
    <x v="1"/>
    <n v="0"/>
    <x v="1"/>
  </r>
  <r>
    <n v="15632210"/>
    <n v="657"/>
    <s v="Germany"/>
    <s v="Male"/>
    <n v="25"/>
    <n v="2"/>
    <n v="171770.55"/>
    <n v="1"/>
    <n v="1"/>
    <n v="0"/>
    <n v="22745.5"/>
    <x v="1"/>
    <n v="0"/>
    <x v="0"/>
  </r>
  <r>
    <n v="15726631"/>
    <n v="758"/>
    <s v="France"/>
    <s v="Female"/>
    <n v="39"/>
    <n v="6"/>
    <n v="127357.75999999999"/>
    <n v="1"/>
    <n v="0"/>
    <n v="1"/>
    <n v="56577"/>
    <x v="1"/>
    <n v="0"/>
    <x v="1"/>
  </r>
  <r>
    <n v="15645248"/>
    <n v="510"/>
    <s v="France"/>
    <s v="Female"/>
    <n v="30"/>
    <n v="0"/>
    <n v="0"/>
    <n v="2"/>
    <n v="1"/>
    <n v="1"/>
    <n v="130553.47"/>
    <x v="1"/>
    <n v="0"/>
    <x v="1"/>
  </r>
  <r>
    <n v="15658032"/>
    <n v="701"/>
    <s v="France"/>
    <s v="Male"/>
    <n v="39"/>
    <n v="2"/>
    <n v="0"/>
    <n v="2"/>
    <n v="1"/>
    <n v="1"/>
    <n v="82526.92"/>
    <x v="1"/>
    <n v="0"/>
    <x v="1"/>
  </r>
  <r>
    <n v="15694366"/>
    <n v="714"/>
    <s v="Germany"/>
    <s v="Male"/>
    <n v="42"/>
    <n v="2"/>
    <n v="177640.09"/>
    <n v="1"/>
    <n v="0"/>
    <n v="1"/>
    <n v="47166.55"/>
    <x v="1"/>
    <n v="0"/>
    <x v="1"/>
  </r>
  <r>
    <n v="15714689"/>
    <n v="591"/>
    <s v="Spain"/>
    <s v="Male"/>
    <n v="29"/>
    <n v="1"/>
    <n v="97541.24"/>
    <n v="1"/>
    <n v="1"/>
    <n v="1"/>
    <n v="196356.17"/>
    <x v="1"/>
    <n v="0"/>
    <x v="1"/>
  </r>
  <r>
    <n v="15788659"/>
    <n v="695"/>
    <s v="France"/>
    <s v="Male"/>
    <n v="46"/>
    <n v="4"/>
    <n v="0"/>
    <n v="2"/>
    <n v="1"/>
    <n v="1"/>
    <n v="137537.22"/>
    <x v="1"/>
    <n v="0"/>
    <x v="1"/>
  </r>
  <r>
    <n v="15712825"/>
    <n v="511"/>
    <s v="Spain"/>
    <s v="Female"/>
    <n v="29"/>
    <n v="9"/>
    <n v="0"/>
    <n v="2"/>
    <n v="0"/>
    <n v="1"/>
    <n v="140676.98000000001"/>
    <x v="1"/>
    <n v="0"/>
    <x v="1"/>
  </r>
  <r>
    <n v="15624623"/>
    <n v="516"/>
    <s v="France"/>
    <s v="Male"/>
    <n v="35"/>
    <n v="10"/>
    <n v="104088.59"/>
    <n v="2"/>
    <n v="0"/>
    <n v="0"/>
    <n v="119666"/>
    <x v="1"/>
    <n v="0"/>
    <x v="1"/>
  </r>
  <r>
    <n v="15789669"/>
    <n v="510"/>
    <s v="France"/>
    <s v="Male"/>
    <n v="65"/>
    <n v="2"/>
    <n v="0"/>
    <n v="2"/>
    <n v="1"/>
    <n v="1"/>
    <n v="48071.61"/>
    <x v="1"/>
    <n v="0"/>
    <x v="1"/>
  </r>
  <r>
    <n v="15811773"/>
    <n v="543"/>
    <s v="France"/>
    <s v="Male"/>
    <n v="36"/>
    <n v="4"/>
    <n v="0"/>
    <n v="2"/>
    <n v="1"/>
    <n v="1"/>
    <n v="141210.5"/>
    <x v="1"/>
    <n v="0"/>
    <x v="1"/>
  </r>
  <r>
    <n v="15619360"/>
    <n v="472"/>
    <s v="Spain"/>
    <s v="Male"/>
    <n v="40"/>
    <n v="4"/>
    <n v="0"/>
    <n v="1"/>
    <n v="1"/>
    <n v="0"/>
    <n v="70154.22"/>
    <x v="1"/>
    <n v="0"/>
    <x v="1"/>
  </r>
  <r>
    <n v="15601274"/>
    <n v="667"/>
    <s v="Spain"/>
    <s v="Female"/>
    <n v="40"/>
    <n v="1"/>
    <n v="146502.07"/>
    <n v="1"/>
    <n v="1"/>
    <n v="0"/>
    <n v="19162.89"/>
    <x v="1"/>
    <n v="0"/>
    <x v="0"/>
  </r>
  <r>
    <n v="15787619"/>
    <n v="844"/>
    <s v="France"/>
    <s v="Male"/>
    <n v="18"/>
    <n v="2"/>
    <n v="160980.03"/>
    <n v="1"/>
    <n v="0"/>
    <n v="0"/>
    <n v="145936.28"/>
    <x v="1"/>
    <n v="0"/>
    <x v="1"/>
  </r>
  <r>
    <n v="15677305"/>
    <n v="490"/>
    <s v="France"/>
    <s v="Female"/>
    <n v="35"/>
    <n v="7"/>
    <n v="107749.03"/>
    <n v="1"/>
    <n v="1"/>
    <n v="1"/>
    <n v="3937.37"/>
    <x v="1"/>
    <n v="0"/>
    <x v="0"/>
  </r>
  <r>
    <n v="15809616"/>
    <n v="626"/>
    <s v="Spain"/>
    <s v="Male"/>
    <n v="26"/>
    <n v="8"/>
    <n v="0"/>
    <n v="2"/>
    <n v="0"/>
    <n v="0"/>
    <n v="191420.71"/>
    <x v="1"/>
    <n v="0"/>
    <x v="1"/>
  </r>
  <r>
    <n v="15662100"/>
    <n v="850"/>
    <s v="Germany"/>
    <s v="Female"/>
    <n v="44"/>
    <n v="5"/>
    <n v="128605.32"/>
    <n v="1"/>
    <n v="0"/>
    <n v="1"/>
    <n v="171096.2"/>
    <x v="1"/>
    <n v="0"/>
    <x v="1"/>
  </r>
  <r>
    <n v="15614049"/>
    <n v="664"/>
    <s v="France"/>
    <s v="Male"/>
    <n v="55"/>
    <n v="8"/>
    <n v="0"/>
    <n v="2"/>
    <n v="1"/>
    <n v="1"/>
    <n v="139161.64000000001"/>
    <x v="1"/>
    <n v="0"/>
    <x v="1"/>
  </r>
  <r>
    <n v="15680772"/>
    <n v="721"/>
    <s v="Spain"/>
    <s v="Female"/>
    <n v="36"/>
    <n v="2"/>
    <n v="0"/>
    <n v="2"/>
    <n v="1"/>
    <n v="1"/>
    <n v="106977.8"/>
    <x v="1"/>
    <n v="0"/>
    <x v="1"/>
  </r>
  <r>
    <n v="15666633"/>
    <n v="758"/>
    <s v="Spain"/>
    <s v="Male"/>
    <n v="56"/>
    <n v="1"/>
    <n v="0"/>
    <n v="2"/>
    <n v="1"/>
    <n v="1"/>
    <n v="10643.38"/>
    <x v="1"/>
    <n v="0"/>
    <x v="0"/>
  </r>
  <r>
    <n v="15628112"/>
    <n v="771"/>
    <s v="Germany"/>
    <s v="Female"/>
    <n v="36"/>
    <n v="5"/>
    <n v="77846.899999999994"/>
    <n v="1"/>
    <n v="0"/>
    <n v="0"/>
    <n v="99805.99"/>
    <x v="1"/>
    <n v="0"/>
    <x v="1"/>
  </r>
  <r>
    <n v="15690134"/>
    <n v="464"/>
    <s v="Germany"/>
    <s v="Female"/>
    <n v="42"/>
    <n v="3"/>
    <n v="85679.25"/>
    <n v="1"/>
    <n v="1"/>
    <n v="1"/>
    <n v="164104.74"/>
    <x v="1"/>
    <n v="0"/>
    <x v="1"/>
  </r>
  <r>
    <n v="15734565"/>
    <n v="696"/>
    <s v="France"/>
    <s v="Male"/>
    <n v="29"/>
    <n v="8"/>
    <n v="0"/>
    <n v="2"/>
    <n v="1"/>
    <n v="0"/>
    <n v="191166.09"/>
    <x v="1"/>
    <n v="0"/>
    <x v="1"/>
  </r>
  <r>
    <n v="15742358"/>
    <n v="696"/>
    <s v="Germany"/>
    <s v="Male"/>
    <n v="32"/>
    <n v="8"/>
    <n v="101160.99"/>
    <n v="1"/>
    <n v="1"/>
    <n v="1"/>
    <n v="115916.55"/>
    <x v="1"/>
    <n v="0"/>
    <x v="1"/>
  </r>
  <r>
    <n v="15689044"/>
    <n v="539"/>
    <s v="France"/>
    <s v="Male"/>
    <n v="37"/>
    <n v="2"/>
    <n v="127609.59"/>
    <n v="1"/>
    <n v="1"/>
    <n v="0"/>
    <n v="98646.22"/>
    <x v="1"/>
    <n v="0"/>
    <x v="1"/>
  </r>
  <r>
    <n v="15743192"/>
    <n v="623"/>
    <s v="France"/>
    <s v="Female"/>
    <n v="44"/>
    <n v="6"/>
    <n v="0"/>
    <n v="2"/>
    <n v="0"/>
    <n v="0"/>
    <n v="167162.43"/>
    <x v="1"/>
    <n v="0"/>
    <x v="1"/>
  </r>
  <r>
    <n v="15580146"/>
    <n v="738"/>
    <s v="France"/>
    <s v="Male"/>
    <n v="31"/>
    <n v="9"/>
    <n v="82674.149999999994"/>
    <n v="1"/>
    <n v="1"/>
    <n v="0"/>
    <n v="41970.720000000001"/>
    <x v="1"/>
    <n v="0"/>
    <x v="0"/>
  </r>
  <r>
    <n v="15644753"/>
    <n v="848"/>
    <s v="Spain"/>
    <s v="Male"/>
    <n v="40"/>
    <n v="3"/>
    <n v="110929.96"/>
    <n v="1"/>
    <n v="1"/>
    <n v="1"/>
    <n v="30876.84"/>
    <x v="1"/>
    <n v="0"/>
    <x v="0"/>
  </r>
  <r>
    <n v="15625021"/>
    <n v="585"/>
    <s v="France"/>
    <s v="Male"/>
    <n v="42"/>
    <n v="2"/>
    <n v="0"/>
    <n v="2"/>
    <n v="1"/>
    <n v="1"/>
    <n v="18657.77"/>
    <x v="1"/>
    <n v="0"/>
    <x v="0"/>
  </r>
  <r>
    <n v="15651280"/>
    <n v="742"/>
    <s v="Germany"/>
    <s v="Male"/>
    <n v="35"/>
    <n v="5"/>
    <n v="136857"/>
    <n v="1"/>
    <n v="0"/>
    <n v="0"/>
    <n v="84509.57"/>
    <x v="1"/>
    <n v="0"/>
    <x v="1"/>
  </r>
  <r>
    <n v="15709737"/>
    <n v="643"/>
    <s v="France"/>
    <s v="Male"/>
    <n v="36"/>
    <n v="7"/>
    <n v="161064.64000000001"/>
    <n v="2"/>
    <n v="0"/>
    <n v="1"/>
    <n v="84294.82"/>
    <x v="1"/>
    <n v="0"/>
    <x v="1"/>
  </r>
  <r>
    <n v="15613085"/>
    <n v="628"/>
    <s v="Spain"/>
    <s v="Female"/>
    <n v="33"/>
    <n v="3"/>
    <n v="0"/>
    <n v="1"/>
    <n v="1"/>
    <n v="1"/>
    <n v="188193.25"/>
    <x v="1"/>
    <n v="0"/>
    <x v="1"/>
  </r>
  <r>
    <n v="15713853"/>
    <n v="732"/>
    <s v="Germany"/>
    <s v="Male"/>
    <n v="42"/>
    <n v="9"/>
    <n v="108748.08"/>
    <n v="2"/>
    <n v="1"/>
    <n v="1"/>
    <n v="65323.11"/>
    <x v="1"/>
    <n v="0"/>
    <x v="1"/>
  </r>
  <r>
    <n v="15600651"/>
    <n v="749"/>
    <s v="France"/>
    <s v="Male"/>
    <n v="24"/>
    <n v="1"/>
    <n v="0"/>
    <n v="3"/>
    <n v="1"/>
    <n v="1"/>
    <n v="47911.03"/>
    <x v="1"/>
    <n v="1"/>
    <x v="1"/>
  </r>
  <r>
    <n v="15777352"/>
    <n v="568"/>
    <s v="Spain"/>
    <s v="Female"/>
    <n v="32"/>
    <n v="7"/>
    <n v="169399.6"/>
    <n v="1"/>
    <n v="1"/>
    <n v="0"/>
    <n v="61936.22"/>
    <x v="1"/>
    <n v="0"/>
    <x v="1"/>
  </r>
  <r>
    <n v="15717225"/>
    <n v="544"/>
    <s v="France"/>
    <s v="Female"/>
    <n v="21"/>
    <n v="10"/>
    <n v="161525.96"/>
    <n v="2"/>
    <n v="1"/>
    <n v="0"/>
    <n v="9262.77"/>
    <x v="1"/>
    <n v="0"/>
    <x v="0"/>
  </r>
  <r>
    <n v="15778463"/>
    <n v="657"/>
    <s v="France"/>
    <s v="Female"/>
    <n v="37"/>
    <n v="6"/>
    <n v="95845.6"/>
    <n v="1"/>
    <n v="1"/>
    <n v="0"/>
    <n v="122218.23"/>
    <x v="1"/>
    <n v="0"/>
    <x v="1"/>
  </r>
  <r>
    <n v="15593601"/>
    <n v="734"/>
    <s v="France"/>
    <s v="Male"/>
    <n v="34"/>
    <n v="6"/>
    <n v="133598.39999999999"/>
    <n v="1"/>
    <n v="1"/>
    <n v="1"/>
    <n v="13107.24"/>
    <x v="1"/>
    <n v="0"/>
    <x v="0"/>
  </r>
  <r>
    <n v="15592461"/>
    <n v="603"/>
    <s v="Germany"/>
    <s v="Male"/>
    <n v="26"/>
    <n v="4"/>
    <n v="109166.37"/>
    <n v="1"/>
    <n v="1"/>
    <n v="1"/>
    <n v="92840.67"/>
    <x v="1"/>
    <n v="0"/>
    <x v="1"/>
  </r>
  <r>
    <n v="15754605"/>
    <n v="563"/>
    <s v="France"/>
    <s v="Female"/>
    <n v="39"/>
    <n v="5"/>
    <n v="0"/>
    <n v="2"/>
    <n v="1"/>
    <n v="1"/>
    <n v="17603.810000000001"/>
    <x v="1"/>
    <n v="0"/>
    <x v="0"/>
  </r>
  <r>
    <n v="15702014"/>
    <n v="555"/>
    <s v="Spain"/>
    <s v="Male"/>
    <n v="33"/>
    <n v="1"/>
    <n v="56084.69"/>
    <n v="2"/>
    <n v="0"/>
    <n v="0"/>
    <n v="178798.13"/>
    <x v="1"/>
    <n v="0"/>
    <x v="1"/>
  </r>
  <r>
    <n v="15654238"/>
    <n v="673"/>
    <s v="France"/>
    <s v="Female"/>
    <n v="40"/>
    <n v="5"/>
    <n v="137494.28"/>
    <n v="1"/>
    <n v="1"/>
    <n v="0"/>
    <n v="81753.919999999998"/>
    <x v="1"/>
    <n v="0"/>
    <x v="1"/>
  </r>
  <r>
    <n v="15656333"/>
    <n v="574"/>
    <s v="France"/>
    <s v="Female"/>
    <n v="33"/>
    <n v="3"/>
    <n v="134348.57"/>
    <n v="1"/>
    <n v="1"/>
    <n v="0"/>
    <n v="63163.99"/>
    <x v="1"/>
    <n v="0"/>
    <x v="1"/>
  </r>
  <r>
    <n v="15656176"/>
    <n v="501"/>
    <s v="France"/>
    <s v="Male"/>
    <n v="57"/>
    <n v="10"/>
    <n v="0"/>
    <n v="2"/>
    <n v="1"/>
    <n v="1"/>
    <n v="47847.19"/>
    <x v="1"/>
    <n v="0"/>
    <x v="1"/>
  </r>
  <r>
    <n v="15750803"/>
    <n v="693"/>
    <s v="France"/>
    <s v="Female"/>
    <n v="30"/>
    <n v="6"/>
    <n v="127992.25"/>
    <n v="1"/>
    <n v="1"/>
    <n v="1"/>
    <n v="50457.2"/>
    <x v="1"/>
    <n v="0"/>
    <x v="1"/>
  </r>
  <r>
    <n v="15631681"/>
    <n v="807"/>
    <s v="Spain"/>
    <s v="Female"/>
    <n v="43"/>
    <n v="0"/>
    <n v="0"/>
    <n v="2"/>
    <n v="0"/>
    <n v="1"/>
    <n v="85523.24"/>
    <x v="1"/>
    <n v="0"/>
    <x v="1"/>
  </r>
  <r>
    <n v="15650068"/>
    <n v="511"/>
    <s v="France"/>
    <s v="Male"/>
    <n v="58"/>
    <n v="0"/>
    <n v="149117.31"/>
    <n v="1"/>
    <n v="1"/>
    <n v="1"/>
    <n v="162599.51"/>
    <x v="1"/>
    <n v="0"/>
    <x v="1"/>
  </r>
  <r>
    <n v="15685320"/>
    <n v="767"/>
    <s v="France"/>
    <s v="Male"/>
    <n v="36"/>
    <n v="3"/>
    <n v="139180.20000000001"/>
    <n v="1"/>
    <n v="0"/>
    <n v="0"/>
    <n v="123880.19"/>
    <x v="1"/>
    <n v="0"/>
    <x v="1"/>
  </r>
  <r>
    <n v="15706647"/>
    <n v="761"/>
    <s v="France"/>
    <s v="Male"/>
    <n v="31"/>
    <n v="7"/>
    <n v="0"/>
    <n v="3"/>
    <n v="1"/>
    <n v="1"/>
    <n v="166698.18"/>
    <x v="1"/>
    <n v="1"/>
    <x v="1"/>
  </r>
  <r>
    <n v="15622911"/>
    <n v="759"/>
    <s v="France"/>
    <s v="Male"/>
    <n v="42"/>
    <n v="4"/>
    <n v="105420.18"/>
    <n v="1"/>
    <n v="0"/>
    <n v="1"/>
    <n v="121409.06"/>
    <x v="1"/>
    <n v="0"/>
    <x v="1"/>
  </r>
  <r>
    <n v="15653780"/>
    <n v="621"/>
    <s v="France"/>
    <s v="Female"/>
    <n v="43"/>
    <n v="5"/>
    <n v="0"/>
    <n v="1"/>
    <n v="1"/>
    <n v="1"/>
    <n v="47578.45"/>
    <x v="1"/>
    <n v="0"/>
    <x v="1"/>
  </r>
  <r>
    <n v="15700696"/>
    <n v="738"/>
    <s v="Spain"/>
    <s v="Male"/>
    <n v="31"/>
    <n v="9"/>
    <n v="79019.8"/>
    <n v="1"/>
    <n v="1"/>
    <n v="1"/>
    <n v="18606.23"/>
    <x v="1"/>
    <n v="0"/>
    <x v="0"/>
  </r>
  <r>
    <n v="15573112"/>
    <n v="602"/>
    <s v="Spain"/>
    <s v="Male"/>
    <n v="29"/>
    <n v="5"/>
    <n v="103907.28"/>
    <n v="1"/>
    <n v="1"/>
    <n v="0"/>
    <n v="161229.84"/>
    <x v="1"/>
    <n v="0"/>
    <x v="1"/>
  </r>
  <r>
    <n v="15674991"/>
    <n v="667"/>
    <s v="France"/>
    <s v="Male"/>
    <n v="42"/>
    <n v="9"/>
    <n v="0"/>
    <n v="2"/>
    <n v="0"/>
    <n v="1"/>
    <n v="58137.42"/>
    <x v="1"/>
    <n v="0"/>
    <x v="1"/>
  </r>
  <r>
    <n v="15718369"/>
    <n v="795"/>
    <s v="Germany"/>
    <s v="Female"/>
    <n v="33"/>
    <n v="9"/>
    <n v="130862.43"/>
    <n v="1"/>
    <n v="1"/>
    <n v="1"/>
    <n v="114935.21"/>
    <x v="1"/>
    <n v="0"/>
    <x v="1"/>
  </r>
  <r>
    <n v="15632264"/>
    <n v="476"/>
    <s v="France"/>
    <s v="Female"/>
    <n v="34"/>
    <n v="10"/>
    <n v="0"/>
    <n v="2"/>
    <n v="1"/>
    <n v="0"/>
    <n v="26260.98"/>
    <x v="1"/>
    <n v="0"/>
    <x v="0"/>
  </r>
  <r>
    <n v="15580203"/>
    <n v="674"/>
    <s v="Spain"/>
    <s v="Male"/>
    <n v="39"/>
    <n v="6"/>
    <n v="120193.42"/>
    <n v="1"/>
    <n v="0"/>
    <n v="0"/>
    <n v="100130.95"/>
    <x v="1"/>
    <n v="0"/>
    <x v="1"/>
  </r>
  <r>
    <n v="15575492"/>
    <n v="828"/>
    <s v="France"/>
    <s v="Female"/>
    <n v="41"/>
    <n v="7"/>
    <n v="0"/>
    <n v="2"/>
    <n v="1"/>
    <n v="0"/>
    <n v="171378.77"/>
    <x v="1"/>
    <n v="0"/>
    <x v="1"/>
  </r>
  <r>
    <n v="15648064"/>
    <n v="649"/>
    <s v="France"/>
    <s v="Male"/>
    <n v="33"/>
    <n v="2"/>
    <n v="0"/>
    <n v="2"/>
    <n v="1"/>
    <n v="0"/>
    <n v="2010.98"/>
    <x v="1"/>
    <n v="0"/>
    <x v="0"/>
  </r>
  <r>
    <n v="15756475"/>
    <n v="551"/>
    <s v="Germany"/>
    <s v="Male"/>
    <n v="31"/>
    <n v="9"/>
    <n v="82293.820000000007"/>
    <n v="2"/>
    <n v="1"/>
    <n v="1"/>
    <n v="91565.25"/>
    <x v="1"/>
    <n v="0"/>
    <x v="1"/>
  </r>
  <r>
    <n v="15776231"/>
    <n v="626"/>
    <s v="Germany"/>
    <s v="Male"/>
    <n v="35"/>
    <n v="4"/>
    <n v="88109.81"/>
    <n v="1"/>
    <n v="1"/>
    <n v="1"/>
    <n v="32825.5"/>
    <x v="1"/>
    <n v="0"/>
    <x v="0"/>
  </r>
  <r>
    <n v="15667871"/>
    <n v="572"/>
    <s v="Spain"/>
    <s v="Male"/>
    <n v="35"/>
    <n v="4"/>
    <n v="152390.26"/>
    <n v="1"/>
    <n v="1"/>
    <n v="0"/>
    <n v="128123.66"/>
    <x v="1"/>
    <n v="0"/>
    <x v="1"/>
  </r>
  <r>
    <n v="15724296"/>
    <n v="684"/>
    <s v="Spain"/>
    <s v="Male"/>
    <n v="41"/>
    <n v="2"/>
    <n v="119782.72"/>
    <n v="2"/>
    <n v="0"/>
    <n v="0"/>
    <n v="120284.67"/>
    <x v="1"/>
    <n v="0"/>
    <x v="1"/>
  </r>
  <r>
    <n v="15721935"/>
    <n v="521"/>
    <s v="France"/>
    <s v="Male"/>
    <n v="25"/>
    <n v="7"/>
    <n v="0"/>
    <n v="2"/>
    <n v="1"/>
    <n v="1"/>
    <n v="157878.67000000001"/>
    <x v="1"/>
    <n v="0"/>
    <x v="1"/>
  </r>
  <r>
    <n v="15598883"/>
    <n v="599"/>
    <s v="Spain"/>
    <s v="Female"/>
    <n v="37"/>
    <n v="2"/>
    <n v="0"/>
    <n v="2"/>
    <n v="1"/>
    <n v="1"/>
    <n v="143739.29"/>
    <x v="1"/>
    <n v="0"/>
    <x v="1"/>
  </r>
  <r>
    <n v="15807709"/>
    <n v="714"/>
    <s v="Germany"/>
    <s v="Female"/>
    <n v="55"/>
    <n v="9"/>
    <n v="180075.22"/>
    <n v="1"/>
    <n v="1"/>
    <n v="1"/>
    <n v="100127.71"/>
    <x v="1"/>
    <n v="0"/>
    <x v="1"/>
  </r>
  <r>
    <n v="15636684"/>
    <n v="727"/>
    <s v="France"/>
    <s v="Male"/>
    <n v="34"/>
    <n v="10"/>
    <n v="0"/>
    <n v="2"/>
    <n v="1"/>
    <n v="1"/>
    <n v="198637.34"/>
    <x v="1"/>
    <n v="0"/>
    <x v="1"/>
  </r>
  <r>
    <n v="15584766"/>
    <n v="557"/>
    <s v="France"/>
    <s v="Male"/>
    <n v="33"/>
    <n v="3"/>
    <n v="54503.55"/>
    <n v="1"/>
    <n v="1"/>
    <n v="1"/>
    <n v="371.05"/>
    <x v="1"/>
    <n v="0"/>
    <x v="0"/>
  </r>
  <r>
    <n v="15745417"/>
    <n v="707"/>
    <s v="France"/>
    <s v="Male"/>
    <n v="58"/>
    <n v="6"/>
    <n v="89685.92"/>
    <n v="1"/>
    <n v="0"/>
    <n v="1"/>
    <n v="126471.13"/>
    <x v="1"/>
    <n v="0"/>
    <x v="1"/>
  </r>
  <r>
    <n v="15590876"/>
    <n v="764"/>
    <s v="France"/>
    <s v="Female"/>
    <n v="24"/>
    <n v="7"/>
    <n v="106234.02"/>
    <n v="1"/>
    <n v="0"/>
    <n v="0"/>
    <n v="115676.38"/>
    <x v="1"/>
    <n v="0"/>
    <x v="1"/>
  </r>
  <r>
    <n v="15675522"/>
    <n v="628"/>
    <s v="Germany"/>
    <s v="Female"/>
    <n v="30"/>
    <n v="9"/>
    <n v="132351.29"/>
    <n v="2"/>
    <n v="1"/>
    <n v="1"/>
    <n v="74169.13"/>
    <x v="1"/>
    <n v="0"/>
    <x v="1"/>
  </r>
  <r>
    <n v="15677371"/>
    <n v="629"/>
    <s v="Spain"/>
    <s v="Female"/>
    <n v="30"/>
    <n v="2"/>
    <n v="34013.629999999997"/>
    <n v="1"/>
    <n v="1"/>
    <n v="0"/>
    <n v="19570.63"/>
    <x v="1"/>
    <n v="0"/>
    <x v="0"/>
  </r>
  <r>
    <n v="15691625"/>
    <n v="537"/>
    <s v="Germany"/>
    <s v="Female"/>
    <n v="41"/>
    <n v="3"/>
    <n v="138306.34"/>
    <n v="1"/>
    <n v="1"/>
    <n v="0"/>
    <n v="106761.47"/>
    <x v="1"/>
    <n v="0"/>
    <x v="1"/>
  </r>
  <r>
    <n v="15625881"/>
    <n v="634"/>
    <s v="Germany"/>
    <s v="Male"/>
    <n v="37"/>
    <n v="3"/>
    <n v="111432.77"/>
    <n v="2"/>
    <n v="1"/>
    <n v="1"/>
    <n v="167032.49"/>
    <x v="1"/>
    <n v="0"/>
    <x v="1"/>
  </r>
  <r>
    <n v="15785542"/>
    <s v="NULL"/>
    <s v="Germany"/>
    <s v="Male"/>
    <n v="26"/>
    <n v="4"/>
    <n v="118287.01"/>
    <n v="2"/>
    <n v="0"/>
    <n v="0"/>
    <s v="NULL"/>
    <x v="1"/>
    <n v="0"/>
    <x v="1"/>
  </r>
  <r>
    <n v="15662403"/>
    <n v="622"/>
    <s v="France"/>
    <s v="Female"/>
    <n v="32"/>
    <n v="6"/>
    <n v="169089.38"/>
    <n v="2"/>
    <n v="1"/>
    <n v="0"/>
    <n v="101057.95"/>
    <x v="1"/>
    <n v="0"/>
    <x v="1"/>
  </r>
  <r>
    <n v="15595440"/>
    <n v="508"/>
    <s v="France"/>
    <s v="Male"/>
    <n v="49"/>
    <n v="7"/>
    <n v="122451.46"/>
    <n v="2"/>
    <n v="1"/>
    <n v="1"/>
    <n v="75808.100000000006"/>
    <x v="1"/>
    <n v="0"/>
    <x v="1"/>
  </r>
  <r>
    <n v="15773039"/>
    <n v="550"/>
    <s v="France"/>
    <s v="Male"/>
    <n v="37"/>
    <n v="3"/>
    <n v="0"/>
    <n v="1"/>
    <n v="1"/>
    <n v="1"/>
    <n v="179670.31"/>
    <x v="1"/>
    <n v="0"/>
    <x v="1"/>
  </r>
  <r>
    <n v="15694717"/>
    <n v="544"/>
    <s v="Germany"/>
    <s v="Male"/>
    <n v="37"/>
    <n v="2"/>
    <n v="79731.91"/>
    <n v="1"/>
    <n v="1"/>
    <n v="1"/>
    <n v="57558.95"/>
    <x v="1"/>
    <n v="0"/>
    <x v="1"/>
  </r>
  <r>
    <n v="15786014"/>
    <n v="568"/>
    <s v="France"/>
    <s v="Male"/>
    <n v="28"/>
    <n v="5"/>
    <n v="145105.64000000001"/>
    <n v="2"/>
    <n v="1"/>
    <n v="0"/>
    <n v="185489.11"/>
    <x v="1"/>
    <n v="0"/>
    <x v="1"/>
  </r>
  <r>
    <n v="15573318"/>
    <n v="610"/>
    <s v="France"/>
    <s v="Male"/>
    <n v="26"/>
    <n v="8"/>
    <n v="0"/>
    <n v="2"/>
    <n v="1"/>
    <n v="0"/>
    <n v="166031.07999999999"/>
    <x v="1"/>
    <n v="0"/>
    <x v="1"/>
  </r>
  <r>
    <n v="15626900"/>
    <n v="427"/>
    <s v="France"/>
    <s v="Male"/>
    <n v="29"/>
    <n v="1"/>
    <n v="141325.56"/>
    <n v="1"/>
    <n v="1"/>
    <n v="1"/>
    <n v="93839.3"/>
    <x v="1"/>
    <n v="0"/>
    <x v="1"/>
  </r>
  <r>
    <n v="15701376"/>
    <n v="668"/>
    <s v="Germany"/>
    <s v="Male"/>
    <n v="37"/>
    <n v="10"/>
    <n v="152958.29"/>
    <n v="2"/>
    <n v="1"/>
    <n v="1"/>
    <n v="159585.60999999999"/>
    <x v="1"/>
    <n v="0"/>
    <x v="1"/>
  </r>
  <r>
    <n v="15591969"/>
    <n v="497"/>
    <s v="Spain"/>
    <s v="Male"/>
    <n v="27"/>
    <n v="9"/>
    <n v="75263.16"/>
    <n v="1"/>
    <n v="1"/>
    <n v="1"/>
    <n v="164825.04"/>
    <x v="1"/>
    <n v="0"/>
    <x v="1"/>
  </r>
  <r>
    <n v="15743040"/>
    <n v="724"/>
    <s v="Germany"/>
    <s v="Male"/>
    <n v="41"/>
    <n v="2"/>
    <n v="127892.57"/>
    <n v="2"/>
    <n v="0"/>
    <n v="1"/>
    <n v="199645.45"/>
    <x v="1"/>
    <n v="0"/>
    <x v="1"/>
  </r>
  <r>
    <n v="15624528"/>
    <n v="664"/>
    <s v="Germany"/>
    <s v="Male"/>
    <n v="26"/>
    <n v="7"/>
    <n v="116244.14"/>
    <n v="2"/>
    <n v="1"/>
    <n v="1"/>
    <n v="95145.14"/>
    <x v="1"/>
    <n v="0"/>
    <x v="1"/>
  </r>
  <r>
    <n v="15805955"/>
    <n v="638"/>
    <s v="France"/>
    <s v="Female"/>
    <n v="48"/>
    <n v="10"/>
    <n v="138333.03"/>
    <n v="1"/>
    <n v="1"/>
    <n v="1"/>
    <n v="47679.14"/>
    <x v="1"/>
    <n v="0"/>
    <x v="1"/>
  </r>
  <r>
    <n v="15719856"/>
    <n v="646"/>
    <s v="France"/>
    <s v="Female"/>
    <n v="45"/>
    <n v="3"/>
    <n v="47134.75"/>
    <n v="1"/>
    <n v="1"/>
    <n v="1"/>
    <n v="57236.44"/>
    <x v="1"/>
    <n v="0"/>
    <x v="1"/>
  </r>
  <r>
    <n v="15784597"/>
    <n v="648"/>
    <s v="France"/>
    <s v="Male"/>
    <n v="26"/>
    <n v="9"/>
    <n v="162923.85"/>
    <n v="1"/>
    <n v="1"/>
    <n v="0"/>
    <n v="98368.24"/>
    <x v="1"/>
    <n v="0"/>
    <x v="1"/>
  </r>
  <r>
    <n v="15814035"/>
    <n v="601"/>
    <s v="France"/>
    <s v="Male"/>
    <n v="29"/>
    <n v="9"/>
    <n v="0"/>
    <n v="1"/>
    <n v="1"/>
    <n v="1"/>
    <n v="80393.27"/>
    <x v="1"/>
    <n v="0"/>
    <x v="1"/>
  </r>
  <r>
    <n v="15705515"/>
    <n v="587"/>
    <s v="Germany"/>
    <s v="Male"/>
    <n v="40"/>
    <n v="5"/>
    <n v="138241.9"/>
    <n v="2"/>
    <n v="1"/>
    <n v="0"/>
    <n v="159418.1"/>
    <x v="1"/>
    <n v="0"/>
    <x v="1"/>
  </r>
  <r>
    <n v="15773456"/>
    <n v="678"/>
    <s v="Germany"/>
    <s v="Male"/>
    <n v="36"/>
    <n v="3"/>
    <n v="145747.67000000001"/>
    <n v="2"/>
    <n v="0"/>
    <n v="1"/>
    <n v="89566.74"/>
    <x v="1"/>
    <n v="0"/>
    <x v="1"/>
  </r>
  <r>
    <n v="15662976"/>
    <n v="637"/>
    <s v="Spain"/>
    <s v="Male"/>
    <n v="37"/>
    <n v="8"/>
    <n v="0"/>
    <n v="1"/>
    <n v="1"/>
    <n v="1"/>
    <n v="186062.36"/>
    <x v="1"/>
    <n v="0"/>
    <x v="1"/>
  </r>
  <r>
    <n v="15637954"/>
    <n v="730"/>
    <s v="France"/>
    <s v="Female"/>
    <n v="35"/>
    <n v="0"/>
    <n v="155470.54999999999"/>
    <n v="1"/>
    <n v="1"/>
    <n v="1"/>
    <n v="53718.28"/>
    <x v="1"/>
    <n v="0"/>
    <x v="1"/>
  </r>
  <r>
    <n v="15802381"/>
    <n v="461"/>
    <s v="Germany"/>
    <s v="Female"/>
    <n v="34"/>
    <n v="5"/>
    <n v="63663.93"/>
    <n v="1"/>
    <n v="0"/>
    <n v="1"/>
    <n v="167784.28"/>
    <x v="1"/>
    <n v="0"/>
    <x v="1"/>
  </r>
  <r>
    <n v="15655007"/>
    <n v="758"/>
    <s v="France"/>
    <s v="Female"/>
    <n v="33"/>
    <n v="7"/>
    <n v="0"/>
    <n v="2"/>
    <n v="0"/>
    <n v="0"/>
    <n v="82996.47"/>
    <x v="1"/>
    <n v="0"/>
    <x v="1"/>
  </r>
  <r>
    <n v="15659843"/>
    <n v="643"/>
    <s v="France"/>
    <s v="Female"/>
    <n v="46"/>
    <n v="6"/>
    <n v="0"/>
    <n v="2"/>
    <n v="0"/>
    <n v="0"/>
    <n v="106781.59"/>
    <x v="1"/>
    <n v="0"/>
    <x v="1"/>
  </r>
  <r>
    <n v="15792388"/>
    <n v="645"/>
    <s v="France"/>
    <s v="Female"/>
    <n v="48"/>
    <n v="7"/>
    <n v="90612.34"/>
    <n v="1"/>
    <n v="1"/>
    <n v="1"/>
    <n v="149139.13"/>
    <x v="1"/>
    <n v="0"/>
    <x v="1"/>
  </r>
  <r>
    <n v="15703119"/>
    <n v="652"/>
    <s v="France"/>
    <s v="Male"/>
    <n v="38"/>
    <n v="6"/>
    <n v="0"/>
    <n v="2"/>
    <n v="1"/>
    <n v="1"/>
    <n v="145700.22"/>
    <x v="1"/>
    <n v="0"/>
    <x v="1"/>
  </r>
  <r>
    <n v="15725811"/>
    <n v="705"/>
    <s v="France"/>
    <s v="Male"/>
    <n v="25"/>
    <n v="0"/>
    <n v="97544.29"/>
    <n v="1"/>
    <n v="0"/>
    <n v="1"/>
    <n v="59887.15"/>
    <x v="1"/>
    <n v="0"/>
    <x v="1"/>
  </r>
  <r>
    <n v="15734674"/>
    <n v="593"/>
    <s v="France"/>
    <s v="Female"/>
    <n v="41"/>
    <n v="6"/>
    <n v="0"/>
    <n v="1"/>
    <n v="1"/>
    <n v="0"/>
    <n v="65170.66"/>
    <x v="1"/>
    <n v="0"/>
    <x v="1"/>
  </r>
  <r>
    <n v="15677307"/>
    <n v="684"/>
    <s v="Germany"/>
    <s v="Female"/>
    <n v="40"/>
    <n v="6"/>
    <n v="137326.65"/>
    <n v="1"/>
    <n v="1"/>
    <n v="0"/>
    <n v="186976.6"/>
    <x v="1"/>
    <n v="0"/>
    <x v="1"/>
  </r>
  <r>
    <n v="15592222"/>
    <n v="505"/>
    <s v="France"/>
    <s v="Male"/>
    <n v="49"/>
    <n v="7"/>
    <n v="80001.23"/>
    <n v="1"/>
    <n v="0"/>
    <n v="0"/>
    <n v="135180.10999999999"/>
    <x v="1"/>
    <n v="0"/>
    <x v="1"/>
  </r>
  <r>
    <n v="15594594"/>
    <n v="546"/>
    <s v="Spain"/>
    <s v="Male"/>
    <n v="42"/>
    <n v="7"/>
    <n v="139070.51"/>
    <n v="1"/>
    <n v="1"/>
    <n v="1"/>
    <n v="86945"/>
    <x v="1"/>
    <n v="0"/>
    <x v="1"/>
  </r>
  <r>
    <n v="15680970"/>
    <n v="611"/>
    <s v="Germany"/>
    <s v="Female"/>
    <n v="41"/>
    <n v="2"/>
    <n v="114206.84"/>
    <n v="1"/>
    <n v="1"/>
    <n v="0"/>
    <n v="164061.6"/>
    <x v="1"/>
    <n v="0"/>
    <x v="1"/>
  </r>
  <r>
    <n v="15729362"/>
    <n v="745"/>
    <s v="France"/>
    <s v="Male"/>
    <n v="36"/>
    <n v="8"/>
    <n v="67226.37"/>
    <n v="1"/>
    <n v="1"/>
    <n v="0"/>
    <n v="130789.6"/>
    <x v="1"/>
    <n v="0"/>
    <x v="1"/>
  </r>
  <r>
    <n v="15729599"/>
    <n v="804"/>
    <s v="Spain"/>
    <s v="Male"/>
    <n v="33"/>
    <n v="7"/>
    <n v="76548.600000000006"/>
    <n v="1"/>
    <n v="0"/>
    <n v="1"/>
    <n v="98453.45"/>
    <x v="1"/>
    <n v="0"/>
    <x v="1"/>
  </r>
  <r>
    <n v="15660155"/>
    <n v="792"/>
    <s v="Spain"/>
    <s v="Male"/>
    <n v="36"/>
    <n v="5"/>
    <n v="92140.15"/>
    <n v="1"/>
    <n v="0"/>
    <n v="1"/>
    <n v="67468.67"/>
    <x v="1"/>
    <n v="0"/>
    <x v="1"/>
  </r>
  <r>
    <n v="15677135"/>
    <n v="520"/>
    <s v="Germany"/>
    <s v="Male"/>
    <n v="61"/>
    <n v="8"/>
    <n v="133802.29"/>
    <n v="2"/>
    <n v="1"/>
    <n v="1"/>
    <n v="90304.01"/>
    <x v="1"/>
    <n v="0"/>
    <x v="1"/>
  </r>
  <r>
    <n v="15640825"/>
    <n v="695"/>
    <s v="Spain"/>
    <s v="Male"/>
    <n v="46"/>
    <n v="3"/>
    <n v="122549.64"/>
    <n v="1"/>
    <n v="1"/>
    <n v="1"/>
    <n v="56297.85"/>
    <x v="1"/>
    <n v="0"/>
    <x v="1"/>
  </r>
  <r>
    <n v="15797748"/>
    <n v="729"/>
    <s v="France"/>
    <s v="Male"/>
    <n v="44"/>
    <n v="5"/>
    <n v="0"/>
    <n v="2"/>
    <n v="0"/>
    <n v="1"/>
    <n v="9200.5400000000009"/>
    <x v="1"/>
    <n v="0"/>
    <x v="0"/>
  </r>
  <r>
    <n v="15705620"/>
    <n v="730"/>
    <s v="France"/>
    <s v="Male"/>
    <n v="34"/>
    <n v="5"/>
    <n v="122453.37"/>
    <n v="2"/>
    <n v="1"/>
    <n v="0"/>
    <n v="138882.98000000001"/>
    <x v="1"/>
    <n v="0"/>
    <x v="1"/>
  </r>
  <r>
    <n v="15605461"/>
    <n v="594"/>
    <s v="Germany"/>
    <s v="Female"/>
    <n v="29"/>
    <n v="3"/>
    <n v="130830.22"/>
    <n v="1"/>
    <n v="1"/>
    <n v="0"/>
    <n v="61048.53"/>
    <x v="1"/>
    <n v="0"/>
    <x v="1"/>
  </r>
  <r>
    <n v="15656300"/>
    <n v="411"/>
    <s v="France"/>
    <s v="Male"/>
    <n v="29"/>
    <n v="0"/>
    <n v="59697.17"/>
    <n v="2"/>
    <n v="1"/>
    <n v="1"/>
    <n v="53483.21"/>
    <x v="1"/>
    <n v="0"/>
    <x v="1"/>
  </r>
  <r>
    <n v="15739803"/>
    <n v="686"/>
    <s v="Spain"/>
    <s v="Male"/>
    <n v="34"/>
    <n v="9"/>
    <n v="0"/>
    <n v="2"/>
    <n v="1"/>
    <n v="0"/>
    <n v="127569.8"/>
    <x v="1"/>
    <n v="0"/>
    <x v="1"/>
  </r>
  <r>
    <n v="15715941"/>
    <n v="692"/>
    <s v="France"/>
    <s v="Male"/>
    <n v="54"/>
    <n v="5"/>
    <n v="0"/>
    <n v="2"/>
    <n v="1"/>
    <n v="1"/>
    <n v="88721.84"/>
    <x v="1"/>
    <n v="0"/>
    <x v="1"/>
  </r>
  <r>
    <n v="15805062"/>
    <n v="667"/>
    <s v="Spain"/>
    <s v="Male"/>
    <n v="38"/>
    <n v="1"/>
    <n v="87202.38"/>
    <n v="1"/>
    <n v="1"/>
    <n v="1"/>
    <n v="77866.91"/>
    <x v="1"/>
    <n v="0"/>
    <x v="1"/>
  </r>
  <r>
    <n v="15610156"/>
    <n v="637"/>
    <s v="France"/>
    <s v="Male"/>
    <n v="40"/>
    <n v="2"/>
    <n v="133463.1"/>
    <n v="1"/>
    <n v="0"/>
    <n v="1"/>
    <n v="93165.34"/>
    <x v="1"/>
    <n v="0"/>
    <x v="1"/>
  </r>
  <r>
    <n v="15801277"/>
    <n v="715"/>
    <s v="France"/>
    <s v="Female"/>
    <n v="31"/>
    <n v="2"/>
    <n v="112212.14"/>
    <n v="2"/>
    <n v="1"/>
    <n v="1"/>
    <n v="181600.72"/>
    <x v="1"/>
    <n v="0"/>
    <x v="1"/>
  </r>
  <r>
    <n v="15670080"/>
    <n v="584"/>
    <s v="Germany"/>
    <s v="Female"/>
    <n v="29"/>
    <n v="7"/>
    <n v="105204.01"/>
    <n v="1"/>
    <n v="0"/>
    <n v="1"/>
    <n v="138490.03"/>
    <x v="1"/>
    <n v="0"/>
    <x v="1"/>
  </r>
  <r>
    <n v="15738191"/>
    <n v="577"/>
    <s v="France"/>
    <s v="Male"/>
    <n v="25"/>
    <n v="3"/>
    <n v="0"/>
    <n v="2"/>
    <n v="0"/>
    <n v="1"/>
    <n v="124508.29"/>
    <x v="1"/>
    <n v="0"/>
    <x v="1"/>
  </r>
  <r>
    <n v="15589975"/>
    <n v="646"/>
    <s v="France"/>
    <s v="Female"/>
    <n v="73"/>
    <n v="6"/>
    <n v="97259.25"/>
    <n v="1"/>
    <n v="0"/>
    <n v="1"/>
    <n v="104719.66"/>
    <x v="1"/>
    <n v="0"/>
    <x v="1"/>
  </r>
  <r>
    <n v="15686164"/>
    <n v="850"/>
    <s v="Germany"/>
    <s v="Female"/>
    <n v="31"/>
    <n v="1"/>
    <n v="108822.39999999999"/>
    <n v="1"/>
    <n v="1"/>
    <n v="1"/>
    <n v="132173.31"/>
    <x v="1"/>
    <n v="0"/>
    <x v="1"/>
  </r>
  <r>
    <n v="15761043"/>
    <n v="632"/>
    <s v="Germany"/>
    <s v="Female"/>
    <n v="38"/>
    <n v="6"/>
    <n v="86569.76"/>
    <n v="2"/>
    <n v="1"/>
    <n v="0"/>
    <n v="98090.91"/>
    <x v="1"/>
    <n v="0"/>
    <x v="1"/>
  </r>
  <r>
    <n v="15576269"/>
    <n v="523"/>
    <s v="Spain"/>
    <s v="Male"/>
    <n v="34"/>
    <n v="7"/>
    <n v="0"/>
    <n v="2"/>
    <n v="1"/>
    <n v="0"/>
    <n v="62030.06"/>
    <x v="1"/>
    <n v="0"/>
    <x v="1"/>
  </r>
  <r>
    <n v="15676715"/>
    <n v="640"/>
    <s v="France"/>
    <s v="Male"/>
    <n v="68"/>
    <n v="9"/>
    <n v="0"/>
    <n v="2"/>
    <n v="1"/>
    <n v="1"/>
    <n v="199493.38"/>
    <x v="1"/>
    <n v="0"/>
    <x v="1"/>
  </r>
  <r>
    <n v="15800703"/>
    <n v="485"/>
    <s v="Spain"/>
    <s v="Female"/>
    <n v="21"/>
    <n v="5"/>
    <n v="113157.22"/>
    <n v="1"/>
    <n v="1"/>
    <n v="1"/>
    <n v="54141.5"/>
    <x v="1"/>
    <n v="0"/>
    <x v="1"/>
  </r>
  <r>
    <n v="15653547"/>
    <n v="850"/>
    <s v="France"/>
    <s v="Male"/>
    <n v="56"/>
    <n v="7"/>
    <n v="131317.48000000001"/>
    <n v="1"/>
    <n v="1"/>
    <n v="1"/>
    <n v="119175.45"/>
    <x v="1"/>
    <n v="0"/>
    <x v="1"/>
  </r>
  <r>
    <n v="15659428"/>
    <n v="520"/>
    <s v="Spain"/>
    <s v="Female"/>
    <n v="42"/>
    <n v="6"/>
    <n v="0"/>
    <n v="2"/>
    <n v="1"/>
    <n v="1"/>
    <n v="34410.550000000003"/>
    <x v="1"/>
    <n v="0"/>
    <x v="0"/>
  </r>
  <r>
    <n v="15592300"/>
    <n v="543"/>
    <s v="Spain"/>
    <s v="Male"/>
    <n v="35"/>
    <n v="10"/>
    <n v="59408.63"/>
    <n v="1"/>
    <n v="1"/>
    <n v="0"/>
    <n v="76773.53"/>
    <x v="1"/>
    <n v="0"/>
    <x v="1"/>
  </r>
  <r>
    <n v="15645569"/>
    <n v="762"/>
    <s v="Spain"/>
    <s v="Female"/>
    <n v="26"/>
    <n v="7"/>
    <n v="123709.46"/>
    <n v="2"/>
    <n v="1"/>
    <n v="1"/>
    <n v="169654.57"/>
    <x v="1"/>
    <n v="0"/>
    <x v="1"/>
  </r>
  <r>
    <n v="15583725"/>
    <n v="682"/>
    <s v="France"/>
    <s v="Male"/>
    <n v="48"/>
    <n v="1"/>
    <n v="138778.15"/>
    <n v="1"/>
    <n v="0"/>
    <n v="1"/>
    <n v="168840.23"/>
    <x v="1"/>
    <n v="0"/>
    <x v="1"/>
  </r>
  <r>
    <n v="15688251"/>
    <n v="767"/>
    <s v="France"/>
    <s v="Male"/>
    <n v="43"/>
    <n v="1"/>
    <n v="76408.850000000006"/>
    <n v="2"/>
    <n v="1"/>
    <n v="0"/>
    <n v="77837.63"/>
    <x v="1"/>
    <n v="0"/>
    <x v="1"/>
  </r>
  <r>
    <n v="15575883"/>
    <n v="559"/>
    <s v="France"/>
    <s v="Male"/>
    <n v="34"/>
    <n v="2"/>
    <n v="137390.10999999999"/>
    <n v="2"/>
    <n v="1"/>
    <n v="0"/>
    <n v="9677"/>
    <x v="1"/>
    <n v="0"/>
    <x v="0"/>
  </r>
  <r>
    <n v="15711889"/>
    <n v="668"/>
    <s v="France"/>
    <s v="Male"/>
    <n v="42"/>
    <n v="3"/>
    <n v="150461.07"/>
    <n v="1"/>
    <n v="1"/>
    <n v="0"/>
    <n v="108139.23"/>
    <x v="1"/>
    <n v="0"/>
    <x v="1"/>
  </r>
  <r>
    <n v="15680920"/>
    <n v="695"/>
    <s v="France"/>
    <s v="Male"/>
    <n v="46"/>
    <n v="7"/>
    <n v="49512.55"/>
    <n v="1"/>
    <n v="1"/>
    <n v="0"/>
    <n v="133007.34"/>
    <x v="1"/>
    <n v="0"/>
    <x v="1"/>
  </r>
  <r>
    <n v="15681081"/>
    <n v="545"/>
    <s v="Spain"/>
    <s v="Female"/>
    <n v="47"/>
    <n v="5"/>
    <n v="0"/>
    <n v="2"/>
    <n v="1"/>
    <n v="1"/>
    <n v="38970.14"/>
    <x v="1"/>
    <n v="0"/>
    <x v="0"/>
  </r>
  <r>
    <n v="15726676"/>
    <n v="616"/>
    <s v="Spain"/>
    <s v="Male"/>
    <n v="30"/>
    <n v="5"/>
    <n v="0"/>
    <n v="2"/>
    <n v="0"/>
    <n v="1"/>
    <n v="196108.51"/>
    <x v="1"/>
    <n v="0"/>
    <x v="1"/>
  </r>
  <r>
    <n v="15699005"/>
    <n v="710"/>
    <s v="France"/>
    <s v="Female"/>
    <n v="41"/>
    <n v="2"/>
    <n v="156067.04999999999"/>
    <n v="1"/>
    <n v="1"/>
    <n v="1"/>
    <n v="9983.8799999999992"/>
    <x v="1"/>
    <n v="0"/>
    <x v="0"/>
  </r>
  <r>
    <n v="15813034"/>
    <n v="727"/>
    <s v="Spain"/>
    <s v="Male"/>
    <n v="38"/>
    <n v="2"/>
    <n v="62276.99"/>
    <n v="1"/>
    <n v="1"/>
    <n v="1"/>
    <n v="59280.79"/>
    <x v="1"/>
    <n v="0"/>
    <x v="1"/>
  </r>
  <r>
    <n v="15708917"/>
    <n v="598"/>
    <s v="Germany"/>
    <s v="Male"/>
    <n v="53"/>
    <n v="10"/>
    <n v="167772.96"/>
    <n v="1"/>
    <n v="1"/>
    <n v="1"/>
    <n v="136886.85999999999"/>
    <x v="1"/>
    <n v="0"/>
    <x v="1"/>
  </r>
  <r>
    <n v="15793726"/>
    <n v="681"/>
    <s v="France"/>
    <s v="Female"/>
    <n v="79"/>
    <n v="0"/>
    <n v="0"/>
    <n v="2"/>
    <n v="0"/>
    <n v="1"/>
    <n v="170968.99"/>
    <x v="1"/>
    <n v="0"/>
    <x v="1"/>
  </r>
  <r>
    <n v="15785519"/>
    <n v="565"/>
    <s v="France"/>
    <s v="Male"/>
    <n v="36"/>
    <n v="6"/>
    <n v="106192.1"/>
    <n v="1"/>
    <n v="1"/>
    <n v="0"/>
    <n v="149575.59"/>
    <x v="1"/>
    <n v="0"/>
    <x v="1"/>
  </r>
  <r>
    <n v="15669064"/>
    <n v="671"/>
    <s v="Germany"/>
    <s v="Male"/>
    <n v="35"/>
    <n v="1"/>
    <n v="144848.74"/>
    <n v="1"/>
    <n v="1"/>
    <n v="1"/>
    <n v="179012.3"/>
    <x v="1"/>
    <n v="0"/>
    <x v="1"/>
  </r>
  <r>
    <n v="15734886"/>
    <n v="686"/>
    <s v="France"/>
    <s v="Female"/>
    <n v="34"/>
    <n v="3"/>
    <n v="123971.51"/>
    <n v="2"/>
    <n v="1"/>
    <n v="0"/>
    <n v="147794.63"/>
    <x v="1"/>
    <n v="0"/>
    <x v="1"/>
  </r>
  <r>
    <n v="15577657"/>
    <n v="732"/>
    <s v="France"/>
    <s v="Male"/>
    <n v="41"/>
    <n v="8"/>
    <n v="0"/>
    <n v="2"/>
    <n v="1"/>
    <n v="1"/>
    <n v="170886.17"/>
    <x v="1"/>
    <n v="0"/>
    <x v="1"/>
  </r>
  <r>
    <n v="15752137"/>
    <n v="648"/>
    <s v="France"/>
    <s v="Male"/>
    <n v="33"/>
    <n v="7"/>
    <n v="134944"/>
    <n v="1"/>
    <n v="1"/>
    <n v="1"/>
    <n v="117036.38"/>
    <x v="1"/>
    <n v="0"/>
    <x v="1"/>
  </r>
  <r>
    <n v="15677512"/>
    <n v="628"/>
    <s v="Spain"/>
    <s v="Female"/>
    <n v="22"/>
    <n v="3"/>
    <n v="0"/>
    <n v="1"/>
    <n v="1"/>
    <n v="0"/>
    <n v="85426.28"/>
    <x v="1"/>
    <n v="0"/>
    <x v="1"/>
  </r>
  <r>
    <n v="15727829"/>
    <n v="567"/>
    <s v="France"/>
    <s v="Male"/>
    <n v="42"/>
    <n v="2"/>
    <n v="0"/>
    <n v="2"/>
    <n v="1"/>
    <n v="1"/>
    <n v="167984.61"/>
    <x v="1"/>
    <n v="0"/>
    <x v="1"/>
  </r>
  <r>
    <n v="15588350"/>
    <n v="744"/>
    <s v="France"/>
    <s v="Female"/>
    <n v="43"/>
    <n v="10"/>
    <n v="147832.15"/>
    <n v="1"/>
    <n v="0"/>
    <n v="1"/>
    <n v="24234.11"/>
    <x v="1"/>
    <n v="0"/>
    <x v="0"/>
  </r>
  <r>
    <n v="15766741"/>
    <n v="525"/>
    <s v="France"/>
    <s v="Male"/>
    <n v="36"/>
    <n v="2"/>
    <n v="114628.4"/>
    <n v="1"/>
    <n v="0"/>
    <n v="1"/>
    <n v="168290.06"/>
    <x v="1"/>
    <n v="0"/>
    <x v="1"/>
  </r>
  <r>
    <n v="15620344"/>
    <n v="813"/>
    <s v="France"/>
    <s v="Male"/>
    <n v="29"/>
    <n v="6"/>
    <n v="0"/>
    <n v="1"/>
    <n v="1"/>
    <n v="0"/>
    <n v="33953.870000000003"/>
    <x v="1"/>
    <n v="0"/>
    <x v="0"/>
  </r>
  <r>
    <n v="15566594"/>
    <n v="709"/>
    <s v="Spain"/>
    <s v="Male"/>
    <n v="23"/>
    <n v="10"/>
    <n v="0"/>
    <n v="2"/>
    <n v="0"/>
    <n v="0"/>
    <n v="129590.18"/>
    <x v="1"/>
    <n v="0"/>
    <x v="1"/>
  </r>
  <r>
    <n v="15775625"/>
    <n v="596"/>
    <s v="France"/>
    <s v="Male"/>
    <n v="47"/>
    <n v="6"/>
    <n v="0"/>
    <n v="1"/>
    <n v="1"/>
    <n v="0"/>
    <n v="74835.649999999994"/>
    <x v="1"/>
    <n v="0"/>
    <x v="1"/>
  </r>
  <r>
    <n v="15728693"/>
    <n v="574"/>
    <s v="Germany"/>
    <s v="Female"/>
    <n v="43"/>
    <n v="3"/>
    <n v="141349.43"/>
    <n v="1"/>
    <n v="1"/>
    <n v="1"/>
    <n v="100187.43"/>
    <x v="1"/>
    <n v="0"/>
    <x v="1"/>
  </r>
  <r>
    <n v="15697000"/>
    <n v="728"/>
    <s v="Germany"/>
    <s v="Male"/>
    <n v="32"/>
    <n v="5"/>
    <n v="61825.5"/>
    <n v="1"/>
    <n v="1"/>
    <n v="1"/>
    <n v="156124.93"/>
    <x v="1"/>
    <n v="0"/>
    <x v="1"/>
  </r>
  <r>
    <n v="15811589"/>
    <n v="716"/>
    <s v="Spain"/>
    <s v="Male"/>
    <n v="42"/>
    <n v="8"/>
    <n v="0"/>
    <n v="2"/>
    <n v="1"/>
    <n v="0"/>
    <n v="180800.42"/>
    <x v="1"/>
    <n v="0"/>
    <x v="1"/>
  </r>
  <r>
    <n v="15591509"/>
    <n v="690"/>
    <s v="France"/>
    <s v="Male"/>
    <n v="36"/>
    <n v="7"/>
    <n v="101583.11"/>
    <n v="2"/>
    <n v="1"/>
    <n v="0"/>
    <n v="123775.15"/>
    <x v="1"/>
    <n v="0"/>
    <x v="1"/>
  </r>
  <r>
    <n v="15786308"/>
    <n v="730"/>
    <s v="Spain"/>
    <s v="Female"/>
    <n v="33"/>
    <n v="9"/>
    <n v="0"/>
    <n v="2"/>
    <n v="0"/>
    <n v="0"/>
    <n v="176576.62"/>
    <x v="1"/>
    <n v="0"/>
    <x v="1"/>
  </r>
  <r>
    <n v="15594917"/>
    <n v="676"/>
    <s v="France"/>
    <s v="Female"/>
    <n v="34"/>
    <n v="1"/>
    <n v="63095.01"/>
    <n v="1"/>
    <n v="1"/>
    <n v="1"/>
    <n v="40645.81"/>
    <x v="1"/>
    <n v="0"/>
    <x v="0"/>
  </r>
  <r>
    <n v="15641732"/>
    <n v="543"/>
    <s v="France"/>
    <s v="Female"/>
    <n v="36"/>
    <n v="3"/>
    <n v="0"/>
    <n v="2"/>
    <n v="0"/>
    <n v="0"/>
    <n v="26019.59"/>
    <x v="1"/>
    <n v="0"/>
    <x v="0"/>
  </r>
  <r>
    <n v="15762218"/>
    <n v="701"/>
    <s v="France"/>
    <s v="Female"/>
    <n v="39"/>
    <n v="9"/>
    <n v="0"/>
    <n v="2"/>
    <n v="0"/>
    <n v="1"/>
    <n v="145894.9"/>
    <x v="1"/>
    <n v="0"/>
    <x v="1"/>
  </r>
  <r>
    <n v="15709368"/>
    <n v="614"/>
    <s v="France"/>
    <s v="Female"/>
    <n v="43"/>
    <n v="6"/>
    <n v="0"/>
    <n v="2"/>
    <n v="1"/>
    <n v="1"/>
    <n v="109041.53"/>
    <x v="1"/>
    <n v="0"/>
    <x v="1"/>
  </r>
  <r>
    <n v="15626578"/>
    <n v="622"/>
    <s v="France"/>
    <s v="Male"/>
    <n v="26"/>
    <n v="9"/>
    <n v="0"/>
    <n v="2"/>
    <n v="1"/>
    <n v="1"/>
    <n v="153237.59"/>
    <x v="1"/>
    <n v="0"/>
    <x v="1"/>
  </r>
  <r>
    <n v="15733119"/>
    <n v="718"/>
    <s v="France"/>
    <s v="Male"/>
    <n v="35"/>
    <n v="8"/>
    <n v="0"/>
    <n v="2"/>
    <n v="1"/>
    <n v="0"/>
    <n v="94820.85"/>
    <x v="1"/>
    <n v="0"/>
    <x v="1"/>
  </r>
  <r>
    <n v="15737888"/>
    <n v="850"/>
    <s v="Spain"/>
    <s v="Female"/>
    <n v="43"/>
    <n v="2"/>
    <n v="125510.82"/>
    <n v="1"/>
    <n v="1"/>
    <n v="1"/>
    <n v="79084.100000000006"/>
    <x v="1"/>
    <n v="0"/>
    <x v="1"/>
  </r>
  <r>
    <n v="15604044"/>
    <n v="700"/>
    <s v="France"/>
    <s v="Male"/>
    <n v="38"/>
    <n v="8"/>
    <n v="134811.29999999999"/>
    <n v="1"/>
    <n v="1"/>
    <n v="0"/>
    <n v="1299.75"/>
    <x v="1"/>
    <n v="0"/>
    <x v="0"/>
  </r>
  <r>
    <n v="15583303"/>
    <n v="593"/>
    <s v="France"/>
    <s v="Female"/>
    <n v="29"/>
    <n v="2"/>
    <n v="152265.43"/>
    <n v="1"/>
    <n v="1"/>
    <n v="0"/>
    <n v="34004.44"/>
    <x v="1"/>
    <n v="0"/>
    <x v="0"/>
  </r>
  <r>
    <n v="15585255"/>
    <n v="577"/>
    <s v="France"/>
    <s v="Male"/>
    <n v="42"/>
    <n v="9"/>
    <n v="0"/>
    <n v="1"/>
    <n v="1"/>
    <n v="0"/>
    <n v="74077.91"/>
    <x v="1"/>
    <n v="0"/>
    <x v="1"/>
  </r>
  <r>
    <n v="15635905"/>
    <n v="616"/>
    <s v="Spain"/>
    <s v="Female"/>
    <n v="32"/>
    <n v="6"/>
    <n v="0"/>
    <n v="2"/>
    <n v="1"/>
    <n v="1"/>
    <n v="43001.46"/>
    <x v="1"/>
    <n v="0"/>
    <x v="0"/>
  </r>
  <r>
    <n v="15758639"/>
    <n v="641"/>
    <s v="France"/>
    <s v="Male"/>
    <n v="37"/>
    <n v="7"/>
    <n v="0"/>
    <n v="2"/>
    <n v="1"/>
    <n v="0"/>
    <n v="75248.3"/>
    <x v="1"/>
    <n v="0"/>
    <x v="1"/>
  </r>
  <r>
    <n v="15808621"/>
    <n v="659"/>
    <s v="Germany"/>
    <s v="Male"/>
    <n v="36"/>
    <n v="2"/>
    <n v="76190.48"/>
    <n v="2"/>
    <n v="1"/>
    <n v="1"/>
    <n v="149066.14000000001"/>
    <x v="1"/>
    <n v="0"/>
    <x v="1"/>
  </r>
  <r>
    <n v="15795564"/>
    <n v="737"/>
    <s v="Germany"/>
    <s v="Male"/>
    <n v="31"/>
    <n v="5"/>
    <n v="121192.22"/>
    <n v="2"/>
    <n v="1"/>
    <n v="1"/>
    <n v="74890.58"/>
    <x v="1"/>
    <n v="0"/>
    <x v="1"/>
  </r>
  <r>
    <n v="15650237"/>
    <n v="754"/>
    <s v="Spain"/>
    <s v="Female"/>
    <n v="32"/>
    <n v="7"/>
    <n v="0"/>
    <n v="2"/>
    <n v="1"/>
    <n v="0"/>
    <n v="89520.75"/>
    <x v="1"/>
    <n v="0"/>
    <x v="1"/>
  </r>
  <r>
    <n v="15612187"/>
    <n v="547"/>
    <s v="Germany"/>
    <s v="Male"/>
    <n v="32"/>
    <n v="8"/>
    <n v="155726.85"/>
    <n v="1"/>
    <n v="1"/>
    <n v="0"/>
    <n v="67789.990000000005"/>
    <x v="1"/>
    <n v="0"/>
    <x v="1"/>
  </r>
  <r>
    <n v="15753754"/>
    <n v="587"/>
    <s v="Spain"/>
    <s v="Female"/>
    <n v="34"/>
    <n v="1"/>
    <n v="0"/>
    <n v="2"/>
    <n v="1"/>
    <n v="1"/>
    <n v="97932.68"/>
    <x v="1"/>
    <n v="0"/>
    <x v="1"/>
  </r>
  <r>
    <n v="15685226"/>
    <n v="712"/>
    <s v="Germany"/>
    <s v="Female"/>
    <n v="29"/>
    <n v="7"/>
    <n v="147199.07"/>
    <n v="1"/>
    <n v="1"/>
    <n v="1"/>
    <n v="84932.4"/>
    <x v="1"/>
    <n v="0"/>
    <x v="1"/>
  </r>
  <r>
    <n v="15673481"/>
    <n v="726"/>
    <s v="Spain"/>
    <s v="Female"/>
    <n v="48"/>
    <n v="6"/>
    <n v="99906.19"/>
    <n v="1"/>
    <n v="1"/>
    <n v="0"/>
    <n v="64323.24"/>
    <x v="1"/>
    <n v="0"/>
    <x v="1"/>
  </r>
  <r>
    <n v="15810432"/>
    <n v="795"/>
    <s v="Spain"/>
    <s v="Male"/>
    <n v="35"/>
    <n v="8"/>
    <n v="0"/>
    <n v="2"/>
    <n v="1"/>
    <n v="0"/>
    <n v="167155.35999999999"/>
    <x v="1"/>
    <n v="0"/>
    <x v="1"/>
  </r>
  <r>
    <n v="15725737"/>
    <n v="669"/>
    <s v="France"/>
    <s v="Male"/>
    <n v="46"/>
    <n v="3"/>
    <n v="0"/>
    <n v="2"/>
    <n v="0"/>
    <n v="1"/>
    <n v="8487.75"/>
    <x v="1"/>
    <n v="0"/>
    <x v="0"/>
  </r>
  <r>
    <n v="15686611"/>
    <n v="495"/>
    <s v="France"/>
    <s v="Male"/>
    <n v="30"/>
    <n v="10"/>
    <n v="129755.99"/>
    <n v="1"/>
    <n v="0"/>
    <n v="0"/>
    <n v="172749.65"/>
    <x v="1"/>
    <n v="0"/>
    <x v="1"/>
  </r>
  <r>
    <n v="15806983"/>
    <n v="640"/>
    <s v="France"/>
    <s v="Male"/>
    <n v="44"/>
    <n v="3"/>
    <n v="137148.68"/>
    <n v="1"/>
    <n v="1"/>
    <n v="0"/>
    <n v="92381.01"/>
    <x v="1"/>
    <n v="0"/>
    <x v="1"/>
  </r>
  <r>
    <n v="15634245"/>
    <n v="758"/>
    <s v="Germany"/>
    <s v="Female"/>
    <n v="47"/>
    <n v="9"/>
    <n v="95523.16"/>
    <n v="1"/>
    <n v="1"/>
    <n v="0"/>
    <n v="73294.48"/>
    <x v="1"/>
    <n v="0"/>
    <x v="1"/>
  </r>
  <r>
    <n v="15635367"/>
    <n v="774"/>
    <s v="France"/>
    <s v="Male"/>
    <n v="26"/>
    <n v="2"/>
    <n v="93844.69"/>
    <n v="1"/>
    <n v="1"/>
    <n v="0"/>
    <n v="28415.360000000001"/>
    <x v="1"/>
    <n v="0"/>
    <x v="0"/>
  </r>
  <r>
    <n v="15661507"/>
    <n v="587"/>
    <s v="Spain"/>
    <s v="Male"/>
    <n v="45"/>
    <n v="6"/>
    <n v="0"/>
    <n v="1"/>
    <n v="0"/>
    <n v="0"/>
    <n v="158684.81"/>
    <x v="1"/>
    <n v="0"/>
    <x v="1"/>
  </r>
  <r>
    <n v="15769504"/>
    <n v="743"/>
    <s v="Germany"/>
    <s v="Female"/>
    <n v="34"/>
    <n v="1"/>
    <n v="131736.88"/>
    <n v="1"/>
    <n v="1"/>
    <n v="1"/>
    <n v="108543.21"/>
    <x v="1"/>
    <n v="0"/>
    <x v="1"/>
  </r>
  <r>
    <n v="15592937"/>
    <n v="632"/>
    <s v="Germany"/>
    <s v="Female"/>
    <n v="41"/>
    <n v="3"/>
    <n v="81877.38"/>
    <n v="1"/>
    <n v="1"/>
    <n v="1"/>
    <n v="33642.21"/>
    <x v="1"/>
    <n v="0"/>
    <x v="0"/>
  </r>
  <r>
    <n v="15748625"/>
    <n v="664"/>
    <s v="France"/>
    <s v="Male"/>
    <n v="57"/>
    <n v="6"/>
    <n v="0"/>
    <n v="2"/>
    <n v="1"/>
    <n v="1"/>
    <n v="15304.08"/>
    <x v="1"/>
    <n v="0"/>
    <x v="0"/>
  </r>
  <r>
    <n v="15805254"/>
    <n v="652"/>
    <s v="Spain"/>
    <s v="Female"/>
    <n v="75"/>
    <n v="10"/>
    <n v="0"/>
    <n v="2"/>
    <n v="1"/>
    <n v="1"/>
    <n v="114675.75"/>
    <x v="1"/>
    <n v="0"/>
    <x v="1"/>
  </r>
  <r>
    <n v="15619529"/>
    <n v="531"/>
    <s v="Spain"/>
    <s v="Male"/>
    <n v="27"/>
    <n v="8"/>
    <n v="132576.25"/>
    <n v="1"/>
    <n v="0"/>
    <n v="0"/>
    <n v="7222.92"/>
    <x v="1"/>
    <n v="0"/>
    <x v="0"/>
  </r>
  <r>
    <n v="15700772"/>
    <n v="571"/>
    <s v="France"/>
    <s v="Male"/>
    <n v="44"/>
    <n v="9"/>
    <n v="0"/>
    <n v="2"/>
    <n v="0"/>
    <n v="0"/>
    <n v="38433.35"/>
    <x v="1"/>
    <n v="0"/>
    <x v="0"/>
  </r>
  <r>
    <n v="15686436"/>
    <n v="523"/>
    <s v="Spain"/>
    <s v="Male"/>
    <n v="32"/>
    <n v="4"/>
    <n v="0"/>
    <n v="2"/>
    <n v="1"/>
    <n v="0"/>
    <n v="167848.02"/>
    <x v="1"/>
    <n v="0"/>
    <x v="1"/>
  </r>
  <r>
    <n v="15794396"/>
    <n v="494"/>
    <s v="Germany"/>
    <s v="Female"/>
    <n v="38"/>
    <n v="7"/>
    <n v="174937.64"/>
    <n v="1"/>
    <n v="1"/>
    <n v="0"/>
    <n v="40084.32"/>
    <x v="1"/>
    <n v="0"/>
    <x v="0"/>
  </r>
  <r>
    <n v="15725166"/>
    <n v="707"/>
    <s v="France"/>
    <s v="Male"/>
    <n v="30"/>
    <n v="8"/>
    <n v="0"/>
    <n v="2"/>
    <n v="1"/>
    <n v="0"/>
    <n v="33159.370000000003"/>
    <x v="1"/>
    <n v="0"/>
    <x v="0"/>
  </r>
  <r>
    <n v="15716164"/>
    <n v="501"/>
    <s v="France"/>
    <s v="Female"/>
    <n v="41"/>
    <n v="3"/>
    <n v="144260.5"/>
    <n v="1"/>
    <n v="1"/>
    <n v="0"/>
    <n v="172114.67"/>
    <x v="1"/>
    <n v="0"/>
    <x v="1"/>
  </r>
  <r>
    <n v="15693814"/>
    <n v="806"/>
    <s v="Spain"/>
    <s v="Male"/>
    <n v="25"/>
    <n v="7"/>
    <n v="0"/>
    <n v="2"/>
    <n v="1"/>
    <n v="0"/>
    <n v="18461.900000000001"/>
    <x v="1"/>
    <n v="0"/>
    <x v="0"/>
  </r>
  <r>
    <n v="15694272"/>
    <n v="673"/>
    <s v="France"/>
    <s v="Male"/>
    <n v="30"/>
    <n v="1"/>
    <n v="64097.75"/>
    <n v="1"/>
    <n v="1"/>
    <n v="1"/>
    <n v="77783.350000000006"/>
    <x v="1"/>
    <n v="0"/>
    <x v="1"/>
  </r>
  <r>
    <n v="15697307"/>
    <n v="588"/>
    <s v="Spain"/>
    <s v="Male"/>
    <n v="34"/>
    <n v="10"/>
    <n v="0"/>
    <n v="2"/>
    <n v="1"/>
    <n v="0"/>
    <n v="79078.91"/>
    <x v="1"/>
    <n v="0"/>
    <x v="1"/>
  </r>
  <r>
    <n v="15813741"/>
    <n v="549"/>
    <s v="Spain"/>
    <s v="Male"/>
    <n v="25"/>
    <n v="6"/>
    <n v="193858.2"/>
    <n v="1"/>
    <n v="0"/>
    <n v="1"/>
    <n v="21600.11"/>
    <x v="1"/>
    <n v="0"/>
    <x v="0"/>
  </r>
  <r>
    <n v="15660101"/>
    <n v="803"/>
    <s v="France"/>
    <s v="Male"/>
    <n v="31"/>
    <n v="9"/>
    <n v="157120.85999999999"/>
    <n v="2"/>
    <n v="1"/>
    <n v="0"/>
    <n v="141300.53"/>
    <x v="1"/>
    <n v="0"/>
    <x v="1"/>
  </r>
  <r>
    <n v="15633537"/>
    <n v="540"/>
    <s v="Germany"/>
    <s v="Female"/>
    <n v="42"/>
    <n v="9"/>
    <n v="87271.41"/>
    <n v="2"/>
    <n v="1"/>
    <n v="0"/>
    <n v="172572.64"/>
    <x v="1"/>
    <n v="0"/>
    <x v="1"/>
  </r>
  <r>
    <n v="15780804"/>
    <n v="482"/>
    <s v="France"/>
    <s v="Male"/>
    <n v="55"/>
    <n v="5"/>
    <n v="97318.25"/>
    <n v="1"/>
    <n v="0"/>
    <n v="1"/>
    <n v="78416.14"/>
    <x v="1"/>
    <n v="0"/>
    <x v="1"/>
  </r>
  <r>
    <n v="15680998"/>
    <n v="725"/>
    <s v="France"/>
    <s v="Male"/>
    <n v="44"/>
    <n v="5"/>
    <n v="0"/>
    <n v="1"/>
    <n v="1"/>
    <n v="1"/>
    <n v="117356.14"/>
    <x v="1"/>
    <n v="0"/>
    <x v="1"/>
  </r>
  <r>
    <n v="15677538"/>
    <n v="569"/>
    <s v="France"/>
    <s v="Male"/>
    <n v="38"/>
    <n v="7"/>
    <n v="0"/>
    <n v="1"/>
    <n v="1"/>
    <n v="1"/>
    <n v="108469.2"/>
    <x v="1"/>
    <n v="0"/>
    <x v="1"/>
  </r>
  <r>
    <n v="15761986"/>
    <n v="439"/>
    <s v="Spain"/>
    <s v="Female"/>
    <n v="32"/>
    <n v="3"/>
    <n v="138901.60999999999"/>
    <n v="1"/>
    <n v="1"/>
    <n v="0"/>
    <n v="75685.97"/>
    <x v="1"/>
    <n v="0"/>
    <x v="1"/>
  </r>
  <r>
    <n v="15736879"/>
    <n v="669"/>
    <s v="France"/>
    <s v="Male"/>
    <n v="23"/>
    <n v="1"/>
    <n v="0"/>
    <n v="2"/>
    <n v="0"/>
    <n v="0"/>
    <n v="66088.83"/>
    <x v="1"/>
    <n v="0"/>
    <x v="1"/>
  </r>
  <r>
    <n v="15750658"/>
    <n v="798"/>
    <s v="France"/>
    <s v="Male"/>
    <n v="37"/>
    <n v="8"/>
    <n v="0"/>
    <n v="3"/>
    <n v="0"/>
    <n v="0"/>
    <n v="110783.28"/>
    <x v="1"/>
    <n v="1"/>
    <x v="1"/>
  </r>
  <r>
    <n v="15805565"/>
    <n v="691"/>
    <s v="Germany"/>
    <s v="Male"/>
    <n v="30"/>
    <n v="7"/>
    <n v="116927.89"/>
    <n v="1"/>
    <n v="1"/>
    <n v="0"/>
    <n v="21198.39"/>
    <x v="1"/>
    <n v="0"/>
    <x v="0"/>
  </r>
  <r>
    <n v="15683553"/>
    <n v="788"/>
    <s v="France"/>
    <s v="Female"/>
    <n v="33"/>
    <n v="5"/>
    <n v="0"/>
    <n v="2"/>
    <n v="0"/>
    <n v="0"/>
    <n v="116978.19"/>
    <x v="1"/>
    <n v="0"/>
    <x v="1"/>
  </r>
  <r>
    <n v="15706552"/>
    <n v="533"/>
    <s v="France"/>
    <s v="Male"/>
    <n v="36"/>
    <n v="7"/>
    <n v="85311.7"/>
    <n v="1"/>
    <n v="0"/>
    <n v="1"/>
    <n v="156731.91"/>
    <x v="1"/>
    <n v="0"/>
    <x v="1"/>
  </r>
  <r>
    <n v="15727556"/>
    <n v="744"/>
    <s v="Spain"/>
    <s v="Female"/>
    <n v="26"/>
    <n v="5"/>
    <n v="166297.89000000001"/>
    <n v="1"/>
    <n v="1"/>
    <n v="1"/>
    <n v="181694.44"/>
    <x v="1"/>
    <n v="0"/>
    <x v="1"/>
  </r>
  <r>
    <n v="15621075"/>
    <n v="778"/>
    <s v="Germany"/>
    <s v="Female"/>
    <n v="45"/>
    <n v="1"/>
    <n v="162150.42000000001"/>
    <n v="2"/>
    <n v="1"/>
    <n v="0"/>
    <n v="174531.27"/>
    <x v="1"/>
    <n v="0"/>
    <x v="1"/>
  </r>
  <r>
    <n v="15613786"/>
    <n v="818"/>
    <s v="Spain"/>
    <s v="Male"/>
    <n v="26"/>
    <n v="4"/>
    <n v="0"/>
    <n v="2"/>
    <n v="1"/>
    <n v="1"/>
    <n v="167036.94"/>
    <x v="1"/>
    <n v="0"/>
    <x v="1"/>
  </r>
  <r>
    <n v="15614215"/>
    <n v="717"/>
    <s v="France"/>
    <s v="Male"/>
    <n v="53"/>
    <n v="6"/>
    <n v="0"/>
    <n v="2"/>
    <n v="0"/>
    <n v="1"/>
    <n v="97614.87"/>
    <x v="1"/>
    <n v="0"/>
    <x v="1"/>
  </r>
  <r>
    <n v="15790355"/>
    <n v="606"/>
    <s v="Germany"/>
    <s v="Male"/>
    <n v="36"/>
    <n v="5"/>
    <n v="190479.48"/>
    <n v="2"/>
    <n v="0"/>
    <n v="0"/>
    <n v="179351.89"/>
    <x v="1"/>
    <n v="0"/>
    <x v="1"/>
  </r>
  <r>
    <n v="15773890"/>
    <n v="733"/>
    <s v="France"/>
    <s v="Male"/>
    <n v="22"/>
    <n v="5"/>
    <n v="0"/>
    <n v="2"/>
    <n v="1"/>
    <n v="1"/>
    <n v="117202.19"/>
    <x v="1"/>
    <n v="0"/>
    <x v="1"/>
  </r>
  <r>
    <n v="15585036"/>
    <n v="694"/>
    <s v="Spain"/>
    <s v="Female"/>
    <n v="37"/>
    <n v="3"/>
    <n v="0"/>
    <n v="2"/>
    <n v="1"/>
    <n v="1"/>
    <n v="147012.22"/>
    <x v="1"/>
    <n v="0"/>
    <x v="1"/>
  </r>
  <r>
    <n v="15566292"/>
    <n v="574"/>
    <s v="Spain"/>
    <s v="Male"/>
    <n v="36"/>
    <n v="1"/>
    <n v="0"/>
    <n v="2"/>
    <n v="0"/>
    <n v="1"/>
    <n v="71709.119999999995"/>
    <x v="1"/>
    <n v="0"/>
    <x v="1"/>
  </r>
  <r>
    <n v="15698839"/>
    <n v="460"/>
    <s v="Germany"/>
    <s v="Male"/>
    <n v="46"/>
    <n v="4"/>
    <n v="127559.97"/>
    <n v="2"/>
    <n v="1"/>
    <n v="1"/>
    <n v="126952.5"/>
    <x v="1"/>
    <n v="0"/>
    <x v="1"/>
  </r>
  <r>
    <n v="15696859"/>
    <n v="474"/>
    <s v="France"/>
    <s v="Male"/>
    <n v="45"/>
    <n v="10"/>
    <n v="0"/>
    <n v="2"/>
    <n v="0"/>
    <n v="0"/>
    <n v="172175.9"/>
    <x v="1"/>
    <n v="0"/>
    <x v="1"/>
  </r>
  <r>
    <n v="15730460"/>
    <n v="722"/>
    <s v="France"/>
    <s v="Male"/>
    <n v="37"/>
    <n v="2"/>
    <n v="0"/>
    <n v="1"/>
    <n v="0"/>
    <n v="0"/>
    <n v="120906.83"/>
    <x v="1"/>
    <n v="0"/>
    <x v="1"/>
  </r>
  <r>
    <n v="15593773"/>
    <n v="784"/>
    <s v="Spain"/>
    <s v="Male"/>
    <n v="35"/>
    <n v="3"/>
    <n v="0"/>
    <n v="2"/>
    <n v="0"/>
    <n v="0"/>
    <n v="81483.64"/>
    <x v="1"/>
    <n v="0"/>
    <x v="1"/>
  </r>
  <r>
    <n v="15754105"/>
    <n v="650"/>
    <s v="France"/>
    <s v="Male"/>
    <n v="37"/>
    <n v="5"/>
    <n v="106967.18"/>
    <n v="1"/>
    <n v="0"/>
    <n v="0"/>
    <n v="24495.03"/>
    <x v="1"/>
    <n v="0"/>
    <x v="0"/>
  </r>
  <r>
    <n v="15663252"/>
    <n v="850"/>
    <s v="Spain"/>
    <s v="Female"/>
    <n v="32"/>
    <n v="9"/>
    <n v="0"/>
    <n v="2"/>
    <n v="1"/>
    <n v="1"/>
    <n v="18924.919999999998"/>
    <x v="1"/>
    <n v="0"/>
    <x v="0"/>
  </r>
  <r>
    <n v="15721181"/>
    <n v="611"/>
    <s v="Spain"/>
    <s v="Male"/>
    <n v="46"/>
    <n v="6"/>
    <n v="0"/>
    <n v="2"/>
    <n v="1"/>
    <n v="0"/>
    <n v="45886.33"/>
    <x v="1"/>
    <n v="0"/>
    <x v="1"/>
  </r>
  <r>
    <n v="15673570"/>
    <n v="580"/>
    <s v="France"/>
    <s v="Male"/>
    <n v="37"/>
    <n v="9"/>
    <n v="0"/>
    <n v="2"/>
    <n v="0"/>
    <n v="1"/>
    <n v="77108.66"/>
    <x v="1"/>
    <n v="0"/>
    <x v="1"/>
  </r>
  <r>
    <n v="15790314"/>
    <n v="649"/>
    <s v="France"/>
    <s v="Male"/>
    <n v="41"/>
    <n v="0"/>
    <n v="0"/>
    <n v="2"/>
    <n v="0"/>
    <n v="1"/>
    <n v="130567.02"/>
    <x v="1"/>
    <n v="0"/>
    <x v="1"/>
  </r>
  <r>
    <n v="15636673"/>
    <n v="667"/>
    <s v="France"/>
    <s v="Male"/>
    <n v="31"/>
    <n v="1"/>
    <n v="119266.69"/>
    <n v="1"/>
    <n v="1"/>
    <n v="1"/>
    <n v="28257.63"/>
    <x v="1"/>
    <n v="0"/>
    <x v="0"/>
  </r>
  <r>
    <n v="15645772"/>
    <n v="661"/>
    <s v="France"/>
    <s v="Male"/>
    <n v="33"/>
    <n v="9"/>
    <n v="0"/>
    <n v="2"/>
    <n v="1"/>
    <n v="1"/>
    <n v="84174.81"/>
    <x v="1"/>
    <n v="0"/>
    <x v="1"/>
  </r>
  <r>
    <n v="15689294"/>
    <n v="705"/>
    <s v="Germany"/>
    <s v="Male"/>
    <n v="44"/>
    <n v="3"/>
    <n v="105934.96"/>
    <n v="1"/>
    <n v="1"/>
    <n v="0"/>
    <n v="82463.69"/>
    <x v="1"/>
    <n v="0"/>
    <x v="1"/>
  </r>
  <r>
    <n v="15705639"/>
    <n v="692"/>
    <s v="France"/>
    <s v="Female"/>
    <n v="28"/>
    <n v="8"/>
    <n v="95059.02"/>
    <n v="2"/>
    <n v="1"/>
    <n v="0"/>
    <n v="44420.18"/>
    <x v="1"/>
    <n v="0"/>
    <x v="0"/>
  </r>
  <r>
    <n v="15587535"/>
    <n v="450"/>
    <s v="Spain"/>
    <s v="Female"/>
    <n v="46"/>
    <n v="5"/>
    <n v="177619.71"/>
    <n v="1"/>
    <n v="1"/>
    <n v="0"/>
    <n v="54227.06"/>
    <x v="1"/>
    <n v="0"/>
    <x v="1"/>
  </r>
  <r>
    <n v="15701164"/>
    <n v="506"/>
    <s v="France"/>
    <s v="Female"/>
    <n v="34"/>
    <n v="4"/>
    <n v="90307.62"/>
    <n v="1"/>
    <n v="1"/>
    <n v="1"/>
    <n v="159235.29"/>
    <x v="1"/>
    <n v="0"/>
    <x v="1"/>
  </r>
  <r>
    <n v="15785611"/>
    <n v="752"/>
    <s v="Germany"/>
    <s v="Male"/>
    <n v="38"/>
    <n v="3"/>
    <n v="183102.29"/>
    <n v="1"/>
    <n v="1"/>
    <n v="1"/>
    <n v="71557.119999999995"/>
    <x v="1"/>
    <n v="0"/>
    <x v="1"/>
  </r>
  <r>
    <n v="15687946"/>
    <n v="556"/>
    <s v="France"/>
    <s v="Female"/>
    <n v="61"/>
    <n v="2"/>
    <n v="117419.35"/>
    <n v="1"/>
    <n v="1"/>
    <n v="1"/>
    <n v="94153.83"/>
    <x v="1"/>
    <n v="0"/>
    <x v="1"/>
  </r>
  <r>
    <n v="15767954"/>
    <n v="635"/>
    <s v="Germany"/>
    <s v="Female"/>
    <n v="28"/>
    <n v="3"/>
    <n v="81623.67"/>
    <n v="2"/>
    <n v="1"/>
    <n v="1"/>
    <n v="156791.35999999999"/>
    <x v="1"/>
    <n v="0"/>
    <x v="1"/>
  </r>
  <r>
    <n v="15589493"/>
    <n v="716"/>
    <s v="Germany"/>
    <s v="Male"/>
    <n v="27"/>
    <n v="1"/>
    <n v="122552.34"/>
    <n v="2"/>
    <n v="1"/>
    <n v="0"/>
    <n v="67611.360000000001"/>
    <x v="1"/>
    <n v="0"/>
    <x v="1"/>
  </r>
  <r>
    <n v="15797227"/>
    <n v="754"/>
    <s v="France"/>
    <s v="Male"/>
    <n v="28"/>
    <n v="8"/>
    <n v="0"/>
    <n v="2"/>
    <n v="1"/>
    <n v="1"/>
    <n v="52615.62"/>
    <x v="1"/>
    <n v="0"/>
    <x v="1"/>
  </r>
  <r>
    <n v="15576623"/>
    <n v="584"/>
    <s v="France"/>
    <s v="Male"/>
    <n v="31"/>
    <n v="5"/>
    <n v="0"/>
    <n v="2"/>
    <n v="1"/>
    <n v="0"/>
    <n v="31474.27"/>
    <x v="1"/>
    <n v="0"/>
    <x v="0"/>
  </r>
  <r>
    <n v="15605284"/>
    <n v="688"/>
    <s v="France"/>
    <s v="Male"/>
    <n v="26"/>
    <n v="1"/>
    <n v="0"/>
    <n v="2"/>
    <n v="1"/>
    <n v="1"/>
    <n v="104435.94"/>
    <x v="1"/>
    <n v="0"/>
    <x v="1"/>
  </r>
  <r>
    <n v="15585595"/>
    <n v="774"/>
    <s v="France"/>
    <s v="Female"/>
    <n v="28"/>
    <n v="1"/>
    <n v="71264.02"/>
    <n v="2"/>
    <n v="0"/>
    <n v="1"/>
    <n v="68759.570000000007"/>
    <x v="1"/>
    <n v="0"/>
    <x v="1"/>
  </r>
  <r>
    <n v="15812750"/>
    <n v="591"/>
    <s v="France"/>
    <s v="Male"/>
    <n v="24"/>
    <n v="6"/>
    <n v="147360"/>
    <n v="1"/>
    <n v="1"/>
    <n v="1"/>
    <n v="25310.82"/>
    <x v="1"/>
    <n v="0"/>
    <x v="0"/>
  </r>
  <r>
    <n v="15711540"/>
    <n v="712"/>
    <s v="France"/>
    <s v="Female"/>
    <n v="29"/>
    <n v="2"/>
    <n v="0"/>
    <n v="1"/>
    <n v="1"/>
    <n v="1"/>
    <n v="144375"/>
    <x v="1"/>
    <n v="0"/>
    <x v="1"/>
  </r>
  <r>
    <n v="15633283"/>
    <n v="536"/>
    <s v="France"/>
    <s v="Male"/>
    <n v="35"/>
    <n v="8"/>
    <n v="0"/>
    <n v="2"/>
    <n v="1"/>
    <n v="0"/>
    <n v="64833.279999999999"/>
    <x v="1"/>
    <n v="0"/>
    <x v="1"/>
  </r>
  <r>
    <n v="15570134"/>
    <n v="683"/>
    <s v="France"/>
    <s v="Female"/>
    <n v="35"/>
    <n v="6"/>
    <n v="187530.66"/>
    <n v="2"/>
    <n v="1"/>
    <n v="1"/>
    <n v="37976.36"/>
    <x v="1"/>
    <n v="0"/>
    <x v="0"/>
  </r>
  <r>
    <n v="15605918"/>
    <n v="635"/>
    <s v="Germany"/>
    <s v="Male"/>
    <n v="43"/>
    <n v="5"/>
    <n v="78992.75"/>
    <n v="2"/>
    <n v="0"/>
    <n v="0"/>
    <n v="153265.31"/>
    <x v="1"/>
    <n v="0"/>
    <x v="1"/>
  </r>
  <r>
    <n v="15642937"/>
    <n v="550"/>
    <s v="France"/>
    <s v="Female"/>
    <n v="46"/>
    <n v="7"/>
    <n v="0"/>
    <n v="2"/>
    <n v="1"/>
    <n v="0"/>
    <n v="130590.35"/>
    <x v="1"/>
    <n v="0"/>
    <x v="1"/>
  </r>
  <r>
    <n v="15710424"/>
    <n v="435"/>
    <s v="France"/>
    <s v="Male"/>
    <n v="36"/>
    <n v="4"/>
    <n v="0"/>
    <n v="1"/>
    <n v="1"/>
    <n v="1"/>
    <n v="197015.2"/>
    <x v="1"/>
    <n v="0"/>
    <x v="1"/>
  </r>
  <r>
    <n v="15798398"/>
    <n v="785"/>
    <s v="France"/>
    <s v="Female"/>
    <n v="36"/>
    <n v="4"/>
    <n v="135438.39999999999"/>
    <n v="1"/>
    <n v="0"/>
    <n v="0"/>
    <n v="190627.01"/>
    <x v="1"/>
    <n v="0"/>
    <x v="1"/>
  </r>
  <r>
    <n v="15653253"/>
    <n v="704"/>
    <s v="Spain"/>
    <s v="Male"/>
    <n v="48"/>
    <n v="8"/>
    <n v="167997.6"/>
    <n v="1"/>
    <n v="1"/>
    <n v="1"/>
    <n v="173498.45"/>
    <x v="1"/>
    <n v="0"/>
    <x v="1"/>
  </r>
  <r>
    <n v="15747795"/>
    <n v="593"/>
    <s v="Germany"/>
    <s v="Female"/>
    <n v="38"/>
    <n v="4"/>
    <n v="129499.42"/>
    <n v="1"/>
    <n v="1"/>
    <n v="1"/>
    <n v="154071.26999999999"/>
    <x v="1"/>
    <n v="0"/>
    <x v="1"/>
  </r>
  <r>
    <n v="15603134"/>
    <n v="656"/>
    <s v="Spain"/>
    <s v="Female"/>
    <n v="40"/>
    <n v="10"/>
    <n v="167878.5"/>
    <n v="1"/>
    <n v="0"/>
    <n v="1"/>
    <n v="151887.16"/>
    <x v="1"/>
    <n v="0"/>
    <x v="1"/>
  </r>
  <r>
    <n v="15633461"/>
    <n v="639"/>
    <s v="Germany"/>
    <s v="Male"/>
    <n v="38"/>
    <n v="5"/>
    <n v="130170.82"/>
    <n v="1"/>
    <n v="1"/>
    <n v="1"/>
    <n v="149599.62"/>
    <x v="1"/>
    <n v="0"/>
    <x v="1"/>
  </r>
  <r>
    <n v="15754084"/>
    <n v="710"/>
    <s v="Spain"/>
    <s v="Male"/>
    <n v="35"/>
    <n v="1"/>
    <n v="106518.52"/>
    <n v="1"/>
    <n v="1"/>
    <n v="1"/>
    <n v="127951.81"/>
    <x v="1"/>
    <n v="0"/>
    <x v="1"/>
  </r>
  <r>
    <n v="15812518"/>
    <n v="657"/>
    <s v="Spain"/>
    <s v="Female"/>
    <n v="37"/>
    <n v="0"/>
    <n v="163607.18"/>
    <n v="1"/>
    <n v="0"/>
    <n v="1"/>
    <n v="44203.55"/>
    <x v="1"/>
    <n v="0"/>
    <x v="0"/>
  </r>
  <r>
    <n v="15605447"/>
    <n v="752"/>
    <s v="France"/>
    <s v="Male"/>
    <n v="49"/>
    <n v="2"/>
    <n v="78653.84"/>
    <n v="1"/>
    <n v="1"/>
    <n v="0"/>
    <n v="7698.6"/>
    <x v="1"/>
    <n v="0"/>
    <x v="0"/>
  </r>
  <r>
    <n v="15655961"/>
    <n v="756"/>
    <s v="Germany"/>
    <s v="Male"/>
    <n v="27"/>
    <n v="1"/>
    <n v="131899"/>
    <n v="1"/>
    <n v="1"/>
    <n v="0"/>
    <n v="93302.29"/>
    <x v="1"/>
    <n v="0"/>
    <x v="1"/>
  </r>
  <r>
    <n v="15603830"/>
    <n v="600"/>
    <s v="Spain"/>
    <s v="Male"/>
    <n v="36"/>
    <n v="4"/>
    <n v="0"/>
    <n v="2"/>
    <n v="1"/>
    <n v="0"/>
    <n v="143635.35999999999"/>
    <x v="1"/>
    <n v="0"/>
    <x v="1"/>
  </r>
  <r>
    <n v="15704770"/>
    <n v="773"/>
    <s v="France"/>
    <s v="Male"/>
    <n v="25"/>
    <n v="1"/>
    <n v="124532.78"/>
    <n v="2"/>
    <n v="0"/>
    <n v="1"/>
    <n v="11723.57"/>
    <x v="1"/>
    <n v="0"/>
    <x v="0"/>
  </r>
  <r>
    <n v="15682757"/>
    <n v="734"/>
    <s v="France"/>
    <s v="Male"/>
    <n v="30"/>
    <n v="3"/>
    <n v="0"/>
    <n v="2"/>
    <n v="1"/>
    <n v="0"/>
    <n v="107640.25"/>
    <x v="1"/>
    <n v="0"/>
    <x v="1"/>
  </r>
  <r>
    <n v="15812878"/>
    <n v="785"/>
    <s v="Germany"/>
    <s v="Female"/>
    <n v="36"/>
    <n v="2"/>
    <n v="99806.85"/>
    <n v="1"/>
    <n v="0"/>
    <n v="1"/>
    <n v="36976.519999999997"/>
    <x v="1"/>
    <n v="0"/>
    <x v="0"/>
  </r>
  <r>
    <n v="15708916"/>
    <n v="587"/>
    <s v="France"/>
    <s v="Male"/>
    <n v="38"/>
    <n v="0"/>
    <n v="0"/>
    <n v="2"/>
    <n v="1"/>
    <n v="0"/>
    <n v="47414.15"/>
    <x v="1"/>
    <n v="0"/>
    <x v="1"/>
  </r>
  <r>
    <n v="15626114"/>
    <n v="429"/>
    <s v="France"/>
    <s v="Male"/>
    <n v="24"/>
    <n v="4"/>
    <n v="95741.75"/>
    <n v="1"/>
    <n v="1"/>
    <n v="0"/>
    <n v="46170.75"/>
    <x v="1"/>
    <n v="0"/>
    <x v="1"/>
  </r>
  <r>
    <n v="15654060"/>
    <n v="517"/>
    <s v="France"/>
    <s v="Male"/>
    <n v="41"/>
    <n v="2"/>
    <n v="0"/>
    <n v="2"/>
    <n v="0"/>
    <n v="1"/>
    <n v="75937.47"/>
    <x v="1"/>
    <n v="0"/>
    <x v="1"/>
  </r>
  <r>
    <n v="15747542"/>
    <n v="605"/>
    <s v="France"/>
    <s v="Male"/>
    <n v="52"/>
    <n v="7"/>
    <n v="0"/>
    <n v="2"/>
    <n v="1"/>
    <n v="1"/>
    <n v="173952.5"/>
    <x v="1"/>
    <n v="0"/>
    <x v="1"/>
  </r>
  <r>
    <n v="15740900"/>
    <n v="589"/>
    <s v="France"/>
    <s v="Male"/>
    <n v="34"/>
    <n v="6"/>
    <n v="0"/>
    <n v="2"/>
    <n v="1"/>
    <n v="1"/>
    <n v="177896.92"/>
    <x v="1"/>
    <n v="0"/>
    <x v="1"/>
  </r>
  <r>
    <n v="15745012"/>
    <n v="653"/>
    <s v="France"/>
    <s v="Female"/>
    <n v="43"/>
    <n v="6"/>
    <n v="0"/>
    <n v="2"/>
    <n v="1"/>
    <n v="1"/>
    <n v="7330.59"/>
    <x v="1"/>
    <n v="0"/>
    <x v="0"/>
  </r>
  <r>
    <n v="15760861"/>
    <n v="619"/>
    <s v="France"/>
    <s v="Male"/>
    <n v="43"/>
    <n v="1"/>
    <n v="125211.92"/>
    <n v="1"/>
    <n v="1"/>
    <n v="1"/>
    <n v="113410.49"/>
    <x v="1"/>
    <n v="0"/>
    <x v="1"/>
  </r>
  <r>
    <n v="15578980"/>
    <n v="516"/>
    <s v="Spain"/>
    <s v="Female"/>
    <n v="33"/>
    <n v="3"/>
    <n v="0"/>
    <n v="2"/>
    <n v="1"/>
    <n v="1"/>
    <n v="58685.59"/>
    <x v="1"/>
    <n v="0"/>
    <x v="1"/>
  </r>
  <r>
    <n v="15760431"/>
    <n v="850"/>
    <s v="France"/>
    <s v="Male"/>
    <n v="38"/>
    <n v="1"/>
    <n v="0"/>
    <n v="2"/>
    <n v="1"/>
    <n v="1"/>
    <n v="80006.649999999994"/>
    <x v="1"/>
    <n v="0"/>
    <x v="1"/>
  </r>
  <r>
    <n v="15794916"/>
    <n v="725"/>
    <s v="France"/>
    <s v="Male"/>
    <n v="41"/>
    <n v="7"/>
    <n v="113980.21"/>
    <n v="1"/>
    <n v="1"/>
    <n v="1"/>
    <n v="116704.25"/>
    <x v="1"/>
    <n v="0"/>
    <x v="1"/>
  </r>
  <r>
    <n v="15751208"/>
    <n v="684"/>
    <s v="Spain"/>
    <s v="Male"/>
    <n v="56"/>
    <n v="8"/>
    <n v="78707.16"/>
    <n v="1"/>
    <n v="1"/>
    <n v="1"/>
    <n v="99398.36"/>
    <x v="1"/>
    <n v="0"/>
    <x v="1"/>
  </r>
  <r>
    <n v="15578186"/>
    <n v="486"/>
    <s v="Germany"/>
    <s v="Male"/>
    <n v="37"/>
    <n v="9"/>
    <n v="115217.99"/>
    <n v="2"/>
    <n v="1"/>
    <n v="0"/>
    <n v="144995.32999999999"/>
    <x v="1"/>
    <n v="0"/>
    <x v="1"/>
  </r>
  <r>
    <n v="15705521"/>
    <n v="548"/>
    <s v="Germany"/>
    <s v="Female"/>
    <n v="33"/>
    <n v="0"/>
    <n v="101084.36"/>
    <n v="1"/>
    <n v="1"/>
    <n v="0"/>
    <n v="42749.85"/>
    <x v="1"/>
    <n v="0"/>
    <x v="0"/>
  </r>
  <r>
    <n v="15755648"/>
    <n v="675"/>
    <s v="France"/>
    <s v="Female"/>
    <n v="21"/>
    <n v="8"/>
    <n v="98373.26"/>
    <n v="1"/>
    <n v="1"/>
    <n v="0"/>
    <n v="18203"/>
    <x v="1"/>
    <n v="0"/>
    <x v="0"/>
  </r>
  <r>
    <n v="15785869"/>
    <n v="718"/>
    <s v="France"/>
    <s v="Female"/>
    <n v="25"/>
    <n v="7"/>
    <n v="0"/>
    <n v="2"/>
    <n v="1"/>
    <n v="0"/>
    <n v="30380.12"/>
    <x v="1"/>
    <n v="0"/>
    <x v="0"/>
  </r>
  <r>
    <n v="15798888"/>
    <n v="605"/>
    <s v="Germany"/>
    <s v="Female"/>
    <n v="31"/>
    <n v="1"/>
    <n v="117992.59"/>
    <n v="1"/>
    <n v="1"/>
    <n v="1"/>
    <n v="183598.77"/>
    <x v="1"/>
    <n v="0"/>
    <x v="1"/>
  </r>
  <r>
    <n v="15712287"/>
    <n v="652"/>
    <s v="France"/>
    <s v="Female"/>
    <n v="80"/>
    <n v="4"/>
    <n v="0"/>
    <n v="2"/>
    <n v="1"/>
    <n v="1"/>
    <n v="188603.07"/>
    <x v="1"/>
    <n v="0"/>
    <x v="1"/>
  </r>
  <r>
    <n v="15805112"/>
    <n v="578"/>
    <s v="France"/>
    <s v="Male"/>
    <n v="38"/>
    <n v="7"/>
    <n v="82259.289999999994"/>
    <n v="1"/>
    <n v="1"/>
    <n v="0"/>
    <n v="8996.9699999999993"/>
    <x v="1"/>
    <n v="0"/>
    <x v="0"/>
  </r>
  <r>
    <n v="15723873"/>
    <n v="657"/>
    <s v="Spain"/>
    <s v="Male"/>
    <n v="31"/>
    <n v="3"/>
    <n v="125167.02"/>
    <n v="1"/>
    <n v="0"/>
    <n v="0"/>
    <n v="98820.39"/>
    <x v="1"/>
    <n v="0"/>
    <x v="1"/>
  </r>
  <r>
    <n v="15803136"/>
    <n v="416"/>
    <s v="Germany"/>
    <s v="Female"/>
    <n v="41"/>
    <n v="10"/>
    <n v="122189.66"/>
    <n v="2"/>
    <n v="1"/>
    <n v="0"/>
    <n v="98301.61"/>
    <x v="1"/>
    <n v="0"/>
    <x v="1"/>
  </r>
  <r>
    <n v="15702741"/>
    <n v="601"/>
    <s v="France"/>
    <s v="Male"/>
    <n v="32"/>
    <n v="8"/>
    <n v="93012.89"/>
    <n v="1"/>
    <n v="1"/>
    <n v="0"/>
    <n v="86957.42"/>
    <x v="1"/>
    <n v="0"/>
    <x v="1"/>
  </r>
  <r>
    <n v="15812007"/>
    <n v="670"/>
    <s v="Spain"/>
    <s v="Male"/>
    <n v="25"/>
    <n v="6"/>
    <n v="0"/>
    <n v="2"/>
    <n v="1"/>
    <n v="1"/>
    <n v="78358.94"/>
    <x v="1"/>
    <n v="0"/>
    <x v="1"/>
  </r>
  <r>
    <n v="15800440"/>
    <n v="650"/>
    <s v="Spain"/>
    <s v="Male"/>
    <n v="61"/>
    <n v="1"/>
    <n v="152968.73000000001"/>
    <n v="1"/>
    <n v="0"/>
    <n v="1"/>
    <n v="82970.69"/>
    <x v="1"/>
    <n v="0"/>
    <x v="1"/>
  </r>
  <r>
    <n v="15692761"/>
    <n v="718"/>
    <s v="France"/>
    <s v="Male"/>
    <n v="36"/>
    <n v="9"/>
    <n v="0"/>
    <n v="1"/>
    <n v="1"/>
    <n v="0"/>
    <n v="45909.87"/>
    <x v="1"/>
    <n v="0"/>
    <x v="1"/>
  </r>
  <r>
    <n v="15763063"/>
    <n v="685"/>
    <s v="Spain"/>
    <s v="Female"/>
    <n v="25"/>
    <n v="10"/>
    <n v="128509.63"/>
    <n v="1"/>
    <n v="1"/>
    <n v="0"/>
    <n v="121562.33"/>
    <x v="1"/>
    <n v="0"/>
    <x v="1"/>
  </r>
  <r>
    <n v="15810978"/>
    <n v="788"/>
    <s v="Spain"/>
    <s v="Female"/>
    <n v="2"/>
    <n v="1"/>
    <n v="0"/>
    <n v="2"/>
    <n v="1"/>
    <n v="1"/>
    <n v="41610.620000000003"/>
    <x v="1"/>
    <n v="0"/>
    <x v="0"/>
  </r>
  <r>
    <n v="15662085"/>
    <n v="678"/>
    <s v="France"/>
    <s v="Female"/>
    <n v="32"/>
    <n v="9"/>
    <n v="0"/>
    <n v="1"/>
    <n v="1"/>
    <n v="1"/>
    <n v="148210.64000000001"/>
    <x v="1"/>
    <n v="0"/>
    <x v="1"/>
  </r>
  <r>
    <n v="15739438"/>
    <n v="539"/>
    <s v="France"/>
    <s v="Male"/>
    <n v="30"/>
    <n v="0"/>
    <n v="0"/>
    <n v="2"/>
    <n v="1"/>
    <n v="0"/>
    <n v="160979.66"/>
    <x v="1"/>
    <n v="0"/>
    <x v="1"/>
  </r>
  <r>
    <n v="15750141"/>
    <n v="721"/>
    <s v="Germany"/>
    <s v="Female"/>
    <n v="36"/>
    <n v="3"/>
    <n v="65253.07"/>
    <n v="2"/>
    <n v="1"/>
    <n v="0"/>
    <n v="28737.78"/>
    <x v="1"/>
    <n v="0"/>
    <x v="0"/>
  </r>
  <r>
    <n v="15673693"/>
    <n v="682"/>
    <s v="France"/>
    <s v="Female"/>
    <n v="26"/>
    <n v="0"/>
    <n v="110654.02"/>
    <n v="1"/>
    <n v="0"/>
    <n v="1"/>
    <n v="111879.21"/>
    <x v="1"/>
    <n v="0"/>
    <x v="1"/>
  </r>
  <r>
    <n v="15576352"/>
    <n v="586"/>
    <s v="Spain"/>
    <s v="Female"/>
    <n v="57"/>
    <n v="3"/>
    <n v="0"/>
    <n v="2"/>
    <n v="0"/>
    <n v="1"/>
    <n v="6057.81"/>
    <x v="1"/>
    <n v="0"/>
    <x v="0"/>
  </r>
  <r>
    <n v="15581197"/>
    <n v="762"/>
    <s v="France"/>
    <s v="Female"/>
    <n v="51"/>
    <n v="3"/>
    <n v="99286.98"/>
    <n v="1"/>
    <n v="0"/>
    <n v="1"/>
    <n v="85578.63"/>
    <x v="1"/>
    <n v="0"/>
    <x v="1"/>
  </r>
  <r>
    <n v="15613319"/>
    <n v="793"/>
    <s v="France"/>
    <s v="Female"/>
    <n v="33"/>
    <n v="0"/>
    <n v="0"/>
    <n v="1"/>
    <n v="0"/>
    <n v="0"/>
    <n v="175544.02"/>
    <x v="1"/>
    <n v="0"/>
    <x v="1"/>
  </r>
  <r>
    <n v="15716186"/>
    <n v="586"/>
    <s v="France"/>
    <s v="Female"/>
    <n v="38"/>
    <n v="2"/>
    <n v="0"/>
    <n v="2"/>
    <n v="1"/>
    <n v="0"/>
    <n v="87168.46"/>
    <x v="1"/>
    <n v="0"/>
    <x v="1"/>
  </r>
  <r>
    <n v="15753719"/>
    <n v="547"/>
    <s v="Germany"/>
    <s v="Female"/>
    <n v="30"/>
    <n v="9"/>
    <n v="72392.41"/>
    <n v="1"/>
    <n v="1"/>
    <n v="0"/>
    <n v="77077.14"/>
    <x v="1"/>
    <n v="0"/>
    <x v="1"/>
  </r>
  <r>
    <n v="15808473"/>
    <n v="673"/>
    <s v="France"/>
    <s v="Male"/>
    <n v="72"/>
    <n v="1"/>
    <n v="0"/>
    <n v="2"/>
    <n v="0"/>
    <n v="1"/>
    <n v="111981.19"/>
    <x v="1"/>
    <n v="0"/>
    <x v="1"/>
  </r>
  <r>
    <n v="15731511"/>
    <n v="808"/>
    <s v="France"/>
    <s v="Male"/>
    <n v="45"/>
    <n v="7"/>
    <n v="118626.55"/>
    <n v="2"/>
    <n v="1"/>
    <n v="0"/>
    <n v="147132.46"/>
    <x v="1"/>
    <n v="0"/>
    <x v="1"/>
  </r>
  <r>
    <n v="15666252"/>
    <n v="706"/>
    <s v="Spain"/>
    <s v="Male"/>
    <n v="42"/>
    <n v="9"/>
    <n v="0"/>
    <n v="2"/>
    <n v="1"/>
    <n v="1"/>
    <n v="28714.34"/>
    <x v="1"/>
    <n v="0"/>
    <x v="0"/>
  </r>
  <r>
    <n v="15571816"/>
    <n v="850"/>
    <s v="Spain"/>
    <s v="Female"/>
    <n v="70"/>
    <n v="5"/>
    <n v="0"/>
    <n v="1"/>
    <n v="1"/>
    <n v="1"/>
    <n v="705.18"/>
    <x v="1"/>
    <n v="0"/>
    <x v="0"/>
  </r>
  <r>
    <n v="15754713"/>
    <n v="685"/>
    <s v="Spain"/>
    <s v="Male"/>
    <n v="31"/>
    <n v="10"/>
    <n v="135213.71"/>
    <n v="1"/>
    <n v="1"/>
    <n v="1"/>
    <n v="125777.28"/>
    <x v="1"/>
    <n v="0"/>
    <x v="1"/>
  </r>
  <r>
    <n v="15631868"/>
    <n v="744"/>
    <s v="Spain"/>
    <s v="Male"/>
    <n v="36"/>
    <n v="2"/>
    <n v="153804.44"/>
    <n v="1"/>
    <n v="1"/>
    <n v="1"/>
    <n v="87213.33"/>
    <x v="1"/>
    <n v="0"/>
    <x v="1"/>
  </r>
  <r>
    <n v="15588537"/>
    <n v="615"/>
    <s v="Spain"/>
    <s v="Female"/>
    <n v="41"/>
    <n v="9"/>
    <n v="109013.23"/>
    <n v="1"/>
    <n v="1"/>
    <n v="0"/>
    <n v="196499.96"/>
    <x v="1"/>
    <n v="0"/>
    <x v="1"/>
  </r>
  <r>
    <n v="15578977"/>
    <n v="786"/>
    <s v="France"/>
    <s v="Male"/>
    <n v="34"/>
    <n v="9"/>
    <n v="0"/>
    <n v="2"/>
    <n v="1"/>
    <n v="0"/>
    <n v="144517.19"/>
    <x v="1"/>
    <n v="0"/>
    <x v="1"/>
  </r>
  <r>
    <n v="15686983"/>
    <n v="678"/>
    <s v="Germany"/>
    <s v="Female"/>
    <n v="25"/>
    <n v="10"/>
    <n v="76968.12"/>
    <n v="2"/>
    <n v="0"/>
    <n v="1"/>
    <n v="131501.72"/>
    <x v="1"/>
    <n v="0"/>
    <x v="1"/>
  </r>
  <r>
    <n v="15794278"/>
    <n v="816"/>
    <s v="Spain"/>
    <s v="Male"/>
    <n v="67"/>
    <n v="6"/>
    <n v="151858.98000000001"/>
    <n v="1"/>
    <n v="1"/>
    <n v="1"/>
    <n v="72814.31"/>
    <x v="1"/>
    <n v="0"/>
    <x v="1"/>
  </r>
  <r>
    <n v="15592979"/>
    <n v="671"/>
    <s v="Germany"/>
    <s v="Female"/>
    <n v="34"/>
    <n v="6"/>
    <n v="37266.67"/>
    <n v="2"/>
    <n v="0"/>
    <n v="0"/>
    <n v="156917.12"/>
    <x v="1"/>
    <n v="0"/>
    <x v="1"/>
  </r>
  <r>
    <n v="15803406"/>
    <n v="748"/>
    <s v="France"/>
    <s v="Female"/>
    <n v="26"/>
    <n v="1"/>
    <n v="77780.289999999994"/>
    <n v="1"/>
    <n v="0"/>
    <n v="1"/>
    <n v="183049.41"/>
    <x v="1"/>
    <n v="0"/>
    <x v="1"/>
  </r>
  <r>
    <n v="15686776"/>
    <n v="557"/>
    <s v="France"/>
    <s v="Female"/>
    <n v="32"/>
    <n v="6"/>
    <n v="184686.41"/>
    <n v="2"/>
    <n v="1"/>
    <n v="0"/>
    <n v="14956.44"/>
    <x v="1"/>
    <n v="0"/>
    <x v="0"/>
  </r>
  <r>
    <n v="15716835"/>
    <n v="546"/>
    <s v="France"/>
    <s v="Male"/>
    <n v="24"/>
    <n v="8"/>
    <n v="156325.38"/>
    <n v="1"/>
    <n v="1"/>
    <n v="1"/>
    <n v="125381.02"/>
    <x v="1"/>
    <n v="0"/>
    <x v="1"/>
  </r>
  <r>
    <n v="15625524"/>
    <n v="512"/>
    <s v="France"/>
    <s v="Male"/>
    <n v="40"/>
    <n v="5"/>
    <n v="0"/>
    <n v="2"/>
    <n v="1"/>
    <n v="1"/>
    <n v="146457.82999999999"/>
    <x v="1"/>
    <n v="0"/>
    <x v="1"/>
  </r>
  <r>
    <n v="15625759"/>
    <n v="729"/>
    <s v="France"/>
    <s v="Male"/>
    <n v="30"/>
    <n v="9"/>
    <n v="0"/>
    <n v="2"/>
    <n v="1"/>
    <n v="0"/>
    <n v="151869.35"/>
    <x v="1"/>
    <n v="0"/>
    <x v="1"/>
  </r>
  <r>
    <n v="15665790"/>
    <n v="538"/>
    <s v="Germany"/>
    <s v="Male"/>
    <n v="39"/>
    <n v="7"/>
    <n v="108055.1"/>
    <n v="2"/>
    <n v="1"/>
    <n v="0"/>
    <n v="27231.26"/>
    <x v="1"/>
    <n v="0"/>
    <x v="0"/>
  </r>
  <r>
    <n v="15716334"/>
    <n v="850"/>
    <s v="Spain"/>
    <s v="Female"/>
    <n v="45"/>
    <n v="2"/>
    <n v="122311.21"/>
    <n v="1"/>
    <n v="1"/>
    <n v="1"/>
    <n v="19482.5"/>
    <x v="1"/>
    <n v="0"/>
    <x v="0"/>
  </r>
  <r>
    <n v="15747358"/>
    <n v="643"/>
    <s v="Germany"/>
    <s v="Male"/>
    <n v="59"/>
    <n v="3"/>
    <n v="170331.37"/>
    <n v="1"/>
    <n v="1"/>
    <n v="1"/>
    <n v="32171.79"/>
    <x v="1"/>
    <n v="0"/>
    <x v="0"/>
  </r>
  <r>
    <n v="15674398"/>
    <n v="642"/>
    <s v="France"/>
    <s v="Male"/>
    <n v="38"/>
    <n v="3"/>
    <n v="0"/>
    <n v="2"/>
    <n v="0"/>
    <n v="0"/>
    <n v="171463.83"/>
    <x v="1"/>
    <n v="0"/>
    <x v="1"/>
  </r>
  <r>
    <n v="15786905"/>
    <n v="749"/>
    <s v="Germany"/>
    <s v="Female"/>
    <n v="40"/>
    <n v="8"/>
    <n v="141782.57"/>
    <n v="2"/>
    <n v="0"/>
    <n v="0"/>
    <n v="86333.63"/>
    <x v="1"/>
    <n v="0"/>
    <x v="1"/>
  </r>
  <r>
    <n v="15698474"/>
    <n v="601"/>
    <s v="Germany"/>
    <s v="Female"/>
    <n v="54"/>
    <n v="1"/>
    <n v="131039.97"/>
    <n v="2"/>
    <n v="1"/>
    <n v="1"/>
    <n v="199661.5"/>
    <x v="1"/>
    <n v="0"/>
    <x v="1"/>
  </r>
  <r>
    <n v="15733797"/>
    <n v="506"/>
    <s v="France"/>
    <s v="Male"/>
    <n v="36"/>
    <n v="5"/>
    <n v="0"/>
    <n v="2"/>
    <n v="1"/>
    <n v="0"/>
    <n v="164253.35"/>
    <x v="1"/>
    <n v="0"/>
    <x v="1"/>
  </r>
  <r>
    <n v="15777892"/>
    <n v="721"/>
    <s v="Germany"/>
    <s v="Male"/>
    <n v="37"/>
    <n v="3"/>
    <n v="107720.64"/>
    <n v="1"/>
    <n v="1"/>
    <n v="1"/>
    <n v="158591.12"/>
    <x v="1"/>
    <n v="0"/>
    <x v="1"/>
  </r>
  <r>
    <n v="15750181"/>
    <n v="553"/>
    <s v="Germany"/>
    <s v="Male"/>
    <n v="41"/>
    <n v="9"/>
    <n v="110112.54"/>
    <n v="2"/>
    <n v="0"/>
    <n v="0"/>
    <n v="81898.81"/>
    <x v="1"/>
    <n v="0"/>
    <x v="1"/>
  </r>
  <r>
    <n v="15603436"/>
    <n v="594"/>
    <s v="Spain"/>
    <s v="Female"/>
    <n v="2"/>
    <n v="2"/>
    <n v="126615.94"/>
    <n v="2"/>
    <n v="0"/>
    <n v="1"/>
    <n v="123214.74"/>
    <x v="1"/>
    <n v="0"/>
    <x v="1"/>
  </r>
  <r>
    <n v="15781307"/>
    <n v="779"/>
    <s v="Germany"/>
    <s v="Male"/>
    <n v="37"/>
    <n v="7"/>
    <n v="120092.52"/>
    <n v="2"/>
    <n v="1"/>
    <n v="0"/>
    <n v="135925.72"/>
    <x v="1"/>
    <n v="0"/>
    <x v="1"/>
  </r>
  <r>
    <n v="15781465"/>
    <n v="675"/>
    <s v="Germany"/>
    <s v="Female"/>
    <n v="29"/>
    <n v="8"/>
    <n v="121326.42"/>
    <n v="1"/>
    <n v="1"/>
    <n v="0"/>
    <n v="133457.51999999999"/>
    <x v="1"/>
    <n v="0"/>
    <x v="1"/>
  </r>
  <r>
    <n v="15600882"/>
    <n v="635"/>
    <s v="Spain"/>
    <s v="Female"/>
    <n v="35"/>
    <n v="7"/>
    <n v="0"/>
    <n v="2"/>
    <n v="1"/>
    <n v="1"/>
    <n v="65951.649999999994"/>
    <x v="1"/>
    <n v="0"/>
    <x v="1"/>
  </r>
  <r>
    <n v="15601848"/>
    <n v="594"/>
    <s v="France"/>
    <s v="Male"/>
    <n v="35"/>
    <n v="2"/>
    <n v="0"/>
    <n v="2"/>
    <n v="1"/>
    <n v="0"/>
    <n v="103480.69"/>
    <x v="1"/>
    <n v="0"/>
    <x v="1"/>
  </r>
  <r>
    <n v="15594720"/>
    <n v="460"/>
    <s v="Germany"/>
    <s v="Female"/>
    <n v="35"/>
    <n v="8"/>
    <n v="102742.91"/>
    <n v="2"/>
    <n v="1"/>
    <n v="1"/>
    <n v="189339.6"/>
    <x v="1"/>
    <n v="0"/>
    <x v="1"/>
  </r>
  <r>
    <n v="15735203"/>
    <n v="654"/>
    <s v="Germany"/>
    <s v="Female"/>
    <n v="32"/>
    <n v="1"/>
    <n v="114510.85"/>
    <n v="1"/>
    <n v="1"/>
    <n v="1"/>
    <n v="126143.23"/>
    <x v="1"/>
    <n v="0"/>
    <x v="1"/>
  </r>
  <r>
    <n v="15787174"/>
    <n v="512"/>
    <s v="France"/>
    <s v="Female"/>
    <n v="37"/>
    <n v="1"/>
    <n v="0"/>
    <n v="2"/>
    <n v="0"/>
    <n v="1"/>
    <n v="156105.03"/>
    <x v="1"/>
    <n v="0"/>
    <x v="1"/>
  </r>
  <r>
    <n v="15785819"/>
    <n v="681"/>
    <s v="France"/>
    <s v="Male"/>
    <n v="38"/>
    <n v="3"/>
    <n v="0"/>
    <n v="2"/>
    <n v="1"/>
    <n v="1"/>
    <n v="112491.96"/>
    <x v="1"/>
    <n v="0"/>
    <x v="1"/>
  </r>
  <r>
    <n v="15670755"/>
    <n v="650"/>
    <s v="France"/>
    <s v="Male"/>
    <n v="60"/>
    <n v="8"/>
    <n v="0"/>
    <n v="2"/>
    <n v="1"/>
    <n v="1"/>
    <n v="102925.75999999999"/>
    <x v="1"/>
    <n v="0"/>
    <x v="1"/>
  </r>
  <r>
    <n v="15716155"/>
    <n v="841"/>
    <s v="France"/>
    <s v="Female"/>
    <n v="36"/>
    <n v="5"/>
    <n v="156021.31"/>
    <n v="1"/>
    <n v="0"/>
    <n v="0"/>
    <n v="122662.98"/>
    <x v="1"/>
    <n v="0"/>
    <x v="1"/>
  </r>
  <r>
    <n v="15596914"/>
    <n v="630"/>
    <s v="Germany"/>
    <s v="Female"/>
    <n v="31"/>
    <n v="2"/>
    <n v="112373.49"/>
    <n v="2"/>
    <n v="1"/>
    <n v="1"/>
    <n v="131167.98000000001"/>
    <x v="1"/>
    <n v="0"/>
    <x v="1"/>
  </r>
  <r>
    <n v="15697497"/>
    <n v="518"/>
    <s v="France"/>
    <s v="Female"/>
    <n v="45"/>
    <n v="9"/>
    <n v="105525.65"/>
    <n v="2"/>
    <n v="1"/>
    <n v="1"/>
    <n v="73418.289999999994"/>
    <x v="1"/>
    <n v="0"/>
    <x v="1"/>
  </r>
  <r>
    <n v="15634141"/>
    <n v="708"/>
    <s v="Germany"/>
    <s v="Female"/>
    <n v="42"/>
    <n v="8"/>
    <n v="192390.52"/>
    <n v="2"/>
    <n v="1"/>
    <n v="0"/>
    <n v="823.36"/>
    <x v="1"/>
    <n v="0"/>
    <x v="0"/>
  </r>
  <r>
    <n v="15585388"/>
    <n v="660"/>
    <s v="Germany"/>
    <s v="Male"/>
    <n v="31"/>
    <n v="9"/>
    <n v="125189.75"/>
    <n v="2"/>
    <n v="1"/>
    <n v="1"/>
    <n v="139874.43"/>
    <x v="1"/>
    <n v="0"/>
    <x v="1"/>
  </r>
  <r>
    <n v="15660211"/>
    <n v="629"/>
    <s v="Germany"/>
    <s v="Male"/>
    <n v="35"/>
    <n v="7"/>
    <n v="156847.29"/>
    <n v="2"/>
    <n v="1"/>
    <n v="0"/>
    <n v="31824.29"/>
    <x v="1"/>
    <n v="0"/>
    <x v="0"/>
  </r>
  <r>
    <n v="15593365"/>
    <n v="762"/>
    <s v="Spain"/>
    <s v="Male"/>
    <n v="39"/>
    <n v="2"/>
    <n v="81273.13"/>
    <n v="1"/>
    <n v="1"/>
    <n v="1"/>
    <n v="18719.669999999998"/>
    <x v="1"/>
    <n v="0"/>
    <x v="0"/>
  </r>
  <r>
    <n v="15759298"/>
    <n v="631"/>
    <s v="Spain"/>
    <s v="Male"/>
    <n v="27"/>
    <n v="10"/>
    <n v="134169.62"/>
    <n v="1"/>
    <n v="1"/>
    <n v="1"/>
    <n v="176730.02"/>
    <x v="1"/>
    <n v="0"/>
    <x v="1"/>
  </r>
  <r>
    <n v="15567832"/>
    <n v="550"/>
    <s v="France"/>
    <s v="Female"/>
    <n v="40"/>
    <n v="7"/>
    <n v="114354.95"/>
    <n v="1"/>
    <n v="1"/>
    <n v="0"/>
    <n v="54018.93"/>
    <x v="1"/>
    <n v="0"/>
    <x v="1"/>
  </r>
  <r>
    <n v="15769974"/>
    <n v="679"/>
    <s v="Spain"/>
    <s v="Female"/>
    <n v="35"/>
    <n v="8"/>
    <n v="119182.73"/>
    <n v="1"/>
    <n v="0"/>
    <n v="0"/>
    <n v="121210.09"/>
    <x v="1"/>
    <n v="0"/>
    <x v="1"/>
  </r>
  <r>
    <n v="15611759"/>
    <n v="850"/>
    <s v="Spain"/>
    <s v="Female"/>
    <n v="57"/>
    <n v="8"/>
    <n v="126776.3"/>
    <n v="2"/>
    <n v="1"/>
    <n v="1"/>
    <n v="132298.49"/>
    <x v="1"/>
    <n v="0"/>
    <x v="1"/>
  </r>
  <r>
    <n v="15605926"/>
    <n v="649"/>
    <s v="Germany"/>
    <s v="Male"/>
    <n v="70"/>
    <n v="9"/>
    <n v="116854.71"/>
    <n v="2"/>
    <n v="0"/>
    <n v="1"/>
    <n v="107125.79"/>
    <x v="1"/>
    <n v="0"/>
    <x v="1"/>
  </r>
  <r>
    <n v="15797960"/>
    <n v="806"/>
    <s v="Germany"/>
    <s v="Female"/>
    <n v="59"/>
    <n v="0"/>
    <n v="135296.32999999999"/>
    <n v="1"/>
    <n v="1"/>
    <n v="0"/>
    <n v="182822.5"/>
    <x v="1"/>
    <n v="0"/>
    <x v="1"/>
  </r>
  <r>
    <n v="15591711"/>
    <n v="739"/>
    <s v="Spain"/>
    <s v="Male"/>
    <n v="38"/>
    <n v="0"/>
    <n v="128366.44"/>
    <n v="1"/>
    <n v="1"/>
    <n v="0"/>
    <n v="12796.43"/>
    <x v="1"/>
    <n v="0"/>
    <x v="0"/>
  </r>
  <r>
    <n v="15662397"/>
    <n v="640"/>
    <s v="France"/>
    <s v="Female"/>
    <n v="42"/>
    <n v="5"/>
    <n v="176099.13"/>
    <n v="1"/>
    <n v="1"/>
    <n v="1"/>
    <n v="8404.73"/>
    <x v="1"/>
    <n v="0"/>
    <x v="0"/>
  </r>
  <r>
    <n v="15704769"/>
    <n v="585"/>
    <s v="France"/>
    <s v="Female"/>
    <n v="67"/>
    <n v="5"/>
    <n v="113978.97"/>
    <n v="2"/>
    <n v="0"/>
    <n v="1"/>
    <n v="93146.11"/>
    <x v="1"/>
    <n v="0"/>
    <x v="1"/>
  </r>
  <r>
    <n v="15797736"/>
    <n v="658"/>
    <s v="France"/>
    <s v="Male"/>
    <n v="29"/>
    <n v="4"/>
    <n v="80262.600000000006"/>
    <n v="1"/>
    <n v="1"/>
    <n v="1"/>
    <n v="20612.82"/>
    <x v="1"/>
    <n v="0"/>
    <x v="0"/>
  </r>
  <r>
    <n v="15640059"/>
    <n v="606"/>
    <s v="France"/>
    <s v="Male"/>
    <n v="40"/>
    <n v="5"/>
    <n v="0"/>
    <n v="2"/>
    <n v="1"/>
    <n v="1"/>
    <n v="70899.27"/>
    <x v="1"/>
    <n v="0"/>
    <x v="1"/>
  </r>
  <r>
    <n v="15733616"/>
    <n v="806"/>
    <s v="France"/>
    <s v="Male"/>
    <n v="40"/>
    <n v="5"/>
    <n v="80613.929999999993"/>
    <n v="1"/>
    <n v="1"/>
    <n v="1"/>
    <n v="142838.64000000001"/>
    <x v="1"/>
    <n v="0"/>
    <x v="1"/>
  </r>
  <r>
    <n v="15655339"/>
    <n v="566"/>
    <s v="France"/>
    <s v="Male"/>
    <n v="36"/>
    <n v="1"/>
    <n v="142120.91"/>
    <n v="1"/>
    <n v="1"/>
    <n v="0"/>
    <n v="79616.37"/>
    <x v="1"/>
    <n v="0"/>
    <x v="1"/>
  </r>
  <r>
    <n v="15640442"/>
    <n v="717"/>
    <s v="France"/>
    <s v="Male"/>
    <n v="31"/>
    <n v="4"/>
    <n v="129722.57"/>
    <n v="1"/>
    <n v="0"/>
    <n v="0"/>
    <n v="41176.6"/>
    <x v="1"/>
    <n v="0"/>
    <x v="0"/>
  </r>
  <r>
    <n v="15803764"/>
    <n v="561"/>
    <s v="France"/>
    <s v="Male"/>
    <n v="28"/>
    <n v="7"/>
    <n v="0"/>
    <n v="2"/>
    <n v="1"/>
    <n v="0"/>
    <n v="7797.01"/>
    <x v="1"/>
    <n v="0"/>
    <x v="0"/>
  </r>
  <r>
    <n v="15669516"/>
    <n v="746"/>
    <s v="Spain"/>
    <s v="Male"/>
    <n v="36"/>
    <n v="2"/>
    <n v="0"/>
    <n v="2"/>
    <n v="1"/>
    <n v="1"/>
    <n v="16436.560000000001"/>
    <x v="1"/>
    <n v="0"/>
    <x v="0"/>
  </r>
  <r>
    <n v="15646161"/>
    <n v="673"/>
    <s v="Spain"/>
    <s v="Female"/>
    <n v="37"/>
    <n v="8"/>
    <n v="0"/>
    <n v="2"/>
    <n v="1"/>
    <n v="1"/>
    <n v="183318.79"/>
    <x v="1"/>
    <n v="0"/>
    <x v="1"/>
  </r>
  <r>
    <n v="15795149"/>
    <n v="703"/>
    <s v="France"/>
    <s v="Male"/>
    <n v="28"/>
    <n v="2"/>
    <n v="81173.83"/>
    <n v="2"/>
    <n v="0"/>
    <n v="1"/>
    <n v="162812.16"/>
    <x v="1"/>
    <n v="0"/>
    <x v="1"/>
  </r>
  <r>
    <n v="15622834"/>
    <n v="678"/>
    <s v="France"/>
    <s v="Female"/>
    <n v="35"/>
    <n v="4"/>
    <n v="0"/>
    <n v="1"/>
    <n v="1"/>
    <n v="0"/>
    <n v="125518.32"/>
    <x v="1"/>
    <n v="0"/>
    <x v="1"/>
  </r>
  <r>
    <n v="15599195"/>
    <n v="582"/>
    <s v="Germany"/>
    <s v="Male"/>
    <n v="32"/>
    <n v="1"/>
    <n v="88938.62"/>
    <n v="1"/>
    <n v="1"/>
    <n v="1"/>
    <n v="10054.530000000001"/>
    <x v="1"/>
    <n v="0"/>
    <x v="0"/>
  </r>
  <r>
    <n v="15633064"/>
    <n v="438"/>
    <s v="France"/>
    <s v="Female"/>
    <n v="36"/>
    <n v="4"/>
    <n v="0"/>
    <n v="2"/>
    <n v="1"/>
    <n v="0"/>
    <n v="64420.5"/>
    <x v="1"/>
    <n v="0"/>
    <x v="1"/>
  </r>
  <r>
    <n v="15782569"/>
    <n v="687"/>
    <s v="France"/>
    <s v="Female"/>
    <n v="72"/>
    <n v="9"/>
    <n v="0"/>
    <n v="1"/>
    <n v="0"/>
    <n v="1"/>
    <n v="69829.399999999994"/>
    <x v="1"/>
    <n v="0"/>
    <x v="1"/>
  </r>
  <r>
    <n v="15650288"/>
    <n v="634"/>
    <s v="Germany"/>
    <s v="Male"/>
    <n v="35"/>
    <n v="6"/>
    <n v="116269.01"/>
    <n v="1"/>
    <n v="1"/>
    <n v="0"/>
    <n v="129964.94"/>
    <x v="1"/>
    <n v="0"/>
    <x v="1"/>
  </r>
  <r>
    <n v="15707473"/>
    <n v="850"/>
    <s v="Germany"/>
    <s v="Female"/>
    <n v="48"/>
    <n v="6"/>
    <n v="111962.99"/>
    <n v="1"/>
    <n v="1"/>
    <n v="0"/>
    <n v="111755.8"/>
    <x v="1"/>
    <n v="0"/>
    <x v="1"/>
  </r>
  <r>
    <n v="15711309"/>
    <n v="574"/>
    <s v="Germany"/>
    <s v="Male"/>
    <n v="33"/>
    <n v="3"/>
    <n v="129834.67"/>
    <n v="1"/>
    <n v="1"/>
    <n v="0"/>
    <n v="193131.42"/>
    <x v="1"/>
    <n v="0"/>
    <x v="1"/>
  </r>
  <r>
    <n v="15613172"/>
    <n v="628"/>
    <s v="Germany"/>
    <s v="Male"/>
    <n v="27"/>
    <n v="5"/>
    <n v="95826.49"/>
    <n v="2"/>
    <n v="1"/>
    <n v="0"/>
    <n v="155996.96"/>
    <x v="1"/>
    <n v="0"/>
    <x v="1"/>
  </r>
  <r>
    <n v="15670039"/>
    <n v="509"/>
    <s v="Spain"/>
    <s v="Female"/>
    <n v="25"/>
    <n v="3"/>
    <n v="108738.71"/>
    <n v="2"/>
    <n v="1"/>
    <n v="0"/>
    <n v="106920.57"/>
    <x v="1"/>
    <n v="0"/>
    <x v="1"/>
  </r>
  <r>
    <n v="15611579"/>
    <n v="801"/>
    <s v="Spain"/>
    <s v="Male"/>
    <n v="42"/>
    <n v="4"/>
    <n v="141947.67000000001"/>
    <n v="1"/>
    <n v="1"/>
    <n v="1"/>
    <n v="10598.29"/>
    <x v="1"/>
    <n v="0"/>
    <x v="0"/>
  </r>
  <r>
    <n v="15672145"/>
    <n v="534"/>
    <s v="France"/>
    <s v="Female"/>
    <n v="34"/>
    <n v="7"/>
    <n v="121551.58"/>
    <n v="2"/>
    <n v="1"/>
    <n v="1"/>
    <n v="70179"/>
    <x v="1"/>
    <n v="0"/>
    <x v="1"/>
  </r>
  <r>
    <n v="15736601"/>
    <n v="716"/>
    <s v="France"/>
    <s v="Male"/>
    <n v="35"/>
    <n v="4"/>
    <n v="144428.87"/>
    <n v="1"/>
    <n v="1"/>
    <n v="0"/>
    <n v="134132.65"/>
    <x v="1"/>
    <n v="0"/>
    <x v="1"/>
  </r>
  <r>
    <n v="15624592"/>
    <n v="603"/>
    <s v="France"/>
    <s v="Male"/>
    <n v="31"/>
    <n v="8"/>
    <n v="0"/>
    <n v="2"/>
    <n v="1"/>
    <n v="1"/>
    <n v="169915.02"/>
    <x v="1"/>
    <n v="0"/>
    <x v="1"/>
  </r>
  <r>
    <n v="15624170"/>
    <n v="639"/>
    <s v="France"/>
    <s v="Female"/>
    <n v="38"/>
    <n v="4"/>
    <n v="81550.94"/>
    <n v="2"/>
    <n v="0"/>
    <n v="1"/>
    <n v="118974.77"/>
    <x v="1"/>
    <n v="0"/>
    <x v="1"/>
  </r>
  <r>
    <n v="15665678"/>
    <n v="607"/>
    <s v="Spain"/>
    <s v="Male"/>
    <n v="36"/>
    <n v="8"/>
    <n v="158261.68"/>
    <n v="1"/>
    <n v="1"/>
    <n v="1"/>
    <n v="76744.72"/>
    <x v="1"/>
    <n v="0"/>
    <x v="1"/>
  </r>
  <r>
    <n v="15784209"/>
    <n v="497"/>
    <s v="France"/>
    <s v="Male"/>
    <n v="47"/>
    <n v="6"/>
    <n v="0"/>
    <n v="1"/>
    <n v="1"/>
    <n v="1"/>
    <n v="90055.08"/>
    <x v="1"/>
    <n v="0"/>
    <x v="1"/>
  </r>
  <r>
    <n v="15810845"/>
    <n v="636"/>
    <s v="France"/>
    <s v="Male"/>
    <n v="42"/>
    <n v="2"/>
    <n v="0"/>
    <n v="2"/>
    <n v="1"/>
    <n v="1"/>
    <n v="55470.78"/>
    <x v="1"/>
    <n v="0"/>
    <x v="1"/>
  </r>
  <r>
    <n v="15567367"/>
    <n v="601"/>
    <s v="Germany"/>
    <s v="Female"/>
    <n v="42"/>
    <n v="9"/>
    <n v="133636.16"/>
    <n v="1"/>
    <n v="0"/>
    <n v="1"/>
    <n v="103315.74"/>
    <x v="1"/>
    <n v="0"/>
    <x v="1"/>
  </r>
  <r>
    <n v="15771977"/>
    <n v="730"/>
    <s v="France"/>
    <s v="Female"/>
    <n v="39"/>
    <n v="1"/>
    <n v="99010.67"/>
    <n v="1"/>
    <n v="1"/>
    <n v="0"/>
    <n v="194945.8"/>
    <x v="1"/>
    <n v="0"/>
    <x v="1"/>
  </r>
  <r>
    <n v="15732778"/>
    <n v="468"/>
    <s v="Germany"/>
    <s v="Male"/>
    <n v="29"/>
    <n v="1"/>
    <n v="111681.98"/>
    <n v="2"/>
    <n v="1"/>
    <n v="1"/>
    <n v="195711.16"/>
    <x v="1"/>
    <n v="0"/>
    <x v="1"/>
  </r>
  <r>
    <n v="15689614"/>
    <n v="687"/>
    <s v="Spain"/>
    <s v="Female"/>
    <n v="63"/>
    <n v="1"/>
    <n v="137715.66"/>
    <n v="1"/>
    <n v="1"/>
    <n v="1"/>
    <n v="37938.74"/>
    <x v="1"/>
    <n v="0"/>
    <x v="0"/>
  </r>
  <r>
    <n v="15566091"/>
    <n v="545"/>
    <s v="Spain"/>
    <s v="Female"/>
    <n v="32"/>
    <n v="4"/>
    <n v="0"/>
    <n v="1"/>
    <n v="1"/>
    <n v="0"/>
    <n v="94739.199999999997"/>
    <x v="1"/>
    <n v="0"/>
    <x v="1"/>
  </r>
  <r>
    <n v="15715951"/>
    <n v="562"/>
    <s v="France"/>
    <s v="Male"/>
    <n v="42"/>
    <n v="2"/>
    <n v="100238.35"/>
    <n v="1"/>
    <n v="0"/>
    <n v="0"/>
    <n v="86797.41"/>
    <x v="1"/>
    <n v="0"/>
    <x v="1"/>
  </r>
  <r>
    <n v="15628303"/>
    <n v="738"/>
    <s v="Spain"/>
    <s v="Male"/>
    <n v="35"/>
    <n v="3"/>
    <n v="0"/>
    <n v="1"/>
    <n v="1"/>
    <n v="1"/>
    <n v="15650.73"/>
    <x v="1"/>
    <n v="0"/>
    <x v="0"/>
  </r>
  <r>
    <n v="15724944"/>
    <n v="663"/>
    <s v="France"/>
    <s v="Male"/>
    <n v="34"/>
    <n v="7"/>
    <n v="0"/>
    <n v="2"/>
    <n v="1"/>
    <n v="1"/>
    <n v="180427.24"/>
    <x v="1"/>
    <n v="0"/>
    <x v="1"/>
  </r>
  <r>
    <n v="15774510"/>
    <n v="714"/>
    <s v="France"/>
    <s v="Female"/>
    <n v="31"/>
    <n v="4"/>
    <n v="125169.26"/>
    <n v="1"/>
    <n v="1"/>
    <n v="1"/>
    <n v="106636.89"/>
    <x v="1"/>
    <n v="0"/>
    <x v="1"/>
  </r>
  <r>
    <n v="15786170"/>
    <n v="659"/>
    <s v="France"/>
    <s v="Male"/>
    <n v="31"/>
    <n v="4"/>
    <n v="118342.26"/>
    <n v="1"/>
    <n v="0"/>
    <n v="0"/>
    <n v="161574.19"/>
    <x v="1"/>
    <n v="0"/>
    <x v="1"/>
  </r>
  <r>
    <n v="15782390"/>
    <n v="621"/>
    <s v="France"/>
    <s v="Female"/>
    <n v="40"/>
    <n v="6"/>
    <n v="0"/>
    <n v="1"/>
    <n v="1"/>
    <n v="0"/>
    <n v="155155.25"/>
    <x v="1"/>
    <n v="0"/>
    <x v="1"/>
  </r>
  <r>
    <n v="15586310"/>
    <n v="578"/>
    <s v="France"/>
    <s v="Male"/>
    <n v="30"/>
    <n v="4"/>
    <n v="169462.09"/>
    <n v="1"/>
    <n v="1"/>
    <n v="0"/>
    <n v="112187.11"/>
    <x v="1"/>
    <n v="0"/>
    <x v="1"/>
  </r>
  <r>
    <n v="15568240"/>
    <n v="492"/>
    <s v="Germany"/>
    <s v="Female"/>
    <n v="30"/>
    <n v="10"/>
    <n v="77168.87"/>
    <n v="2"/>
    <n v="0"/>
    <n v="1"/>
    <n v="146700.22"/>
    <x v="1"/>
    <n v="0"/>
    <x v="1"/>
  </r>
  <r>
    <n v="15634632"/>
    <n v="711"/>
    <s v="France"/>
    <s v="Male"/>
    <n v="38"/>
    <n v="3"/>
    <n v="0"/>
    <n v="2"/>
    <n v="1"/>
    <n v="0"/>
    <n v="68487.509999999995"/>
    <x v="1"/>
    <n v="0"/>
    <x v="1"/>
  </r>
  <r>
    <n v="15692926"/>
    <n v="498"/>
    <s v="Germany"/>
    <s v="Male"/>
    <n v="25"/>
    <n v="8"/>
    <n v="121702.73"/>
    <n v="1"/>
    <n v="1"/>
    <n v="1"/>
    <n v="132210.49"/>
    <x v="1"/>
    <n v="0"/>
    <x v="1"/>
  </r>
  <r>
    <n v="15659098"/>
    <n v="669"/>
    <s v="France"/>
    <s v="Male"/>
    <n v="30"/>
    <n v="7"/>
    <n v="95128.86"/>
    <n v="1"/>
    <n v="0"/>
    <n v="0"/>
    <n v="19799.259999999998"/>
    <x v="1"/>
    <n v="0"/>
    <x v="0"/>
  </r>
  <r>
    <n v="15630910"/>
    <n v="800"/>
    <s v="France"/>
    <s v="Female"/>
    <n v="49"/>
    <n v="7"/>
    <n v="108007.36"/>
    <n v="1"/>
    <n v="0"/>
    <n v="0"/>
    <n v="47125.11"/>
    <x v="1"/>
    <n v="0"/>
    <x v="1"/>
  </r>
  <r>
    <n v="15726234"/>
    <n v="708"/>
    <s v="Spain"/>
    <s v="Female"/>
    <n v="41"/>
    <n v="5"/>
    <n v="0"/>
    <n v="1"/>
    <n v="0"/>
    <n v="1"/>
    <n v="157003.99"/>
    <x v="1"/>
    <n v="0"/>
    <x v="1"/>
  </r>
  <r>
    <n v="15768193"/>
    <n v="585"/>
    <s v="Germany"/>
    <s v="Male"/>
    <n v="36"/>
    <n v="5"/>
    <n v="146050.97"/>
    <n v="2"/>
    <n v="0"/>
    <n v="0"/>
    <n v="86424.57"/>
    <x v="1"/>
    <n v="0"/>
    <x v="1"/>
  </r>
  <r>
    <n v="15747867"/>
    <n v="583"/>
    <s v="France"/>
    <s v="Male"/>
    <n v="24"/>
    <n v="9"/>
    <n v="135125.28"/>
    <n v="1"/>
    <n v="0"/>
    <n v="0"/>
    <n v="89801.9"/>
    <x v="1"/>
    <n v="0"/>
    <x v="1"/>
  </r>
  <r>
    <n v="15766908"/>
    <n v="488"/>
    <s v="Germany"/>
    <s v="Male"/>
    <n v="32"/>
    <n v="3"/>
    <n v="114540.38"/>
    <n v="1"/>
    <n v="1"/>
    <n v="0"/>
    <n v="92568.07"/>
    <x v="1"/>
    <n v="0"/>
    <x v="1"/>
  </r>
  <r>
    <n v="15587421"/>
    <n v="687"/>
    <s v="Germany"/>
    <s v="Female"/>
    <n v="34"/>
    <n v="7"/>
    <n v="111388.18"/>
    <n v="2"/>
    <n v="1"/>
    <n v="0"/>
    <n v="148564.76"/>
    <x v="1"/>
    <n v="0"/>
    <x v="1"/>
  </r>
  <r>
    <n v="15678910"/>
    <n v="680"/>
    <s v="France"/>
    <s v="Female"/>
    <n v="30"/>
    <n v="8"/>
    <n v="141441.75"/>
    <n v="1"/>
    <n v="1"/>
    <n v="1"/>
    <n v="16278.97"/>
    <x v="1"/>
    <n v="0"/>
    <x v="0"/>
  </r>
  <r>
    <n v="15589030"/>
    <n v="649"/>
    <s v="France"/>
    <s v="Male"/>
    <n v="47"/>
    <n v="1"/>
    <n v="0"/>
    <n v="2"/>
    <n v="1"/>
    <n v="1"/>
    <n v="145593.85"/>
    <x v="1"/>
    <n v="0"/>
    <x v="1"/>
  </r>
  <r>
    <n v="15767432"/>
    <n v="711"/>
    <s v="France"/>
    <s v="Female"/>
    <n v="25"/>
    <n v="7"/>
    <n v="0"/>
    <n v="3"/>
    <n v="1"/>
    <n v="1"/>
    <n v="9679.2800000000007"/>
    <x v="1"/>
    <n v="1"/>
    <x v="0"/>
  </r>
  <r>
    <n v="15636731"/>
    <n v="714"/>
    <s v="Germany"/>
    <s v="Female"/>
    <n v="36"/>
    <n v="1"/>
    <n v="101609.01"/>
    <n v="2"/>
    <n v="1"/>
    <n v="1"/>
    <n v="447.73"/>
    <x v="1"/>
    <n v="0"/>
    <x v="0"/>
  </r>
  <r>
    <n v="15630053"/>
    <n v="656"/>
    <s v="France"/>
    <s v="Male"/>
    <n v="45"/>
    <n v="5"/>
    <n v="127864.4"/>
    <n v="1"/>
    <n v="1"/>
    <n v="0"/>
    <n v="87107.57"/>
    <x v="1"/>
    <n v="0"/>
    <x v="1"/>
  </r>
  <r>
    <n v="15651001"/>
    <n v="725"/>
    <s v="Germany"/>
    <s v="Female"/>
    <n v="39"/>
    <n v="5"/>
    <n v="116803.8"/>
    <n v="1"/>
    <n v="1"/>
    <n v="0"/>
    <n v="124052.97"/>
    <x v="1"/>
    <n v="0"/>
    <x v="1"/>
  </r>
  <r>
    <n v="15723654"/>
    <n v="773"/>
    <s v="France"/>
    <s v="Male"/>
    <n v="25"/>
    <n v="2"/>
    <n v="135903.32999999999"/>
    <n v="1"/>
    <n v="1"/>
    <n v="0"/>
    <n v="73656.38"/>
    <x v="1"/>
    <n v="0"/>
    <x v="1"/>
  </r>
  <r>
    <n v="15740476"/>
    <n v="659"/>
    <s v="Germany"/>
    <s v="Female"/>
    <n v="32"/>
    <n v="3"/>
    <n v="150923.74"/>
    <n v="2"/>
    <n v="0"/>
    <n v="1"/>
    <n v="174652.51"/>
    <x v="1"/>
    <n v="0"/>
    <x v="1"/>
  </r>
  <r>
    <n v="15724282"/>
    <n v="540"/>
    <s v="Germany"/>
    <s v="Male"/>
    <n v="44"/>
    <n v="3"/>
    <n v="164113.04"/>
    <n v="2"/>
    <n v="1"/>
    <n v="1"/>
    <n v="12120.79"/>
    <x v="1"/>
    <n v="0"/>
    <x v="0"/>
  </r>
  <r>
    <n v="15624729"/>
    <n v="594"/>
    <s v="France"/>
    <s v="Male"/>
    <n v="27"/>
    <n v="0"/>
    <n v="197041.8"/>
    <n v="1"/>
    <n v="0"/>
    <n v="0"/>
    <n v="151912.49"/>
    <x v="1"/>
    <n v="0"/>
    <x v="1"/>
  </r>
  <r>
    <n v="15728505"/>
    <n v="601"/>
    <s v="France"/>
    <s v="Male"/>
    <n v="44"/>
    <n v="1"/>
    <n v="100486.18"/>
    <n v="2"/>
    <n v="1"/>
    <n v="1"/>
    <n v="62678.53"/>
    <x v="1"/>
    <n v="0"/>
    <x v="1"/>
  </r>
  <r>
    <n v="15647099"/>
    <n v="633"/>
    <s v="France"/>
    <s v="Female"/>
    <n v="37"/>
    <n v="9"/>
    <n v="156091.97"/>
    <n v="1"/>
    <n v="1"/>
    <n v="0"/>
    <n v="72008.61"/>
    <x v="1"/>
    <n v="0"/>
    <x v="1"/>
  </r>
  <r>
    <n v="15731522"/>
    <n v="771"/>
    <s v="Spain"/>
    <s v="Female"/>
    <n v="67"/>
    <n v="8"/>
    <n v="0"/>
    <n v="2"/>
    <n v="1"/>
    <n v="1"/>
    <n v="51219.8"/>
    <x v="1"/>
    <n v="0"/>
    <x v="1"/>
  </r>
  <r>
    <n v="15690452"/>
    <n v="605"/>
    <s v="France"/>
    <s v="Male"/>
    <n v="52"/>
    <n v="1"/>
    <n v="63349.75"/>
    <n v="1"/>
    <n v="1"/>
    <n v="0"/>
    <n v="108887.44"/>
    <x v="1"/>
    <n v="0"/>
    <x v="1"/>
  </r>
  <r>
    <n v="15644572"/>
    <n v="501"/>
    <s v="France"/>
    <s v="Male"/>
    <n v="40"/>
    <n v="4"/>
    <n v="125832.2"/>
    <n v="1"/>
    <n v="1"/>
    <n v="1"/>
    <n v="100433.83"/>
    <x v="1"/>
    <n v="0"/>
    <x v="1"/>
  </r>
  <r>
    <n v="15754849"/>
    <n v="776"/>
    <s v="Germany"/>
    <s v="Female"/>
    <n v="32"/>
    <n v="4"/>
    <n v="109421.13"/>
    <n v="2"/>
    <n v="1"/>
    <n v="1"/>
    <n v="126517.46"/>
    <x v="1"/>
    <n v="0"/>
    <x v="1"/>
  </r>
  <r>
    <n v="15785798"/>
    <n v="850"/>
    <s v="France"/>
    <s v="Male"/>
    <n v="40"/>
    <n v="9"/>
    <n v="0"/>
    <n v="2"/>
    <n v="0"/>
    <n v="1"/>
    <n v="119232.33"/>
    <x v="1"/>
    <n v="0"/>
    <x v="1"/>
  </r>
  <r>
    <n v="15697183"/>
    <n v="685"/>
    <s v="Spain"/>
    <s v="Male"/>
    <n v="43"/>
    <n v="9"/>
    <n v="0"/>
    <n v="2"/>
    <n v="1"/>
    <n v="0"/>
    <n v="107811.28"/>
    <x v="1"/>
    <n v="0"/>
    <x v="1"/>
  </r>
  <r>
    <n v="15730059"/>
    <n v="638"/>
    <s v="Spain"/>
    <s v="Male"/>
    <n v="44"/>
    <n v="9"/>
    <n v="77637.350000000006"/>
    <n v="2"/>
    <n v="1"/>
    <n v="1"/>
    <n v="111346.22"/>
    <x v="1"/>
    <n v="0"/>
    <x v="1"/>
  </r>
  <r>
    <n v="15805449"/>
    <n v="594"/>
    <s v="France"/>
    <s v="Male"/>
    <n v="38"/>
    <n v="4"/>
    <n v="0"/>
    <n v="2"/>
    <n v="0"/>
    <n v="0"/>
    <n v="186884.04"/>
    <x v="1"/>
    <n v="0"/>
    <x v="1"/>
  </r>
  <r>
    <n v="15732628"/>
    <n v="745"/>
    <s v="France"/>
    <s v="Male"/>
    <n v="46"/>
    <n v="2"/>
    <n v="122220.19"/>
    <n v="1"/>
    <n v="1"/>
    <n v="1"/>
    <n v="118024.1"/>
    <x v="1"/>
    <n v="0"/>
    <x v="1"/>
  </r>
  <r>
    <n v="15586959"/>
    <n v="468"/>
    <s v="France"/>
    <s v="Female"/>
    <n v="42"/>
    <n v="5"/>
    <n v="0"/>
    <n v="2"/>
    <n v="1"/>
    <n v="0"/>
    <n v="125305.34"/>
    <x v="1"/>
    <n v="0"/>
    <x v="1"/>
  </r>
  <r>
    <n v="15806964"/>
    <n v="702"/>
    <s v="France"/>
    <s v="Male"/>
    <n v="45"/>
    <n v="0"/>
    <n v="80793.58"/>
    <n v="1"/>
    <n v="1"/>
    <n v="1"/>
    <n v="27474.81"/>
    <x v="1"/>
    <n v="0"/>
    <x v="0"/>
  </r>
  <r>
    <n v="15575024"/>
    <n v="503"/>
    <s v="France"/>
    <s v="Male"/>
    <n v="29"/>
    <n v="3"/>
    <n v="0"/>
    <n v="2"/>
    <n v="1"/>
    <n v="1"/>
    <n v="143954.99"/>
    <x v="1"/>
    <n v="0"/>
    <x v="1"/>
  </r>
  <r>
    <n v="15804771"/>
    <n v="614"/>
    <s v="France"/>
    <s v="Male"/>
    <n v="51"/>
    <n v="4"/>
    <n v="40685.919999999998"/>
    <n v="1"/>
    <n v="1"/>
    <n v="1"/>
    <n v="46775.28"/>
    <x v="1"/>
    <n v="0"/>
    <x v="1"/>
  </r>
  <r>
    <n v="15745196"/>
    <n v="571"/>
    <s v="France"/>
    <s v="Female"/>
    <n v="35"/>
    <n v="8"/>
    <n v="0"/>
    <n v="2"/>
    <n v="0"/>
    <n v="0"/>
    <n v="84569.13"/>
    <x v="1"/>
    <n v="0"/>
    <x v="1"/>
  </r>
  <r>
    <n v="15668747"/>
    <n v="702"/>
    <s v="France"/>
    <s v="Female"/>
    <n v="46"/>
    <n v="9"/>
    <n v="98444.19"/>
    <n v="1"/>
    <n v="0"/>
    <n v="1"/>
    <n v="109563.28"/>
    <x v="1"/>
    <n v="0"/>
    <x v="1"/>
  </r>
  <r>
    <n v="15811127"/>
    <n v="521"/>
    <s v="France"/>
    <s v="Male"/>
    <n v="35"/>
    <n v="6"/>
    <n v="96423.84"/>
    <n v="1"/>
    <n v="1"/>
    <n v="0"/>
    <n v="10488.44"/>
    <x v="1"/>
    <n v="0"/>
    <x v="0"/>
  </r>
  <r>
    <n v="15602312"/>
    <n v="605"/>
    <s v="Spain"/>
    <s v="Male"/>
    <n v="33"/>
    <n v="5"/>
    <n v="150092.79999999999"/>
    <n v="1"/>
    <n v="0"/>
    <n v="0"/>
    <n v="71862.789999999994"/>
    <x v="1"/>
    <n v="0"/>
    <x v="1"/>
  </r>
  <r>
    <n v="15709295"/>
    <n v="697"/>
    <s v="Spain"/>
    <s v="Female"/>
    <n v="25"/>
    <n v="5"/>
    <n v="82931.850000000006"/>
    <n v="2"/>
    <n v="1"/>
    <n v="1"/>
    <n v="128373.88"/>
    <x v="1"/>
    <n v="0"/>
    <x v="1"/>
  </r>
  <r>
    <n v="15770811"/>
    <n v="519"/>
    <s v="France"/>
    <s v="Male"/>
    <n v="36"/>
    <n v="9"/>
    <n v="0"/>
    <n v="2"/>
    <n v="0"/>
    <n v="1"/>
    <n v="145562.4"/>
    <x v="1"/>
    <n v="0"/>
    <x v="1"/>
  </r>
  <r>
    <n v="15725511"/>
    <n v="559"/>
    <s v="France"/>
    <s v="Female"/>
    <n v="31"/>
    <n v="3"/>
    <n v="127070.73"/>
    <n v="1"/>
    <n v="0"/>
    <n v="1"/>
    <n v="160941.78"/>
    <x v="1"/>
    <n v="0"/>
    <x v="1"/>
  </r>
  <r>
    <n v="15653857"/>
    <n v="498"/>
    <s v="France"/>
    <s v="Male"/>
    <n v="34"/>
    <n v="2"/>
    <n v="0"/>
    <n v="2"/>
    <n v="1"/>
    <n v="1"/>
    <n v="148528.24"/>
    <x v="1"/>
    <n v="0"/>
    <x v="1"/>
  </r>
  <r>
    <n v="15708608"/>
    <n v="799"/>
    <s v="France"/>
    <s v="Female"/>
    <n v="22"/>
    <n v="8"/>
    <n v="174185.98"/>
    <n v="2"/>
    <n v="0"/>
    <n v="1"/>
    <n v="192633.85"/>
    <x v="1"/>
    <n v="0"/>
    <x v="1"/>
  </r>
  <r>
    <n v="15736112"/>
    <n v="519"/>
    <s v="Spain"/>
    <s v="Female"/>
    <n v="57"/>
    <n v="2"/>
    <n v="119035.35"/>
    <n v="2"/>
    <n v="1"/>
    <n v="1"/>
    <n v="29871.79"/>
    <x v="1"/>
    <n v="0"/>
    <x v="0"/>
  </r>
  <r>
    <n v="15788448"/>
    <n v="490"/>
    <s v="Spain"/>
    <s v="Male"/>
    <n v="31"/>
    <n v="3"/>
    <n v="145260.23000000001"/>
    <n v="1"/>
    <n v="0"/>
    <n v="1"/>
    <n v="114066.77"/>
    <x v="1"/>
    <n v="0"/>
    <x v="1"/>
  </r>
  <r>
    <n v="15595766"/>
    <n v="527"/>
    <s v="Spain"/>
    <s v="Male"/>
    <n v="37"/>
    <n v="5"/>
    <n v="93722.73"/>
    <n v="2"/>
    <n v="1"/>
    <n v="1"/>
    <n v="139093.73000000001"/>
    <x v="1"/>
    <n v="0"/>
    <x v="1"/>
  </r>
  <r>
    <n v="15641122"/>
    <n v="684"/>
    <s v="France"/>
    <s v="Male"/>
    <n v="30"/>
    <n v="2"/>
    <n v="0"/>
    <n v="2"/>
    <n v="1"/>
    <n v="0"/>
    <n v="83473.820000000007"/>
    <x v="1"/>
    <n v="0"/>
    <x v="1"/>
  </r>
  <r>
    <n v="15576313"/>
    <n v="486"/>
    <s v="Germany"/>
    <s v="Female"/>
    <n v="40"/>
    <n v="9"/>
    <n v="71340.09"/>
    <n v="1"/>
    <n v="1"/>
    <n v="0"/>
    <n v="76192.210000000006"/>
    <x v="1"/>
    <n v="0"/>
    <x v="1"/>
  </r>
  <r>
    <n v="15799515"/>
    <n v="652"/>
    <s v="France"/>
    <s v="Female"/>
    <n v="48"/>
    <n v="8"/>
    <n v="133297.24"/>
    <n v="1"/>
    <n v="1"/>
    <n v="0"/>
    <n v="77764.37"/>
    <x v="1"/>
    <n v="0"/>
    <x v="1"/>
  </r>
  <r>
    <n v="15705512"/>
    <n v="668"/>
    <s v="Germany"/>
    <s v="Female"/>
    <n v="37"/>
    <n v="6"/>
    <n v="167864.4"/>
    <n v="1"/>
    <n v="1"/>
    <n v="0"/>
    <n v="115638.29"/>
    <x v="1"/>
    <n v="0"/>
    <x v="1"/>
  </r>
  <r>
    <n v="15607178"/>
    <n v="850"/>
    <s v="Germany"/>
    <s v="Male"/>
    <n v="38"/>
    <n v="3"/>
    <n v="54901.01"/>
    <n v="1"/>
    <n v="1"/>
    <n v="1"/>
    <n v="140075.54999999999"/>
    <x v="1"/>
    <n v="0"/>
    <x v="1"/>
  </r>
  <r>
    <n v="15717046"/>
    <n v="741"/>
    <s v="Spain"/>
    <s v="Male"/>
    <n v="53"/>
    <n v="3"/>
    <n v="0"/>
    <n v="2"/>
    <n v="1"/>
    <n v="1"/>
    <n v="38913.68"/>
    <x v="1"/>
    <n v="0"/>
    <x v="0"/>
  </r>
  <r>
    <n v="15803716"/>
    <n v="706"/>
    <s v="Spain"/>
    <s v="Male"/>
    <n v="28"/>
    <n v="3"/>
    <n v="0"/>
    <n v="2"/>
    <n v="0"/>
    <n v="1"/>
    <n v="181543.67"/>
    <x v="1"/>
    <n v="0"/>
    <x v="1"/>
  </r>
  <r>
    <n v="15684484"/>
    <n v="543"/>
    <s v="France"/>
    <s v="Male"/>
    <n v="22"/>
    <n v="8"/>
    <n v="0"/>
    <n v="2"/>
    <n v="0"/>
    <n v="0"/>
    <n v="127587.22"/>
    <x v="1"/>
    <n v="0"/>
    <x v="1"/>
  </r>
  <r>
    <n v="15748936"/>
    <n v="709"/>
    <s v="Spain"/>
    <s v="Female"/>
    <n v="45"/>
    <n v="2"/>
    <n v="0"/>
    <n v="2"/>
    <n v="0"/>
    <n v="1"/>
    <n v="162922.65"/>
    <x v="1"/>
    <n v="0"/>
    <x v="1"/>
  </r>
  <r>
    <n v="15721024"/>
    <n v="642"/>
    <s v="France"/>
    <s v="Male"/>
    <n v="26"/>
    <n v="0"/>
    <n v="0"/>
    <n v="1"/>
    <n v="0"/>
    <n v="0"/>
    <n v="47472.68"/>
    <x v="1"/>
    <n v="0"/>
    <x v="1"/>
  </r>
  <r>
    <n v="15657566"/>
    <n v="634"/>
    <s v="Germany"/>
    <s v="Male"/>
    <n v="24"/>
    <n v="8"/>
    <n v="103097.85"/>
    <n v="1"/>
    <n v="1"/>
    <n v="1"/>
    <n v="157577.29"/>
    <x v="1"/>
    <n v="0"/>
    <x v="1"/>
  </r>
  <r>
    <n v="15628034"/>
    <n v="629"/>
    <s v="France"/>
    <s v="Female"/>
    <n v="37"/>
    <n v="6"/>
    <n v="129101.3"/>
    <n v="1"/>
    <n v="1"/>
    <n v="1"/>
    <n v="23971.33"/>
    <x v="1"/>
    <n v="0"/>
    <x v="0"/>
  </r>
  <r>
    <n v="15641009"/>
    <n v="544"/>
    <s v="France"/>
    <s v="Male"/>
    <n v="37"/>
    <n v="3"/>
    <n v="84496.71"/>
    <n v="1"/>
    <n v="0"/>
    <n v="0"/>
    <n v="79972.09"/>
    <x v="1"/>
    <n v="0"/>
    <x v="1"/>
  </r>
  <r>
    <n v="15692132"/>
    <n v="717"/>
    <s v="Spain"/>
    <s v="Female"/>
    <n v="22"/>
    <n v="6"/>
    <n v="101060.25"/>
    <n v="1"/>
    <n v="0"/>
    <n v="1"/>
    <n v="84699.56"/>
    <x v="1"/>
    <n v="0"/>
    <x v="1"/>
  </r>
  <r>
    <n v="15810864"/>
    <n v="700"/>
    <s v="France"/>
    <s v="Female"/>
    <n v="82"/>
    <n v="2"/>
    <n v="0"/>
    <n v="2"/>
    <n v="0"/>
    <n v="1"/>
    <n v="182055.36"/>
    <x v="1"/>
    <n v="0"/>
    <x v="1"/>
  </r>
  <r>
    <n v="15790299"/>
    <n v="592"/>
    <s v="Spain"/>
    <s v="Male"/>
    <n v="37"/>
    <n v="9"/>
    <n v="0"/>
    <n v="3"/>
    <n v="1"/>
    <n v="1"/>
    <n v="10656.89"/>
    <x v="1"/>
    <n v="1"/>
    <x v="0"/>
  </r>
  <r>
    <n v="15668893"/>
    <n v="782"/>
    <s v="France"/>
    <s v="Male"/>
    <n v="39"/>
    <n v="8"/>
    <n v="0"/>
    <n v="2"/>
    <n v="1"/>
    <n v="1"/>
    <n v="33949.67"/>
    <x v="1"/>
    <n v="0"/>
    <x v="0"/>
  </r>
  <r>
    <n v="15746490"/>
    <n v="648"/>
    <s v="Spain"/>
    <s v="Female"/>
    <n v="53"/>
    <n v="6"/>
    <n v="111201.41"/>
    <n v="1"/>
    <n v="1"/>
    <n v="1"/>
    <n v="121542.29"/>
    <x v="1"/>
    <n v="0"/>
    <x v="1"/>
  </r>
  <r>
    <n v="15611325"/>
    <n v="682"/>
    <s v="Germany"/>
    <s v="Male"/>
    <n v="24"/>
    <n v="9"/>
    <n v="57929.81"/>
    <n v="2"/>
    <n v="0"/>
    <n v="0"/>
    <n v="53134.3"/>
    <x v="1"/>
    <n v="0"/>
    <x v="1"/>
  </r>
  <r>
    <n v="15606149"/>
    <n v="571"/>
    <s v="Germany"/>
    <s v="Female"/>
    <n v="66"/>
    <n v="9"/>
    <n v="111577.01"/>
    <n v="1"/>
    <n v="0"/>
    <n v="1"/>
    <n v="189271.9"/>
    <x v="1"/>
    <n v="0"/>
    <x v="1"/>
  </r>
  <r>
    <n v="15768104"/>
    <n v="788"/>
    <s v="Spain"/>
    <s v="Male"/>
    <n v="37"/>
    <n v="8"/>
    <n v="141541.25"/>
    <n v="1"/>
    <n v="0"/>
    <n v="0"/>
    <n v="66013.27"/>
    <x v="1"/>
    <n v="0"/>
    <x v="1"/>
  </r>
  <r>
    <n v="15685357"/>
    <n v="750"/>
    <s v="Spain"/>
    <s v="Female"/>
    <n v="36"/>
    <n v="8"/>
    <n v="112940.07"/>
    <n v="1"/>
    <n v="0"/>
    <n v="1"/>
    <n v="9855.81"/>
    <x v="1"/>
    <n v="0"/>
    <x v="0"/>
  </r>
  <r>
    <n v="15600781"/>
    <n v="699"/>
    <s v="Germany"/>
    <s v="Male"/>
    <n v="34"/>
    <n v="4"/>
    <n v="185173.81"/>
    <n v="2"/>
    <n v="1"/>
    <n v="0"/>
    <n v="120834.48"/>
    <x v="1"/>
    <n v="0"/>
    <x v="1"/>
  </r>
  <r>
    <n v="15763274"/>
    <n v="661"/>
    <s v="France"/>
    <s v="Male"/>
    <n v="48"/>
    <n v="3"/>
    <n v="120320.54"/>
    <n v="1"/>
    <n v="0"/>
    <n v="0"/>
    <n v="96463.25"/>
    <x v="1"/>
    <n v="0"/>
    <x v="1"/>
  </r>
  <r>
    <n v="15780628"/>
    <n v="633"/>
    <s v="France"/>
    <s v="Female"/>
    <n v="30"/>
    <n v="6"/>
    <n v="0"/>
    <n v="2"/>
    <n v="0"/>
    <n v="0"/>
    <n v="41642.29"/>
    <x v="1"/>
    <n v="0"/>
    <x v="0"/>
  </r>
  <r>
    <n v="15572265"/>
    <n v="646"/>
    <s v="Germany"/>
    <s v="Male"/>
    <n v="46"/>
    <n v="1"/>
    <n v="170826.55"/>
    <n v="2"/>
    <n v="1"/>
    <n v="0"/>
    <n v="45041.32"/>
    <x v="1"/>
    <n v="0"/>
    <x v="1"/>
  </r>
  <r>
    <n v="15676521"/>
    <n v="696"/>
    <s v="France"/>
    <s v="Female"/>
    <n v="31"/>
    <n v="8"/>
    <n v="0"/>
    <n v="2"/>
    <n v="0"/>
    <n v="0"/>
    <n v="191074.11"/>
    <x v="1"/>
    <n v="0"/>
    <x v="1"/>
  </r>
  <r>
    <n v="15582616"/>
    <n v="520"/>
    <s v="France"/>
    <s v="Female"/>
    <n v="38"/>
    <n v="4"/>
    <n v="0"/>
    <n v="2"/>
    <n v="1"/>
    <n v="0"/>
    <n v="56388.63"/>
    <x v="1"/>
    <n v="0"/>
    <x v="1"/>
  </r>
  <r>
    <n v="15787155"/>
    <n v="514"/>
    <s v="Spain"/>
    <s v="Male"/>
    <n v="30"/>
    <n v="7"/>
    <n v="0"/>
    <n v="1"/>
    <n v="0"/>
    <n v="1"/>
    <n v="125010.24000000001"/>
    <x v="1"/>
    <n v="0"/>
    <x v="1"/>
  </r>
  <r>
    <n v="15765297"/>
    <n v="766"/>
    <s v="Spain"/>
    <s v="Male"/>
    <n v="41"/>
    <n v="0"/>
    <n v="0"/>
    <n v="2"/>
    <n v="0"/>
    <n v="1"/>
    <n v="34283.230000000003"/>
    <x v="1"/>
    <n v="0"/>
    <x v="0"/>
  </r>
  <r>
    <n v="15599289"/>
    <n v="724"/>
    <s v="France"/>
    <s v="Female"/>
    <n v="37"/>
    <n v="10"/>
    <n v="68598.559999999998"/>
    <n v="1"/>
    <n v="1"/>
    <n v="0"/>
    <n v="157862.82"/>
    <x v="1"/>
    <n v="0"/>
    <x v="1"/>
  </r>
  <r>
    <n v="15625047"/>
    <n v="846"/>
    <s v="France"/>
    <s v="Female"/>
    <n v="38"/>
    <n v="5"/>
    <n v="0"/>
    <n v="1"/>
    <n v="1"/>
    <n v="1"/>
    <n v="187616.16"/>
    <x v="1"/>
    <n v="0"/>
    <x v="1"/>
  </r>
  <r>
    <n v="15633950"/>
    <n v="737"/>
    <s v="France"/>
    <s v="Male"/>
    <n v="41"/>
    <n v="1"/>
    <n v="101960.74"/>
    <n v="1"/>
    <n v="1"/>
    <n v="1"/>
    <n v="123547.28"/>
    <x v="1"/>
    <n v="0"/>
    <x v="1"/>
  </r>
  <r>
    <n v="15766205"/>
    <n v="550"/>
    <s v="Germany"/>
    <s v="Male"/>
    <n v="38"/>
    <n v="2"/>
    <n v="103391.38"/>
    <n v="1"/>
    <n v="0"/>
    <n v="1"/>
    <n v="90878.13"/>
    <x v="1"/>
    <n v="0"/>
    <x v="1"/>
  </r>
  <r>
    <n v="15672692"/>
    <n v="787"/>
    <s v="France"/>
    <s v="Female"/>
    <n v="42"/>
    <n v="10"/>
    <n v="145988.65"/>
    <n v="2"/>
    <n v="1"/>
    <n v="1"/>
    <n v="79510.37"/>
    <x v="1"/>
    <n v="0"/>
    <x v="1"/>
  </r>
  <r>
    <n v="15736816"/>
    <n v="756"/>
    <s v="Germany"/>
    <s v="Male"/>
    <n v="36"/>
    <n v="2"/>
    <n v="136815.64000000001"/>
    <n v="1"/>
    <n v="1"/>
    <n v="1"/>
    <n v="170041.95"/>
    <x v="1"/>
    <n v="0"/>
    <x v="1"/>
  </r>
  <r>
    <n v="15643696"/>
    <n v="611"/>
    <s v="France"/>
    <s v="Male"/>
    <n v="49"/>
    <n v="3"/>
    <n v="0"/>
    <n v="2"/>
    <n v="1"/>
    <n v="1"/>
    <n v="142917.54"/>
    <x v="1"/>
    <n v="0"/>
    <x v="1"/>
  </r>
  <r>
    <n v="15585215"/>
    <n v="763"/>
    <s v="France"/>
    <s v="Female"/>
    <n v="31"/>
    <n v="4"/>
    <n v="0"/>
    <n v="2"/>
    <n v="0"/>
    <n v="0"/>
    <n v="50404.72"/>
    <x v="1"/>
    <n v="0"/>
    <x v="1"/>
  </r>
  <r>
    <n v="15639788"/>
    <n v="577"/>
    <s v="France"/>
    <s v="Female"/>
    <n v="39"/>
    <n v="10"/>
    <n v="0"/>
    <n v="2"/>
    <n v="1"/>
    <n v="0"/>
    <n v="10553.31"/>
    <x v="1"/>
    <n v="0"/>
    <x v="0"/>
  </r>
  <r>
    <n v="15693683"/>
    <n v="814"/>
    <s v="Germany"/>
    <s v="Male"/>
    <n v="29"/>
    <n v="8"/>
    <n v="97086.399999999994"/>
    <n v="2"/>
    <n v="1"/>
    <n v="1"/>
    <n v="197276.13"/>
    <x v="1"/>
    <n v="0"/>
    <x v="1"/>
  </r>
  <r>
    <n v="15571002"/>
    <n v="706"/>
    <s v="France"/>
    <s v="Female"/>
    <n v="44"/>
    <n v="4"/>
    <n v="129605.99"/>
    <n v="1"/>
    <n v="0"/>
    <n v="0"/>
    <n v="69865.490000000005"/>
    <x v="1"/>
    <n v="0"/>
    <x v="1"/>
  </r>
  <r>
    <n v="15576256"/>
    <n v="582"/>
    <s v="France"/>
    <s v="Male"/>
    <n v="39"/>
    <n v="5"/>
    <n v="0"/>
    <n v="2"/>
    <n v="1"/>
    <n v="1"/>
    <n v="129892.93"/>
    <x v="1"/>
    <n v="0"/>
    <x v="1"/>
  </r>
  <r>
    <n v="15779659"/>
    <n v="625"/>
    <s v="France"/>
    <s v="Female"/>
    <n v="28"/>
    <n v="3"/>
    <n v="0"/>
    <n v="1"/>
    <n v="0"/>
    <n v="0"/>
    <n v="183646.41"/>
    <x v="1"/>
    <n v="0"/>
    <x v="1"/>
  </r>
  <r>
    <n v="15799217"/>
    <n v="791"/>
    <s v="Germany"/>
    <s v="Female"/>
    <n v="35"/>
    <n v="7"/>
    <n v="52436.2"/>
    <n v="1"/>
    <n v="1"/>
    <n v="0"/>
    <n v="161051.75"/>
    <x v="1"/>
    <n v="0"/>
    <x v="1"/>
  </r>
  <r>
    <n v="15765311"/>
    <n v="642"/>
    <s v="Spain"/>
    <s v="Male"/>
    <n v="34"/>
    <n v="8"/>
    <n v="0"/>
    <n v="1"/>
    <n v="1"/>
    <n v="0"/>
    <n v="72085.100000000006"/>
    <x v="1"/>
    <n v="0"/>
    <x v="1"/>
  </r>
  <r>
    <n v="15814275"/>
    <n v="685"/>
    <s v="France"/>
    <s v="Male"/>
    <n v="33"/>
    <n v="6"/>
    <n v="174912.72"/>
    <n v="1"/>
    <n v="1"/>
    <n v="1"/>
    <n v="43932.54"/>
    <x v="1"/>
    <n v="0"/>
    <x v="0"/>
  </r>
  <r>
    <n v="15752047"/>
    <n v="689"/>
    <s v="Germany"/>
    <s v="Male"/>
    <n v="33"/>
    <n v="2"/>
    <n v="161814.64000000001"/>
    <n v="2"/>
    <n v="1"/>
    <n v="0"/>
    <n v="169381.9"/>
    <x v="1"/>
    <n v="0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4">
  <r>
    <n v="15637476"/>
    <x v="0"/>
    <x v="0"/>
    <x v="0"/>
    <x v="0"/>
    <x v="0"/>
    <x v="0"/>
    <x v="0"/>
    <x v="0"/>
    <x v="0"/>
    <x v="0"/>
    <x v="0"/>
  </r>
  <r>
    <n v="15759618"/>
    <x v="1"/>
    <x v="1"/>
    <x v="0"/>
    <x v="1"/>
    <x v="1"/>
    <x v="1"/>
    <x v="0"/>
    <x v="1"/>
    <x v="0"/>
    <x v="1"/>
    <x v="0"/>
  </r>
  <r>
    <n v="15628936"/>
    <x v="2"/>
    <x v="2"/>
    <x v="1"/>
    <x v="2"/>
    <x v="1"/>
    <x v="2"/>
    <x v="0"/>
    <x v="0"/>
    <x v="0"/>
    <x v="2"/>
    <x v="0"/>
  </r>
  <r>
    <n v="15625426"/>
    <x v="3"/>
    <x v="0"/>
    <x v="0"/>
    <x v="3"/>
    <x v="2"/>
    <x v="3"/>
    <x v="0"/>
    <x v="1"/>
    <x v="0"/>
    <x v="3"/>
    <x v="0"/>
  </r>
  <r>
    <n v="15589475"/>
    <x v="4"/>
    <x v="2"/>
    <x v="0"/>
    <x v="4"/>
    <x v="2"/>
    <x v="1"/>
    <x v="1"/>
    <x v="1"/>
    <x v="0"/>
    <x v="4"/>
    <x v="0"/>
  </r>
  <r>
    <n v="15773972"/>
    <x v="5"/>
    <x v="1"/>
    <x v="1"/>
    <x v="5"/>
    <x v="3"/>
    <x v="4"/>
    <x v="0"/>
    <x v="1"/>
    <x v="0"/>
    <x v="5"/>
    <x v="0"/>
  </r>
  <r>
    <n v="15772781"/>
    <x v="6"/>
    <x v="1"/>
    <x v="0"/>
    <x v="6"/>
    <x v="2"/>
    <x v="1"/>
    <x v="1"/>
    <x v="1"/>
    <x v="1"/>
    <x v="6"/>
    <x v="0"/>
  </r>
  <r>
    <n v="15803689"/>
    <x v="7"/>
    <x v="0"/>
    <x v="0"/>
    <x v="6"/>
    <x v="4"/>
    <x v="5"/>
    <x v="2"/>
    <x v="0"/>
    <x v="0"/>
    <x v="7"/>
    <x v="0"/>
  </r>
  <r>
    <n v="15571221"/>
    <x v="8"/>
    <x v="0"/>
    <x v="1"/>
    <x v="7"/>
    <x v="5"/>
    <x v="6"/>
    <x v="0"/>
    <x v="1"/>
    <x v="1"/>
    <x v="8"/>
    <x v="0"/>
  </r>
  <r>
    <n v="15619955"/>
    <x v="9"/>
    <x v="0"/>
    <x v="1"/>
    <x v="8"/>
    <x v="2"/>
    <x v="7"/>
    <x v="1"/>
    <x v="1"/>
    <x v="0"/>
    <x v="9"/>
    <x v="0"/>
  </r>
  <r>
    <n v="15651674"/>
    <x v="10"/>
    <x v="2"/>
    <x v="0"/>
    <x v="9"/>
    <x v="6"/>
    <x v="1"/>
    <x v="0"/>
    <x v="0"/>
    <x v="0"/>
    <x v="10"/>
    <x v="0"/>
  </r>
  <r>
    <n v="15677921"/>
    <x v="11"/>
    <x v="0"/>
    <x v="1"/>
    <x v="10"/>
    <x v="1"/>
    <x v="8"/>
    <x v="2"/>
    <x v="0"/>
    <x v="0"/>
    <x v="11"/>
    <x v="0"/>
  </r>
  <r>
    <n v="15806467"/>
    <x v="12"/>
    <x v="0"/>
    <x v="1"/>
    <x v="11"/>
    <x v="4"/>
    <x v="9"/>
    <x v="0"/>
    <x v="0"/>
    <x v="0"/>
    <x v="12"/>
    <x v="0"/>
  </r>
  <r>
    <n v="15593782"/>
    <x v="13"/>
    <x v="0"/>
    <x v="0"/>
    <x v="12"/>
    <x v="0"/>
    <x v="10"/>
    <x v="1"/>
    <x v="1"/>
    <x v="0"/>
    <x v="13"/>
    <x v="0"/>
  </r>
  <r>
    <n v="15592387"/>
    <x v="14"/>
    <x v="1"/>
    <x v="1"/>
    <x v="13"/>
    <x v="0"/>
    <x v="1"/>
    <x v="0"/>
    <x v="1"/>
    <x v="0"/>
    <x v="14"/>
    <x v="0"/>
  </r>
  <r>
    <n v="15637876"/>
    <x v="15"/>
    <x v="0"/>
    <x v="0"/>
    <x v="14"/>
    <x v="7"/>
    <x v="11"/>
    <x v="0"/>
    <x v="0"/>
    <x v="0"/>
    <x v="15"/>
    <x v="0"/>
  </r>
  <r>
    <n v="15642041"/>
    <x v="16"/>
    <x v="0"/>
    <x v="1"/>
    <x v="11"/>
    <x v="4"/>
    <x v="12"/>
    <x v="2"/>
    <x v="1"/>
    <x v="0"/>
    <x v="16"/>
    <x v="0"/>
  </r>
  <r>
    <n v="15664610"/>
    <x v="17"/>
    <x v="0"/>
    <x v="1"/>
    <x v="1"/>
    <x v="3"/>
    <x v="13"/>
    <x v="0"/>
    <x v="1"/>
    <x v="1"/>
    <x v="17"/>
    <x v="0"/>
  </r>
  <r>
    <n v="15676895"/>
    <x v="18"/>
    <x v="0"/>
    <x v="0"/>
    <x v="4"/>
    <x v="7"/>
    <x v="14"/>
    <x v="1"/>
    <x v="1"/>
    <x v="1"/>
    <x v="18"/>
    <x v="0"/>
  </r>
  <r>
    <n v="15640078"/>
    <x v="19"/>
    <x v="0"/>
    <x v="0"/>
    <x v="4"/>
    <x v="0"/>
    <x v="15"/>
    <x v="0"/>
    <x v="1"/>
    <x v="0"/>
    <x v="19"/>
    <x v="0"/>
  </r>
  <r>
    <n v="15684173"/>
    <x v="20"/>
    <x v="2"/>
    <x v="0"/>
    <x v="15"/>
    <x v="5"/>
    <x v="1"/>
    <x v="1"/>
    <x v="1"/>
    <x v="0"/>
    <x v="20"/>
    <x v="0"/>
  </r>
  <r>
    <n v="15607312"/>
    <x v="21"/>
    <x v="2"/>
    <x v="0"/>
    <x v="16"/>
    <x v="8"/>
    <x v="1"/>
    <x v="2"/>
    <x v="1"/>
    <x v="1"/>
    <x v="21"/>
    <x v="0"/>
  </r>
  <r>
    <n v="15794580"/>
    <x v="22"/>
    <x v="1"/>
    <x v="1"/>
    <x v="7"/>
    <x v="3"/>
    <x v="1"/>
    <x v="0"/>
    <x v="0"/>
    <x v="0"/>
    <x v="22"/>
    <x v="0"/>
  </r>
  <r>
    <n v="15594408"/>
    <x v="23"/>
    <x v="2"/>
    <x v="0"/>
    <x v="1"/>
    <x v="6"/>
    <x v="16"/>
    <x v="0"/>
    <x v="1"/>
    <x v="0"/>
    <x v="23"/>
    <x v="0"/>
  </r>
  <r>
    <n v="15806438"/>
    <x v="24"/>
    <x v="0"/>
    <x v="0"/>
    <x v="17"/>
    <x v="6"/>
    <x v="17"/>
    <x v="0"/>
    <x v="0"/>
    <x v="0"/>
    <x v="24"/>
    <x v="0"/>
  </r>
  <r>
    <n v="15801559"/>
    <x v="25"/>
    <x v="0"/>
    <x v="0"/>
    <x v="18"/>
    <x v="1"/>
    <x v="18"/>
    <x v="1"/>
    <x v="1"/>
    <x v="1"/>
    <x v="25"/>
    <x v="0"/>
  </r>
  <r>
    <n v="15743411"/>
    <x v="26"/>
    <x v="2"/>
    <x v="1"/>
    <x v="19"/>
    <x v="4"/>
    <x v="1"/>
    <x v="0"/>
    <x v="1"/>
    <x v="0"/>
    <x v="26"/>
    <x v="0"/>
  </r>
  <r>
    <n v="15661670"/>
    <x v="27"/>
    <x v="0"/>
    <x v="0"/>
    <x v="20"/>
    <x v="9"/>
    <x v="19"/>
    <x v="0"/>
    <x v="1"/>
    <x v="0"/>
    <x v="27"/>
    <x v="0"/>
  </r>
  <r>
    <n v="15660429"/>
    <x v="28"/>
    <x v="2"/>
    <x v="0"/>
    <x v="17"/>
    <x v="6"/>
    <x v="20"/>
    <x v="2"/>
    <x v="0"/>
    <x v="1"/>
    <x v="28"/>
    <x v="0"/>
  </r>
  <r>
    <n v="15679145"/>
    <x v="29"/>
    <x v="2"/>
    <x v="1"/>
    <x v="0"/>
    <x v="5"/>
    <x v="1"/>
    <x v="0"/>
    <x v="1"/>
    <x v="0"/>
    <x v="29"/>
    <x v="0"/>
  </r>
  <r>
    <n v="15574012"/>
    <x v="30"/>
    <x v="2"/>
    <x v="1"/>
    <x v="15"/>
    <x v="9"/>
    <x v="21"/>
    <x v="2"/>
    <x v="1"/>
    <x v="0"/>
    <x v="30"/>
    <x v="0"/>
  </r>
  <r>
    <n v="15590241"/>
    <x v="31"/>
    <x v="2"/>
    <x v="0"/>
    <x v="8"/>
    <x v="1"/>
    <x v="22"/>
    <x v="0"/>
    <x v="0"/>
    <x v="0"/>
    <x v="31"/>
    <x v="0"/>
  </r>
  <r>
    <n v="15675964"/>
    <x v="32"/>
    <x v="1"/>
    <x v="0"/>
    <x v="21"/>
    <x v="1"/>
    <x v="1"/>
    <x v="0"/>
    <x v="1"/>
    <x v="1"/>
    <x v="32"/>
    <x v="0"/>
  </r>
  <r>
    <n v="15738148"/>
    <x v="33"/>
    <x v="1"/>
    <x v="0"/>
    <x v="6"/>
    <x v="9"/>
    <x v="23"/>
    <x v="0"/>
    <x v="0"/>
    <x v="0"/>
    <x v="33"/>
    <x v="0"/>
  </r>
  <r>
    <n v="15719377"/>
    <x v="34"/>
    <x v="1"/>
    <x v="0"/>
    <x v="5"/>
    <x v="3"/>
    <x v="1"/>
    <x v="0"/>
    <x v="1"/>
    <x v="1"/>
    <x v="34"/>
    <x v="0"/>
  </r>
  <r>
    <n v="15573456"/>
    <x v="21"/>
    <x v="2"/>
    <x v="1"/>
    <x v="22"/>
    <x v="1"/>
    <x v="24"/>
    <x v="2"/>
    <x v="1"/>
    <x v="0"/>
    <x v="35"/>
    <x v="0"/>
  </r>
  <r>
    <n v="15578761"/>
    <x v="17"/>
    <x v="2"/>
    <x v="0"/>
    <x v="17"/>
    <x v="7"/>
    <x v="25"/>
    <x v="2"/>
    <x v="1"/>
    <x v="1"/>
    <x v="36"/>
    <x v="0"/>
  </r>
  <r>
    <n v="15613772"/>
    <x v="35"/>
    <x v="1"/>
    <x v="1"/>
    <x v="4"/>
    <x v="2"/>
    <x v="26"/>
    <x v="0"/>
    <x v="1"/>
    <x v="1"/>
    <x v="37"/>
    <x v="0"/>
  </r>
  <r>
    <n v="15657284"/>
    <x v="36"/>
    <x v="0"/>
    <x v="1"/>
    <x v="23"/>
    <x v="7"/>
    <x v="27"/>
    <x v="0"/>
    <x v="1"/>
    <x v="1"/>
    <x v="38"/>
    <x v="0"/>
  </r>
  <r>
    <n v="15684548"/>
    <x v="37"/>
    <x v="2"/>
    <x v="1"/>
    <x v="12"/>
    <x v="9"/>
    <x v="1"/>
    <x v="2"/>
    <x v="0"/>
    <x v="0"/>
    <x v="39"/>
    <x v="0"/>
  </r>
  <r>
    <n v="15629677"/>
    <x v="20"/>
    <x v="2"/>
    <x v="0"/>
    <x v="4"/>
    <x v="6"/>
    <x v="1"/>
    <x v="1"/>
    <x v="0"/>
    <x v="0"/>
    <x v="40"/>
    <x v="0"/>
  </r>
  <r>
    <n v="15600337"/>
    <x v="38"/>
    <x v="2"/>
    <x v="1"/>
    <x v="17"/>
    <x v="6"/>
    <x v="28"/>
    <x v="0"/>
    <x v="0"/>
    <x v="0"/>
    <x v="41"/>
    <x v="0"/>
  </r>
  <r>
    <n v="15738181"/>
    <x v="39"/>
    <x v="1"/>
    <x v="1"/>
    <x v="20"/>
    <x v="7"/>
    <x v="29"/>
    <x v="2"/>
    <x v="0"/>
    <x v="0"/>
    <x v="42"/>
    <x v="0"/>
  </r>
  <r>
    <n v="15662736"/>
    <x v="40"/>
    <x v="1"/>
    <x v="1"/>
    <x v="16"/>
    <x v="6"/>
    <x v="30"/>
    <x v="0"/>
    <x v="1"/>
    <x v="0"/>
    <x v="43"/>
    <x v="0"/>
  </r>
  <r>
    <n v="15772896"/>
    <x v="41"/>
    <x v="0"/>
    <x v="1"/>
    <x v="17"/>
    <x v="7"/>
    <x v="31"/>
    <x v="0"/>
    <x v="1"/>
    <x v="0"/>
    <x v="44"/>
    <x v="0"/>
  </r>
  <r>
    <n v="15804919"/>
    <x v="42"/>
    <x v="2"/>
    <x v="0"/>
    <x v="24"/>
    <x v="4"/>
    <x v="1"/>
    <x v="0"/>
    <x v="1"/>
    <x v="1"/>
    <x v="45"/>
    <x v="0"/>
  </r>
  <r>
    <n v="15727299"/>
    <x v="43"/>
    <x v="2"/>
    <x v="1"/>
    <x v="25"/>
    <x v="4"/>
    <x v="32"/>
    <x v="0"/>
    <x v="1"/>
    <x v="1"/>
    <x v="46"/>
    <x v="0"/>
  </r>
  <r>
    <n v="15569807"/>
    <x v="44"/>
    <x v="1"/>
    <x v="0"/>
    <x v="8"/>
    <x v="9"/>
    <x v="33"/>
    <x v="0"/>
    <x v="1"/>
    <x v="0"/>
    <x v="47"/>
    <x v="0"/>
  </r>
  <r>
    <n v="15741336"/>
    <x v="45"/>
    <x v="1"/>
    <x v="0"/>
    <x v="12"/>
    <x v="0"/>
    <x v="34"/>
    <x v="0"/>
    <x v="1"/>
    <x v="1"/>
    <x v="48"/>
    <x v="0"/>
  </r>
  <r>
    <n v="15707567"/>
    <x v="46"/>
    <x v="0"/>
    <x v="1"/>
    <x v="5"/>
    <x v="7"/>
    <x v="35"/>
    <x v="0"/>
    <x v="0"/>
    <x v="0"/>
    <x v="49"/>
    <x v="0"/>
  </r>
  <r>
    <n v="15773792"/>
    <x v="47"/>
    <x v="1"/>
    <x v="0"/>
    <x v="26"/>
    <x v="3"/>
    <x v="36"/>
    <x v="0"/>
    <x v="1"/>
    <x v="1"/>
    <x v="50"/>
    <x v="0"/>
  </r>
  <r>
    <n v="15654700"/>
    <x v="48"/>
    <x v="1"/>
    <x v="0"/>
    <x v="11"/>
    <x v="6"/>
    <x v="37"/>
    <x v="0"/>
    <x v="1"/>
    <x v="0"/>
    <x v="51"/>
    <x v="0"/>
  </r>
  <r>
    <n v="15609618"/>
    <x v="49"/>
    <x v="0"/>
    <x v="1"/>
    <x v="2"/>
    <x v="1"/>
    <x v="38"/>
    <x v="2"/>
    <x v="0"/>
    <x v="1"/>
    <x v="52"/>
    <x v="0"/>
  </r>
  <r>
    <n v="15794142"/>
    <x v="50"/>
    <x v="0"/>
    <x v="0"/>
    <x v="25"/>
    <x v="0"/>
    <x v="39"/>
    <x v="1"/>
    <x v="0"/>
    <x v="1"/>
    <x v="53"/>
    <x v="0"/>
  </r>
  <r>
    <n v="15717398"/>
    <x v="51"/>
    <x v="2"/>
    <x v="0"/>
    <x v="4"/>
    <x v="5"/>
    <x v="1"/>
    <x v="0"/>
    <x v="0"/>
    <x v="0"/>
    <x v="54"/>
    <x v="0"/>
  </r>
  <r>
    <n v="15674551"/>
    <x v="1"/>
    <x v="0"/>
    <x v="1"/>
    <x v="11"/>
    <x v="5"/>
    <x v="40"/>
    <x v="0"/>
    <x v="1"/>
    <x v="0"/>
    <x v="55"/>
    <x v="0"/>
  </r>
  <r>
    <n v="15721658"/>
    <x v="32"/>
    <x v="2"/>
    <x v="0"/>
    <x v="27"/>
    <x v="6"/>
    <x v="41"/>
    <x v="2"/>
    <x v="1"/>
    <x v="1"/>
    <x v="56"/>
    <x v="0"/>
  </r>
  <r>
    <n v="15571928"/>
    <x v="52"/>
    <x v="1"/>
    <x v="0"/>
    <x v="28"/>
    <x v="3"/>
    <x v="1"/>
    <x v="1"/>
    <x v="1"/>
    <x v="0"/>
    <x v="57"/>
    <x v="0"/>
  </r>
  <r>
    <n v="15627360"/>
    <x v="53"/>
    <x v="1"/>
    <x v="1"/>
    <x v="17"/>
    <x v="1"/>
    <x v="42"/>
    <x v="0"/>
    <x v="1"/>
    <x v="0"/>
    <x v="58"/>
    <x v="0"/>
  </r>
  <r>
    <n v="15774854"/>
    <x v="54"/>
    <x v="1"/>
    <x v="1"/>
    <x v="9"/>
    <x v="9"/>
    <x v="1"/>
    <x v="0"/>
    <x v="1"/>
    <x v="1"/>
    <x v="59"/>
    <x v="0"/>
  </r>
  <r>
    <n v="15762418"/>
    <x v="31"/>
    <x v="2"/>
    <x v="1"/>
    <x v="29"/>
    <x v="2"/>
    <x v="43"/>
    <x v="0"/>
    <x v="1"/>
    <x v="0"/>
    <x v="60"/>
    <x v="0"/>
  </r>
  <r>
    <n v="15583456"/>
    <x v="55"/>
    <x v="0"/>
    <x v="1"/>
    <x v="21"/>
    <x v="8"/>
    <x v="44"/>
    <x v="1"/>
    <x v="1"/>
    <x v="1"/>
    <x v="61"/>
    <x v="0"/>
  </r>
  <r>
    <n v="15676519"/>
    <x v="56"/>
    <x v="2"/>
    <x v="1"/>
    <x v="19"/>
    <x v="1"/>
    <x v="1"/>
    <x v="2"/>
    <x v="1"/>
    <x v="0"/>
    <x v="62"/>
    <x v="0"/>
  </r>
  <r>
    <n v="15699309"/>
    <x v="57"/>
    <x v="2"/>
    <x v="0"/>
    <x v="30"/>
    <x v="3"/>
    <x v="1"/>
    <x v="0"/>
    <x v="1"/>
    <x v="0"/>
    <x v="63"/>
    <x v="0"/>
  </r>
  <r>
    <n v="15745295"/>
    <x v="16"/>
    <x v="2"/>
    <x v="0"/>
    <x v="20"/>
    <x v="10"/>
    <x v="1"/>
    <x v="0"/>
    <x v="1"/>
    <x v="0"/>
    <x v="64"/>
    <x v="0"/>
  </r>
  <r>
    <n v="15713483"/>
    <x v="58"/>
    <x v="2"/>
    <x v="1"/>
    <x v="31"/>
    <x v="6"/>
    <x v="1"/>
    <x v="0"/>
    <x v="1"/>
    <x v="0"/>
    <x v="65"/>
    <x v="0"/>
  </r>
  <r>
    <n v="15684181"/>
    <x v="59"/>
    <x v="1"/>
    <x v="1"/>
    <x v="21"/>
    <x v="0"/>
    <x v="1"/>
    <x v="0"/>
    <x v="1"/>
    <x v="0"/>
    <x v="66"/>
    <x v="0"/>
  </r>
  <r>
    <n v="15683625"/>
    <x v="6"/>
    <x v="1"/>
    <x v="1"/>
    <x v="32"/>
    <x v="4"/>
    <x v="45"/>
    <x v="0"/>
    <x v="1"/>
    <x v="0"/>
    <x v="67"/>
    <x v="0"/>
  </r>
  <r>
    <n v="15634602"/>
    <x v="60"/>
    <x v="1"/>
    <x v="0"/>
    <x v="17"/>
    <x v="6"/>
    <x v="1"/>
    <x v="0"/>
    <x v="1"/>
    <x v="1"/>
    <x v="68"/>
    <x v="0"/>
  </r>
  <r>
    <n v="15600974"/>
    <x v="61"/>
    <x v="2"/>
    <x v="1"/>
    <x v="5"/>
    <x v="0"/>
    <x v="1"/>
    <x v="0"/>
    <x v="0"/>
    <x v="1"/>
    <x v="69"/>
    <x v="0"/>
  </r>
  <r>
    <n v="15776780"/>
    <x v="62"/>
    <x v="1"/>
    <x v="1"/>
    <x v="33"/>
    <x v="4"/>
    <x v="1"/>
    <x v="0"/>
    <x v="1"/>
    <x v="0"/>
    <x v="70"/>
    <x v="0"/>
  </r>
  <r>
    <n v="15757535"/>
    <x v="7"/>
    <x v="2"/>
    <x v="0"/>
    <x v="15"/>
    <x v="0"/>
    <x v="1"/>
    <x v="1"/>
    <x v="1"/>
    <x v="1"/>
    <x v="71"/>
    <x v="0"/>
  </r>
  <r>
    <n v="15720559"/>
    <x v="63"/>
    <x v="0"/>
    <x v="0"/>
    <x v="19"/>
    <x v="0"/>
    <x v="46"/>
    <x v="0"/>
    <x v="0"/>
    <x v="0"/>
    <x v="72"/>
    <x v="0"/>
  </r>
  <r>
    <n v="15594898"/>
    <x v="64"/>
    <x v="1"/>
    <x v="1"/>
    <x v="28"/>
    <x v="6"/>
    <x v="1"/>
    <x v="0"/>
    <x v="1"/>
    <x v="1"/>
    <x v="73"/>
    <x v="0"/>
  </r>
  <r>
    <n v="15756026"/>
    <x v="65"/>
    <x v="2"/>
    <x v="0"/>
    <x v="22"/>
    <x v="1"/>
    <x v="1"/>
    <x v="0"/>
    <x v="0"/>
    <x v="0"/>
    <x v="74"/>
    <x v="0"/>
  </r>
  <r>
    <n v="15725679"/>
    <x v="66"/>
    <x v="1"/>
    <x v="0"/>
    <x v="23"/>
    <x v="7"/>
    <x v="1"/>
    <x v="0"/>
    <x v="0"/>
    <x v="0"/>
    <x v="75"/>
    <x v="0"/>
  </r>
  <r>
    <n v="15681206"/>
    <x v="67"/>
    <x v="1"/>
    <x v="0"/>
    <x v="16"/>
    <x v="2"/>
    <x v="47"/>
    <x v="0"/>
    <x v="1"/>
    <x v="0"/>
    <x v="76"/>
    <x v="0"/>
  </r>
  <r>
    <n v="15697441"/>
    <x v="68"/>
    <x v="1"/>
    <x v="1"/>
    <x v="34"/>
    <x v="5"/>
    <x v="48"/>
    <x v="0"/>
    <x v="1"/>
    <x v="0"/>
    <x v="77"/>
    <x v="0"/>
  </r>
  <r>
    <n v="15643024"/>
    <x v="69"/>
    <x v="0"/>
    <x v="1"/>
    <x v="35"/>
    <x v="3"/>
    <x v="49"/>
    <x v="0"/>
    <x v="1"/>
    <x v="1"/>
    <x v="78"/>
    <x v="0"/>
  </r>
  <r>
    <n v="15683503"/>
    <x v="70"/>
    <x v="1"/>
    <x v="0"/>
    <x v="28"/>
    <x v="9"/>
    <x v="1"/>
    <x v="1"/>
    <x v="0"/>
    <x v="1"/>
    <x v="79"/>
    <x v="0"/>
  </r>
  <r>
    <n v="15736008"/>
    <x v="71"/>
    <x v="1"/>
    <x v="0"/>
    <x v="22"/>
    <x v="1"/>
    <x v="50"/>
    <x v="0"/>
    <x v="1"/>
    <x v="0"/>
    <x v="80"/>
    <x v="0"/>
  </r>
  <r>
    <n v="15797219"/>
    <x v="72"/>
    <x v="1"/>
    <x v="0"/>
    <x v="11"/>
    <x v="8"/>
    <x v="51"/>
    <x v="0"/>
    <x v="1"/>
    <x v="0"/>
    <x v="81"/>
    <x v="0"/>
  </r>
  <r>
    <n v="15693864"/>
    <x v="73"/>
    <x v="0"/>
    <x v="0"/>
    <x v="16"/>
    <x v="0"/>
    <x v="52"/>
    <x v="0"/>
    <x v="1"/>
    <x v="0"/>
    <x v="82"/>
    <x v="0"/>
  </r>
  <r>
    <n v="15792328"/>
    <x v="74"/>
    <x v="1"/>
    <x v="1"/>
    <x v="4"/>
    <x v="7"/>
    <x v="1"/>
    <x v="0"/>
    <x v="1"/>
    <x v="1"/>
    <x v="83"/>
    <x v="0"/>
  </r>
  <r>
    <n v="15672012"/>
    <x v="75"/>
    <x v="2"/>
    <x v="0"/>
    <x v="18"/>
    <x v="0"/>
    <x v="1"/>
    <x v="0"/>
    <x v="1"/>
    <x v="0"/>
    <x v="84"/>
    <x v="0"/>
  </r>
  <r>
    <n v="15794056"/>
    <x v="76"/>
    <x v="1"/>
    <x v="0"/>
    <x v="22"/>
    <x v="6"/>
    <x v="1"/>
    <x v="1"/>
    <x v="1"/>
    <x v="0"/>
    <x v="85"/>
    <x v="0"/>
  </r>
  <r>
    <n v="15591986"/>
    <x v="77"/>
    <x v="0"/>
    <x v="1"/>
    <x v="22"/>
    <x v="7"/>
    <x v="53"/>
    <x v="0"/>
    <x v="0"/>
    <x v="0"/>
    <x v="86"/>
    <x v="0"/>
  </r>
  <r>
    <n v="15672056"/>
    <x v="78"/>
    <x v="0"/>
    <x v="1"/>
    <x v="28"/>
    <x v="6"/>
    <x v="54"/>
    <x v="1"/>
    <x v="1"/>
    <x v="1"/>
    <x v="87"/>
    <x v="0"/>
  </r>
  <r>
    <n v="15745844"/>
    <x v="79"/>
    <x v="0"/>
    <x v="0"/>
    <x v="11"/>
    <x v="7"/>
    <x v="55"/>
    <x v="2"/>
    <x v="0"/>
    <x v="1"/>
    <x v="88"/>
    <x v="0"/>
  </r>
  <r>
    <n v="15641675"/>
    <x v="80"/>
    <x v="1"/>
    <x v="0"/>
    <x v="16"/>
    <x v="6"/>
    <x v="56"/>
    <x v="1"/>
    <x v="0"/>
    <x v="0"/>
    <x v="89"/>
    <x v="0"/>
  </r>
  <r>
    <n v="15728669"/>
    <x v="23"/>
    <x v="0"/>
    <x v="0"/>
    <x v="13"/>
    <x v="9"/>
    <x v="57"/>
    <x v="0"/>
    <x v="1"/>
    <x v="0"/>
    <x v="90"/>
    <x v="0"/>
  </r>
  <r>
    <n v="15705953"/>
    <x v="49"/>
    <x v="2"/>
    <x v="1"/>
    <x v="6"/>
    <x v="10"/>
    <x v="58"/>
    <x v="0"/>
    <x v="1"/>
    <x v="0"/>
    <x v="91"/>
    <x v="0"/>
  </r>
  <r>
    <n v="15703793"/>
    <x v="81"/>
    <x v="0"/>
    <x v="1"/>
    <x v="7"/>
    <x v="6"/>
    <x v="59"/>
    <x v="3"/>
    <x v="1"/>
    <x v="0"/>
    <x v="92"/>
    <x v="0"/>
  </r>
  <r>
    <n v="15782210"/>
    <x v="82"/>
    <x v="1"/>
    <x v="1"/>
    <x v="22"/>
    <x v="4"/>
    <x v="1"/>
    <x v="0"/>
    <x v="1"/>
    <x v="0"/>
    <x v="93"/>
    <x v="0"/>
  </r>
  <r>
    <n v="15784844"/>
    <x v="83"/>
    <x v="2"/>
    <x v="1"/>
    <x v="1"/>
    <x v="0"/>
    <x v="60"/>
    <x v="0"/>
    <x v="1"/>
    <x v="0"/>
    <x v="94"/>
    <x v="0"/>
  </r>
  <r>
    <n v="15809087"/>
    <x v="84"/>
    <x v="1"/>
    <x v="1"/>
    <x v="36"/>
    <x v="4"/>
    <x v="1"/>
    <x v="2"/>
    <x v="1"/>
    <x v="0"/>
    <x v="95"/>
    <x v="0"/>
  </r>
  <r>
    <n v="15766575"/>
    <x v="85"/>
    <x v="0"/>
    <x v="0"/>
    <x v="25"/>
    <x v="9"/>
    <x v="61"/>
    <x v="0"/>
    <x v="1"/>
    <x v="0"/>
    <x v="96"/>
    <x v="0"/>
  </r>
  <r>
    <n v="15755196"/>
    <x v="86"/>
    <x v="1"/>
    <x v="0"/>
    <x v="16"/>
    <x v="6"/>
    <x v="62"/>
    <x v="0"/>
    <x v="0"/>
    <x v="0"/>
    <x v="97"/>
    <x v="0"/>
  </r>
  <r>
    <n v="15613749"/>
    <x v="87"/>
    <x v="2"/>
    <x v="1"/>
    <x v="8"/>
    <x v="10"/>
    <x v="63"/>
    <x v="0"/>
    <x v="1"/>
    <x v="0"/>
    <x v="98"/>
    <x v="0"/>
  </r>
  <r>
    <n v="15663706"/>
    <x v="88"/>
    <x v="1"/>
    <x v="0"/>
    <x v="26"/>
    <x v="6"/>
    <x v="1"/>
    <x v="0"/>
    <x v="1"/>
    <x v="0"/>
    <x v="99"/>
    <x v="0"/>
  </r>
  <r>
    <n v="15772423"/>
    <x v="89"/>
    <x v="0"/>
    <x v="1"/>
    <x v="9"/>
    <x v="9"/>
    <x v="64"/>
    <x v="0"/>
    <x v="1"/>
    <x v="0"/>
    <x v="100"/>
    <x v="0"/>
  </r>
  <r>
    <n v="15804586"/>
    <x v="90"/>
    <x v="1"/>
    <x v="0"/>
    <x v="22"/>
    <x v="7"/>
    <x v="1"/>
    <x v="0"/>
    <x v="1"/>
    <x v="0"/>
    <x v="101"/>
    <x v="0"/>
  </r>
  <r>
    <n v="15802593"/>
    <x v="91"/>
    <x v="1"/>
    <x v="0"/>
    <x v="16"/>
    <x v="5"/>
    <x v="1"/>
    <x v="1"/>
    <x v="0"/>
    <x v="1"/>
    <x v="102"/>
    <x v="0"/>
  </r>
  <r>
    <n v="15757811"/>
    <x v="46"/>
    <x v="2"/>
    <x v="0"/>
    <x v="37"/>
    <x v="1"/>
    <x v="65"/>
    <x v="0"/>
    <x v="0"/>
    <x v="1"/>
    <x v="103"/>
    <x v="0"/>
  </r>
  <r>
    <n v="15794171"/>
    <x v="74"/>
    <x v="1"/>
    <x v="0"/>
    <x v="21"/>
    <x v="10"/>
    <x v="66"/>
    <x v="0"/>
    <x v="1"/>
    <x v="0"/>
    <x v="104"/>
    <x v="0"/>
  </r>
  <r>
    <n v="15653849"/>
    <x v="92"/>
    <x v="0"/>
    <x v="0"/>
    <x v="1"/>
    <x v="2"/>
    <x v="67"/>
    <x v="0"/>
    <x v="1"/>
    <x v="0"/>
    <x v="105"/>
    <x v="0"/>
  </r>
  <r>
    <n v="15775318"/>
    <x v="93"/>
    <x v="2"/>
    <x v="0"/>
    <x v="6"/>
    <x v="2"/>
    <x v="68"/>
    <x v="1"/>
    <x v="0"/>
    <x v="1"/>
    <x v="106"/>
    <x v="0"/>
  </r>
  <r>
    <n v="15694408"/>
    <x v="94"/>
    <x v="1"/>
    <x v="1"/>
    <x v="11"/>
    <x v="4"/>
    <x v="69"/>
    <x v="0"/>
    <x v="1"/>
    <x v="0"/>
    <x v="107"/>
    <x v="0"/>
  </r>
  <r>
    <n v="15591047"/>
    <x v="95"/>
    <x v="2"/>
    <x v="0"/>
    <x v="23"/>
    <x v="7"/>
    <x v="70"/>
    <x v="2"/>
    <x v="0"/>
    <x v="0"/>
    <x v="108"/>
    <x v="0"/>
  </r>
  <r>
    <n v="15671256"/>
    <x v="39"/>
    <x v="1"/>
    <x v="0"/>
    <x v="35"/>
    <x v="4"/>
    <x v="71"/>
    <x v="0"/>
    <x v="1"/>
    <x v="0"/>
    <x v="109"/>
    <x v="0"/>
  </r>
  <r>
    <n v="15671137"/>
    <x v="51"/>
    <x v="1"/>
    <x v="0"/>
    <x v="31"/>
    <x v="4"/>
    <x v="1"/>
    <x v="0"/>
    <x v="0"/>
    <x v="1"/>
    <x v="110"/>
    <x v="0"/>
  </r>
  <r>
    <n v="15582741"/>
    <x v="25"/>
    <x v="1"/>
    <x v="0"/>
    <x v="35"/>
    <x v="0"/>
    <x v="72"/>
    <x v="0"/>
    <x v="1"/>
    <x v="0"/>
    <x v="111"/>
    <x v="0"/>
  </r>
  <r>
    <n v="15595039"/>
    <x v="96"/>
    <x v="0"/>
    <x v="0"/>
    <x v="32"/>
    <x v="9"/>
    <x v="73"/>
    <x v="0"/>
    <x v="1"/>
    <x v="0"/>
    <x v="112"/>
    <x v="0"/>
  </r>
  <r>
    <n v="15698786"/>
    <x v="97"/>
    <x v="1"/>
    <x v="0"/>
    <x v="4"/>
    <x v="1"/>
    <x v="74"/>
    <x v="0"/>
    <x v="1"/>
    <x v="0"/>
    <x v="113"/>
    <x v="0"/>
  </r>
  <r>
    <n v="15602280"/>
    <x v="98"/>
    <x v="0"/>
    <x v="0"/>
    <x v="38"/>
    <x v="1"/>
    <x v="75"/>
    <x v="0"/>
    <x v="1"/>
    <x v="1"/>
    <x v="114"/>
    <x v="0"/>
  </r>
  <r>
    <n v="15744607"/>
    <x v="81"/>
    <x v="0"/>
    <x v="1"/>
    <x v="28"/>
    <x v="1"/>
    <x v="76"/>
    <x v="2"/>
    <x v="1"/>
    <x v="0"/>
    <x v="115"/>
    <x v="0"/>
  </r>
  <r>
    <n v="15613854"/>
    <x v="99"/>
    <x v="2"/>
    <x v="0"/>
    <x v="22"/>
    <x v="3"/>
    <x v="77"/>
    <x v="2"/>
    <x v="1"/>
    <x v="1"/>
    <x v="116"/>
    <x v="0"/>
  </r>
  <r>
    <n v="15775912"/>
    <x v="100"/>
    <x v="1"/>
    <x v="1"/>
    <x v="1"/>
    <x v="3"/>
    <x v="78"/>
    <x v="2"/>
    <x v="0"/>
    <x v="1"/>
    <x v="117"/>
    <x v="0"/>
  </r>
  <r>
    <n v="15755262"/>
    <x v="62"/>
    <x v="2"/>
    <x v="0"/>
    <x v="18"/>
    <x v="2"/>
    <x v="79"/>
    <x v="0"/>
    <x v="0"/>
    <x v="0"/>
    <x v="118"/>
    <x v="0"/>
  </r>
  <r>
    <n v="15807663"/>
    <x v="101"/>
    <x v="1"/>
    <x v="1"/>
    <x v="28"/>
    <x v="9"/>
    <x v="80"/>
    <x v="0"/>
    <x v="1"/>
    <x v="0"/>
    <x v="119"/>
    <x v="0"/>
  </r>
  <r>
    <n v="15692750"/>
    <x v="102"/>
    <x v="0"/>
    <x v="0"/>
    <x v="21"/>
    <x v="5"/>
    <x v="81"/>
    <x v="1"/>
    <x v="1"/>
    <x v="0"/>
    <x v="120"/>
    <x v="0"/>
  </r>
  <r>
    <n v="15807008"/>
    <x v="5"/>
    <x v="0"/>
    <x v="0"/>
    <x v="35"/>
    <x v="7"/>
    <x v="82"/>
    <x v="0"/>
    <x v="0"/>
    <x v="0"/>
    <x v="121"/>
    <x v="0"/>
  </r>
  <r>
    <n v="15596175"/>
    <x v="103"/>
    <x v="0"/>
    <x v="1"/>
    <x v="39"/>
    <x v="7"/>
    <x v="83"/>
    <x v="0"/>
    <x v="1"/>
    <x v="1"/>
    <x v="122"/>
    <x v="0"/>
  </r>
  <r>
    <n v="15737741"/>
    <x v="104"/>
    <x v="2"/>
    <x v="0"/>
    <x v="40"/>
    <x v="6"/>
    <x v="84"/>
    <x v="2"/>
    <x v="0"/>
    <x v="1"/>
    <x v="123"/>
    <x v="0"/>
  </r>
  <r>
    <n v="15685329"/>
    <x v="66"/>
    <x v="1"/>
    <x v="0"/>
    <x v="41"/>
    <x v="4"/>
    <x v="85"/>
    <x v="0"/>
    <x v="0"/>
    <x v="1"/>
    <x v="124"/>
    <x v="0"/>
  </r>
  <r>
    <n v="15712403"/>
    <x v="105"/>
    <x v="1"/>
    <x v="0"/>
    <x v="19"/>
    <x v="4"/>
    <x v="1"/>
    <x v="0"/>
    <x v="1"/>
    <x v="0"/>
    <x v="125"/>
    <x v="0"/>
  </r>
  <r>
    <n v="15580956"/>
    <x v="0"/>
    <x v="0"/>
    <x v="0"/>
    <x v="28"/>
    <x v="3"/>
    <x v="86"/>
    <x v="0"/>
    <x v="1"/>
    <x v="1"/>
    <x v="126"/>
    <x v="0"/>
  </r>
  <r>
    <n v="15612966"/>
    <x v="96"/>
    <x v="0"/>
    <x v="0"/>
    <x v="10"/>
    <x v="5"/>
    <x v="87"/>
    <x v="0"/>
    <x v="0"/>
    <x v="1"/>
    <x v="127"/>
    <x v="0"/>
  </r>
  <r>
    <n v="15745324"/>
    <x v="22"/>
    <x v="2"/>
    <x v="0"/>
    <x v="4"/>
    <x v="3"/>
    <x v="1"/>
    <x v="0"/>
    <x v="1"/>
    <x v="0"/>
    <x v="128"/>
    <x v="0"/>
  </r>
  <r>
    <n v="15634844"/>
    <x v="84"/>
    <x v="0"/>
    <x v="1"/>
    <x v="18"/>
    <x v="2"/>
    <x v="88"/>
    <x v="0"/>
    <x v="1"/>
    <x v="0"/>
    <x v="129"/>
    <x v="0"/>
  </r>
  <r>
    <n v="15802741"/>
    <x v="106"/>
    <x v="1"/>
    <x v="0"/>
    <x v="6"/>
    <x v="5"/>
    <x v="89"/>
    <x v="0"/>
    <x v="1"/>
    <x v="0"/>
    <x v="130"/>
    <x v="0"/>
  </r>
  <r>
    <n v="15578045"/>
    <x v="107"/>
    <x v="2"/>
    <x v="0"/>
    <x v="16"/>
    <x v="1"/>
    <x v="90"/>
    <x v="0"/>
    <x v="0"/>
    <x v="0"/>
    <x v="131"/>
    <x v="0"/>
  </r>
  <r>
    <n v="15731815"/>
    <x v="108"/>
    <x v="2"/>
    <x v="1"/>
    <x v="41"/>
    <x v="3"/>
    <x v="91"/>
    <x v="1"/>
    <x v="1"/>
    <x v="0"/>
    <x v="132"/>
    <x v="0"/>
  </r>
  <r>
    <n v="15775306"/>
    <x v="109"/>
    <x v="0"/>
    <x v="1"/>
    <x v="2"/>
    <x v="9"/>
    <x v="92"/>
    <x v="1"/>
    <x v="1"/>
    <x v="1"/>
    <x v="133"/>
    <x v="0"/>
  </r>
  <r>
    <n v="15789158"/>
    <x v="110"/>
    <x v="0"/>
    <x v="1"/>
    <x v="16"/>
    <x v="7"/>
    <x v="93"/>
    <x v="2"/>
    <x v="1"/>
    <x v="0"/>
    <x v="134"/>
    <x v="0"/>
  </r>
  <r>
    <n v="15809100"/>
    <x v="111"/>
    <x v="1"/>
    <x v="0"/>
    <x v="26"/>
    <x v="6"/>
    <x v="94"/>
    <x v="0"/>
    <x v="1"/>
    <x v="0"/>
    <x v="135"/>
    <x v="0"/>
  </r>
  <r>
    <n v="15636624"/>
    <x v="112"/>
    <x v="2"/>
    <x v="0"/>
    <x v="4"/>
    <x v="0"/>
    <x v="95"/>
    <x v="0"/>
    <x v="1"/>
    <x v="0"/>
    <x v="136"/>
    <x v="0"/>
  </r>
  <r>
    <n v="15597602"/>
    <x v="60"/>
    <x v="0"/>
    <x v="1"/>
    <x v="0"/>
    <x v="2"/>
    <x v="96"/>
    <x v="0"/>
    <x v="1"/>
    <x v="1"/>
    <x v="137"/>
    <x v="0"/>
  </r>
  <r>
    <n v="15585888"/>
    <x v="113"/>
    <x v="2"/>
    <x v="0"/>
    <x v="1"/>
    <x v="2"/>
    <x v="1"/>
    <x v="0"/>
    <x v="0"/>
    <x v="1"/>
    <x v="138"/>
    <x v="0"/>
  </r>
  <r>
    <n v="15656148"/>
    <x v="90"/>
    <x v="0"/>
    <x v="0"/>
    <x v="34"/>
    <x v="3"/>
    <x v="97"/>
    <x v="3"/>
    <x v="1"/>
    <x v="0"/>
    <x v="139"/>
    <x v="0"/>
  </r>
  <r>
    <n v="15771573"/>
    <x v="114"/>
    <x v="0"/>
    <x v="0"/>
    <x v="4"/>
    <x v="1"/>
    <x v="98"/>
    <x v="0"/>
    <x v="1"/>
    <x v="1"/>
    <x v="140"/>
    <x v="0"/>
  </r>
  <r>
    <n v="15788291"/>
    <x v="115"/>
    <x v="0"/>
    <x v="0"/>
    <x v="12"/>
    <x v="5"/>
    <x v="99"/>
    <x v="0"/>
    <x v="1"/>
    <x v="1"/>
    <x v="141"/>
    <x v="0"/>
  </r>
  <r>
    <n v="15756804"/>
    <x v="110"/>
    <x v="1"/>
    <x v="0"/>
    <x v="1"/>
    <x v="4"/>
    <x v="100"/>
    <x v="0"/>
    <x v="1"/>
    <x v="0"/>
    <x v="142"/>
    <x v="0"/>
  </r>
  <r>
    <n v="15724848"/>
    <x v="61"/>
    <x v="1"/>
    <x v="0"/>
    <x v="22"/>
    <x v="4"/>
    <x v="101"/>
    <x v="0"/>
    <x v="1"/>
    <x v="0"/>
    <x v="143"/>
    <x v="0"/>
  </r>
  <r>
    <n v="15619304"/>
    <x v="116"/>
    <x v="1"/>
    <x v="0"/>
    <x v="17"/>
    <x v="9"/>
    <x v="102"/>
    <x v="1"/>
    <x v="1"/>
    <x v="0"/>
    <x v="144"/>
    <x v="0"/>
  </r>
  <r>
    <n v="15727868"/>
    <x v="117"/>
    <x v="1"/>
    <x v="0"/>
    <x v="12"/>
    <x v="6"/>
    <x v="103"/>
    <x v="2"/>
    <x v="1"/>
    <x v="1"/>
    <x v="145"/>
    <x v="0"/>
  </r>
  <r>
    <n v="15726931"/>
    <x v="45"/>
    <x v="1"/>
    <x v="0"/>
    <x v="18"/>
    <x v="9"/>
    <x v="104"/>
    <x v="2"/>
    <x v="0"/>
    <x v="0"/>
    <x v="146"/>
    <x v="0"/>
  </r>
  <r>
    <n v="15718057"/>
    <x v="118"/>
    <x v="1"/>
    <x v="0"/>
    <x v="6"/>
    <x v="6"/>
    <x v="105"/>
    <x v="0"/>
    <x v="0"/>
    <x v="0"/>
    <x v="147"/>
    <x v="0"/>
  </r>
  <r>
    <n v="15730076"/>
    <x v="119"/>
    <x v="1"/>
    <x v="1"/>
    <x v="21"/>
    <x v="4"/>
    <x v="1"/>
    <x v="0"/>
    <x v="1"/>
    <x v="0"/>
    <x v="148"/>
    <x v="0"/>
  </r>
  <r>
    <n v="15637753"/>
    <x v="120"/>
    <x v="0"/>
    <x v="1"/>
    <x v="5"/>
    <x v="6"/>
    <x v="106"/>
    <x v="0"/>
    <x v="1"/>
    <x v="0"/>
    <x v="149"/>
    <x v="0"/>
  </r>
  <r>
    <n v="15646372"/>
    <x v="121"/>
    <x v="1"/>
    <x v="0"/>
    <x v="42"/>
    <x v="4"/>
    <x v="107"/>
    <x v="0"/>
    <x v="1"/>
    <x v="0"/>
    <x v="150"/>
    <x v="0"/>
  </r>
  <r>
    <n v="15570060"/>
    <x v="122"/>
    <x v="1"/>
    <x v="0"/>
    <x v="28"/>
    <x v="9"/>
    <x v="108"/>
    <x v="0"/>
    <x v="1"/>
    <x v="0"/>
    <x v="151"/>
    <x v="0"/>
  </r>
  <r>
    <n v="15702298"/>
    <x v="123"/>
    <x v="0"/>
    <x v="1"/>
    <x v="18"/>
    <x v="9"/>
    <x v="109"/>
    <x v="0"/>
    <x v="0"/>
    <x v="0"/>
    <x v="152"/>
    <x v="0"/>
  </r>
  <r>
    <n v="15787470"/>
    <x v="113"/>
    <x v="2"/>
    <x v="1"/>
    <x v="23"/>
    <x v="2"/>
    <x v="110"/>
    <x v="0"/>
    <x v="0"/>
    <x v="0"/>
    <x v="153"/>
    <x v="0"/>
  </r>
  <r>
    <n v="15665956"/>
    <x v="124"/>
    <x v="1"/>
    <x v="0"/>
    <x v="22"/>
    <x v="4"/>
    <x v="1"/>
    <x v="0"/>
    <x v="1"/>
    <x v="0"/>
    <x v="154"/>
    <x v="0"/>
  </r>
  <r>
    <n v="15782688"/>
    <x v="106"/>
    <x v="0"/>
    <x v="1"/>
    <x v="27"/>
    <x v="10"/>
    <x v="111"/>
    <x v="0"/>
    <x v="1"/>
    <x v="0"/>
    <x v="155"/>
    <x v="0"/>
  </r>
  <r>
    <n v="15811762"/>
    <x v="125"/>
    <x v="0"/>
    <x v="0"/>
    <x v="9"/>
    <x v="7"/>
    <x v="112"/>
    <x v="0"/>
    <x v="1"/>
    <x v="0"/>
    <x v="156"/>
    <x v="0"/>
  </r>
  <r>
    <n v="15574692"/>
    <x v="101"/>
    <x v="2"/>
    <x v="0"/>
    <x v="4"/>
    <x v="6"/>
    <x v="1"/>
    <x v="2"/>
    <x v="1"/>
    <x v="0"/>
    <x v="157"/>
    <x v="0"/>
  </r>
  <r>
    <n v="15682048"/>
    <x v="126"/>
    <x v="1"/>
    <x v="0"/>
    <x v="6"/>
    <x v="2"/>
    <x v="113"/>
    <x v="0"/>
    <x v="1"/>
    <x v="1"/>
    <x v="158"/>
    <x v="0"/>
  </r>
  <r>
    <n v="15584091"/>
    <x v="127"/>
    <x v="0"/>
    <x v="0"/>
    <x v="14"/>
    <x v="6"/>
    <x v="114"/>
    <x v="2"/>
    <x v="0"/>
    <x v="0"/>
    <x v="159"/>
    <x v="0"/>
  </r>
  <r>
    <n v="15568748"/>
    <x v="128"/>
    <x v="0"/>
    <x v="1"/>
    <x v="21"/>
    <x v="7"/>
    <x v="115"/>
    <x v="0"/>
    <x v="1"/>
    <x v="1"/>
    <x v="160"/>
    <x v="0"/>
  </r>
  <r>
    <n v="15612525"/>
    <x v="129"/>
    <x v="1"/>
    <x v="0"/>
    <x v="0"/>
    <x v="4"/>
    <x v="1"/>
    <x v="0"/>
    <x v="0"/>
    <x v="0"/>
    <x v="161"/>
    <x v="0"/>
  </r>
  <r>
    <n v="15646810"/>
    <x v="130"/>
    <x v="0"/>
    <x v="1"/>
    <x v="15"/>
    <x v="7"/>
    <x v="116"/>
    <x v="2"/>
    <x v="1"/>
    <x v="0"/>
    <x v="162"/>
    <x v="0"/>
  </r>
  <r>
    <n v="15715142"/>
    <x v="89"/>
    <x v="0"/>
    <x v="1"/>
    <x v="21"/>
    <x v="5"/>
    <x v="117"/>
    <x v="0"/>
    <x v="0"/>
    <x v="1"/>
    <x v="163"/>
    <x v="0"/>
  </r>
  <r>
    <n v="15661629"/>
    <x v="131"/>
    <x v="2"/>
    <x v="1"/>
    <x v="8"/>
    <x v="1"/>
    <x v="118"/>
    <x v="0"/>
    <x v="1"/>
    <x v="0"/>
    <x v="164"/>
    <x v="0"/>
  </r>
  <r>
    <n v="15696674"/>
    <x v="59"/>
    <x v="0"/>
    <x v="0"/>
    <x v="21"/>
    <x v="6"/>
    <x v="119"/>
    <x v="0"/>
    <x v="0"/>
    <x v="1"/>
    <x v="165"/>
    <x v="0"/>
  </r>
  <r>
    <n v="15737452"/>
    <x v="132"/>
    <x v="0"/>
    <x v="1"/>
    <x v="7"/>
    <x v="4"/>
    <x v="120"/>
    <x v="0"/>
    <x v="1"/>
    <x v="0"/>
    <x v="166"/>
    <x v="0"/>
  </r>
  <r>
    <n v="15737795"/>
    <x v="133"/>
    <x v="2"/>
    <x v="1"/>
    <x v="14"/>
    <x v="4"/>
    <x v="1"/>
    <x v="0"/>
    <x v="0"/>
    <x v="1"/>
    <x v="167"/>
    <x v="0"/>
  </r>
  <r>
    <n v="15743007"/>
    <x v="59"/>
    <x v="1"/>
    <x v="0"/>
    <x v="21"/>
    <x v="3"/>
    <x v="121"/>
    <x v="0"/>
    <x v="1"/>
    <x v="0"/>
    <x v="168"/>
    <x v="0"/>
  </r>
  <r>
    <n v="15677020"/>
    <x v="134"/>
    <x v="1"/>
    <x v="0"/>
    <x v="7"/>
    <x v="9"/>
    <x v="1"/>
    <x v="0"/>
    <x v="0"/>
    <x v="1"/>
    <x v="169"/>
    <x v="0"/>
  </r>
  <r>
    <n v="15622897"/>
    <x v="135"/>
    <x v="1"/>
    <x v="0"/>
    <x v="22"/>
    <x v="3"/>
    <x v="1"/>
    <x v="1"/>
    <x v="1"/>
    <x v="0"/>
    <x v="170"/>
    <x v="0"/>
  </r>
  <r>
    <n v="15712551"/>
    <x v="99"/>
    <x v="0"/>
    <x v="0"/>
    <x v="7"/>
    <x v="5"/>
    <x v="122"/>
    <x v="0"/>
    <x v="1"/>
    <x v="0"/>
    <x v="171"/>
    <x v="0"/>
  </r>
  <r>
    <n v="15659366"/>
    <x v="136"/>
    <x v="1"/>
    <x v="1"/>
    <x v="28"/>
    <x v="4"/>
    <x v="123"/>
    <x v="2"/>
    <x v="1"/>
    <x v="0"/>
    <x v="172"/>
    <x v="0"/>
  </r>
  <r>
    <n v="15585362"/>
    <x v="94"/>
    <x v="1"/>
    <x v="0"/>
    <x v="10"/>
    <x v="7"/>
    <x v="1"/>
    <x v="0"/>
    <x v="1"/>
    <x v="0"/>
    <x v="173"/>
    <x v="0"/>
  </r>
  <r>
    <n v="15733247"/>
    <x v="39"/>
    <x v="1"/>
    <x v="1"/>
    <x v="40"/>
    <x v="8"/>
    <x v="1"/>
    <x v="0"/>
    <x v="1"/>
    <x v="0"/>
    <x v="174"/>
    <x v="0"/>
  </r>
  <r>
    <n v="15669987"/>
    <x v="137"/>
    <x v="0"/>
    <x v="0"/>
    <x v="35"/>
    <x v="9"/>
    <x v="124"/>
    <x v="2"/>
    <x v="1"/>
    <x v="0"/>
    <x v="175"/>
    <x v="0"/>
  </r>
  <r>
    <n v="15764866"/>
    <x v="138"/>
    <x v="0"/>
    <x v="0"/>
    <x v="28"/>
    <x v="2"/>
    <x v="125"/>
    <x v="1"/>
    <x v="1"/>
    <x v="0"/>
    <x v="176"/>
    <x v="0"/>
  </r>
  <r>
    <n v="15613630"/>
    <x v="139"/>
    <x v="1"/>
    <x v="1"/>
    <x v="31"/>
    <x v="9"/>
    <x v="126"/>
    <x v="0"/>
    <x v="1"/>
    <x v="1"/>
    <x v="177"/>
    <x v="0"/>
  </r>
  <r>
    <n v="15744689"/>
    <x v="69"/>
    <x v="0"/>
    <x v="1"/>
    <x v="35"/>
    <x v="1"/>
    <x v="127"/>
    <x v="0"/>
    <x v="1"/>
    <x v="0"/>
    <x v="178"/>
    <x v="0"/>
  </r>
  <r>
    <n v="15810418"/>
    <x v="140"/>
    <x v="0"/>
    <x v="0"/>
    <x v="10"/>
    <x v="2"/>
    <x v="128"/>
    <x v="0"/>
    <x v="1"/>
    <x v="0"/>
    <x v="179"/>
    <x v="0"/>
  </r>
  <r>
    <n v="15724623"/>
    <x v="141"/>
    <x v="0"/>
    <x v="0"/>
    <x v="43"/>
    <x v="5"/>
    <x v="129"/>
    <x v="0"/>
    <x v="1"/>
    <x v="0"/>
    <x v="180"/>
    <x v="0"/>
  </r>
  <r>
    <n v="15658929"/>
    <x v="0"/>
    <x v="2"/>
    <x v="1"/>
    <x v="34"/>
    <x v="10"/>
    <x v="130"/>
    <x v="0"/>
    <x v="1"/>
    <x v="0"/>
    <x v="181"/>
    <x v="0"/>
  </r>
  <r>
    <n v="15612350"/>
    <x v="142"/>
    <x v="1"/>
    <x v="0"/>
    <x v="20"/>
    <x v="0"/>
    <x v="131"/>
    <x v="0"/>
    <x v="1"/>
    <x v="0"/>
    <x v="182"/>
    <x v="0"/>
  </r>
  <r>
    <n v="15623944"/>
    <x v="143"/>
    <x v="2"/>
    <x v="0"/>
    <x v="42"/>
    <x v="3"/>
    <x v="1"/>
    <x v="0"/>
    <x v="1"/>
    <x v="0"/>
    <x v="183"/>
    <x v="0"/>
  </r>
  <r>
    <n v="15694456"/>
    <x v="140"/>
    <x v="1"/>
    <x v="1"/>
    <x v="25"/>
    <x v="2"/>
    <x v="1"/>
    <x v="0"/>
    <x v="1"/>
    <x v="1"/>
    <x v="184"/>
    <x v="0"/>
  </r>
  <r>
    <n v="15714485"/>
    <x v="144"/>
    <x v="1"/>
    <x v="1"/>
    <x v="10"/>
    <x v="0"/>
    <x v="132"/>
    <x v="0"/>
    <x v="1"/>
    <x v="0"/>
    <x v="185"/>
    <x v="0"/>
  </r>
  <r>
    <n v="15762729"/>
    <x v="55"/>
    <x v="0"/>
    <x v="0"/>
    <x v="2"/>
    <x v="4"/>
    <x v="133"/>
    <x v="0"/>
    <x v="1"/>
    <x v="0"/>
    <x v="186"/>
    <x v="0"/>
  </r>
  <r>
    <n v="15694860"/>
    <x v="145"/>
    <x v="1"/>
    <x v="0"/>
    <x v="12"/>
    <x v="7"/>
    <x v="134"/>
    <x v="0"/>
    <x v="0"/>
    <x v="0"/>
    <x v="187"/>
    <x v="0"/>
  </r>
  <r>
    <n v="15640905"/>
    <x v="146"/>
    <x v="2"/>
    <x v="0"/>
    <x v="35"/>
    <x v="4"/>
    <x v="135"/>
    <x v="2"/>
    <x v="0"/>
    <x v="1"/>
    <x v="188"/>
    <x v="0"/>
  </r>
  <r>
    <n v="15752081"/>
    <x v="147"/>
    <x v="1"/>
    <x v="0"/>
    <x v="27"/>
    <x v="8"/>
    <x v="1"/>
    <x v="1"/>
    <x v="0"/>
    <x v="1"/>
    <x v="189"/>
    <x v="0"/>
  </r>
  <r>
    <n v="15620204"/>
    <x v="148"/>
    <x v="0"/>
    <x v="0"/>
    <x v="0"/>
    <x v="4"/>
    <x v="136"/>
    <x v="2"/>
    <x v="1"/>
    <x v="1"/>
    <x v="190"/>
    <x v="0"/>
  </r>
  <r>
    <n v="15794048"/>
    <x v="101"/>
    <x v="0"/>
    <x v="0"/>
    <x v="1"/>
    <x v="4"/>
    <x v="137"/>
    <x v="2"/>
    <x v="0"/>
    <x v="0"/>
    <x v="191"/>
    <x v="0"/>
  </r>
  <r>
    <n v="15579334"/>
    <x v="149"/>
    <x v="0"/>
    <x v="0"/>
    <x v="21"/>
    <x v="0"/>
    <x v="138"/>
    <x v="0"/>
    <x v="1"/>
    <x v="0"/>
    <x v="192"/>
    <x v="0"/>
  </r>
  <r>
    <n v="15723488"/>
    <x v="76"/>
    <x v="0"/>
    <x v="1"/>
    <x v="23"/>
    <x v="5"/>
    <x v="139"/>
    <x v="0"/>
    <x v="0"/>
    <x v="1"/>
    <x v="193"/>
    <x v="0"/>
  </r>
  <r>
    <n v="15580148"/>
    <x v="31"/>
    <x v="0"/>
    <x v="1"/>
    <x v="11"/>
    <x v="0"/>
    <x v="140"/>
    <x v="1"/>
    <x v="1"/>
    <x v="0"/>
    <x v="194"/>
    <x v="0"/>
  </r>
  <r>
    <n v="15585865"/>
    <x v="44"/>
    <x v="1"/>
    <x v="0"/>
    <x v="12"/>
    <x v="6"/>
    <x v="141"/>
    <x v="2"/>
    <x v="0"/>
    <x v="0"/>
    <x v="195"/>
    <x v="0"/>
  </r>
  <r>
    <n v="15620981"/>
    <x v="150"/>
    <x v="1"/>
    <x v="0"/>
    <x v="1"/>
    <x v="2"/>
    <x v="142"/>
    <x v="0"/>
    <x v="0"/>
    <x v="0"/>
    <x v="196"/>
    <x v="0"/>
  </r>
  <r>
    <n v="15753337"/>
    <x v="151"/>
    <x v="1"/>
    <x v="1"/>
    <x v="6"/>
    <x v="0"/>
    <x v="1"/>
    <x v="1"/>
    <x v="1"/>
    <x v="0"/>
    <x v="197"/>
    <x v="0"/>
  </r>
  <r>
    <n v="15707362"/>
    <x v="152"/>
    <x v="0"/>
    <x v="1"/>
    <x v="28"/>
    <x v="4"/>
    <x v="143"/>
    <x v="0"/>
    <x v="0"/>
    <x v="1"/>
    <x v="198"/>
    <x v="0"/>
  </r>
  <r>
    <n v="15569590"/>
    <x v="70"/>
    <x v="0"/>
    <x v="1"/>
    <x v="17"/>
    <x v="4"/>
    <x v="144"/>
    <x v="0"/>
    <x v="1"/>
    <x v="0"/>
    <x v="199"/>
    <x v="0"/>
  </r>
  <r>
    <n v="15651022"/>
    <x v="153"/>
    <x v="0"/>
    <x v="1"/>
    <x v="15"/>
    <x v="8"/>
    <x v="145"/>
    <x v="0"/>
    <x v="1"/>
    <x v="0"/>
    <x v="200"/>
    <x v="0"/>
  </r>
  <r>
    <n v="15807923"/>
    <x v="154"/>
    <x v="0"/>
    <x v="0"/>
    <x v="4"/>
    <x v="8"/>
    <x v="146"/>
    <x v="0"/>
    <x v="1"/>
    <x v="0"/>
    <x v="201"/>
    <x v="0"/>
  </r>
  <r>
    <n v="15722010"/>
    <x v="77"/>
    <x v="2"/>
    <x v="1"/>
    <x v="44"/>
    <x v="1"/>
    <x v="147"/>
    <x v="0"/>
    <x v="1"/>
    <x v="0"/>
    <x v="202"/>
    <x v="0"/>
  </r>
  <r>
    <n v="15737792"/>
    <x v="155"/>
    <x v="1"/>
    <x v="0"/>
    <x v="20"/>
    <x v="4"/>
    <x v="148"/>
    <x v="0"/>
    <x v="0"/>
    <x v="0"/>
    <x v="203"/>
    <x v="1"/>
  </r>
  <r>
    <n v="15775238"/>
    <x v="119"/>
    <x v="0"/>
    <x v="0"/>
    <x v="18"/>
    <x v="3"/>
    <x v="149"/>
    <x v="0"/>
    <x v="0"/>
    <x v="1"/>
    <x v="204"/>
    <x v="1"/>
  </r>
  <r>
    <n v="15607098"/>
    <x v="8"/>
    <x v="2"/>
    <x v="0"/>
    <x v="18"/>
    <x v="0"/>
    <x v="150"/>
    <x v="2"/>
    <x v="1"/>
    <x v="0"/>
    <x v="205"/>
    <x v="1"/>
  </r>
  <r>
    <n v="15763218"/>
    <x v="38"/>
    <x v="1"/>
    <x v="0"/>
    <x v="18"/>
    <x v="4"/>
    <x v="1"/>
    <x v="2"/>
    <x v="0"/>
    <x v="1"/>
    <x v="206"/>
    <x v="1"/>
  </r>
  <r>
    <n v="15604119"/>
    <x v="39"/>
    <x v="2"/>
    <x v="1"/>
    <x v="35"/>
    <x v="5"/>
    <x v="151"/>
    <x v="0"/>
    <x v="0"/>
    <x v="0"/>
    <x v="207"/>
    <x v="1"/>
  </r>
  <r>
    <n v="15642004"/>
    <x v="156"/>
    <x v="1"/>
    <x v="1"/>
    <x v="45"/>
    <x v="4"/>
    <x v="1"/>
    <x v="2"/>
    <x v="0"/>
    <x v="1"/>
    <x v="208"/>
    <x v="1"/>
  </r>
  <r>
    <n v="15594815"/>
    <x v="136"/>
    <x v="1"/>
    <x v="1"/>
    <x v="35"/>
    <x v="2"/>
    <x v="152"/>
    <x v="0"/>
    <x v="1"/>
    <x v="1"/>
    <x v="209"/>
    <x v="1"/>
  </r>
  <r>
    <n v="15649992"/>
    <x v="157"/>
    <x v="2"/>
    <x v="1"/>
    <x v="24"/>
    <x v="5"/>
    <x v="153"/>
    <x v="2"/>
    <x v="0"/>
    <x v="1"/>
    <x v="210"/>
    <x v="1"/>
  </r>
  <r>
    <n v="15604348"/>
    <x v="78"/>
    <x v="2"/>
    <x v="1"/>
    <x v="29"/>
    <x v="9"/>
    <x v="1"/>
    <x v="2"/>
    <x v="0"/>
    <x v="0"/>
    <x v="211"/>
    <x v="1"/>
  </r>
  <r>
    <n v="15683562"/>
    <x v="135"/>
    <x v="1"/>
    <x v="1"/>
    <x v="35"/>
    <x v="7"/>
    <x v="154"/>
    <x v="0"/>
    <x v="0"/>
    <x v="1"/>
    <x v="212"/>
    <x v="1"/>
  </r>
  <r>
    <n v="15681554"/>
    <x v="5"/>
    <x v="0"/>
    <x v="0"/>
    <x v="20"/>
    <x v="5"/>
    <x v="155"/>
    <x v="2"/>
    <x v="1"/>
    <x v="1"/>
    <x v="213"/>
    <x v="1"/>
  </r>
  <r>
    <n v="15625461"/>
    <x v="158"/>
    <x v="1"/>
    <x v="0"/>
    <x v="21"/>
    <x v="4"/>
    <x v="156"/>
    <x v="2"/>
    <x v="1"/>
    <x v="1"/>
    <x v="214"/>
    <x v="1"/>
  </r>
  <r>
    <n v="15730447"/>
    <x v="102"/>
    <x v="1"/>
    <x v="0"/>
    <x v="16"/>
    <x v="3"/>
    <x v="1"/>
    <x v="2"/>
    <x v="1"/>
    <x v="1"/>
    <x v="215"/>
    <x v="1"/>
  </r>
  <r>
    <n v="15661526"/>
    <x v="159"/>
    <x v="0"/>
    <x v="1"/>
    <x v="32"/>
    <x v="6"/>
    <x v="157"/>
    <x v="2"/>
    <x v="1"/>
    <x v="0"/>
    <x v="216"/>
    <x v="1"/>
  </r>
  <r>
    <n v="15737173"/>
    <x v="160"/>
    <x v="2"/>
    <x v="2"/>
    <x v="43"/>
    <x v="2"/>
    <x v="1"/>
    <x v="2"/>
    <x v="1"/>
    <x v="0"/>
    <x v="217"/>
    <x v="1"/>
  </r>
  <r>
    <n v="15794549"/>
    <x v="67"/>
    <x v="1"/>
    <x v="0"/>
    <x v="35"/>
    <x v="6"/>
    <x v="158"/>
    <x v="2"/>
    <x v="1"/>
    <x v="1"/>
    <x v="218"/>
    <x v="1"/>
  </r>
  <r>
    <n v="15699637"/>
    <x v="161"/>
    <x v="2"/>
    <x v="1"/>
    <x v="0"/>
    <x v="9"/>
    <x v="159"/>
    <x v="0"/>
    <x v="1"/>
    <x v="1"/>
    <x v="219"/>
    <x v="1"/>
  </r>
  <r>
    <n v="15758449"/>
    <x v="149"/>
    <x v="1"/>
    <x v="0"/>
    <x v="4"/>
    <x v="9"/>
    <x v="1"/>
    <x v="0"/>
    <x v="0"/>
    <x v="1"/>
    <x v="220"/>
    <x v="1"/>
  </r>
  <r>
    <n v="15809722"/>
    <x v="80"/>
    <x v="1"/>
    <x v="0"/>
    <x v="11"/>
    <x v="9"/>
    <x v="160"/>
    <x v="2"/>
    <x v="1"/>
    <x v="0"/>
    <x v="221"/>
    <x v="1"/>
  </r>
  <r>
    <n v="15717426"/>
    <x v="39"/>
    <x v="1"/>
    <x v="1"/>
    <x v="14"/>
    <x v="5"/>
    <x v="1"/>
    <x v="0"/>
    <x v="1"/>
    <x v="1"/>
    <x v="222"/>
    <x v="1"/>
  </r>
  <r>
    <n v="15727915"/>
    <x v="162"/>
    <x v="1"/>
    <x v="1"/>
    <x v="14"/>
    <x v="3"/>
    <x v="161"/>
    <x v="0"/>
    <x v="0"/>
    <x v="0"/>
    <x v="223"/>
    <x v="1"/>
  </r>
  <r>
    <n v="15702968"/>
    <x v="9"/>
    <x v="0"/>
    <x v="1"/>
    <x v="46"/>
    <x v="2"/>
    <x v="162"/>
    <x v="0"/>
    <x v="1"/>
    <x v="1"/>
    <x v="224"/>
    <x v="1"/>
  </r>
  <r>
    <n v="15584518"/>
    <x v="105"/>
    <x v="0"/>
    <x v="0"/>
    <x v="5"/>
    <x v="0"/>
    <x v="163"/>
    <x v="2"/>
    <x v="1"/>
    <x v="1"/>
    <x v="225"/>
    <x v="1"/>
  </r>
  <r>
    <n v="15815364"/>
    <x v="163"/>
    <x v="2"/>
    <x v="0"/>
    <x v="2"/>
    <x v="6"/>
    <x v="1"/>
    <x v="2"/>
    <x v="1"/>
    <x v="1"/>
    <x v="226"/>
    <x v="1"/>
  </r>
  <r>
    <n v="15695585"/>
    <x v="164"/>
    <x v="2"/>
    <x v="1"/>
    <x v="8"/>
    <x v="7"/>
    <x v="164"/>
    <x v="0"/>
    <x v="0"/>
    <x v="1"/>
    <x v="227"/>
    <x v="1"/>
  </r>
  <r>
    <n v="15581539"/>
    <x v="165"/>
    <x v="2"/>
    <x v="1"/>
    <x v="32"/>
    <x v="2"/>
    <x v="1"/>
    <x v="2"/>
    <x v="0"/>
    <x v="0"/>
    <x v="228"/>
    <x v="1"/>
  </r>
  <r>
    <n v="15675316"/>
    <x v="60"/>
    <x v="1"/>
    <x v="0"/>
    <x v="12"/>
    <x v="2"/>
    <x v="1"/>
    <x v="2"/>
    <x v="0"/>
    <x v="1"/>
    <x v="229"/>
    <x v="1"/>
  </r>
  <r>
    <n v="15603203"/>
    <x v="166"/>
    <x v="1"/>
    <x v="0"/>
    <x v="38"/>
    <x v="7"/>
    <x v="1"/>
    <x v="2"/>
    <x v="1"/>
    <x v="0"/>
    <x v="230"/>
    <x v="1"/>
  </r>
  <r>
    <n v="15660535"/>
    <x v="167"/>
    <x v="1"/>
    <x v="0"/>
    <x v="23"/>
    <x v="0"/>
    <x v="1"/>
    <x v="2"/>
    <x v="1"/>
    <x v="1"/>
    <x v="231"/>
    <x v="1"/>
  </r>
  <r>
    <n v="15608968"/>
    <x v="82"/>
    <x v="0"/>
    <x v="1"/>
    <x v="47"/>
    <x v="7"/>
    <x v="165"/>
    <x v="2"/>
    <x v="0"/>
    <x v="0"/>
    <x v="232"/>
    <x v="1"/>
  </r>
  <r>
    <n v="15685997"/>
    <x v="168"/>
    <x v="2"/>
    <x v="0"/>
    <x v="4"/>
    <x v="0"/>
    <x v="166"/>
    <x v="2"/>
    <x v="1"/>
    <x v="0"/>
    <x v="233"/>
    <x v="1"/>
  </r>
  <r>
    <n v="15700476"/>
    <x v="50"/>
    <x v="0"/>
    <x v="1"/>
    <x v="18"/>
    <x v="1"/>
    <x v="167"/>
    <x v="2"/>
    <x v="1"/>
    <x v="1"/>
    <x v="234"/>
    <x v="1"/>
  </r>
  <r>
    <n v="15699029"/>
    <x v="42"/>
    <x v="1"/>
    <x v="1"/>
    <x v="32"/>
    <x v="3"/>
    <x v="168"/>
    <x v="2"/>
    <x v="1"/>
    <x v="0"/>
    <x v="235"/>
    <x v="1"/>
  </r>
  <r>
    <n v="15663478"/>
    <x v="169"/>
    <x v="1"/>
    <x v="1"/>
    <x v="26"/>
    <x v="7"/>
    <x v="169"/>
    <x v="0"/>
    <x v="1"/>
    <x v="1"/>
    <x v="236"/>
    <x v="1"/>
  </r>
  <r>
    <n v="15686870"/>
    <x v="170"/>
    <x v="0"/>
    <x v="1"/>
    <x v="14"/>
    <x v="9"/>
    <x v="170"/>
    <x v="2"/>
    <x v="0"/>
    <x v="0"/>
    <x v="237"/>
    <x v="1"/>
  </r>
  <r>
    <n v="15779052"/>
    <x v="171"/>
    <x v="0"/>
    <x v="0"/>
    <x v="45"/>
    <x v="0"/>
    <x v="171"/>
    <x v="2"/>
    <x v="1"/>
    <x v="1"/>
    <x v="238"/>
    <x v="1"/>
  </r>
  <r>
    <n v="15601589"/>
    <x v="145"/>
    <x v="1"/>
    <x v="0"/>
    <x v="0"/>
    <x v="9"/>
    <x v="1"/>
    <x v="2"/>
    <x v="0"/>
    <x v="1"/>
    <x v="239"/>
    <x v="1"/>
  </r>
  <r>
    <n v="15813844"/>
    <x v="6"/>
    <x v="1"/>
    <x v="1"/>
    <x v="32"/>
    <x v="9"/>
    <x v="172"/>
    <x v="2"/>
    <x v="0"/>
    <x v="1"/>
    <x v="240"/>
    <x v="1"/>
  </r>
  <r>
    <n v="15591995"/>
    <x v="172"/>
    <x v="0"/>
    <x v="1"/>
    <x v="48"/>
    <x v="9"/>
    <x v="173"/>
    <x v="2"/>
    <x v="1"/>
    <x v="1"/>
    <x v="241"/>
    <x v="1"/>
  </r>
  <r>
    <n v="15686137"/>
    <x v="173"/>
    <x v="2"/>
    <x v="1"/>
    <x v="26"/>
    <x v="1"/>
    <x v="174"/>
    <x v="0"/>
    <x v="1"/>
    <x v="1"/>
    <x v="242"/>
    <x v="1"/>
  </r>
  <r>
    <n v="15592531"/>
    <x v="174"/>
    <x v="1"/>
    <x v="1"/>
    <x v="5"/>
    <x v="5"/>
    <x v="1"/>
    <x v="2"/>
    <x v="1"/>
    <x v="1"/>
    <x v="243"/>
    <x v="1"/>
  </r>
  <r>
    <n v="15600462"/>
    <x v="35"/>
    <x v="1"/>
    <x v="0"/>
    <x v="28"/>
    <x v="9"/>
    <x v="175"/>
    <x v="0"/>
    <x v="0"/>
    <x v="1"/>
    <x v="244"/>
    <x v="1"/>
  </r>
  <r>
    <n v="15790782"/>
    <x v="38"/>
    <x v="2"/>
    <x v="1"/>
    <x v="4"/>
    <x v="7"/>
    <x v="176"/>
    <x v="0"/>
    <x v="0"/>
    <x v="0"/>
    <x v="245"/>
    <x v="1"/>
  </r>
  <r>
    <n v="15598493"/>
    <x v="175"/>
    <x v="1"/>
    <x v="1"/>
    <x v="5"/>
    <x v="5"/>
    <x v="1"/>
    <x v="2"/>
    <x v="0"/>
    <x v="1"/>
    <x v="246"/>
    <x v="1"/>
  </r>
  <r>
    <n v="15767821"/>
    <x v="176"/>
    <x v="1"/>
    <x v="1"/>
    <x v="20"/>
    <x v="7"/>
    <x v="177"/>
    <x v="2"/>
    <x v="0"/>
    <x v="0"/>
    <x v="247"/>
    <x v="1"/>
  </r>
  <r>
    <n v="15800228"/>
    <x v="177"/>
    <x v="2"/>
    <x v="0"/>
    <x v="17"/>
    <x v="3"/>
    <x v="1"/>
    <x v="2"/>
    <x v="1"/>
    <x v="1"/>
    <x v="248"/>
    <x v="1"/>
  </r>
  <r>
    <n v="15738751"/>
    <x v="178"/>
    <x v="1"/>
    <x v="0"/>
    <x v="22"/>
    <x v="3"/>
    <x v="1"/>
    <x v="2"/>
    <x v="1"/>
    <x v="0"/>
    <x v="249"/>
    <x v="1"/>
  </r>
  <r>
    <n v="15603323"/>
    <x v="19"/>
    <x v="2"/>
    <x v="0"/>
    <x v="49"/>
    <x v="4"/>
    <x v="1"/>
    <x v="2"/>
    <x v="0"/>
    <x v="0"/>
    <x v="250"/>
    <x v="1"/>
  </r>
  <r>
    <n v="15661249"/>
    <x v="179"/>
    <x v="1"/>
    <x v="1"/>
    <x v="44"/>
    <x v="3"/>
    <x v="1"/>
    <x v="2"/>
    <x v="0"/>
    <x v="1"/>
    <x v="251"/>
    <x v="1"/>
  </r>
  <r>
    <n v="15780140"/>
    <x v="180"/>
    <x v="0"/>
    <x v="1"/>
    <x v="26"/>
    <x v="6"/>
    <x v="178"/>
    <x v="2"/>
    <x v="1"/>
    <x v="1"/>
    <x v="252"/>
    <x v="1"/>
  </r>
  <r>
    <n v="15746902"/>
    <x v="58"/>
    <x v="2"/>
    <x v="1"/>
    <x v="12"/>
    <x v="1"/>
    <x v="1"/>
    <x v="2"/>
    <x v="1"/>
    <x v="0"/>
    <x v="253"/>
    <x v="1"/>
  </r>
  <r>
    <n v="15812351"/>
    <x v="78"/>
    <x v="2"/>
    <x v="0"/>
    <x v="38"/>
    <x v="6"/>
    <x v="179"/>
    <x v="0"/>
    <x v="1"/>
    <x v="0"/>
    <x v="254"/>
    <x v="1"/>
  </r>
  <r>
    <n v="15665238"/>
    <x v="55"/>
    <x v="0"/>
    <x v="1"/>
    <x v="14"/>
    <x v="9"/>
    <x v="180"/>
    <x v="0"/>
    <x v="0"/>
    <x v="0"/>
    <x v="255"/>
    <x v="1"/>
  </r>
  <r>
    <n v="15705707"/>
    <x v="72"/>
    <x v="2"/>
    <x v="0"/>
    <x v="34"/>
    <x v="9"/>
    <x v="181"/>
    <x v="2"/>
    <x v="1"/>
    <x v="0"/>
    <x v="256"/>
    <x v="1"/>
  </r>
  <r>
    <n v="15599660"/>
    <x v="171"/>
    <x v="1"/>
    <x v="1"/>
    <x v="14"/>
    <x v="7"/>
    <x v="182"/>
    <x v="2"/>
    <x v="1"/>
    <x v="1"/>
    <x v="257"/>
    <x v="1"/>
  </r>
  <r>
    <n v="15589805"/>
    <x v="181"/>
    <x v="1"/>
    <x v="0"/>
    <x v="8"/>
    <x v="7"/>
    <x v="183"/>
    <x v="0"/>
    <x v="1"/>
    <x v="1"/>
    <x v="258"/>
    <x v="1"/>
  </r>
  <r>
    <n v="15684171"/>
    <x v="19"/>
    <x v="2"/>
    <x v="0"/>
    <x v="19"/>
    <x v="0"/>
    <x v="184"/>
    <x v="0"/>
    <x v="1"/>
    <x v="1"/>
    <x v="259"/>
    <x v="1"/>
  </r>
  <r>
    <n v="15706365"/>
    <x v="21"/>
    <x v="1"/>
    <x v="0"/>
    <x v="5"/>
    <x v="1"/>
    <x v="185"/>
    <x v="0"/>
    <x v="1"/>
    <x v="1"/>
    <x v="260"/>
    <x v="1"/>
  </r>
  <r>
    <n v="15759537"/>
    <x v="182"/>
    <x v="0"/>
    <x v="1"/>
    <x v="35"/>
    <x v="5"/>
    <x v="186"/>
    <x v="2"/>
    <x v="1"/>
    <x v="1"/>
    <x v="261"/>
    <x v="1"/>
  </r>
  <r>
    <n v="15630328"/>
    <x v="72"/>
    <x v="1"/>
    <x v="0"/>
    <x v="1"/>
    <x v="9"/>
    <x v="187"/>
    <x v="2"/>
    <x v="1"/>
    <x v="1"/>
    <x v="262"/>
    <x v="1"/>
  </r>
  <r>
    <n v="15720910"/>
    <x v="183"/>
    <x v="1"/>
    <x v="0"/>
    <x v="42"/>
    <x v="1"/>
    <x v="1"/>
    <x v="0"/>
    <x v="1"/>
    <x v="1"/>
    <x v="263"/>
    <x v="1"/>
  </r>
  <r>
    <n v="15641655"/>
    <x v="184"/>
    <x v="1"/>
    <x v="0"/>
    <x v="48"/>
    <x v="6"/>
    <x v="1"/>
    <x v="2"/>
    <x v="0"/>
    <x v="0"/>
    <x v="264"/>
    <x v="1"/>
  </r>
  <r>
    <n v="15783659"/>
    <x v="103"/>
    <x v="1"/>
    <x v="1"/>
    <x v="39"/>
    <x v="3"/>
    <x v="188"/>
    <x v="0"/>
    <x v="1"/>
    <x v="1"/>
    <x v="265"/>
    <x v="1"/>
  </r>
  <r>
    <n v="15684042"/>
    <x v="110"/>
    <x v="0"/>
    <x v="1"/>
    <x v="8"/>
    <x v="6"/>
    <x v="189"/>
    <x v="2"/>
    <x v="0"/>
    <x v="1"/>
    <x v="266"/>
    <x v="1"/>
  </r>
  <r>
    <n v="15576368"/>
    <x v="185"/>
    <x v="0"/>
    <x v="0"/>
    <x v="1"/>
    <x v="2"/>
    <x v="190"/>
    <x v="2"/>
    <x v="0"/>
    <x v="0"/>
    <x v="267"/>
    <x v="1"/>
  </r>
  <r>
    <n v="15701354"/>
    <x v="179"/>
    <x v="1"/>
    <x v="0"/>
    <x v="4"/>
    <x v="4"/>
    <x v="1"/>
    <x v="2"/>
    <x v="0"/>
    <x v="0"/>
    <x v="268"/>
    <x v="1"/>
  </r>
  <r>
    <n v="15655774"/>
    <x v="125"/>
    <x v="1"/>
    <x v="1"/>
    <x v="38"/>
    <x v="5"/>
    <x v="1"/>
    <x v="2"/>
    <x v="1"/>
    <x v="0"/>
    <x v="269"/>
    <x v="1"/>
  </r>
  <r>
    <n v="15800116"/>
    <x v="186"/>
    <x v="0"/>
    <x v="1"/>
    <x v="2"/>
    <x v="3"/>
    <x v="191"/>
    <x v="0"/>
    <x v="0"/>
    <x v="1"/>
    <x v="270"/>
    <x v="1"/>
  </r>
  <r>
    <n v="15622993"/>
    <x v="187"/>
    <x v="0"/>
    <x v="1"/>
    <x v="2"/>
    <x v="9"/>
    <x v="192"/>
    <x v="2"/>
    <x v="1"/>
    <x v="0"/>
    <x v="271"/>
    <x v="1"/>
  </r>
  <r>
    <n v="15796505"/>
    <x v="188"/>
    <x v="0"/>
    <x v="0"/>
    <x v="8"/>
    <x v="4"/>
    <x v="193"/>
    <x v="2"/>
    <x v="1"/>
    <x v="1"/>
    <x v="272"/>
    <x v="1"/>
  </r>
  <r>
    <n v="15607170"/>
    <x v="179"/>
    <x v="1"/>
    <x v="1"/>
    <x v="35"/>
    <x v="0"/>
    <x v="1"/>
    <x v="2"/>
    <x v="1"/>
    <x v="1"/>
    <x v="273"/>
    <x v="1"/>
  </r>
  <r>
    <n v="15776605"/>
    <x v="176"/>
    <x v="2"/>
    <x v="1"/>
    <x v="14"/>
    <x v="5"/>
    <x v="1"/>
    <x v="2"/>
    <x v="1"/>
    <x v="0"/>
    <x v="274"/>
    <x v="1"/>
  </r>
  <r>
    <n v="15629448"/>
    <x v="189"/>
    <x v="2"/>
    <x v="1"/>
    <x v="12"/>
    <x v="4"/>
    <x v="194"/>
    <x v="0"/>
    <x v="1"/>
    <x v="0"/>
    <x v="275"/>
    <x v="1"/>
  </r>
  <r>
    <n v="15812191"/>
    <x v="113"/>
    <x v="1"/>
    <x v="1"/>
    <x v="40"/>
    <x v="3"/>
    <x v="195"/>
    <x v="0"/>
    <x v="0"/>
    <x v="0"/>
    <x v="276"/>
    <x v="1"/>
  </r>
  <r>
    <n v="15776807"/>
    <x v="190"/>
    <x v="1"/>
    <x v="1"/>
    <x v="34"/>
    <x v="4"/>
    <x v="1"/>
    <x v="0"/>
    <x v="1"/>
    <x v="0"/>
    <x v="277"/>
    <x v="1"/>
  </r>
  <r>
    <n v="15694506"/>
    <x v="80"/>
    <x v="0"/>
    <x v="1"/>
    <x v="20"/>
    <x v="10"/>
    <x v="196"/>
    <x v="2"/>
    <x v="1"/>
    <x v="1"/>
    <x v="278"/>
    <x v="1"/>
  </r>
  <r>
    <n v="15671139"/>
    <x v="161"/>
    <x v="2"/>
    <x v="1"/>
    <x v="4"/>
    <x v="10"/>
    <x v="197"/>
    <x v="0"/>
    <x v="1"/>
    <x v="1"/>
    <x v="279"/>
    <x v="1"/>
  </r>
  <r>
    <n v="15749851"/>
    <x v="191"/>
    <x v="2"/>
    <x v="0"/>
    <x v="48"/>
    <x v="3"/>
    <x v="198"/>
    <x v="0"/>
    <x v="0"/>
    <x v="1"/>
    <x v="280"/>
    <x v="1"/>
  </r>
  <r>
    <n v="15763859"/>
    <x v="192"/>
    <x v="1"/>
    <x v="0"/>
    <x v="28"/>
    <x v="5"/>
    <x v="1"/>
    <x v="2"/>
    <x v="1"/>
    <x v="0"/>
    <x v="281"/>
    <x v="1"/>
  </r>
  <r>
    <n v="15696061"/>
    <x v="193"/>
    <x v="0"/>
    <x v="0"/>
    <x v="8"/>
    <x v="4"/>
    <x v="199"/>
    <x v="0"/>
    <x v="1"/>
    <x v="0"/>
    <x v="282"/>
    <x v="1"/>
  </r>
  <r>
    <n v="15709324"/>
    <x v="194"/>
    <x v="1"/>
    <x v="1"/>
    <x v="8"/>
    <x v="5"/>
    <x v="1"/>
    <x v="2"/>
    <x v="1"/>
    <x v="0"/>
    <x v="283"/>
    <x v="1"/>
  </r>
  <r>
    <n v="15771873"/>
    <x v="195"/>
    <x v="0"/>
    <x v="0"/>
    <x v="32"/>
    <x v="6"/>
    <x v="200"/>
    <x v="2"/>
    <x v="1"/>
    <x v="0"/>
    <x v="284"/>
    <x v="1"/>
  </r>
  <r>
    <n v="15625944"/>
    <x v="196"/>
    <x v="1"/>
    <x v="1"/>
    <x v="7"/>
    <x v="0"/>
    <x v="201"/>
    <x v="0"/>
    <x v="1"/>
    <x v="1"/>
    <x v="285"/>
    <x v="1"/>
  </r>
  <r>
    <n v="15668032"/>
    <x v="197"/>
    <x v="1"/>
    <x v="0"/>
    <x v="32"/>
    <x v="3"/>
    <x v="1"/>
    <x v="0"/>
    <x v="1"/>
    <x v="1"/>
    <x v="286"/>
    <x v="1"/>
  </r>
  <r>
    <n v="15775153"/>
    <x v="198"/>
    <x v="2"/>
    <x v="1"/>
    <x v="26"/>
    <x v="3"/>
    <x v="202"/>
    <x v="0"/>
    <x v="0"/>
    <x v="0"/>
    <x v="287"/>
    <x v="1"/>
  </r>
  <r>
    <n v="15801488"/>
    <x v="199"/>
    <x v="1"/>
    <x v="1"/>
    <x v="45"/>
    <x v="2"/>
    <x v="1"/>
    <x v="2"/>
    <x v="1"/>
    <x v="1"/>
    <x v="288"/>
    <x v="1"/>
  </r>
  <r>
    <n v="15706021"/>
    <x v="28"/>
    <x v="1"/>
    <x v="0"/>
    <x v="8"/>
    <x v="4"/>
    <x v="203"/>
    <x v="2"/>
    <x v="0"/>
    <x v="0"/>
    <x v="289"/>
    <x v="1"/>
  </r>
  <r>
    <n v="15745527"/>
    <x v="123"/>
    <x v="1"/>
    <x v="1"/>
    <x v="32"/>
    <x v="0"/>
    <x v="204"/>
    <x v="2"/>
    <x v="1"/>
    <x v="0"/>
    <x v="290"/>
    <x v="1"/>
  </r>
  <r>
    <n v="15744398"/>
    <x v="200"/>
    <x v="1"/>
    <x v="0"/>
    <x v="50"/>
    <x v="0"/>
    <x v="1"/>
    <x v="2"/>
    <x v="1"/>
    <x v="0"/>
    <x v="291"/>
    <x v="1"/>
  </r>
  <r>
    <n v="15615457"/>
    <x v="201"/>
    <x v="2"/>
    <x v="0"/>
    <x v="15"/>
    <x v="6"/>
    <x v="205"/>
    <x v="2"/>
    <x v="1"/>
    <x v="0"/>
    <x v="292"/>
    <x v="1"/>
  </r>
  <r>
    <n v="15575185"/>
    <x v="172"/>
    <x v="2"/>
    <x v="1"/>
    <x v="40"/>
    <x v="0"/>
    <x v="206"/>
    <x v="0"/>
    <x v="0"/>
    <x v="1"/>
    <x v="293"/>
    <x v="1"/>
  </r>
  <r>
    <n v="15695699"/>
    <x v="20"/>
    <x v="1"/>
    <x v="1"/>
    <x v="35"/>
    <x v="9"/>
    <x v="1"/>
    <x v="2"/>
    <x v="1"/>
    <x v="0"/>
    <x v="294"/>
    <x v="1"/>
  </r>
  <r>
    <n v="15760085"/>
    <x v="150"/>
    <x v="0"/>
    <x v="0"/>
    <x v="1"/>
    <x v="8"/>
    <x v="207"/>
    <x v="0"/>
    <x v="1"/>
    <x v="1"/>
    <x v="295"/>
    <x v="1"/>
  </r>
  <r>
    <n v="15596939"/>
    <x v="103"/>
    <x v="0"/>
    <x v="1"/>
    <x v="14"/>
    <x v="3"/>
    <x v="208"/>
    <x v="2"/>
    <x v="1"/>
    <x v="0"/>
    <x v="296"/>
    <x v="1"/>
  </r>
  <r>
    <n v="15585768"/>
    <x v="202"/>
    <x v="0"/>
    <x v="1"/>
    <x v="18"/>
    <x v="7"/>
    <x v="209"/>
    <x v="2"/>
    <x v="0"/>
    <x v="1"/>
    <x v="297"/>
    <x v="1"/>
  </r>
  <r>
    <n v="15690673"/>
    <x v="175"/>
    <x v="1"/>
    <x v="0"/>
    <x v="4"/>
    <x v="7"/>
    <x v="1"/>
    <x v="2"/>
    <x v="1"/>
    <x v="0"/>
    <x v="298"/>
    <x v="1"/>
  </r>
  <r>
    <n v="15640280"/>
    <x v="39"/>
    <x v="1"/>
    <x v="1"/>
    <x v="4"/>
    <x v="3"/>
    <x v="210"/>
    <x v="2"/>
    <x v="0"/>
    <x v="1"/>
    <x v="299"/>
    <x v="1"/>
  </r>
  <r>
    <n v="15797964"/>
    <x v="46"/>
    <x v="0"/>
    <x v="0"/>
    <x v="34"/>
    <x v="4"/>
    <x v="211"/>
    <x v="0"/>
    <x v="1"/>
    <x v="1"/>
    <x v="300"/>
    <x v="1"/>
  </r>
  <r>
    <n v="15762615"/>
    <x v="203"/>
    <x v="2"/>
    <x v="0"/>
    <x v="11"/>
    <x v="9"/>
    <x v="212"/>
    <x v="0"/>
    <x v="0"/>
    <x v="1"/>
    <x v="301"/>
    <x v="1"/>
  </r>
  <r>
    <n v="15592386"/>
    <x v="204"/>
    <x v="1"/>
    <x v="1"/>
    <x v="7"/>
    <x v="2"/>
    <x v="1"/>
    <x v="2"/>
    <x v="0"/>
    <x v="1"/>
    <x v="302"/>
    <x v="1"/>
  </r>
  <r>
    <n v="15773809"/>
    <x v="205"/>
    <x v="1"/>
    <x v="1"/>
    <x v="17"/>
    <x v="3"/>
    <x v="1"/>
    <x v="2"/>
    <x v="1"/>
    <x v="0"/>
    <x v="303"/>
    <x v="1"/>
  </r>
  <r>
    <n v="15640635"/>
    <x v="149"/>
    <x v="1"/>
    <x v="1"/>
    <x v="34"/>
    <x v="9"/>
    <x v="1"/>
    <x v="2"/>
    <x v="1"/>
    <x v="1"/>
    <x v="304"/>
    <x v="1"/>
  </r>
  <r>
    <n v="15676966"/>
    <x v="206"/>
    <x v="2"/>
    <x v="1"/>
    <x v="17"/>
    <x v="3"/>
    <x v="1"/>
    <x v="2"/>
    <x v="0"/>
    <x v="1"/>
    <x v="305"/>
    <x v="1"/>
  </r>
  <r>
    <n v="15781589"/>
    <x v="120"/>
    <x v="2"/>
    <x v="1"/>
    <x v="31"/>
    <x v="9"/>
    <x v="1"/>
    <x v="2"/>
    <x v="0"/>
    <x v="1"/>
    <x v="306"/>
    <x v="1"/>
  </r>
  <r>
    <n v="15626742"/>
    <x v="161"/>
    <x v="1"/>
    <x v="1"/>
    <x v="14"/>
    <x v="2"/>
    <x v="213"/>
    <x v="0"/>
    <x v="1"/>
    <x v="1"/>
    <x v="307"/>
    <x v="1"/>
  </r>
  <r>
    <n v="15693737"/>
    <x v="207"/>
    <x v="0"/>
    <x v="0"/>
    <x v="13"/>
    <x v="3"/>
    <x v="214"/>
    <x v="2"/>
    <x v="1"/>
    <x v="0"/>
    <x v="308"/>
    <x v="1"/>
  </r>
  <r>
    <n v="15731744"/>
    <x v="2"/>
    <x v="1"/>
    <x v="1"/>
    <x v="13"/>
    <x v="6"/>
    <x v="1"/>
    <x v="2"/>
    <x v="0"/>
    <x v="1"/>
    <x v="309"/>
    <x v="1"/>
  </r>
  <r>
    <n v="15622003"/>
    <x v="55"/>
    <x v="1"/>
    <x v="1"/>
    <x v="35"/>
    <x v="1"/>
    <x v="215"/>
    <x v="2"/>
    <x v="1"/>
    <x v="0"/>
    <x v="310"/>
    <x v="1"/>
  </r>
  <r>
    <n v="15639314"/>
    <x v="105"/>
    <x v="1"/>
    <x v="1"/>
    <x v="26"/>
    <x v="6"/>
    <x v="1"/>
    <x v="2"/>
    <x v="0"/>
    <x v="1"/>
    <x v="311"/>
    <x v="1"/>
  </r>
  <r>
    <n v="15808017"/>
    <x v="96"/>
    <x v="1"/>
    <x v="1"/>
    <x v="12"/>
    <x v="4"/>
    <x v="216"/>
    <x v="2"/>
    <x v="1"/>
    <x v="1"/>
    <x v="312"/>
    <x v="1"/>
  </r>
  <r>
    <n v="15780961"/>
    <x v="208"/>
    <x v="1"/>
    <x v="0"/>
    <x v="47"/>
    <x v="4"/>
    <x v="217"/>
    <x v="2"/>
    <x v="1"/>
    <x v="0"/>
    <x v="313"/>
    <x v="1"/>
  </r>
  <r>
    <n v="15620505"/>
    <x v="209"/>
    <x v="2"/>
    <x v="0"/>
    <x v="43"/>
    <x v="10"/>
    <x v="218"/>
    <x v="0"/>
    <x v="1"/>
    <x v="1"/>
    <x v="314"/>
    <x v="1"/>
  </r>
  <r>
    <n v="15609286"/>
    <x v="191"/>
    <x v="1"/>
    <x v="1"/>
    <x v="32"/>
    <x v="8"/>
    <x v="219"/>
    <x v="0"/>
    <x v="1"/>
    <x v="1"/>
    <x v="315"/>
    <x v="1"/>
  </r>
  <r>
    <n v="15677610"/>
    <x v="143"/>
    <x v="0"/>
    <x v="0"/>
    <x v="18"/>
    <x v="9"/>
    <x v="220"/>
    <x v="0"/>
    <x v="1"/>
    <x v="1"/>
    <x v="316"/>
    <x v="1"/>
  </r>
  <r>
    <n v="15679587"/>
    <x v="210"/>
    <x v="1"/>
    <x v="0"/>
    <x v="8"/>
    <x v="1"/>
    <x v="221"/>
    <x v="0"/>
    <x v="1"/>
    <x v="1"/>
    <x v="317"/>
    <x v="1"/>
  </r>
  <r>
    <n v="15667215"/>
    <x v="211"/>
    <x v="1"/>
    <x v="1"/>
    <x v="20"/>
    <x v="6"/>
    <x v="1"/>
    <x v="2"/>
    <x v="1"/>
    <x v="1"/>
    <x v="318"/>
    <x v="1"/>
  </r>
  <r>
    <n v="15654506"/>
    <x v="152"/>
    <x v="1"/>
    <x v="1"/>
    <x v="26"/>
    <x v="9"/>
    <x v="1"/>
    <x v="2"/>
    <x v="1"/>
    <x v="0"/>
    <x v="319"/>
    <x v="1"/>
  </r>
  <r>
    <n v="15665834"/>
    <x v="212"/>
    <x v="2"/>
    <x v="1"/>
    <x v="2"/>
    <x v="9"/>
    <x v="1"/>
    <x v="0"/>
    <x v="0"/>
    <x v="0"/>
    <x v="320"/>
    <x v="1"/>
  </r>
  <r>
    <n v="15745088"/>
    <x v="213"/>
    <x v="0"/>
    <x v="0"/>
    <x v="34"/>
    <x v="1"/>
    <x v="222"/>
    <x v="2"/>
    <x v="1"/>
    <x v="0"/>
    <x v="321"/>
    <x v="1"/>
  </r>
  <r>
    <n v="15804072"/>
    <x v="214"/>
    <x v="2"/>
    <x v="0"/>
    <x v="17"/>
    <x v="0"/>
    <x v="1"/>
    <x v="2"/>
    <x v="0"/>
    <x v="0"/>
    <x v="322"/>
    <x v="1"/>
  </r>
  <r>
    <n v="15710825"/>
    <x v="54"/>
    <x v="2"/>
    <x v="1"/>
    <x v="20"/>
    <x v="5"/>
    <x v="223"/>
    <x v="0"/>
    <x v="0"/>
    <x v="0"/>
    <x v="323"/>
    <x v="1"/>
  </r>
  <r>
    <n v="15785899"/>
    <x v="215"/>
    <x v="0"/>
    <x v="1"/>
    <x v="40"/>
    <x v="9"/>
    <x v="224"/>
    <x v="0"/>
    <x v="1"/>
    <x v="0"/>
    <x v="324"/>
    <x v="1"/>
  </r>
  <r>
    <n v="15807432"/>
    <x v="30"/>
    <x v="0"/>
    <x v="0"/>
    <x v="32"/>
    <x v="6"/>
    <x v="225"/>
    <x v="2"/>
    <x v="0"/>
    <x v="1"/>
    <x v="325"/>
    <x v="1"/>
  </r>
  <r>
    <n v="15660602"/>
    <x v="216"/>
    <x v="0"/>
    <x v="1"/>
    <x v="40"/>
    <x v="9"/>
    <x v="226"/>
    <x v="2"/>
    <x v="1"/>
    <x v="1"/>
    <x v="326"/>
    <x v="1"/>
  </r>
  <r>
    <n v="15589488"/>
    <x v="156"/>
    <x v="0"/>
    <x v="0"/>
    <x v="27"/>
    <x v="0"/>
    <x v="227"/>
    <x v="0"/>
    <x v="1"/>
    <x v="1"/>
    <x v="327"/>
    <x v="1"/>
  </r>
  <r>
    <n v="15600258"/>
    <x v="214"/>
    <x v="1"/>
    <x v="1"/>
    <x v="28"/>
    <x v="6"/>
    <x v="1"/>
    <x v="2"/>
    <x v="1"/>
    <x v="1"/>
    <x v="328"/>
    <x v="1"/>
  </r>
  <r>
    <n v="15767339"/>
    <x v="88"/>
    <x v="1"/>
    <x v="0"/>
    <x v="44"/>
    <x v="8"/>
    <x v="1"/>
    <x v="2"/>
    <x v="1"/>
    <x v="0"/>
    <x v="329"/>
    <x v="1"/>
  </r>
  <r>
    <n v="15674840"/>
    <x v="30"/>
    <x v="1"/>
    <x v="0"/>
    <x v="12"/>
    <x v="0"/>
    <x v="228"/>
    <x v="2"/>
    <x v="0"/>
    <x v="1"/>
    <x v="330"/>
    <x v="1"/>
  </r>
  <r>
    <n v="15641582"/>
    <x v="208"/>
    <x v="0"/>
    <x v="1"/>
    <x v="28"/>
    <x v="8"/>
    <x v="229"/>
    <x v="2"/>
    <x v="1"/>
    <x v="1"/>
    <x v="331"/>
    <x v="1"/>
  </r>
  <r>
    <n v="15718443"/>
    <x v="138"/>
    <x v="1"/>
    <x v="1"/>
    <x v="4"/>
    <x v="2"/>
    <x v="1"/>
    <x v="2"/>
    <x v="1"/>
    <x v="0"/>
    <x v="332"/>
    <x v="1"/>
  </r>
  <r>
    <n v="15616550"/>
    <x v="100"/>
    <x v="0"/>
    <x v="1"/>
    <x v="15"/>
    <x v="8"/>
    <x v="230"/>
    <x v="2"/>
    <x v="1"/>
    <x v="0"/>
    <x v="333"/>
    <x v="1"/>
  </r>
  <r>
    <n v="15652266"/>
    <x v="6"/>
    <x v="0"/>
    <x v="1"/>
    <x v="17"/>
    <x v="1"/>
    <x v="231"/>
    <x v="0"/>
    <x v="0"/>
    <x v="1"/>
    <x v="334"/>
    <x v="1"/>
  </r>
  <r>
    <n v="15653762"/>
    <x v="217"/>
    <x v="1"/>
    <x v="0"/>
    <x v="4"/>
    <x v="1"/>
    <x v="232"/>
    <x v="0"/>
    <x v="0"/>
    <x v="0"/>
    <x v="335"/>
    <x v="1"/>
  </r>
  <r>
    <n v="15583212"/>
    <x v="218"/>
    <x v="1"/>
    <x v="0"/>
    <x v="28"/>
    <x v="0"/>
    <x v="233"/>
    <x v="0"/>
    <x v="1"/>
    <x v="0"/>
    <x v="336"/>
    <x v="1"/>
  </r>
  <r>
    <n v="15591100"/>
    <x v="145"/>
    <x v="2"/>
    <x v="1"/>
    <x v="14"/>
    <x v="1"/>
    <x v="234"/>
    <x v="0"/>
    <x v="0"/>
    <x v="1"/>
    <x v="337"/>
    <x v="1"/>
  </r>
  <r>
    <n v="15604482"/>
    <x v="39"/>
    <x v="2"/>
    <x v="1"/>
    <x v="13"/>
    <x v="6"/>
    <x v="235"/>
    <x v="0"/>
    <x v="1"/>
    <x v="1"/>
    <x v="338"/>
    <x v="1"/>
  </r>
  <r>
    <n v="15774393"/>
    <x v="161"/>
    <x v="1"/>
    <x v="0"/>
    <x v="13"/>
    <x v="1"/>
    <x v="1"/>
    <x v="2"/>
    <x v="1"/>
    <x v="1"/>
    <x v="339"/>
    <x v="1"/>
  </r>
  <r>
    <n v="15699389"/>
    <x v="136"/>
    <x v="1"/>
    <x v="1"/>
    <x v="17"/>
    <x v="5"/>
    <x v="236"/>
    <x v="0"/>
    <x v="1"/>
    <x v="1"/>
    <x v="340"/>
    <x v="1"/>
  </r>
  <r>
    <n v="15804017"/>
    <x v="219"/>
    <x v="0"/>
    <x v="0"/>
    <x v="40"/>
    <x v="3"/>
    <x v="237"/>
    <x v="0"/>
    <x v="0"/>
    <x v="0"/>
    <x v="341"/>
    <x v="1"/>
  </r>
  <r>
    <n v="15691483"/>
    <x v="51"/>
    <x v="1"/>
    <x v="0"/>
    <x v="45"/>
    <x v="0"/>
    <x v="1"/>
    <x v="2"/>
    <x v="0"/>
    <x v="0"/>
    <x v="342"/>
    <x v="1"/>
  </r>
  <r>
    <n v="15786063"/>
    <x v="195"/>
    <x v="1"/>
    <x v="0"/>
    <x v="20"/>
    <x v="6"/>
    <x v="1"/>
    <x v="2"/>
    <x v="1"/>
    <x v="1"/>
    <x v="343"/>
    <x v="1"/>
  </r>
  <r>
    <n v="15681068"/>
    <x v="220"/>
    <x v="1"/>
    <x v="0"/>
    <x v="21"/>
    <x v="6"/>
    <x v="238"/>
    <x v="0"/>
    <x v="1"/>
    <x v="1"/>
    <x v="344"/>
    <x v="1"/>
  </r>
  <r>
    <n v="15712543"/>
    <x v="215"/>
    <x v="0"/>
    <x v="1"/>
    <x v="4"/>
    <x v="5"/>
    <x v="239"/>
    <x v="2"/>
    <x v="1"/>
    <x v="1"/>
    <x v="345"/>
    <x v="1"/>
  </r>
  <r>
    <n v="15571973"/>
    <x v="195"/>
    <x v="1"/>
    <x v="0"/>
    <x v="12"/>
    <x v="6"/>
    <x v="240"/>
    <x v="0"/>
    <x v="1"/>
    <x v="0"/>
    <x v="346"/>
    <x v="1"/>
  </r>
  <r>
    <n v="15710404"/>
    <x v="87"/>
    <x v="1"/>
    <x v="1"/>
    <x v="35"/>
    <x v="8"/>
    <x v="241"/>
    <x v="0"/>
    <x v="1"/>
    <x v="1"/>
    <x v="347"/>
    <x v="1"/>
  </r>
  <r>
    <n v="15624188"/>
    <x v="186"/>
    <x v="1"/>
    <x v="0"/>
    <x v="40"/>
    <x v="7"/>
    <x v="1"/>
    <x v="2"/>
    <x v="1"/>
    <x v="1"/>
    <x v="348"/>
    <x v="1"/>
  </r>
  <r>
    <n v="15813163"/>
    <x v="66"/>
    <x v="2"/>
    <x v="0"/>
    <x v="14"/>
    <x v="1"/>
    <x v="242"/>
    <x v="0"/>
    <x v="1"/>
    <x v="0"/>
    <x v="349"/>
    <x v="1"/>
  </r>
  <r>
    <n v="15745307"/>
    <x v="221"/>
    <x v="2"/>
    <x v="0"/>
    <x v="49"/>
    <x v="6"/>
    <x v="243"/>
    <x v="0"/>
    <x v="0"/>
    <x v="1"/>
    <x v="350"/>
    <x v="1"/>
  </r>
  <r>
    <n v="15582797"/>
    <x v="222"/>
    <x v="2"/>
    <x v="1"/>
    <x v="35"/>
    <x v="3"/>
    <x v="244"/>
    <x v="0"/>
    <x v="1"/>
    <x v="0"/>
    <x v="351"/>
    <x v="1"/>
  </r>
  <r>
    <n v="15696231"/>
    <x v="72"/>
    <x v="1"/>
    <x v="1"/>
    <x v="34"/>
    <x v="5"/>
    <x v="245"/>
    <x v="0"/>
    <x v="1"/>
    <x v="1"/>
    <x v="352"/>
    <x v="1"/>
  </r>
  <r>
    <n v="15727688"/>
    <x v="151"/>
    <x v="2"/>
    <x v="1"/>
    <x v="26"/>
    <x v="3"/>
    <x v="1"/>
    <x v="2"/>
    <x v="1"/>
    <x v="1"/>
    <x v="353"/>
    <x v="1"/>
  </r>
  <r>
    <n v="15813850"/>
    <x v="11"/>
    <x v="1"/>
    <x v="1"/>
    <x v="31"/>
    <x v="5"/>
    <x v="1"/>
    <x v="0"/>
    <x v="1"/>
    <x v="1"/>
    <x v="354"/>
    <x v="1"/>
  </r>
  <r>
    <n v="15626144"/>
    <x v="145"/>
    <x v="1"/>
    <x v="1"/>
    <x v="11"/>
    <x v="5"/>
    <x v="246"/>
    <x v="2"/>
    <x v="1"/>
    <x v="0"/>
    <x v="355"/>
    <x v="1"/>
  </r>
  <r>
    <n v="15622750"/>
    <x v="127"/>
    <x v="0"/>
    <x v="0"/>
    <x v="47"/>
    <x v="4"/>
    <x v="247"/>
    <x v="0"/>
    <x v="1"/>
    <x v="0"/>
    <x v="356"/>
    <x v="1"/>
  </r>
  <r>
    <n v="15782735"/>
    <x v="223"/>
    <x v="1"/>
    <x v="0"/>
    <x v="35"/>
    <x v="2"/>
    <x v="1"/>
    <x v="0"/>
    <x v="0"/>
    <x v="0"/>
    <x v="357"/>
    <x v="1"/>
  </r>
  <r>
    <n v="15703264"/>
    <x v="208"/>
    <x v="1"/>
    <x v="1"/>
    <x v="15"/>
    <x v="1"/>
    <x v="248"/>
    <x v="0"/>
    <x v="1"/>
    <x v="0"/>
    <x v="358"/>
    <x v="1"/>
  </r>
  <r>
    <n v="15652883"/>
    <x v="224"/>
    <x v="0"/>
    <x v="1"/>
    <x v="4"/>
    <x v="8"/>
    <x v="249"/>
    <x v="2"/>
    <x v="1"/>
    <x v="0"/>
    <x v="359"/>
    <x v="1"/>
  </r>
  <r>
    <n v="15646558"/>
    <x v="80"/>
    <x v="2"/>
    <x v="1"/>
    <x v="6"/>
    <x v="4"/>
    <x v="250"/>
    <x v="0"/>
    <x v="1"/>
    <x v="1"/>
    <x v="360"/>
    <x v="1"/>
  </r>
  <r>
    <n v="15773469"/>
    <x v="20"/>
    <x v="0"/>
    <x v="0"/>
    <x v="38"/>
    <x v="1"/>
    <x v="251"/>
    <x v="2"/>
    <x v="0"/>
    <x v="0"/>
    <x v="361"/>
    <x v="1"/>
  </r>
  <r>
    <n v="15777076"/>
    <x v="119"/>
    <x v="1"/>
    <x v="1"/>
    <x v="14"/>
    <x v="5"/>
    <x v="1"/>
    <x v="2"/>
    <x v="1"/>
    <x v="0"/>
    <x v="362"/>
    <x v="1"/>
  </r>
  <r>
    <n v="15792360"/>
    <x v="76"/>
    <x v="1"/>
    <x v="1"/>
    <x v="26"/>
    <x v="5"/>
    <x v="1"/>
    <x v="2"/>
    <x v="1"/>
    <x v="1"/>
    <x v="363"/>
    <x v="1"/>
  </r>
  <r>
    <n v="15623595"/>
    <x v="225"/>
    <x v="2"/>
    <x v="0"/>
    <x v="2"/>
    <x v="6"/>
    <x v="1"/>
    <x v="2"/>
    <x v="1"/>
    <x v="1"/>
    <x v="364"/>
    <x v="1"/>
  </r>
  <r>
    <n v="15732963"/>
    <x v="67"/>
    <x v="2"/>
    <x v="0"/>
    <x v="34"/>
    <x v="1"/>
    <x v="1"/>
    <x v="2"/>
    <x v="1"/>
    <x v="1"/>
    <x v="365"/>
    <x v="1"/>
  </r>
  <r>
    <n v="15677871"/>
    <x v="20"/>
    <x v="1"/>
    <x v="1"/>
    <x v="12"/>
    <x v="1"/>
    <x v="252"/>
    <x v="0"/>
    <x v="1"/>
    <x v="1"/>
    <x v="366"/>
    <x v="1"/>
  </r>
  <r>
    <n v="15790757"/>
    <x v="149"/>
    <x v="1"/>
    <x v="0"/>
    <x v="45"/>
    <x v="8"/>
    <x v="1"/>
    <x v="2"/>
    <x v="0"/>
    <x v="0"/>
    <x v="367"/>
    <x v="1"/>
  </r>
  <r>
    <n v="15567446"/>
    <x v="135"/>
    <x v="0"/>
    <x v="1"/>
    <x v="4"/>
    <x v="1"/>
    <x v="253"/>
    <x v="0"/>
    <x v="1"/>
    <x v="1"/>
    <x v="368"/>
    <x v="1"/>
  </r>
  <r>
    <n v="15809248"/>
    <x v="27"/>
    <x v="1"/>
    <x v="0"/>
    <x v="14"/>
    <x v="8"/>
    <x v="1"/>
    <x v="2"/>
    <x v="1"/>
    <x v="0"/>
    <x v="369"/>
    <x v="1"/>
  </r>
  <r>
    <n v="15774696"/>
    <x v="226"/>
    <x v="0"/>
    <x v="0"/>
    <x v="51"/>
    <x v="4"/>
    <x v="254"/>
    <x v="2"/>
    <x v="0"/>
    <x v="1"/>
    <x v="370"/>
    <x v="1"/>
  </r>
  <r>
    <n v="15602084"/>
    <x v="15"/>
    <x v="1"/>
    <x v="0"/>
    <x v="17"/>
    <x v="0"/>
    <x v="255"/>
    <x v="0"/>
    <x v="1"/>
    <x v="1"/>
    <x v="371"/>
    <x v="1"/>
  </r>
  <r>
    <n v="15799384"/>
    <x v="0"/>
    <x v="1"/>
    <x v="1"/>
    <x v="40"/>
    <x v="9"/>
    <x v="1"/>
    <x v="0"/>
    <x v="0"/>
    <x v="0"/>
    <x v="372"/>
    <x v="1"/>
  </r>
  <r>
    <n v="15679531"/>
    <x v="227"/>
    <x v="1"/>
    <x v="1"/>
    <x v="8"/>
    <x v="0"/>
    <x v="256"/>
    <x v="0"/>
    <x v="1"/>
    <x v="1"/>
    <x v="373"/>
    <x v="1"/>
  </r>
  <r>
    <n v="15702919"/>
    <x v="169"/>
    <x v="0"/>
    <x v="1"/>
    <x v="13"/>
    <x v="7"/>
    <x v="257"/>
    <x v="0"/>
    <x v="1"/>
    <x v="0"/>
    <x v="374"/>
    <x v="1"/>
  </r>
  <r>
    <n v="15658169"/>
    <x v="228"/>
    <x v="2"/>
    <x v="0"/>
    <x v="23"/>
    <x v="7"/>
    <x v="258"/>
    <x v="2"/>
    <x v="1"/>
    <x v="0"/>
    <x v="375"/>
    <x v="1"/>
  </r>
  <r>
    <n v="15649423"/>
    <x v="24"/>
    <x v="1"/>
    <x v="0"/>
    <x v="35"/>
    <x v="9"/>
    <x v="1"/>
    <x v="2"/>
    <x v="0"/>
    <x v="1"/>
    <x v="376"/>
    <x v="1"/>
  </r>
  <r>
    <n v="15798906"/>
    <x v="229"/>
    <x v="1"/>
    <x v="1"/>
    <x v="37"/>
    <x v="0"/>
    <x v="1"/>
    <x v="2"/>
    <x v="1"/>
    <x v="1"/>
    <x v="377"/>
    <x v="1"/>
  </r>
  <r>
    <n v="15753831"/>
    <x v="79"/>
    <x v="2"/>
    <x v="1"/>
    <x v="26"/>
    <x v="5"/>
    <x v="259"/>
    <x v="0"/>
    <x v="1"/>
    <x v="1"/>
    <x v="378"/>
    <x v="1"/>
  </r>
  <r>
    <n v="15636444"/>
    <x v="1"/>
    <x v="0"/>
    <x v="0"/>
    <x v="44"/>
    <x v="0"/>
    <x v="260"/>
    <x v="2"/>
    <x v="1"/>
    <x v="1"/>
    <x v="379"/>
    <x v="1"/>
  </r>
  <r>
    <n v="15679200"/>
    <x v="24"/>
    <x v="2"/>
    <x v="1"/>
    <x v="34"/>
    <x v="1"/>
    <x v="261"/>
    <x v="2"/>
    <x v="1"/>
    <x v="0"/>
    <x v="380"/>
    <x v="1"/>
  </r>
  <r>
    <n v="15619857"/>
    <x v="126"/>
    <x v="1"/>
    <x v="0"/>
    <x v="36"/>
    <x v="6"/>
    <x v="262"/>
    <x v="0"/>
    <x v="1"/>
    <x v="1"/>
    <x v="381"/>
    <x v="1"/>
  </r>
  <r>
    <n v="15682472"/>
    <x v="230"/>
    <x v="1"/>
    <x v="1"/>
    <x v="8"/>
    <x v="9"/>
    <x v="263"/>
    <x v="2"/>
    <x v="0"/>
    <x v="0"/>
    <x v="382"/>
    <x v="1"/>
  </r>
  <r>
    <n v="15730830"/>
    <x v="83"/>
    <x v="1"/>
    <x v="0"/>
    <x v="13"/>
    <x v="2"/>
    <x v="1"/>
    <x v="2"/>
    <x v="1"/>
    <x v="1"/>
    <x v="383"/>
    <x v="1"/>
  </r>
  <r>
    <n v="15664521"/>
    <x v="103"/>
    <x v="2"/>
    <x v="1"/>
    <x v="20"/>
    <x v="5"/>
    <x v="264"/>
    <x v="2"/>
    <x v="1"/>
    <x v="1"/>
    <x v="384"/>
    <x v="1"/>
  </r>
  <r>
    <n v="15776223"/>
    <x v="203"/>
    <x v="1"/>
    <x v="0"/>
    <x v="17"/>
    <x v="3"/>
    <x v="265"/>
    <x v="0"/>
    <x v="1"/>
    <x v="1"/>
    <x v="385"/>
    <x v="1"/>
  </r>
  <r>
    <n v="15699430"/>
    <x v="227"/>
    <x v="1"/>
    <x v="0"/>
    <x v="35"/>
    <x v="8"/>
    <x v="1"/>
    <x v="2"/>
    <x v="1"/>
    <x v="0"/>
    <x v="386"/>
    <x v="1"/>
  </r>
  <r>
    <n v="15790678"/>
    <x v="74"/>
    <x v="1"/>
    <x v="0"/>
    <x v="26"/>
    <x v="9"/>
    <x v="266"/>
    <x v="0"/>
    <x v="1"/>
    <x v="0"/>
    <x v="387"/>
    <x v="1"/>
  </r>
  <r>
    <n v="15719352"/>
    <x v="3"/>
    <x v="2"/>
    <x v="1"/>
    <x v="4"/>
    <x v="7"/>
    <x v="267"/>
    <x v="2"/>
    <x v="1"/>
    <x v="0"/>
    <x v="388"/>
    <x v="1"/>
  </r>
  <r>
    <n v="15661036"/>
    <x v="231"/>
    <x v="1"/>
    <x v="1"/>
    <x v="22"/>
    <x v="7"/>
    <x v="1"/>
    <x v="2"/>
    <x v="1"/>
    <x v="0"/>
    <x v="389"/>
    <x v="1"/>
  </r>
  <r>
    <n v="15742668"/>
    <x v="223"/>
    <x v="2"/>
    <x v="0"/>
    <x v="32"/>
    <x v="7"/>
    <x v="268"/>
    <x v="0"/>
    <x v="1"/>
    <x v="0"/>
    <x v="390"/>
    <x v="1"/>
  </r>
  <r>
    <n v="15667896"/>
    <x v="232"/>
    <x v="1"/>
    <x v="1"/>
    <x v="32"/>
    <x v="9"/>
    <x v="269"/>
    <x v="2"/>
    <x v="1"/>
    <x v="1"/>
    <x v="391"/>
    <x v="1"/>
  </r>
  <r>
    <n v="15615624"/>
    <x v="126"/>
    <x v="1"/>
    <x v="0"/>
    <x v="2"/>
    <x v="7"/>
    <x v="1"/>
    <x v="2"/>
    <x v="0"/>
    <x v="0"/>
    <x v="392"/>
    <x v="1"/>
  </r>
  <r>
    <n v="15597945"/>
    <x v="110"/>
    <x v="2"/>
    <x v="0"/>
    <x v="26"/>
    <x v="9"/>
    <x v="1"/>
    <x v="2"/>
    <x v="1"/>
    <x v="0"/>
    <x v="393"/>
    <x v="1"/>
  </r>
  <r>
    <n v="15695632"/>
    <x v="37"/>
    <x v="1"/>
    <x v="0"/>
    <x v="4"/>
    <x v="1"/>
    <x v="270"/>
    <x v="0"/>
    <x v="1"/>
    <x v="1"/>
    <x v="394"/>
    <x v="1"/>
  </r>
  <r>
    <n v="15737051"/>
    <x v="233"/>
    <x v="1"/>
    <x v="1"/>
    <x v="38"/>
    <x v="9"/>
    <x v="1"/>
    <x v="2"/>
    <x v="1"/>
    <x v="0"/>
    <x v="395"/>
    <x v="1"/>
  </r>
  <r>
    <n v="15612087"/>
    <x v="128"/>
    <x v="1"/>
    <x v="1"/>
    <x v="21"/>
    <x v="6"/>
    <x v="271"/>
    <x v="0"/>
    <x v="0"/>
    <x v="1"/>
    <x v="396"/>
    <x v="1"/>
  </r>
  <r>
    <n v="15599792"/>
    <x v="96"/>
    <x v="1"/>
    <x v="0"/>
    <x v="48"/>
    <x v="4"/>
    <x v="1"/>
    <x v="2"/>
    <x v="1"/>
    <x v="1"/>
    <x v="397"/>
    <x v="1"/>
  </r>
  <r>
    <n v="15692671"/>
    <x v="214"/>
    <x v="2"/>
    <x v="1"/>
    <x v="14"/>
    <x v="9"/>
    <x v="1"/>
    <x v="2"/>
    <x v="1"/>
    <x v="0"/>
    <x v="398"/>
    <x v="1"/>
  </r>
  <r>
    <n v="15809663"/>
    <x v="125"/>
    <x v="1"/>
    <x v="0"/>
    <x v="38"/>
    <x v="4"/>
    <x v="272"/>
    <x v="0"/>
    <x v="1"/>
    <x v="1"/>
    <x v="399"/>
    <x v="1"/>
  </r>
  <r>
    <n v="15746726"/>
    <x v="10"/>
    <x v="0"/>
    <x v="1"/>
    <x v="20"/>
    <x v="9"/>
    <x v="273"/>
    <x v="0"/>
    <x v="1"/>
    <x v="0"/>
    <x v="400"/>
    <x v="1"/>
  </r>
  <r>
    <n v="15758685"/>
    <x v="29"/>
    <x v="2"/>
    <x v="0"/>
    <x v="32"/>
    <x v="5"/>
    <x v="1"/>
    <x v="2"/>
    <x v="1"/>
    <x v="1"/>
    <x v="401"/>
    <x v="1"/>
  </r>
  <r>
    <n v="15787071"/>
    <x v="166"/>
    <x v="2"/>
    <x v="1"/>
    <x v="18"/>
    <x v="1"/>
    <x v="1"/>
    <x v="2"/>
    <x v="0"/>
    <x v="1"/>
    <x v="402"/>
    <x v="1"/>
  </r>
  <r>
    <n v="15698028"/>
    <x v="234"/>
    <x v="1"/>
    <x v="0"/>
    <x v="18"/>
    <x v="4"/>
    <x v="1"/>
    <x v="2"/>
    <x v="1"/>
    <x v="0"/>
    <x v="403"/>
    <x v="1"/>
  </r>
  <r>
    <n v="15586585"/>
    <x v="100"/>
    <x v="0"/>
    <x v="0"/>
    <x v="6"/>
    <x v="6"/>
    <x v="274"/>
    <x v="0"/>
    <x v="1"/>
    <x v="0"/>
    <x v="404"/>
    <x v="1"/>
  </r>
  <r>
    <n v="15660271"/>
    <x v="235"/>
    <x v="0"/>
    <x v="1"/>
    <x v="48"/>
    <x v="9"/>
    <x v="275"/>
    <x v="0"/>
    <x v="1"/>
    <x v="1"/>
    <x v="405"/>
    <x v="1"/>
  </r>
  <r>
    <n v="15760550"/>
    <x v="236"/>
    <x v="2"/>
    <x v="1"/>
    <x v="4"/>
    <x v="5"/>
    <x v="276"/>
    <x v="2"/>
    <x v="0"/>
    <x v="1"/>
    <x v="406"/>
    <x v="1"/>
  </r>
  <r>
    <n v="15763431"/>
    <x v="100"/>
    <x v="1"/>
    <x v="1"/>
    <x v="14"/>
    <x v="6"/>
    <x v="277"/>
    <x v="2"/>
    <x v="1"/>
    <x v="1"/>
    <x v="407"/>
    <x v="1"/>
  </r>
  <r>
    <n v="15803976"/>
    <x v="161"/>
    <x v="1"/>
    <x v="0"/>
    <x v="20"/>
    <x v="8"/>
    <x v="1"/>
    <x v="2"/>
    <x v="1"/>
    <x v="0"/>
    <x v="408"/>
    <x v="1"/>
  </r>
  <r>
    <n v="15603156"/>
    <x v="237"/>
    <x v="1"/>
    <x v="0"/>
    <x v="40"/>
    <x v="4"/>
    <x v="1"/>
    <x v="2"/>
    <x v="1"/>
    <x v="0"/>
    <x v="409"/>
    <x v="1"/>
  </r>
  <r>
    <n v="15736534"/>
    <x v="127"/>
    <x v="0"/>
    <x v="1"/>
    <x v="40"/>
    <x v="10"/>
    <x v="278"/>
    <x v="0"/>
    <x v="1"/>
    <x v="1"/>
    <x v="410"/>
    <x v="1"/>
  </r>
  <r>
    <n v="15747960"/>
    <x v="9"/>
    <x v="1"/>
    <x v="1"/>
    <x v="40"/>
    <x v="2"/>
    <x v="1"/>
    <x v="0"/>
    <x v="1"/>
    <x v="1"/>
    <x v="411"/>
    <x v="1"/>
  </r>
  <r>
    <n v="15647091"/>
    <x v="231"/>
    <x v="0"/>
    <x v="1"/>
    <x v="52"/>
    <x v="10"/>
    <x v="279"/>
    <x v="0"/>
    <x v="0"/>
    <x v="0"/>
    <x v="412"/>
    <x v="1"/>
  </r>
  <r>
    <n v="15726032"/>
    <x v="62"/>
    <x v="1"/>
    <x v="1"/>
    <x v="40"/>
    <x v="1"/>
    <x v="280"/>
    <x v="0"/>
    <x v="1"/>
    <x v="0"/>
    <x v="413"/>
    <x v="1"/>
  </r>
  <r>
    <n v="15803526"/>
    <x v="222"/>
    <x v="0"/>
    <x v="1"/>
    <x v="13"/>
    <x v="2"/>
    <x v="281"/>
    <x v="0"/>
    <x v="0"/>
    <x v="1"/>
    <x v="414"/>
    <x v="1"/>
  </r>
  <r>
    <n v="15566111"/>
    <x v="238"/>
    <x v="1"/>
    <x v="1"/>
    <x v="4"/>
    <x v="1"/>
    <x v="1"/>
    <x v="0"/>
    <x v="1"/>
    <x v="0"/>
    <x v="415"/>
    <x v="1"/>
  </r>
  <r>
    <n v="15788126"/>
    <x v="239"/>
    <x v="2"/>
    <x v="0"/>
    <x v="12"/>
    <x v="7"/>
    <x v="282"/>
    <x v="0"/>
    <x v="1"/>
    <x v="1"/>
    <x v="416"/>
    <x v="1"/>
  </r>
  <r>
    <n v="15799422"/>
    <x v="1"/>
    <x v="1"/>
    <x v="0"/>
    <x v="11"/>
    <x v="9"/>
    <x v="1"/>
    <x v="0"/>
    <x v="1"/>
    <x v="1"/>
    <x v="417"/>
    <x v="1"/>
  </r>
  <r>
    <n v="15714939"/>
    <x v="240"/>
    <x v="0"/>
    <x v="0"/>
    <x v="8"/>
    <x v="3"/>
    <x v="283"/>
    <x v="0"/>
    <x v="0"/>
    <x v="1"/>
    <x v="418"/>
    <x v="1"/>
  </r>
  <r>
    <n v="15633059"/>
    <x v="241"/>
    <x v="1"/>
    <x v="1"/>
    <x v="8"/>
    <x v="1"/>
    <x v="1"/>
    <x v="2"/>
    <x v="0"/>
    <x v="0"/>
    <x v="419"/>
    <x v="1"/>
  </r>
  <r>
    <n v="15681705"/>
    <x v="242"/>
    <x v="1"/>
    <x v="1"/>
    <x v="2"/>
    <x v="9"/>
    <x v="1"/>
    <x v="2"/>
    <x v="1"/>
    <x v="0"/>
    <x v="420"/>
    <x v="1"/>
  </r>
  <r>
    <n v="15599433"/>
    <x v="19"/>
    <x v="0"/>
    <x v="1"/>
    <x v="35"/>
    <x v="9"/>
    <x v="284"/>
    <x v="0"/>
    <x v="0"/>
    <x v="1"/>
    <x v="421"/>
    <x v="1"/>
  </r>
  <r>
    <n v="15713578"/>
    <x v="243"/>
    <x v="1"/>
    <x v="0"/>
    <x v="5"/>
    <x v="1"/>
    <x v="1"/>
    <x v="2"/>
    <x v="1"/>
    <x v="1"/>
    <x v="422"/>
    <x v="1"/>
  </r>
  <r>
    <n v="15702669"/>
    <x v="15"/>
    <x v="0"/>
    <x v="1"/>
    <x v="15"/>
    <x v="6"/>
    <x v="285"/>
    <x v="2"/>
    <x v="0"/>
    <x v="1"/>
    <x v="423"/>
    <x v="1"/>
  </r>
  <r>
    <n v="15580684"/>
    <x v="29"/>
    <x v="1"/>
    <x v="0"/>
    <x v="34"/>
    <x v="0"/>
    <x v="286"/>
    <x v="0"/>
    <x v="1"/>
    <x v="0"/>
    <x v="424"/>
    <x v="1"/>
  </r>
  <r>
    <n v="15732674"/>
    <x v="213"/>
    <x v="2"/>
    <x v="1"/>
    <x v="14"/>
    <x v="7"/>
    <x v="287"/>
    <x v="2"/>
    <x v="0"/>
    <x v="1"/>
    <x v="425"/>
    <x v="1"/>
  </r>
  <r>
    <n v="15720649"/>
    <x v="244"/>
    <x v="1"/>
    <x v="0"/>
    <x v="14"/>
    <x v="0"/>
    <x v="288"/>
    <x v="0"/>
    <x v="1"/>
    <x v="0"/>
    <x v="426"/>
    <x v="1"/>
  </r>
  <r>
    <n v="15591607"/>
    <x v="245"/>
    <x v="1"/>
    <x v="1"/>
    <x v="43"/>
    <x v="1"/>
    <x v="289"/>
    <x v="0"/>
    <x v="1"/>
    <x v="0"/>
    <x v="427"/>
    <x v="1"/>
  </r>
  <r>
    <n v="15783501"/>
    <x v="246"/>
    <x v="1"/>
    <x v="0"/>
    <x v="12"/>
    <x v="6"/>
    <x v="290"/>
    <x v="2"/>
    <x v="1"/>
    <x v="0"/>
    <x v="428"/>
    <x v="1"/>
  </r>
  <r>
    <n v="15723886"/>
    <x v="247"/>
    <x v="0"/>
    <x v="1"/>
    <x v="53"/>
    <x v="2"/>
    <x v="291"/>
    <x v="2"/>
    <x v="0"/>
    <x v="1"/>
    <x v="429"/>
    <x v="1"/>
  </r>
  <r>
    <n v="15699461"/>
    <x v="248"/>
    <x v="2"/>
    <x v="1"/>
    <x v="35"/>
    <x v="8"/>
    <x v="292"/>
    <x v="0"/>
    <x v="0"/>
    <x v="1"/>
    <x v="430"/>
    <x v="1"/>
  </r>
  <r>
    <n v="15592846"/>
    <x v="233"/>
    <x v="0"/>
    <x v="1"/>
    <x v="35"/>
    <x v="8"/>
    <x v="293"/>
    <x v="2"/>
    <x v="1"/>
    <x v="0"/>
    <x v="431"/>
    <x v="1"/>
  </r>
  <r>
    <n v="15722548"/>
    <x v="249"/>
    <x v="1"/>
    <x v="1"/>
    <x v="1"/>
    <x v="10"/>
    <x v="294"/>
    <x v="0"/>
    <x v="0"/>
    <x v="0"/>
    <x v="432"/>
    <x v="1"/>
  </r>
  <r>
    <n v="15686302"/>
    <x v="55"/>
    <x v="2"/>
    <x v="0"/>
    <x v="20"/>
    <x v="2"/>
    <x v="295"/>
    <x v="0"/>
    <x v="1"/>
    <x v="1"/>
    <x v="433"/>
    <x v="1"/>
  </r>
  <r>
    <n v="15749167"/>
    <x v="250"/>
    <x v="1"/>
    <x v="1"/>
    <x v="35"/>
    <x v="2"/>
    <x v="1"/>
    <x v="2"/>
    <x v="1"/>
    <x v="1"/>
    <x v="434"/>
    <x v="1"/>
  </r>
  <r>
    <n v="15568595"/>
    <x v="251"/>
    <x v="1"/>
    <x v="1"/>
    <x v="36"/>
    <x v="1"/>
    <x v="296"/>
    <x v="0"/>
    <x v="1"/>
    <x v="1"/>
    <x v="435"/>
    <x v="1"/>
  </r>
  <r>
    <n v="15659420"/>
    <x v="103"/>
    <x v="2"/>
    <x v="1"/>
    <x v="26"/>
    <x v="2"/>
    <x v="297"/>
    <x v="2"/>
    <x v="1"/>
    <x v="1"/>
    <x v="436"/>
    <x v="1"/>
  </r>
  <r>
    <n v="15642291"/>
    <x v="222"/>
    <x v="1"/>
    <x v="1"/>
    <x v="50"/>
    <x v="9"/>
    <x v="1"/>
    <x v="2"/>
    <x v="1"/>
    <x v="1"/>
    <x v="437"/>
    <x v="1"/>
  </r>
  <r>
    <n v="15568506"/>
    <x v="27"/>
    <x v="0"/>
    <x v="0"/>
    <x v="20"/>
    <x v="8"/>
    <x v="298"/>
    <x v="2"/>
    <x v="1"/>
    <x v="1"/>
    <x v="438"/>
    <x v="1"/>
  </r>
  <r>
    <n v="15708710"/>
    <x v="200"/>
    <x v="2"/>
    <x v="0"/>
    <x v="32"/>
    <x v="10"/>
    <x v="1"/>
    <x v="0"/>
    <x v="0"/>
    <x v="1"/>
    <x v="439"/>
    <x v="1"/>
  </r>
  <r>
    <n v="15628145"/>
    <x v="252"/>
    <x v="1"/>
    <x v="0"/>
    <x v="28"/>
    <x v="0"/>
    <x v="299"/>
    <x v="0"/>
    <x v="1"/>
    <x v="1"/>
    <x v="440"/>
    <x v="1"/>
  </r>
  <r>
    <n v="15745354"/>
    <x v="80"/>
    <x v="2"/>
    <x v="0"/>
    <x v="32"/>
    <x v="3"/>
    <x v="1"/>
    <x v="2"/>
    <x v="1"/>
    <x v="0"/>
    <x v="441"/>
    <x v="1"/>
  </r>
  <r>
    <n v="15566156"/>
    <x v="94"/>
    <x v="0"/>
    <x v="0"/>
    <x v="15"/>
    <x v="10"/>
    <x v="300"/>
    <x v="2"/>
    <x v="0"/>
    <x v="0"/>
    <x v="442"/>
    <x v="1"/>
  </r>
  <r>
    <n v="15762238"/>
    <x v="128"/>
    <x v="0"/>
    <x v="0"/>
    <x v="15"/>
    <x v="10"/>
    <x v="301"/>
    <x v="2"/>
    <x v="0"/>
    <x v="1"/>
    <x v="443"/>
    <x v="1"/>
  </r>
  <r>
    <n v="15627000"/>
    <x v="253"/>
    <x v="1"/>
    <x v="1"/>
    <x v="11"/>
    <x v="10"/>
    <x v="1"/>
    <x v="2"/>
    <x v="1"/>
    <x v="0"/>
    <x v="444"/>
    <x v="1"/>
  </r>
  <r>
    <n v="15658935"/>
    <x v="198"/>
    <x v="0"/>
    <x v="0"/>
    <x v="8"/>
    <x v="1"/>
    <x v="302"/>
    <x v="2"/>
    <x v="1"/>
    <x v="0"/>
    <x v="445"/>
    <x v="1"/>
  </r>
  <r>
    <n v="15715527"/>
    <x v="148"/>
    <x v="2"/>
    <x v="0"/>
    <x v="18"/>
    <x v="3"/>
    <x v="1"/>
    <x v="0"/>
    <x v="0"/>
    <x v="0"/>
    <x v="446"/>
    <x v="1"/>
  </r>
  <r>
    <n v="15811490"/>
    <x v="207"/>
    <x v="1"/>
    <x v="1"/>
    <x v="40"/>
    <x v="0"/>
    <x v="1"/>
    <x v="2"/>
    <x v="1"/>
    <x v="1"/>
    <x v="447"/>
    <x v="1"/>
  </r>
  <r>
    <n v="15808582"/>
    <x v="28"/>
    <x v="1"/>
    <x v="0"/>
    <x v="11"/>
    <x v="7"/>
    <x v="1"/>
    <x v="0"/>
    <x v="1"/>
    <x v="1"/>
    <x v="448"/>
    <x v="1"/>
  </r>
  <r>
    <n v="15755209"/>
    <x v="240"/>
    <x v="2"/>
    <x v="0"/>
    <x v="35"/>
    <x v="5"/>
    <x v="303"/>
    <x v="0"/>
    <x v="1"/>
    <x v="1"/>
    <x v="449"/>
    <x v="1"/>
  </r>
  <r>
    <n v="15637979"/>
    <x v="196"/>
    <x v="0"/>
    <x v="0"/>
    <x v="14"/>
    <x v="6"/>
    <x v="304"/>
    <x v="2"/>
    <x v="1"/>
    <x v="0"/>
    <x v="450"/>
    <x v="1"/>
  </r>
  <r>
    <n v="15600739"/>
    <x v="254"/>
    <x v="2"/>
    <x v="0"/>
    <x v="35"/>
    <x v="10"/>
    <x v="1"/>
    <x v="2"/>
    <x v="1"/>
    <x v="0"/>
    <x v="451"/>
    <x v="1"/>
  </r>
  <r>
    <n v="15747807"/>
    <x v="11"/>
    <x v="1"/>
    <x v="0"/>
    <x v="28"/>
    <x v="7"/>
    <x v="305"/>
    <x v="2"/>
    <x v="1"/>
    <x v="0"/>
    <x v="452"/>
    <x v="1"/>
  </r>
  <r>
    <n v="15601026"/>
    <x v="92"/>
    <x v="0"/>
    <x v="0"/>
    <x v="52"/>
    <x v="4"/>
    <x v="306"/>
    <x v="0"/>
    <x v="1"/>
    <x v="1"/>
    <x v="453"/>
    <x v="1"/>
  </r>
  <r>
    <n v="15637414"/>
    <x v="227"/>
    <x v="1"/>
    <x v="0"/>
    <x v="43"/>
    <x v="5"/>
    <x v="307"/>
    <x v="0"/>
    <x v="0"/>
    <x v="1"/>
    <x v="454"/>
    <x v="1"/>
  </r>
  <r>
    <n v="15611088"/>
    <x v="65"/>
    <x v="1"/>
    <x v="0"/>
    <x v="20"/>
    <x v="1"/>
    <x v="1"/>
    <x v="2"/>
    <x v="1"/>
    <x v="0"/>
    <x v="455"/>
    <x v="1"/>
  </r>
  <r>
    <n v="15782236"/>
    <x v="208"/>
    <x v="2"/>
    <x v="1"/>
    <x v="8"/>
    <x v="0"/>
    <x v="1"/>
    <x v="2"/>
    <x v="0"/>
    <x v="0"/>
    <x v="456"/>
    <x v="1"/>
  </r>
  <r>
    <n v="15720893"/>
    <x v="114"/>
    <x v="2"/>
    <x v="0"/>
    <x v="8"/>
    <x v="1"/>
    <x v="1"/>
    <x v="2"/>
    <x v="0"/>
    <x v="0"/>
    <x v="457"/>
    <x v="1"/>
  </r>
  <r>
    <n v="15627801"/>
    <x v="122"/>
    <x v="2"/>
    <x v="1"/>
    <x v="40"/>
    <x v="2"/>
    <x v="308"/>
    <x v="0"/>
    <x v="1"/>
    <x v="0"/>
    <x v="458"/>
    <x v="1"/>
  </r>
  <r>
    <n v="15751710"/>
    <x v="169"/>
    <x v="2"/>
    <x v="1"/>
    <x v="20"/>
    <x v="9"/>
    <x v="309"/>
    <x v="2"/>
    <x v="1"/>
    <x v="1"/>
    <x v="459"/>
    <x v="1"/>
  </r>
  <r>
    <n v="15573152"/>
    <x v="205"/>
    <x v="1"/>
    <x v="0"/>
    <x v="18"/>
    <x v="1"/>
    <x v="1"/>
    <x v="2"/>
    <x v="0"/>
    <x v="0"/>
    <x v="460"/>
    <x v="1"/>
  </r>
  <r>
    <n v="15638424"/>
    <x v="38"/>
    <x v="0"/>
    <x v="0"/>
    <x v="35"/>
    <x v="0"/>
    <x v="310"/>
    <x v="2"/>
    <x v="0"/>
    <x v="1"/>
    <x v="461"/>
    <x v="1"/>
  </r>
  <r>
    <n v="15685500"/>
    <x v="255"/>
    <x v="0"/>
    <x v="1"/>
    <x v="48"/>
    <x v="5"/>
    <x v="311"/>
    <x v="2"/>
    <x v="1"/>
    <x v="0"/>
    <x v="462"/>
    <x v="1"/>
  </r>
  <r>
    <n v="15643966"/>
    <x v="121"/>
    <x v="0"/>
    <x v="1"/>
    <x v="21"/>
    <x v="2"/>
    <x v="312"/>
    <x v="2"/>
    <x v="0"/>
    <x v="1"/>
    <x v="463"/>
    <x v="1"/>
  </r>
  <r>
    <n v="15756850"/>
    <x v="69"/>
    <x v="1"/>
    <x v="1"/>
    <x v="11"/>
    <x v="4"/>
    <x v="1"/>
    <x v="2"/>
    <x v="0"/>
    <x v="0"/>
    <x v="464"/>
    <x v="1"/>
  </r>
  <r>
    <n v="15677369"/>
    <x v="256"/>
    <x v="0"/>
    <x v="0"/>
    <x v="32"/>
    <x v="3"/>
    <x v="313"/>
    <x v="0"/>
    <x v="0"/>
    <x v="0"/>
    <x v="465"/>
    <x v="1"/>
  </r>
  <r>
    <n v="15810834"/>
    <x v="200"/>
    <x v="2"/>
    <x v="0"/>
    <x v="0"/>
    <x v="6"/>
    <x v="314"/>
    <x v="0"/>
    <x v="1"/>
    <x v="1"/>
    <x v="466"/>
    <x v="1"/>
  </r>
  <r>
    <n v="15653620"/>
    <x v="257"/>
    <x v="1"/>
    <x v="0"/>
    <x v="38"/>
    <x v="9"/>
    <x v="1"/>
    <x v="2"/>
    <x v="1"/>
    <x v="1"/>
    <x v="467"/>
    <x v="1"/>
  </r>
  <r>
    <n v="15738721"/>
    <x v="75"/>
    <x v="2"/>
    <x v="1"/>
    <x v="18"/>
    <x v="1"/>
    <x v="315"/>
    <x v="0"/>
    <x v="0"/>
    <x v="1"/>
    <x v="468"/>
    <x v="1"/>
  </r>
  <r>
    <n v="15771086"/>
    <x v="133"/>
    <x v="1"/>
    <x v="0"/>
    <x v="14"/>
    <x v="2"/>
    <x v="316"/>
    <x v="2"/>
    <x v="1"/>
    <x v="0"/>
    <x v="469"/>
    <x v="1"/>
  </r>
  <r>
    <n v="15812009"/>
    <x v="47"/>
    <x v="2"/>
    <x v="1"/>
    <x v="12"/>
    <x v="3"/>
    <x v="1"/>
    <x v="2"/>
    <x v="1"/>
    <x v="0"/>
    <x v="470"/>
    <x v="1"/>
  </r>
  <r>
    <n v="15633922"/>
    <x v="258"/>
    <x v="1"/>
    <x v="1"/>
    <x v="13"/>
    <x v="3"/>
    <x v="317"/>
    <x v="2"/>
    <x v="0"/>
    <x v="1"/>
    <x v="471"/>
    <x v="1"/>
  </r>
  <r>
    <n v="15779711"/>
    <x v="31"/>
    <x v="2"/>
    <x v="0"/>
    <x v="12"/>
    <x v="5"/>
    <x v="318"/>
    <x v="2"/>
    <x v="0"/>
    <x v="1"/>
    <x v="472"/>
    <x v="1"/>
  </r>
  <r>
    <n v="15776433"/>
    <x v="206"/>
    <x v="2"/>
    <x v="1"/>
    <x v="25"/>
    <x v="6"/>
    <x v="1"/>
    <x v="2"/>
    <x v="1"/>
    <x v="1"/>
    <x v="473"/>
    <x v="1"/>
  </r>
  <r>
    <n v="15603925"/>
    <x v="259"/>
    <x v="2"/>
    <x v="0"/>
    <x v="48"/>
    <x v="3"/>
    <x v="319"/>
    <x v="2"/>
    <x v="0"/>
    <x v="1"/>
    <x v="474"/>
    <x v="1"/>
  </r>
  <r>
    <n v="15688074"/>
    <x v="260"/>
    <x v="0"/>
    <x v="1"/>
    <x v="20"/>
    <x v="4"/>
    <x v="320"/>
    <x v="0"/>
    <x v="1"/>
    <x v="1"/>
    <x v="475"/>
    <x v="1"/>
  </r>
  <r>
    <n v="15581229"/>
    <x v="116"/>
    <x v="0"/>
    <x v="0"/>
    <x v="26"/>
    <x v="4"/>
    <x v="321"/>
    <x v="0"/>
    <x v="0"/>
    <x v="1"/>
    <x v="476"/>
    <x v="1"/>
  </r>
  <r>
    <n v="15698932"/>
    <x v="140"/>
    <x v="0"/>
    <x v="1"/>
    <x v="15"/>
    <x v="8"/>
    <x v="322"/>
    <x v="0"/>
    <x v="1"/>
    <x v="0"/>
    <x v="477"/>
    <x v="1"/>
  </r>
  <r>
    <n v="15603065"/>
    <x v="120"/>
    <x v="1"/>
    <x v="0"/>
    <x v="13"/>
    <x v="7"/>
    <x v="1"/>
    <x v="2"/>
    <x v="1"/>
    <x v="0"/>
    <x v="478"/>
    <x v="1"/>
  </r>
  <r>
    <n v="15682585"/>
    <x v="261"/>
    <x v="1"/>
    <x v="1"/>
    <x v="35"/>
    <x v="1"/>
    <x v="323"/>
    <x v="0"/>
    <x v="1"/>
    <x v="0"/>
    <x v="479"/>
    <x v="1"/>
  </r>
  <r>
    <n v="15592389"/>
    <x v="150"/>
    <x v="1"/>
    <x v="1"/>
    <x v="38"/>
    <x v="6"/>
    <x v="324"/>
    <x v="0"/>
    <x v="1"/>
    <x v="1"/>
    <x v="480"/>
    <x v="1"/>
  </r>
  <r>
    <n v="15804256"/>
    <x v="262"/>
    <x v="0"/>
    <x v="1"/>
    <x v="14"/>
    <x v="9"/>
    <x v="325"/>
    <x v="2"/>
    <x v="1"/>
    <x v="1"/>
    <x v="481"/>
    <x v="1"/>
  </r>
  <r>
    <n v="15789484"/>
    <x v="120"/>
    <x v="0"/>
    <x v="0"/>
    <x v="14"/>
    <x v="7"/>
    <x v="326"/>
    <x v="2"/>
    <x v="1"/>
    <x v="1"/>
    <x v="482"/>
    <x v="1"/>
  </r>
  <r>
    <n v="15720187"/>
    <x v="69"/>
    <x v="0"/>
    <x v="0"/>
    <x v="13"/>
    <x v="5"/>
    <x v="327"/>
    <x v="2"/>
    <x v="1"/>
    <x v="0"/>
    <x v="483"/>
    <x v="1"/>
  </r>
  <r>
    <n v="15568982"/>
    <x v="263"/>
    <x v="1"/>
    <x v="0"/>
    <x v="43"/>
    <x v="7"/>
    <x v="1"/>
    <x v="2"/>
    <x v="1"/>
    <x v="1"/>
    <x v="484"/>
    <x v="1"/>
  </r>
  <r>
    <n v="15614782"/>
    <x v="264"/>
    <x v="1"/>
    <x v="1"/>
    <x v="14"/>
    <x v="4"/>
    <x v="1"/>
    <x v="0"/>
    <x v="1"/>
    <x v="0"/>
    <x v="485"/>
    <x v="1"/>
  </r>
  <r>
    <n v="15803457"/>
    <x v="31"/>
    <x v="1"/>
    <x v="0"/>
    <x v="26"/>
    <x v="0"/>
    <x v="1"/>
    <x v="2"/>
    <x v="1"/>
    <x v="0"/>
    <x v="486"/>
    <x v="1"/>
  </r>
  <r>
    <n v="15669169"/>
    <x v="139"/>
    <x v="2"/>
    <x v="1"/>
    <x v="34"/>
    <x v="8"/>
    <x v="1"/>
    <x v="2"/>
    <x v="1"/>
    <x v="1"/>
    <x v="487"/>
    <x v="1"/>
  </r>
  <r>
    <n v="15619708"/>
    <x v="55"/>
    <x v="1"/>
    <x v="1"/>
    <x v="45"/>
    <x v="0"/>
    <x v="328"/>
    <x v="2"/>
    <x v="1"/>
    <x v="0"/>
    <x v="488"/>
    <x v="1"/>
  </r>
  <r>
    <n v="15629117"/>
    <x v="23"/>
    <x v="1"/>
    <x v="1"/>
    <x v="2"/>
    <x v="8"/>
    <x v="1"/>
    <x v="2"/>
    <x v="1"/>
    <x v="0"/>
    <x v="489"/>
    <x v="1"/>
  </r>
  <r>
    <n v="15794413"/>
    <x v="265"/>
    <x v="1"/>
    <x v="1"/>
    <x v="26"/>
    <x v="10"/>
    <x v="1"/>
    <x v="2"/>
    <x v="0"/>
    <x v="1"/>
    <x v="490"/>
    <x v="1"/>
  </r>
  <r>
    <n v="15682541"/>
    <x v="121"/>
    <x v="2"/>
    <x v="0"/>
    <x v="14"/>
    <x v="7"/>
    <x v="329"/>
    <x v="0"/>
    <x v="0"/>
    <x v="0"/>
    <x v="491"/>
    <x v="1"/>
  </r>
  <r>
    <n v="15587562"/>
    <x v="240"/>
    <x v="1"/>
    <x v="0"/>
    <x v="34"/>
    <x v="3"/>
    <x v="330"/>
    <x v="0"/>
    <x v="1"/>
    <x v="0"/>
    <x v="492"/>
    <x v="1"/>
  </r>
  <r>
    <n v="15695846"/>
    <x v="150"/>
    <x v="1"/>
    <x v="0"/>
    <x v="8"/>
    <x v="7"/>
    <x v="1"/>
    <x v="2"/>
    <x v="1"/>
    <x v="1"/>
    <x v="493"/>
    <x v="1"/>
  </r>
  <r>
    <n v="15725311"/>
    <x v="263"/>
    <x v="1"/>
    <x v="0"/>
    <x v="20"/>
    <x v="1"/>
    <x v="331"/>
    <x v="2"/>
    <x v="1"/>
    <x v="1"/>
    <x v="494"/>
    <x v="1"/>
  </r>
  <r>
    <n v="15733114"/>
    <x v="266"/>
    <x v="2"/>
    <x v="1"/>
    <x v="21"/>
    <x v="1"/>
    <x v="1"/>
    <x v="2"/>
    <x v="1"/>
    <x v="0"/>
    <x v="495"/>
    <x v="1"/>
  </r>
  <r>
    <n v="15792365"/>
    <x v="217"/>
    <x v="1"/>
    <x v="1"/>
    <x v="15"/>
    <x v="3"/>
    <x v="332"/>
    <x v="2"/>
    <x v="0"/>
    <x v="1"/>
    <x v="496"/>
    <x v="1"/>
  </r>
  <r>
    <n v="15740404"/>
    <x v="267"/>
    <x v="1"/>
    <x v="0"/>
    <x v="8"/>
    <x v="2"/>
    <x v="1"/>
    <x v="2"/>
    <x v="1"/>
    <x v="1"/>
    <x v="497"/>
    <x v="1"/>
  </r>
  <r>
    <n v="15668444"/>
    <x v="93"/>
    <x v="2"/>
    <x v="0"/>
    <x v="15"/>
    <x v="2"/>
    <x v="333"/>
    <x v="0"/>
    <x v="1"/>
    <x v="0"/>
    <x v="498"/>
    <x v="1"/>
  </r>
  <r>
    <n v="15642394"/>
    <x v="108"/>
    <x v="2"/>
    <x v="1"/>
    <x v="35"/>
    <x v="0"/>
    <x v="1"/>
    <x v="2"/>
    <x v="1"/>
    <x v="1"/>
    <x v="499"/>
    <x v="1"/>
  </r>
  <r>
    <n v="15658485"/>
    <x v="242"/>
    <x v="1"/>
    <x v="0"/>
    <x v="8"/>
    <x v="1"/>
    <x v="334"/>
    <x v="0"/>
    <x v="1"/>
    <x v="1"/>
    <x v="500"/>
    <x v="1"/>
  </r>
  <r>
    <n v="15788218"/>
    <x v="51"/>
    <x v="2"/>
    <x v="0"/>
    <x v="43"/>
    <x v="1"/>
    <x v="1"/>
    <x v="2"/>
    <x v="1"/>
    <x v="1"/>
    <x v="501"/>
    <x v="1"/>
  </r>
  <r>
    <n v="15777211"/>
    <x v="248"/>
    <x v="1"/>
    <x v="1"/>
    <x v="24"/>
    <x v="5"/>
    <x v="335"/>
    <x v="0"/>
    <x v="1"/>
    <x v="1"/>
    <x v="502"/>
    <x v="1"/>
  </r>
  <r>
    <n v="15613880"/>
    <x v="4"/>
    <x v="2"/>
    <x v="1"/>
    <x v="7"/>
    <x v="0"/>
    <x v="336"/>
    <x v="0"/>
    <x v="0"/>
    <x v="1"/>
    <x v="503"/>
    <x v="1"/>
  </r>
  <r>
    <n v="15647311"/>
    <x v="62"/>
    <x v="2"/>
    <x v="0"/>
    <x v="18"/>
    <x v="4"/>
    <x v="337"/>
    <x v="0"/>
    <x v="0"/>
    <x v="1"/>
    <x v="504"/>
    <x v="1"/>
  </r>
  <r>
    <n v="15632210"/>
    <x v="268"/>
    <x v="0"/>
    <x v="1"/>
    <x v="45"/>
    <x v="6"/>
    <x v="338"/>
    <x v="0"/>
    <x v="1"/>
    <x v="0"/>
    <x v="505"/>
    <x v="1"/>
  </r>
  <r>
    <n v="15726631"/>
    <x v="267"/>
    <x v="1"/>
    <x v="0"/>
    <x v="4"/>
    <x v="7"/>
    <x v="339"/>
    <x v="0"/>
    <x v="0"/>
    <x v="1"/>
    <x v="506"/>
    <x v="1"/>
  </r>
  <r>
    <n v="15645248"/>
    <x v="57"/>
    <x v="1"/>
    <x v="0"/>
    <x v="13"/>
    <x v="10"/>
    <x v="1"/>
    <x v="2"/>
    <x v="1"/>
    <x v="1"/>
    <x v="507"/>
    <x v="1"/>
  </r>
  <r>
    <n v="15658032"/>
    <x v="214"/>
    <x v="1"/>
    <x v="1"/>
    <x v="4"/>
    <x v="6"/>
    <x v="1"/>
    <x v="2"/>
    <x v="1"/>
    <x v="1"/>
    <x v="508"/>
    <x v="1"/>
  </r>
  <r>
    <n v="15694366"/>
    <x v="82"/>
    <x v="0"/>
    <x v="1"/>
    <x v="17"/>
    <x v="6"/>
    <x v="340"/>
    <x v="0"/>
    <x v="0"/>
    <x v="1"/>
    <x v="509"/>
    <x v="1"/>
  </r>
  <r>
    <n v="15714689"/>
    <x v="4"/>
    <x v="2"/>
    <x v="1"/>
    <x v="34"/>
    <x v="4"/>
    <x v="341"/>
    <x v="0"/>
    <x v="1"/>
    <x v="1"/>
    <x v="510"/>
    <x v="1"/>
  </r>
  <r>
    <n v="15788659"/>
    <x v="269"/>
    <x v="1"/>
    <x v="1"/>
    <x v="22"/>
    <x v="3"/>
    <x v="1"/>
    <x v="2"/>
    <x v="1"/>
    <x v="1"/>
    <x v="511"/>
    <x v="1"/>
  </r>
  <r>
    <n v="15712825"/>
    <x v="143"/>
    <x v="2"/>
    <x v="0"/>
    <x v="34"/>
    <x v="1"/>
    <x v="1"/>
    <x v="2"/>
    <x v="0"/>
    <x v="1"/>
    <x v="512"/>
    <x v="1"/>
  </r>
  <r>
    <n v="15624623"/>
    <x v="61"/>
    <x v="1"/>
    <x v="1"/>
    <x v="35"/>
    <x v="8"/>
    <x v="342"/>
    <x v="2"/>
    <x v="0"/>
    <x v="0"/>
    <x v="513"/>
    <x v="1"/>
  </r>
  <r>
    <n v="15789669"/>
    <x v="57"/>
    <x v="1"/>
    <x v="1"/>
    <x v="24"/>
    <x v="6"/>
    <x v="1"/>
    <x v="2"/>
    <x v="1"/>
    <x v="1"/>
    <x v="514"/>
    <x v="1"/>
  </r>
  <r>
    <n v="15811773"/>
    <x v="148"/>
    <x v="1"/>
    <x v="1"/>
    <x v="14"/>
    <x v="3"/>
    <x v="1"/>
    <x v="2"/>
    <x v="1"/>
    <x v="1"/>
    <x v="515"/>
    <x v="1"/>
  </r>
  <r>
    <n v="15619360"/>
    <x v="270"/>
    <x v="2"/>
    <x v="1"/>
    <x v="11"/>
    <x v="3"/>
    <x v="1"/>
    <x v="0"/>
    <x v="1"/>
    <x v="0"/>
    <x v="516"/>
    <x v="1"/>
  </r>
  <r>
    <n v="15601274"/>
    <x v="101"/>
    <x v="2"/>
    <x v="0"/>
    <x v="11"/>
    <x v="4"/>
    <x v="343"/>
    <x v="0"/>
    <x v="1"/>
    <x v="0"/>
    <x v="517"/>
    <x v="1"/>
  </r>
  <r>
    <n v="15787619"/>
    <x v="271"/>
    <x v="1"/>
    <x v="1"/>
    <x v="54"/>
    <x v="6"/>
    <x v="344"/>
    <x v="0"/>
    <x v="0"/>
    <x v="0"/>
    <x v="518"/>
    <x v="1"/>
  </r>
  <r>
    <n v="15677305"/>
    <x v="272"/>
    <x v="1"/>
    <x v="0"/>
    <x v="35"/>
    <x v="5"/>
    <x v="345"/>
    <x v="0"/>
    <x v="1"/>
    <x v="1"/>
    <x v="519"/>
    <x v="1"/>
  </r>
  <r>
    <n v="15809616"/>
    <x v="223"/>
    <x v="2"/>
    <x v="1"/>
    <x v="48"/>
    <x v="9"/>
    <x v="1"/>
    <x v="2"/>
    <x v="0"/>
    <x v="0"/>
    <x v="520"/>
    <x v="1"/>
  </r>
  <r>
    <n v="15662100"/>
    <x v="39"/>
    <x v="0"/>
    <x v="0"/>
    <x v="15"/>
    <x v="0"/>
    <x v="346"/>
    <x v="0"/>
    <x v="0"/>
    <x v="1"/>
    <x v="521"/>
    <x v="1"/>
  </r>
  <r>
    <n v="15614049"/>
    <x v="196"/>
    <x v="1"/>
    <x v="1"/>
    <x v="3"/>
    <x v="9"/>
    <x v="1"/>
    <x v="2"/>
    <x v="1"/>
    <x v="1"/>
    <x v="522"/>
    <x v="1"/>
  </r>
  <r>
    <n v="15680772"/>
    <x v="49"/>
    <x v="2"/>
    <x v="0"/>
    <x v="14"/>
    <x v="6"/>
    <x v="1"/>
    <x v="2"/>
    <x v="1"/>
    <x v="1"/>
    <x v="523"/>
    <x v="1"/>
  </r>
  <r>
    <n v="15666633"/>
    <x v="267"/>
    <x v="2"/>
    <x v="1"/>
    <x v="27"/>
    <x v="4"/>
    <x v="1"/>
    <x v="2"/>
    <x v="1"/>
    <x v="1"/>
    <x v="524"/>
    <x v="1"/>
  </r>
  <r>
    <n v="15628112"/>
    <x v="273"/>
    <x v="0"/>
    <x v="0"/>
    <x v="14"/>
    <x v="0"/>
    <x v="347"/>
    <x v="0"/>
    <x v="0"/>
    <x v="0"/>
    <x v="525"/>
    <x v="1"/>
  </r>
  <r>
    <n v="15690134"/>
    <x v="216"/>
    <x v="0"/>
    <x v="0"/>
    <x v="17"/>
    <x v="2"/>
    <x v="348"/>
    <x v="0"/>
    <x v="1"/>
    <x v="1"/>
    <x v="526"/>
    <x v="1"/>
  </r>
  <r>
    <n v="15734565"/>
    <x v="212"/>
    <x v="1"/>
    <x v="1"/>
    <x v="34"/>
    <x v="9"/>
    <x v="1"/>
    <x v="2"/>
    <x v="1"/>
    <x v="0"/>
    <x v="527"/>
    <x v="1"/>
  </r>
  <r>
    <n v="15742358"/>
    <x v="212"/>
    <x v="0"/>
    <x v="1"/>
    <x v="26"/>
    <x v="9"/>
    <x v="349"/>
    <x v="0"/>
    <x v="1"/>
    <x v="1"/>
    <x v="528"/>
    <x v="1"/>
  </r>
  <r>
    <n v="15689044"/>
    <x v="138"/>
    <x v="1"/>
    <x v="1"/>
    <x v="32"/>
    <x v="6"/>
    <x v="350"/>
    <x v="0"/>
    <x v="1"/>
    <x v="0"/>
    <x v="529"/>
    <x v="1"/>
  </r>
  <r>
    <n v="15743192"/>
    <x v="274"/>
    <x v="1"/>
    <x v="0"/>
    <x v="15"/>
    <x v="7"/>
    <x v="1"/>
    <x v="2"/>
    <x v="0"/>
    <x v="0"/>
    <x v="530"/>
    <x v="1"/>
  </r>
  <r>
    <n v="15580146"/>
    <x v="81"/>
    <x v="1"/>
    <x v="1"/>
    <x v="20"/>
    <x v="1"/>
    <x v="351"/>
    <x v="0"/>
    <x v="1"/>
    <x v="0"/>
    <x v="531"/>
    <x v="1"/>
  </r>
  <r>
    <n v="15644753"/>
    <x v="275"/>
    <x v="2"/>
    <x v="1"/>
    <x v="11"/>
    <x v="2"/>
    <x v="352"/>
    <x v="0"/>
    <x v="1"/>
    <x v="1"/>
    <x v="532"/>
    <x v="1"/>
  </r>
  <r>
    <n v="15625021"/>
    <x v="276"/>
    <x v="1"/>
    <x v="1"/>
    <x v="17"/>
    <x v="6"/>
    <x v="1"/>
    <x v="2"/>
    <x v="1"/>
    <x v="1"/>
    <x v="533"/>
    <x v="1"/>
  </r>
  <r>
    <n v="15651280"/>
    <x v="127"/>
    <x v="0"/>
    <x v="1"/>
    <x v="35"/>
    <x v="0"/>
    <x v="353"/>
    <x v="0"/>
    <x v="0"/>
    <x v="0"/>
    <x v="534"/>
    <x v="1"/>
  </r>
  <r>
    <n v="15709737"/>
    <x v="59"/>
    <x v="1"/>
    <x v="1"/>
    <x v="14"/>
    <x v="5"/>
    <x v="354"/>
    <x v="2"/>
    <x v="0"/>
    <x v="1"/>
    <x v="535"/>
    <x v="1"/>
  </r>
  <r>
    <n v="15613085"/>
    <x v="229"/>
    <x v="2"/>
    <x v="0"/>
    <x v="40"/>
    <x v="2"/>
    <x v="1"/>
    <x v="0"/>
    <x v="1"/>
    <x v="1"/>
    <x v="536"/>
    <x v="1"/>
  </r>
  <r>
    <n v="15713853"/>
    <x v="46"/>
    <x v="0"/>
    <x v="1"/>
    <x v="17"/>
    <x v="1"/>
    <x v="355"/>
    <x v="2"/>
    <x v="1"/>
    <x v="1"/>
    <x v="537"/>
    <x v="1"/>
  </r>
  <r>
    <n v="15600651"/>
    <x v="94"/>
    <x v="1"/>
    <x v="1"/>
    <x v="43"/>
    <x v="4"/>
    <x v="1"/>
    <x v="1"/>
    <x v="1"/>
    <x v="1"/>
    <x v="538"/>
    <x v="1"/>
  </r>
  <r>
    <n v="15777352"/>
    <x v="12"/>
    <x v="2"/>
    <x v="0"/>
    <x v="26"/>
    <x v="5"/>
    <x v="356"/>
    <x v="0"/>
    <x v="1"/>
    <x v="0"/>
    <x v="539"/>
    <x v="1"/>
  </r>
  <r>
    <n v="15717225"/>
    <x v="251"/>
    <x v="1"/>
    <x v="0"/>
    <x v="47"/>
    <x v="8"/>
    <x v="357"/>
    <x v="2"/>
    <x v="1"/>
    <x v="0"/>
    <x v="540"/>
    <x v="1"/>
  </r>
  <r>
    <n v="15778463"/>
    <x v="268"/>
    <x v="1"/>
    <x v="0"/>
    <x v="32"/>
    <x v="7"/>
    <x v="358"/>
    <x v="0"/>
    <x v="1"/>
    <x v="0"/>
    <x v="541"/>
    <x v="1"/>
  </r>
  <r>
    <n v="15593601"/>
    <x v="277"/>
    <x v="1"/>
    <x v="1"/>
    <x v="8"/>
    <x v="7"/>
    <x v="359"/>
    <x v="0"/>
    <x v="1"/>
    <x v="1"/>
    <x v="542"/>
    <x v="1"/>
  </r>
  <r>
    <n v="15592461"/>
    <x v="130"/>
    <x v="0"/>
    <x v="1"/>
    <x v="48"/>
    <x v="3"/>
    <x v="360"/>
    <x v="0"/>
    <x v="1"/>
    <x v="1"/>
    <x v="543"/>
    <x v="1"/>
  </r>
  <r>
    <n v="15754605"/>
    <x v="181"/>
    <x v="1"/>
    <x v="0"/>
    <x v="4"/>
    <x v="0"/>
    <x v="1"/>
    <x v="2"/>
    <x v="1"/>
    <x v="1"/>
    <x v="544"/>
    <x v="1"/>
  </r>
  <r>
    <n v="15702014"/>
    <x v="151"/>
    <x v="2"/>
    <x v="1"/>
    <x v="40"/>
    <x v="4"/>
    <x v="361"/>
    <x v="2"/>
    <x v="0"/>
    <x v="0"/>
    <x v="545"/>
    <x v="1"/>
  </r>
  <r>
    <n v="15654238"/>
    <x v="44"/>
    <x v="1"/>
    <x v="0"/>
    <x v="11"/>
    <x v="0"/>
    <x v="362"/>
    <x v="0"/>
    <x v="1"/>
    <x v="0"/>
    <x v="546"/>
    <x v="1"/>
  </r>
  <r>
    <n v="15656333"/>
    <x v="278"/>
    <x v="1"/>
    <x v="0"/>
    <x v="40"/>
    <x v="2"/>
    <x v="363"/>
    <x v="0"/>
    <x v="1"/>
    <x v="0"/>
    <x v="547"/>
    <x v="1"/>
  </r>
  <r>
    <n v="15656176"/>
    <x v="217"/>
    <x v="1"/>
    <x v="1"/>
    <x v="0"/>
    <x v="8"/>
    <x v="1"/>
    <x v="2"/>
    <x v="1"/>
    <x v="1"/>
    <x v="548"/>
    <x v="1"/>
  </r>
  <r>
    <n v="15750803"/>
    <x v="25"/>
    <x v="1"/>
    <x v="0"/>
    <x v="13"/>
    <x v="7"/>
    <x v="364"/>
    <x v="0"/>
    <x v="1"/>
    <x v="1"/>
    <x v="549"/>
    <x v="1"/>
  </r>
  <r>
    <n v="15631681"/>
    <x v="136"/>
    <x v="2"/>
    <x v="0"/>
    <x v="28"/>
    <x v="10"/>
    <x v="1"/>
    <x v="2"/>
    <x v="0"/>
    <x v="1"/>
    <x v="550"/>
    <x v="1"/>
  </r>
  <r>
    <n v="15650068"/>
    <x v="143"/>
    <x v="1"/>
    <x v="1"/>
    <x v="7"/>
    <x v="10"/>
    <x v="365"/>
    <x v="0"/>
    <x v="1"/>
    <x v="1"/>
    <x v="551"/>
    <x v="1"/>
  </r>
  <r>
    <n v="15685320"/>
    <x v="247"/>
    <x v="1"/>
    <x v="1"/>
    <x v="14"/>
    <x v="2"/>
    <x v="366"/>
    <x v="0"/>
    <x v="0"/>
    <x v="0"/>
    <x v="552"/>
    <x v="1"/>
  </r>
  <r>
    <n v="15706647"/>
    <x v="170"/>
    <x v="1"/>
    <x v="1"/>
    <x v="20"/>
    <x v="5"/>
    <x v="1"/>
    <x v="1"/>
    <x v="1"/>
    <x v="1"/>
    <x v="553"/>
    <x v="1"/>
  </r>
  <r>
    <n v="15622911"/>
    <x v="279"/>
    <x v="1"/>
    <x v="1"/>
    <x v="17"/>
    <x v="3"/>
    <x v="367"/>
    <x v="0"/>
    <x v="0"/>
    <x v="1"/>
    <x v="554"/>
    <x v="1"/>
  </r>
  <r>
    <n v="15653780"/>
    <x v="77"/>
    <x v="1"/>
    <x v="0"/>
    <x v="28"/>
    <x v="0"/>
    <x v="1"/>
    <x v="0"/>
    <x v="1"/>
    <x v="1"/>
    <x v="555"/>
    <x v="1"/>
  </r>
  <r>
    <n v="15700696"/>
    <x v="81"/>
    <x v="2"/>
    <x v="1"/>
    <x v="20"/>
    <x v="1"/>
    <x v="368"/>
    <x v="0"/>
    <x v="1"/>
    <x v="1"/>
    <x v="556"/>
    <x v="1"/>
  </r>
  <r>
    <n v="15573112"/>
    <x v="280"/>
    <x v="2"/>
    <x v="1"/>
    <x v="34"/>
    <x v="0"/>
    <x v="369"/>
    <x v="0"/>
    <x v="1"/>
    <x v="0"/>
    <x v="557"/>
    <x v="1"/>
  </r>
  <r>
    <n v="15674991"/>
    <x v="101"/>
    <x v="1"/>
    <x v="1"/>
    <x v="17"/>
    <x v="1"/>
    <x v="1"/>
    <x v="2"/>
    <x v="0"/>
    <x v="1"/>
    <x v="558"/>
    <x v="1"/>
  </r>
  <r>
    <n v="15718369"/>
    <x v="281"/>
    <x v="0"/>
    <x v="0"/>
    <x v="40"/>
    <x v="1"/>
    <x v="370"/>
    <x v="0"/>
    <x v="1"/>
    <x v="1"/>
    <x v="559"/>
    <x v="1"/>
  </r>
  <r>
    <n v="15632264"/>
    <x v="282"/>
    <x v="1"/>
    <x v="0"/>
    <x v="8"/>
    <x v="8"/>
    <x v="1"/>
    <x v="2"/>
    <x v="1"/>
    <x v="0"/>
    <x v="560"/>
    <x v="1"/>
  </r>
  <r>
    <n v="15580203"/>
    <x v="36"/>
    <x v="2"/>
    <x v="1"/>
    <x v="4"/>
    <x v="7"/>
    <x v="371"/>
    <x v="0"/>
    <x v="0"/>
    <x v="0"/>
    <x v="561"/>
    <x v="1"/>
  </r>
  <r>
    <n v="15575492"/>
    <x v="230"/>
    <x v="1"/>
    <x v="0"/>
    <x v="18"/>
    <x v="5"/>
    <x v="1"/>
    <x v="2"/>
    <x v="1"/>
    <x v="0"/>
    <x v="562"/>
    <x v="1"/>
  </r>
  <r>
    <n v="15648064"/>
    <x v="283"/>
    <x v="1"/>
    <x v="1"/>
    <x v="40"/>
    <x v="6"/>
    <x v="1"/>
    <x v="2"/>
    <x v="1"/>
    <x v="0"/>
    <x v="563"/>
    <x v="1"/>
  </r>
  <r>
    <n v="15756475"/>
    <x v="284"/>
    <x v="0"/>
    <x v="1"/>
    <x v="20"/>
    <x v="1"/>
    <x v="372"/>
    <x v="2"/>
    <x v="1"/>
    <x v="1"/>
    <x v="564"/>
    <x v="1"/>
  </r>
  <r>
    <n v="15776231"/>
    <x v="223"/>
    <x v="0"/>
    <x v="1"/>
    <x v="35"/>
    <x v="3"/>
    <x v="373"/>
    <x v="0"/>
    <x v="1"/>
    <x v="1"/>
    <x v="565"/>
    <x v="1"/>
  </r>
  <r>
    <n v="15667871"/>
    <x v="92"/>
    <x v="2"/>
    <x v="1"/>
    <x v="35"/>
    <x v="3"/>
    <x v="374"/>
    <x v="0"/>
    <x v="1"/>
    <x v="0"/>
    <x v="566"/>
    <x v="1"/>
  </r>
  <r>
    <n v="15724296"/>
    <x v="150"/>
    <x v="2"/>
    <x v="1"/>
    <x v="18"/>
    <x v="6"/>
    <x v="375"/>
    <x v="2"/>
    <x v="0"/>
    <x v="0"/>
    <x v="567"/>
    <x v="1"/>
  </r>
  <r>
    <n v="15721935"/>
    <x v="285"/>
    <x v="1"/>
    <x v="1"/>
    <x v="45"/>
    <x v="5"/>
    <x v="1"/>
    <x v="2"/>
    <x v="1"/>
    <x v="1"/>
    <x v="568"/>
    <x v="1"/>
  </r>
  <r>
    <n v="15598883"/>
    <x v="22"/>
    <x v="2"/>
    <x v="0"/>
    <x v="32"/>
    <x v="6"/>
    <x v="1"/>
    <x v="2"/>
    <x v="1"/>
    <x v="1"/>
    <x v="569"/>
    <x v="1"/>
  </r>
  <r>
    <n v="15807709"/>
    <x v="82"/>
    <x v="0"/>
    <x v="0"/>
    <x v="3"/>
    <x v="1"/>
    <x v="376"/>
    <x v="0"/>
    <x v="1"/>
    <x v="1"/>
    <x v="570"/>
    <x v="1"/>
  </r>
  <r>
    <n v="15636684"/>
    <x v="16"/>
    <x v="1"/>
    <x v="1"/>
    <x v="8"/>
    <x v="8"/>
    <x v="1"/>
    <x v="2"/>
    <x v="1"/>
    <x v="1"/>
    <x v="571"/>
    <x v="1"/>
  </r>
  <r>
    <n v="15584766"/>
    <x v="286"/>
    <x v="1"/>
    <x v="1"/>
    <x v="40"/>
    <x v="2"/>
    <x v="377"/>
    <x v="0"/>
    <x v="1"/>
    <x v="1"/>
    <x v="572"/>
    <x v="1"/>
  </r>
  <r>
    <n v="15745417"/>
    <x v="287"/>
    <x v="1"/>
    <x v="1"/>
    <x v="7"/>
    <x v="7"/>
    <x v="378"/>
    <x v="0"/>
    <x v="0"/>
    <x v="1"/>
    <x v="573"/>
    <x v="1"/>
  </r>
  <r>
    <n v="15590876"/>
    <x v="288"/>
    <x v="1"/>
    <x v="0"/>
    <x v="43"/>
    <x v="5"/>
    <x v="379"/>
    <x v="0"/>
    <x v="0"/>
    <x v="0"/>
    <x v="574"/>
    <x v="1"/>
  </r>
  <r>
    <n v="15675522"/>
    <x v="229"/>
    <x v="0"/>
    <x v="0"/>
    <x v="13"/>
    <x v="1"/>
    <x v="380"/>
    <x v="2"/>
    <x v="1"/>
    <x v="1"/>
    <x v="575"/>
    <x v="1"/>
  </r>
  <r>
    <n v="15677371"/>
    <x v="102"/>
    <x v="2"/>
    <x v="0"/>
    <x v="13"/>
    <x v="6"/>
    <x v="381"/>
    <x v="0"/>
    <x v="1"/>
    <x v="0"/>
    <x v="576"/>
    <x v="1"/>
  </r>
  <r>
    <n v="15691625"/>
    <x v="289"/>
    <x v="0"/>
    <x v="0"/>
    <x v="18"/>
    <x v="2"/>
    <x v="382"/>
    <x v="0"/>
    <x v="1"/>
    <x v="0"/>
    <x v="577"/>
    <x v="1"/>
  </r>
  <r>
    <n v="15625881"/>
    <x v="290"/>
    <x v="0"/>
    <x v="1"/>
    <x v="32"/>
    <x v="2"/>
    <x v="383"/>
    <x v="2"/>
    <x v="1"/>
    <x v="1"/>
    <x v="578"/>
    <x v="1"/>
  </r>
  <r>
    <n v="15785542"/>
    <x v="122"/>
    <x v="0"/>
    <x v="1"/>
    <x v="48"/>
    <x v="3"/>
    <x v="384"/>
    <x v="2"/>
    <x v="0"/>
    <x v="0"/>
    <x v="393"/>
    <x v="1"/>
  </r>
  <r>
    <n v="15662403"/>
    <x v="99"/>
    <x v="1"/>
    <x v="0"/>
    <x v="26"/>
    <x v="7"/>
    <x v="385"/>
    <x v="2"/>
    <x v="1"/>
    <x v="0"/>
    <x v="579"/>
    <x v="1"/>
  </r>
  <r>
    <n v="15595440"/>
    <x v="291"/>
    <x v="1"/>
    <x v="1"/>
    <x v="16"/>
    <x v="5"/>
    <x v="386"/>
    <x v="2"/>
    <x v="1"/>
    <x v="1"/>
    <x v="580"/>
    <x v="1"/>
  </r>
  <r>
    <n v="15773039"/>
    <x v="292"/>
    <x v="1"/>
    <x v="1"/>
    <x v="32"/>
    <x v="2"/>
    <x v="1"/>
    <x v="0"/>
    <x v="1"/>
    <x v="1"/>
    <x v="581"/>
    <x v="1"/>
  </r>
  <r>
    <n v="15694717"/>
    <x v="251"/>
    <x v="0"/>
    <x v="1"/>
    <x v="32"/>
    <x v="6"/>
    <x v="387"/>
    <x v="0"/>
    <x v="1"/>
    <x v="1"/>
    <x v="582"/>
    <x v="1"/>
  </r>
  <r>
    <n v="15786014"/>
    <x v="12"/>
    <x v="1"/>
    <x v="1"/>
    <x v="2"/>
    <x v="0"/>
    <x v="388"/>
    <x v="2"/>
    <x v="1"/>
    <x v="0"/>
    <x v="583"/>
    <x v="1"/>
  </r>
  <r>
    <n v="15573318"/>
    <x v="253"/>
    <x v="1"/>
    <x v="1"/>
    <x v="48"/>
    <x v="9"/>
    <x v="1"/>
    <x v="2"/>
    <x v="1"/>
    <x v="0"/>
    <x v="584"/>
    <x v="1"/>
  </r>
  <r>
    <n v="15626900"/>
    <x v="293"/>
    <x v="1"/>
    <x v="1"/>
    <x v="34"/>
    <x v="4"/>
    <x v="389"/>
    <x v="0"/>
    <x v="1"/>
    <x v="1"/>
    <x v="585"/>
    <x v="1"/>
  </r>
  <r>
    <n v="15701376"/>
    <x v="76"/>
    <x v="0"/>
    <x v="1"/>
    <x v="32"/>
    <x v="8"/>
    <x v="390"/>
    <x v="2"/>
    <x v="1"/>
    <x v="1"/>
    <x v="586"/>
    <x v="1"/>
  </r>
  <r>
    <n v="15591969"/>
    <x v="160"/>
    <x v="2"/>
    <x v="1"/>
    <x v="38"/>
    <x v="1"/>
    <x v="391"/>
    <x v="0"/>
    <x v="1"/>
    <x v="1"/>
    <x v="587"/>
    <x v="1"/>
  </r>
  <r>
    <n v="15743040"/>
    <x v="294"/>
    <x v="0"/>
    <x v="1"/>
    <x v="18"/>
    <x v="6"/>
    <x v="392"/>
    <x v="2"/>
    <x v="0"/>
    <x v="1"/>
    <x v="588"/>
    <x v="1"/>
  </r>
  <r>
    <n v="15624528"/>
    <x v="196"/>
    <x v="0"/>
    <x v="1"/>
    <x v="48"/>
    <x v="5"/>
    <x v="393"/>
    <x v="2"/>
    <x v="1"/>
    <x v="1"/>
    <x v="589"/>
    <x v="1"/>
  </r>
  <r>
    <n v="15805955"/>
    <x v="295"/>
    <x v="1"/>
    <x v="0"/>
    <x v="1"/>
    <x v="8"/>
    <x v="394"/>
    <x v="0"/>
    <x v="1"/>
    <x v="1"/>
    <x v="590"/>
    <x v="1"/>
  </r>
  <r>
    <n v="15719856"/>
    <x v="135"/>
    <x v="1"/>
    <x v="0"/>
    <x v="21"/>
    <x v="2"/>
    <x v="395"/>
    <x v="0"/>
    <x v="1"/>
    <x v="1"/>
    <x v="591"/>
    <x v="1"/>
  </r>
  <r>
    <n v="15784597"/>
    <x v="21"/>
    <x v="1"/>
    <x v="1"/>
    <x v="48"/>
    <x v="1"/>
    <x v="396"/>
    <x v="0"/>
    <x v="1"/>
    <x v="0"/>
    <x v="592"/>
    <x v="1"/>
  </r>
  <r>
    <n v="15814035"/>
    <x v="70"/>
    <x v="1"/>
    <x v="1"/>
    <x v="34"/>
    <x v="1"/>
    <x v="1"/>
    <x v="0"/>
    <x v="1"/>
    <x v="1"/>
    <x v="593"/>
    <x v="1"/>
  </r>
  <r>
    <n v="15705515"/>
    <x v="296"/>
    <x v="0"/>
    <x v="1"/>
    <x v="11"/>
    <x v="0"/>
    <x v="397"/>
    <x v="2"/>
    <x v="1"/>
    <x v="0"/>
    <x v="594"/>
    <x v="1"/>
  </r>
  <r>
    <n v="15773456"/>
    <x v="211"/>
    <x v="0"/>
    <x v="1"/>
    <x v="14"/>
    <x v="2"/>
    <x v="398"/>
    <x v="2"/>
    <x v="0"/>
    <x v="1"/>
    <x v="595"/>
    <x v="1"/>
  </r>
  <r>
    <n v="15662976"/>
    <x v="114"/>
    <x v="2"/>
    <x v="1"/>
    <x v="32"/>
    <x v="9"/>
    <x v="1"/>
    <x v="0"/>
    <x v="1"/>
    <x v="1"/>
    <x v="596"/>
    <x v="1"/>
  </r>
  <r>
    <n v="15637954"/>
    <x v="206"/>
    <x v="1"/>
    <x v="0"/>
    <x v="35"/>
    <x v="10"/>
    <x v="399"/>
    <x v="0"/>
    <x v="1"/>
    <x v="1"/>
    <x v="597"/>
    <x v="1"/>
  </r>
  <r>
    <n v="15802381"/>
    <x v="297"/>
    <x v="0"/>
    <x v="0"/>
    <x v="8"/>
    <x v="0"/>
    <x v="400"/>
    <x v="0"/>
    <x v="0"/>
    <x v="1"/>
    <x v="598"/>
    <x v="1"/>
  </r>
  <r>
    <n v="15655007"/>
    <x v="267"/>
    <x v="1"/>
    <x v="0"/>
    <x v="40"/>
    <x v="5"/>
    <x v="1"/>
    <x v="2"/>
    <x v="0"/>
    <x v="0"/>
    <x v="599"/>
    <x v="1"/>
  </r>
  <r>
    <n v="15659843"/>
    <x v="59"/>
    <x v="1"/>
    <x v="0"/>
    <x v="22"/>
    <x v="7"/>
    <x v="1"/>
    <x v="2"/>
    <x v="0"/>
    <x v="0"/>
    <x v="600"/>
    <x v="1"/>
  </r>
  <r>
    <n v="15792388"/>
    <x v="30"/>
    <x v="1"/>
    <x v="0"/>
    <x v="1"/>
    <x v="5"/>
    <x v="401"/>
    <x v="0"/>
    <x v="1"/>
    <x v="1"/>
    <x v="601"/>
    <x v="1"/>
  </r>
  <r>
    <n v="15703119"/>
    <x v="177"/>
    <x v="1"/>
    <x v="1"/>
    <x v="12"/>
    <x v="7"/>
    <x v="1"/>
    <x v="2"/>
    <x v="1"/>
    <x v="1"/>
    <x v="602"/>
    <x v="1"/>
  </r>
  <r>
    <n v="15725811"/>
    <x v="298"/>
    <x v="1"/>
    <x v="1"/>
    <x v="45"/>
    <x v="10"/>
    <x v="402"/>
    <x v="0"/>
    <x v="0"/>
    <x v="1"/>
    <x v="603"/>
    <x v="1"/>
  </r>
  <r>
    <n v="15734674"/>
    <x v="261"/>
    <x v="1"/>
    <x v="0"/>
    <x v="18"/>
    <x v="7"/>
    <x v="1"/>
    <x v="0"/>
    <x v="1"/>
    <x v="0"/>
    <x v="604"/>
    <x v="1"/>
  </r>
  <r>
    <n v="15677307"/>
    <x v="150"/>
    <x v="0"/>
    <x v="0"/>
    <x v="11"/>
    <x v="7"/>
    <x v="403"/>
    <x v="0"/>
    <x v="1"/>
    <x v="0"/>
    <x v="605"/>
    <x v="1"/>
  </r>
  <r>
    <n v="15592222"/>
    <x v="299"/>
    <x v="1"/>
    <x v="1"/>
    <x v="16"/>
    <x v="5"/>
    <x v="404"/>
    <x v="0"/>
    <x v="0"/>
    <x v="0"/>
    <x v="606"/>
    <x v="1"/>
  </r>
  <r>
    <n v="15594594"/>
    <x v="257"/>
    <x v="2"/>
    <x v="1"/>
    <x v="17"/>
    <x v="5"/>
    <x v="405"/>
    <x v="0"/>
    <x v="1"/>
    <x v="1"/>
    <x v="607"/>
    <x v="1"/>
  </r>
  <r>
    <n v="15680970"/>
    <x v="80"/>
    <x v="0"/>
    <x v="0"/>
    <x v="18"/>
    <x v="6"/>
    <x v="406"/>
    <x v="0"/>
    <x v="1"/>
    <x v="0"/>
    <x v="608"/>
    <x v="1"/>
  </r>
  <r>
    <n v="15729362"/>
    <x v="55"/>
    <x v="1"/>
    <x v="1"/>
    <x v="14"/>
    <x v="9"/>
    <x v="407"/>
    <x v="0"/>
    <x v="1"/>
    <x v="0"/>
    <x v="609"/>
    <x v="1"/>
  </r>
  <r>
    <n v="15729599"/>
    <x v="34"/>
    <x v="2"/>
    <x v="1"/>
    <x v="40"/>
    <x v="5"/>
    <x v="408"/>
    <x v="0"/>
    <x v="0"/>
    <x v="1"/>
    <x v="610"/>
    <x v="1"/>
  </r>
  <r>
    <n v="15660155"/>
    <x v="300"/>
    <x v="2"/>
    <x v="1"/>
    <x v="14"/>
    <x v="0"/>
    <x v="409"/>
    <x v="0"/>
    <x v="0"/>
    <x v="1"/>
    <x v="611"/>
    <x v="1"/>
  </r>
  <r>
    <n v="15677135"/>
    <x v="204"/>
    <x v="0"/>
    <x v="1"/>
    <x v="19"/>
    <x v="9"/>
    <x v="410"/>
    <x v="2"/>
    <x v="1"/>
    <x v="1"/>
    <x v="612"/>
    <x v="1"/>
  </r>
  <r>
    <n v="15640825"/>
    <x v="269"/>
    <x v="2"/>
    <x v="1"/>
    <x v="22"/>
    <x v="2"/>
    <x v="411"/>
    <x v="0"/>
    <x v="1"/>
    <x v="1"/>
    <x v="613"/>
    <x v="1"/>
  </r>
  <r>
    <n v="15797748"/>
    <x v="169"/>
    <x v="1"/>
    <x v="1"/>
    <x v="15"/>
    <x v="0"/>
    <x v="1"/>
    <x v="2"/>
    <x v="0"/>
    <x v="1"/>
    <x v="614"/>
    <x v="1"/>
  </r>
  <r>
    <n v="15705620"/>
    <x v="206"/>
    <x v="1"/>
    <x v="1"/>
    <x v="8"/>
    <x v="0"/>
    <x v="412"/>
    <x v="2"/>
    <x v="1"/>
    <x v="0"/>
    <x v="615"/>
    <x v="1"/>
  </r>
  <r>
    <n v="15605461"/>
    <x v="209"/>
    <x v="0"/>
    <x v="0"/>
    <x v="34"/>
    <x v="2"/>
    <x v="413"/>
    <x v="0"/>
    <x v="1"/>
    <x v="0"/>
    <x v="616"/>
    <x v="1"/>
  </r>
  <r>
    <n v="15656300"/>
    <x v="301"/>
    <x v="1"/>
    <x v="1"/>
    <x v="34"/>
    <x v="10"/>
    <x v="414"/>
    <x v="2"/>
    <x v="1"/>
    <x v="1"/>
    <x v="617"/>
    <x v="1"/>
  </r>
  <r>
    <n v="15739803"/>
    <x v="156"/>
    <x v="2"/>
    <x v="1"/>
    <x v="8"/>
    <x v="1"/>
    <x v="1"/>
    <x v="2"/>
    <x v="1"/>
    <x v="0"/>
    <x v="618"/>
    <x v="1"/>
  </r>
  <r>
    <n v="15715941"/>
    <x v="2"/>
    <x v="1"/>
    <x v="1"/>
    <x v="9"/>
    <x v="0"/>
    <x v="1"/>
    <x v="2"/>
    <x v="1"/>
    <x v="1"/>
    <x v="619"/>
    <x v="1"/>
  </r>
  <r>
    <n v="15805062"/>
    <x v="101"/>
    <x v="2"/>
    <x v="1"/>
    <x v="12"/>
    <x v="4"/>
    <x v="415"/>
    <x v="0"/>
    <x v="1"/>
    <x v="1"/>
    <x v="620"/>
    <x v="1"/>
  </r>
  <r>
    <n v="15610156"/>
    <x v="114"/>
    <x v="1"/>
    <x v="1"/>
    <x v="11"/>
    <x v="6"/>
    <x v="416"/>
    <x v="0"/>
    <x v="0"/>
    <x v="1"/>
    <x v="621"/>
    <x v="1"/>
  </r>
  <r>
    <n v="15801277"/>
    <x v="45"/>
    <x v="1"/>
    <x v="0"/>
    <x v="20"/>
    <x v="6"/>
    <x v="417"/>
    <x v="2"/>
    <x v="1"/>
    <x v="1"/>
    <x v="622"/>
    <x v="1"/>
  </r>
  <r>
    <n v="15670080"/>
    <x v="23"/>
    <x v="0"/>
    <x v="0"/>
    <x v="34"/>
    <x v="5"/>
    <x v="418"/>
    <x v="0"/>
    <x v="0"/>
    <x v="1"/>
    <x v="623"/>
    <x v="1"/>
  </r>
  <r>
    <n v="15738191"/>
    <x v="197"/>
    <x v="1"/>
    <x v="1"/>
    <x v="45"/>
    <x v="2"/>
    <x v="1"/>
    <x v="2"/>
    <x v="0"/>
    <x v="1"/>
    <x v="624"/>
    <x v="1"/>
  </r>
  <r>
    <n v="15589975"/>
    <x v="135"/>
    <x v="1"/>
    <x v="0"/>
    <x v="55"/>
    <x v="7"/>
    <x v="419"/>
    <x v="0"/>
    <x v="0"/>
    <x v="1"/>
    <x v="625"/>
    <x v="1"/>
  </r>
  <r>
    <n v="15686164"/>
    <x v="39"/>
    <x v="0"/>
    <x v="0"/>
    <x v="20"/>
    <x v="4"/>
    <x v="420"/>
    <x v="0"/>
    <x v="1"/>
    <x v="1"/>
    <x v="626"/>
    <x v="1"/>
  </r>
  <r>
    <n v="15761043"/>
    <x v="189"/>
    <x v="0"/>
    <x v="0"/>
    <x v="12"/>
    <x v="7"/>
    <x v="421"/>
    <x v="2"/>
    <x v="1"/>
    <x v="0"/>
    <x v="627"/>
    <x v="1"/>
  </r>
  <r>
    <n v="15576269"/>
    <x v="48"/>
    <x v="2"/>
    <x v="1"/>
    <x v="8"/>
    <x v="5"/>
    <x v="1"/>
    <x v="2"/>
    <x v="1"/>
    <x v="0"/>
    <x v="628"/>
    <x v="1"/>
  </r>
  <r>
    <n v="15676715"/>
    <x v="226"/>
    <x v="1"/>
    <x v="1"/>
    <x v="56"/>
    <x v="1"/>
    <x v="1"/>
    <x v="2"/>
    <x v="1"/>
    <x v="1"/>
    <x v="629"/>
    <x v="1"/>
  </r>
  <r>
    <n v="15800703"/>
    <x v="68"/>
    <x v="2"/>
    <x v="0"/>
    <x v="47"/>
    <x v="0"/>
    <x v="422"/>
    <x v="0"/>
    <x v="1"/>
    <x v="1"/>
    <x v="630"/>
    <x v="1"/>
  </r>
  <r>
    <n v="15653547"/>
    <x v="39"/>
    <x v="1"/>
    <x v="1"/>
    <x v="27"/>
    <x v="5"/>
    <x v="423"/>
    <x v="0"/>
    <x v="1"/>
    <x v="1"/>
    <x v="631"/>
    <x v="1"/>
  </r>
  <r>
    <n v="15659428"/>
    <x v="204"/>
    <x v="2"/>
    <x v="0"/>
    <x v="17"/>
    <x v="7"/>
    <x v="1"/>
    <x v="2"/>
    <x v="1"/>
    <x v="1"/>
    <x v="632"/>
    <x v="1"/>
  </r>
  <r>
    <n v="15592300"/>
    <x v="148"/>
    <x v="2"/>
    <x v="1"/>
    <x v="35"/>
    <x v="8"/>
    <x v="424"/>
    <x v="0"/>
    <x v="1"/>
    <x v="0"/>
    <x v="633"/>
    <x v="1"/>
  </r>
  <r>
    <n v="15645569"/>
    <x v="302"/>
    <x v="2"/>
    <x v="0"/>
    <x v="48"/>
    <x v="5"/>
    <x v="425"/>
    <x v="2"/>
    <x v="1"/>
    <x v="1"/>
    <x v="634"/>
    <x v="1"/>
  </r>
  <r>
    <n v="15583725"/>
    <x v="252"/>
    <x v="1"/>
    <x v="1"/>
    <x v="1"/>
    <x v="4"/>
    <x v="426"/>
    <x v="0"/>
    <x v="0"/>
    <x v="1"/>
    <x v="635"/>
    <x v="1"/>
  </r>
  <r>
    <n v="15688251"/>
    <x v="247"/>
    <x v="1"/>
    <x v="1"/>
    <x v="28"/>
    <x v="4"/>
    <x v="427"/>
    <x v="2"/>
    <x v="1"/>
    <x v="0"/>
    <x v="636"/>
    <x v="1"/>
  </r>
  <r>
    <n v="15575883"/>
    <x v="40"/>
    <x v="1"/>
    <x v="1"/>
    <x v="8"/>
    <x v="6"/>
    <x v="428"/>
    <x v="2"/>
    <x v="1"/>
    <x v="0"/>
    <x v="637"/>
    <x v="1"/>
  </r>
  <r>
    <n v="15711889"/>
    <x v="76"/>
    <x v="1"/>
    <x v="1"/>
    <x v="17"/>
    <x v="2"/>
    <x v="429"/>
    <x v="0"/>
    <x v="1"/>
    <x v="0"/>
    <x v="638"/>
    <x v="1"/>
  </r>
  <r>
    <n v="15680920"/>
    <x v="269"/>
    <x v="1"/>
    <x v="1"/>
    <x v="22"/>
    <x v="5"/>
    <x v="430"/>
    <x v="0"/>
    <x v="1"/>
    <x v="0"/>
    <x v="639"/>
    <x v="1"/>
  </r>
  <r>
    <n v="15681081"/>
    <x v="96"/>
    <x v="2"/>
    <x v="0"/>
    <x v="23"/>
    <x v="0"/>
    <x v="1"/>
    <x v="2"/>
    <x v="1"/>
    <x v="1"/>
    <x v="640"/>
    <x v="1"/>
  </r>
  <r>
    <n v="15726676"/>
    <x v="121"/>
    <x v="2"/>
    <x v="1"/>
    <x v="13"/>
    <x v="0"/>
    <x v="1"/>
    <x v="2"/>
    <x v="0"/>
    <x v="1"/>
    <x v="641"/>
    <x v="1"/>
  </r>
  <r>
    <n v="15699005"/>
    <x v="78"/>
    <x v="1"/>
    <x v="0"/>
    <x v="18"/>
    <x v="6"/>
    <x v="431"/>
    <x v="0"/>
    <x v="1"/>
    <x v="1"/>
    <x v="642"/>
    <x v="1"/>
  </r>
  <r>
    <n v="15813034"/>
    <x v="16"/>
    <x v="2"/>
    <x v="1"/>
    <x v="12"/>
    <x v="6"/>
    <x v="432"/>
    <x v="0"/>
    <x v="1"/>
    <x v="1"/>
    <x v="643"/>
    <x v="1"/>
  </r>
  <r>
    <n v="15708917"/>
    <x v="84"/>
    <x v="0"/>
    <x v="1"/>
    <x v="44"/>
    <x v="8"/>
    <x v="433"/>
    <x v="0"/>
    <x v="1"/>
    <x v="1"/>
    <x v="644"/>
    <x v="1"/>
  </r>
  <r>
    <n v="15793726"/>
    <x v="157"/>
    <x v="1"/>
    <x v="0"/>
    <x v="57"/>
    <x v="10"/>
    <x v="1"/>
    <x v="2"/>
    <x v="0"/>
    <x v="1"/>
    <x v="645"/>
    <x v="1"/>
  </r>
  <r>
    <n v="15785519"/>
    <x v="303"/>
    <x v="1"/>
    <x v="1"/>
    <x v="14"/>
    <x v="7"/>
    <x v="434"/>
    <x v="0"/>
    <x v="1"/>
    <x v="0"/>
    <x v="646"/>
    <x v="1"/>
  </r>
  <r>
    <n v="15669064"/>
    <x v="128"/>
    <x v="0"/>
    <x v="1"/>
    <x v="35"/>
    <x v="4"/>
    <x v="435"/>
    <x v="0"/>
    <x v="1"/>
    <x v="1"/>
    <x v="647"/>
    <x v="1"/>
  </r>
  <r>
    <n v="15734886"/>
    <x v="156"/>
    <x v="1"/>
    <x v="0"/>
    <x v="8"/>
    <x v="2"/>
    <x v="436"/>
    <x v="2"/>
    <x v="1"/>
    <x v="0"/>
    <x v="648"/>
    <x v="1"/>
  </r>
  <r>
    <n v="15577657"/>
    <x v="46"/>
    <x v="1"/>
    <x v="1"/>
    <x v="18"/>
    <x v="9"/>
    <x v="1"/>
    <x v="2"/>
    <x v="1"/>
    <x v="1"/>
    <x v="649"/>
    <x v="1"/>
  </r>
  <r>
    <n v="15752137"/>
    <x v="21"/>
    <x v="1"/>
    <x v="1"/>
    <x v="40"/>
    <x v="5"/>
    <x v="437"/>
    <x v="0"/>
    <x v="1"/>
    <x v="1"/>
    <x v="650"/>
    <x v="1"/>
  </r>
  <r>
    <n v="15677512"/>
    <x v="229"/>
    <x v="2"/>
    <x v="0"/>
    <x v="29"/>
    <x v="2"/>
    <x v="1"/>
    <x v="0"/>
    <x v="1"/>
    <x v="0"/>
    <x v="651"/>
    <x v="1"/>
  </r>
  <r>
    <n v="15727829"/>
    <x v="73"/>
    <x v="1"/>
    <x v="1"/>
    <x v="17"/>
    <x v="6"/>
    <x v="1"/>
    <x v="2"/>
    <x v="1"/>
    <x v="1"/>
    <x v="652"/>
    <x v="1"/>
  </r>
  <r>
    <n v="15588350"/>
    <x v="304"/>
    <x v="1"/>
    <x v="0"/>
    <x v="28"/>
    <x v="8"/>
    <x v="438"/>
    <x v="0"/>
    <x v="0"/>
    <x v="1"/>
    <x v="653"/>
    <x v="1"/>
  </r>
  <r>
    <n v="15766741"/>
    <x v="200"/>
    <x v="1"/>
    <x v="1"/>
    <x v="14"/>
    <x v="6"/>
    <x v="439"/>
    <x v="0"/>
    <x v="0"/>
    <x v="1"/>
    <x v="654"/>
    <x v="1"/>
  </r>
  <r>
    <n v="15620344"/>
    <x v="305"/>
    <x v="1"/>
    <x v="1"/>
    <x v="34"/>
    <x v="7"/>
    <x v="1"/>
    <x v="0"/>
    <x v="1"/>
    <x v="0"/>
    <x v="655"/>
    <x v="1"/>
  </r>
  <r>
    <n v="15566594"/>
    <x v="187"/>
    <x v="2"/>
    <x v="1"/>
    <x v="50"/>
    <x v="8"/>
    <x v="1"/>
    <x v="2"/>
    <x v="0"/>
    <x v="0"/>
    <x v="656"/>
    <x v="1"/>
  </r>
  <r>
    <n v="15775625"/>
    <x v="238"/>
    <x v="1"/>
    <x v="1"/>
    <x v="23"/>
    <x v="7"/>
    <x v="1"/>
    <x v="0"/>
    <x v="1"/>
    <x v="0"/>
    <x v="657"/>
    <x v="1"/>
  </r>
  <r>
    <n v="15728693"/>
    <x v="278"/>
    <x v="0"/>
    <x v="0"/>
    <x v="28"/>
    <x v="2"/>
    <x v="440"/>
    <x v="0"/>
    <x v="1"/>
    <x v="1"/>
    <x v="658"/>
    <x v="1"/>
  </r>
  <r>
    <n v="15697000"/>
    <x v="137"/>
    <x v="0"/>
    <x v="1"/>
    <x v="26"/>
    <x v="0"/>
    <x v="441"/>
    <x v="0"/>
    <x v="1"/>
    <x v="1"/>
    <x v="659"/>
    <x v="1"/>
  </r>
  <r>
    <n v="15811589"/>
    <x v="154"/>
    <x v="2"/>
    <x v="1"/>
    <x v="17"/>
    <x v="9"/>
    <x v="1"/>
    <x v="2"/>
    <x v="1"/>
    <x v="0"/>
    <x v="660"/>
    <x v="1"/>
  </r>
  <r>
    <n v="15591509"/>
    <x v="306"/>
    <x v="1"/>
    <x v="1"/>
    <x v="14"/>
    <x v="5"/>
    <x v="442"/>
    <x v="2"/>
    <x v="1"/>
    <x v="0"/>
    <x v="661"/>
    <x v="1"/>
  </r>
  <r>
    <n v="15786308"/>
    <x v="206"/>
    <x v="2"/>
    <x v="0"/>
    <x v="40"/>
    <x v="1"/>
    <x v="1"/>
    <x v="2"/>
    <x v="0"/>
    <x v="0"/>
    <x v="662"/>
    <x v="1"/>
  </r>
  <r>
    <n v="15594917"/>
    <x v="307"/>
    <x v="1"/>
    <x v="0"/>
    <x v="8"/>
    <x v="4"/>
    <x v="443"/>
    <x v="0"/>
    <x v="1"/>
    <x v="1"/>
    <x v="663"/>
    <x v="1"/>
  </r>
  <r>
    <n v="15641732"/>
    <x v="148"/>
    <x v="1"/>
    <x v="0"/>
    <x v="14"/>
    <x v="2"/>
    <x v="1"/>
    <x v="2"/>
    <x v="0"/>
    <x v="0"/>
    <x v="664"/>
    <x v="1"/>
  </r>
  <r>
    <n v="15762218"/>
    <x v="214"/>
    <x v="1"/>
    <x v="0"/>
    <x v="4"/>
    <x v="1"/>
    <x v="1"/>
    <x v="2"/>
    <x v="0"/>
    <x v="1"/>
    <x v="665"/>
    <x v="1"/>
  </r>
  <r>
    <n v="15709368"/>
    <x v="5"/>
    <x v="1"/>
    <x v="0"/>
    <x v="28"/>
    <x v="7"/>
    <x v="1"/>
    <x v="2"/>
    <x v="1"/>
    <x v="1"/>
    <x v="666"/>
    <x v="1"/>
  </r>
  <r>
    <n v="15626578"/>
    <x v="99"/>
    <x v="1"/>
    <x v="1"/>
    <x v="48"/>
    <x v="1"/>
    <x v="1"/>
    <x v="2"/>
    <x v="1"/>
    <x v="1"/>
    <x v="667"/>
    <x v="1"/>
  </r>
  <r>
    <n v="15733119"/>
    <x v="308"/>
    <x v="1"/>
    <x v="1"/>
    <x v="35"/>
    <x v="9"/>
    <x v="1"/>
    <x v="2"/>
    <x v="1"/>
    <x v="0"/>
    <x v="668"/>
    <x v="1"/>
  </r>
  <r>
    <n v="15737888"/>
    <x v="39"/>
    <x v="2"/>
    <x v="0"/>
    <x v="28"/>
    <x v="6"/>
    <x v="444"/>
    <x v="0"/>
    <x v="1"/>
    <x v="1"/>
    <x v="669"/>
    <x v="1"/>
  </r>
  <r>
    <n v="15604044"/>
    <x v="184"/>
    <x v="1"/>
    <x v="1"/>
    <x v="12"/>
    <x v="9"/>
    <x v="445"/>
    <x v="0"/>
    <x v="1"/>
    <x v="0"/>
    <x v="670"/>
    <x v="1"/>
  </r>
  <r>
    <n v="15583303"/>
    <x v="261"/>
    <x v="1"/>
    <x v="0"/>
    <x v="34"/>
    <x v="6"/>
    <x v="446"/>
    <x v="0"/>
    <x v="1"/>
    <x v="0"/>
    <x v="671"/>
    <x v="1"/>
  </r>
  <r>
    <n v="15585255"/>
    <x v="197"/>
    <x v="1"/>
    <x v="1"/>
    <x v="17"/>
    <x v="1"/>
    <x v="1"/>
    <x v="0"/>
    <x v="1"/>
    <x v="0"/>
    <x v="672"/>
    <x v="1"/>
  </r>
  <r>
    <n v="15635905"/>
    <x v="121"/>
    <x v="2"/>
    <x v="0"/>
    <x v="26"/>
    <x v="7"/>
    <x v="1"/>
    <x v="2"/>
    <x v="1"/>
    <x v="1"/>
    <x v="673"/>
    <x v="1"/>
  </r>
  <r>
    <n v="15758639"/>
    <x v="244"/>
    <x v="1"/>
    <x v="1"/>
    <x v="32"/>
    <x v="5"/>
    <x v="1"/>
    <x v="2"/>
    <x v="1"/>
    <x v="0"/>
    <x v="674"/>
    <x v="1"/>
  </r>
  <r>
    <n v="15808621"/>
    <x v="103"/>
    <x v="0"/>
    <x v="1"/>
    <x v="14"/>
    <x v="6"/>
    <x v="447"/>
    <x v="2"/>
    <x v="1"/>
    <x v="1"/>
    <x v="675"/>
    <x v="1"/>
  </r>
  <r>
    <n v="15795564"/>
    <x v="309"/>
    <x v="0"/>
    <x v="1"/>
    <x v="20"/>
    <x v="0"/>
    <x v="448"/>
    <x v="2"/>
    <x v="1"/>
    <x v="1"/>
    <x v="676"/>
    <x v="1"/>
  </r>
  <r>
    <n v="15650237"/>
    <x v="3"/>
    <x v="2"/>
    <x v="0"/>
    <x v="26"/>
    <x v="5"/>
    <x v="1"/>
    <x v="2"/>
    <x v="1"/>
    <x v="0"/>
    <x v="677"/>
    <x v="1"/>
  </r>
  <r>
    <n v="15612187"/>
    <x v="18"/>
    <x v="0"/>
    <x v="1"/>
    <x v="26"/>
    <x v="9"/>
    <x v="449"/>
    <x v="0"/>
    <x v="1"/>
    <x v="0"/>
    <x v="678"/>
    <x v="1"/>
  </r>
  <r>
    <n v="15753754"/>
    <x v="296"/>
    <x v="2"/>
    <x v="0"/>
    <x v="8"/>
    <x v="4"/>
    <x v="1"/>
    <x v="2"/>
    <x v="1"/>
    <x v="1"/>
    <x v="679"/>
    <x v="1"/>
  </r>
  <r>
    <n v="15685226"/>
    <x v="186"/>
    <x v="0"/>
    <x v="0"/>
    <x v="34"/>
    <x v="5"/>
    <x v="450"/>
    <x v="0"/>
    <x v="1"/>
    <x v="1"/>
    <x v="680"/>
    <x v="1"/>
  </r>
  <r>
    <n v="15673481"/>
    <x v="263"/>
    <x v="2"/>
    <x v="0"/>
    <x v="1"/>
    <x v="7"/>
    <x v="451"/>
    <x v="0"/>
    <x v="1"/>
    <x v="0"/>
    <x v="681"/>
    <x v="1"/>
  </r>
  <r>
    <n v="15810432"/>
    <x v="281"/>
    <x v="2"/>
    <x v="1"/>
    <x v="35"/>
    <x v="9"/>
    <x v="1"/>
    <x v="2"/>
    <x v="1"/>
    <x v="0"/>
    <x v="682"/>
    <x v="1"/>
  </r>
  <r>
    <n v="15725737"/>
    <x v="310"/>
    <x v="1"/>
    <x v="1"/>
    <x v="22"/>
    <x v="2"/>
    <x v="1"/>
    <x v="2"/>
    <x v="0"/>
    <x v="1"/>
    <x v="683"/>
    <x v="1"/>
  </r>
  <r>
    <n v="15686611"/>
    <x v="311"/>
    <x v="1"/>
    <x v="1"/>
    <x v="13"/>
    <x v="8"/>
    <x v="452"/>
    <x v="0"/>
    <x v="0"/>
    <x v="0"/>
    <x v="684"/>
    <x v="1"/>
  </r>
  <r>
    <n v="15806983"/>
    <x v="226"/>
    <x v="1"/>
    <x v="1"/>
    <x v="15"/>
    <x v="2"/>
    <x v="453"/>
    <x v="0"/>
    <x v="1"/>
    <x v="0"/>
    <x v="685"/>
    <x v="1"/>
  </r>
  <r>
    <n v="15634245"/>
    <x v="267"/>
    <x v="0"/>
    <x v="0"/>
    <x v="23"/>
    <x v="1"/>
    <x v="454"/>
    <x v="0"/>
    <x v="1"/>
    <x v="0"/>
    <x v="686"/>
    <x v="1"/>
  </r>
  <r>
    <n v="15635367"/>
    <x v="144"/>
    <x v="1"/>
    <x v="1"/>
    <x v="48"/>
    <x v="6"/>
    <x v="455"/>
    <x v="0"/>
    <x v="1"/>
    <x v="0"/>
    <x v="687"/>
    <x v="1"/>
  </r>
  <r>
    <n v="15661507"/>
    <x v="296"/>
    <x v="2"/>
    <x v="1"/>
    <x v="21"/>
    <x v="7"/>
    <x v="1"/>
    <x v="0"/>
    <x v="0"/>
    <x v="0"/>
    <x v="688"/>
    <x v="1"/>
  </r>
  <r>
    <n v="15769504"/>
    <x v="312"/>
    <x v="0"/>
    <x v="0"/>
    <x v="8"/>
    <x v="4"/>
    <x v="456"/>
    <x v="0"/>
    <x v="1"/>
    <x v="1"/>
    <x v="689"/>
    <x v="1"/>
  </r>
  <r>
    <n v="15592937"/>
    <x v="189"/>
    <x v="0"/>
    <x v="0"/>
    <x v="18"/>
    <x v="2"/>
    <x v="457"/>
    <x v="0"/>
    <x v="1"/>
    <x v="1"/>
    <x v="690"/>
    <x v="1"/>
  </r>
  <r>
    <n v="15748625"/>
    <x v="196"/>
    <x v="1"/>
    <x v="1"/>
    <x v="0"/>
    <x v="7"/>
    <x v="1"/>
    <x v="2"/>
    <x v="1"/>
    <x v="1"/>
    <x v="691"/>
    <x v="1"/>
  </r>
  <r>
    <n v="15805254"/>
    <x v="177"/>
    <x v="2"/>
    <x v="0"/>
    <x v="51"/>
    <x v="8"/>
    <x v="1"/>
    <x v="2"/>
    <x v="1"/>
    <x v="1"/>
    <x v="692"/>
    <x v="1"/>
  </r>
  <r>
    <n v="15619529"/>
    <x v="66"/>
    <x v="2"/>
    <x v="1"/>
    <x v="38"/>
    <x v="9"/>
    <x v="458"/>
    <x v="0"/>
    <x v="0"/>
    <x v="0"/>
    <x v="693"/>
    <x v="1"/>
  </r>
  <r>
    <n v="15700772"/>
    <x v="237"/>
    <x v="1"/>
    <x v="1"/>
    <x v="15"/>
    <x v="1"/>
    <x v="1"/>
    <x v="2"/>
    <x v="0"/>
    <x v="0"/>
    <x v="694"/>
    <x v="1"/>
  </r>
  <r>
    <n v="15686436"/>
    <x v="48"/>
    <x v="2"/>
    <x v="1"/>
    <x v="26"/>
    <x v="3"/>
    <x v="1"/>
    <x v="2"/>
    <x v="1"/>
    <x v="0"/>
    <x v="695"/>
    <x v="1"/>
  </r>
  <r>
    <n v="15794396"/>
    <x v="313"/>
    <x v="0"/>
    <x v="0"/>
    <x v="12"/>
    <x v="5"/>
    <x v="459"/>
    <x v="0"/>
    <x v="1"/>
    <x v="0"/>
    <x v="696"/>
    <x v="1"/>
  </r>
  <r>
    <n v="15725166"/>
    <x v="287"/>
    <x v="1"/>
    <x v="1"/>
    <x v="13"/>
    <x v="9"/>
    <x v="1"/>
    <x v="2"/>
    <x v="1"/>
    <x v="0"/>
    <x v="697"/>
    <x v="1"/>
  </r>
  <r>
    <n v="15716164"/>
    <x v="217"/>
    <x v="1"/>
    <x v="0"/>
    <x v="18"/>
    <x v="2"/>
    <x v="460"/>
    <x v="0"/>
    <x v="1"/>
    <x v="0"/>
    <x v="698"/>
    <x v="1"/>
  </r>
  <r>
    <n v="15693814"/>
    <x v="314"/>
    <x v="2"/>
    <x v="1"/>
    <x v="45"/>
    <x v="5"/>
    <x v="1"/>
    <x v="2"/>
    <x v="1"/>
    <x v="0"/>
    <x v="699"/>
    <x v="1"/>
  </r>
  <r>
    <n v="15694272"/>
    <x v="44"/>
    <x v="1"/>
    <x v="1"/>
    <x v="13"/>
    <x v="4"/>
    <x v="461"/>
    <x v="0"/>
    <x v="1"/>
    <x v="1"/>
    <x v="700"/>
    <x v="1"/>
  </r>
  <r>
    <n v="15697307"/>
    <x v="315"/>
    <x v="2"/>
    <x v="1"/>
    <x v="8"/>
    <x v="8"/>
    <x v="1"/>
    <x v="2"/>
    <x v="1"/>
    <x v="0"/>
    <x v="701"/>
    <x v="1"/>
  </r>
  <r>
    <n v="15813741"/>
    <x v="51"/>
    <x v="2"/>
    <x v="1"/>
    <x v="45"/>
    <x v="7"/>
    <x v="462"/>
    <x v="0"/>
    <x v="0"/>
    <x v="1"/>
    <x v="702"/>
    <x v="1"/>
  </r>
  <r>
    <n v="15660101"/>
    <x v="316"/>
    <x v="1"/>
    <x v="1"/>
    <x v="20"/>
    <x v="1"/>
    <x v="463"/>
    <x v="2"/>
    <x v="1"/>
    <x v="0"/>
    <x v="703"/>
    <x v="1"/>
  </r>
  <r>
    <n v="15633537"/>
    <x v="249"/>
    <x v="0"/>
    <x v="0"/>
    <x v="17"/>
    <x v="1"/>
    <x v="464"/>
    <x v="2"/>
    <x v="1"/>
    <x v="0"/>
    <x v="704"/>
    <x v="1"/>
  </r>
  <r>
    <n v="15780804"/>
    <x v="317"/>
    <x v="1"/>
    <x v="1"/>
    <x v="3"/>
    <x v="0"/>
    <x v="465"/>
    <x v="0"/>
    <x v="0"/>
    <x v="1"/>
    <x v="705"/>
    <x v="1"/>
  </r>
  <r>
    <n v="15680998"/>
    <x v="231"/>
    <x v="1"/>
    <x v="1"/>
    <x v="15"/>
    <x v="0"/>
    <x v="1"/>
    <x v="0"/>
    <x v="1"/>
    <x v="1"/>
    <x v="706"/>
    <x v="1"/>
  </r>
  <r>
    <n v="15677538"/>
    <x v="87"/>
    <x v="1"/>
    <x v="1"/>
    <x v="12"/>
    <x v="5"/>
    <x v="1"/>
    <x v="0"/>
    <x v="1"/>
    <x v="1"/>
    <x v="707"/>
    <x v="1"/>
  </r>
  <r>
    <n v="15761986"/>
    <x v="318"/>
    <x v="2"/>
    <x v="0"/>
    <x v="26"/>
    <x v="2"/>
    <x v="466"/>
    <x v="0"/>
    <x v="1"/>
    <x v="0"/>
    <x v="708"/>
    <x v="1"/>
  </r>
  <r>
    <n v="15736879"/>
    <x v="310"/>
    <x v="1"/>
    <x v="1"/>
    <x v="50"/>
    <x v="4"/>
    <x v="1"/>
    <x v="2"/>
    <x v="0"/>
    <x v="0"/>
    <x v="709"/>
    <x v="1"/>
  </r>
  <r>
    <n v="15750658"/>
    <x v="319"/>
    <x v="1"/>
    <x v="1"/>
    <x v="32"/>
    <x v="9"/>
    <x v="1"/>
    <x v="1"/>
    <x v="0"/>
    <x v="0"/>
    <x v="710"/>
    <x v="1"/>
  </r>
  <r>
    <n v="15805565"/>
    <x v="142"/>
    <x v="0"/>
    <x v="1"/>
    <x v="13"/>
    <x v="5"/>
    <x v="467"/>
    <x v="0"/>
    <x v="1"/>
    <x v="0"/>
    <x v="711"/>
    <x v="1"/>
  </r>
  <r>
    <n v="15683553"/>
    <x v="164"/>
    <x v="1"/>
    <x v="0"/>
    <x v="40"/>
    <x v="0"/>
    <x v="1"/>
    <x v="2"/>
    <x v="0"/>
    <x v="0"/>
    <x v="712"/>
    <x v="1"/>
  </r>
  <r>
    <n v="15706552"/>
    <x v="320"/>
    <x v="1"/>
    <x v="1"/>
    <x v="14"/>
    <x v="5"/>
    <x v="468"/>
    <x v="0"/>
    <x v="0"/>
    <x v="1"/>
    <x v="713"/>
    <x v="1"/>
  </r>
  <r>
    <n v="15727556"/>
    <x v="304"/>
    <x v="2"/>
    <x v="0"/>
    <x v="48"/>
    <x v="0"/>
    <x v="469"/>
    <x v="0"/>
    <x v="1"/>
    <x v="1"/>
    <x v="714"/>
    <x v="1"/>
  </r>
  <r>
    <n v="15621075"/>
    <x v="228"/>
    <x v="0"/>
    <x v="0"/>
    <x v="21"/>
    <x v="4"/>
    <x v="470"/>
    <x v="2"/>
    <x v="1"/>
    <x v="0"/>
    <x v="715"/>
    <x v="1"/>
  </r>
  <r>
    <n v="15613786"/>
    <x v="155"/>
    <x v="2"/>
    <x v="1"/>
    <x v="48"/>
    <x v="3"/>
    <x v="1"/>
    <x v="2"/>
    <x v="1"/>
    <x v="1"/>
    <x v="716"/>
    <x v="1"/>
  </r>
  <r>
    <n v="15614215"/>
    <x v="182"/>
    <x v="1"/>
    <x v="1"/>
    <x v="44"/>
    <x v="7"/>
    <x v="1"/>
    <x v="2"/>
    <x v="0"/>
    <x v="1"/>
    <x v="717"/>
    <x v="1"/>
  </r>
  <r>
    <n v="15790355"/>
    <x v="321"/>
    <x v="0"/>
    <x v="1"/>
    <x v="14"/>
    <x v="0"/>
    <x v="471"/>
    <x v="2"/>
    <x v="0"/>
    <x v="0"/>
    <x v="718"/>
    <x v="1"/>
  </r>
  <r>
    <n v="15773890"/>
    <x v="9"/>
    <x v="1"/>
    <x v="1"/>
    <x v="29"/>
    <x v="0"/>
    <x v="1"/>
    <x v="2"/>
    <x v="1"/>
    <x v="1"/>
    <x v="719"/>
    <x v="1"/>
  </r>
  <r>
    <n v="15585036"/>
    <x v="161"/>
    <x v="2"/>
    <x v="0"/>
    <x v="32"/>
    <x v="2"/>
    <x v="1"/>
    <x v="2"/>
    <x v="1"/>
    <x v="1"/>
    <x v="720"/>
    <x v="1"/>
  </r>
  <r>
    <n v="15566292"/>
    <x v="278"/>
    <x v="2"/>
    <x v="1"/>
    <x v="14"/>
    <x v="4"/>
    <x v="1"/>
    <x v="2"/>
    <x v="0"/>
    <x v="1"/>
    <x v="721"/>
    <x v="1"/>
  </r>
  <r>
    <n v="15698839"/>
    <x v="322"/>
    <x v="0"/>
    <x v="1"/>
    <x v="22"/>
    <x v="3"/>
    <x v="472"/>
    <x v="2"/>
    <x v="1"/>
    <x v="1"/>
    <x v="722"/>
    <x v="1"/>
  </r>
  <r>
    <n v="15696859"/>
    <x v="165"/>
    <x v="1"/>
    <x v="1"/>
    <x v="21"/>
    <x v="8"/>
    <x v="1"/>
    <x v="2"/>
    <x v="0"/>
    <x v="0"/>
    <x v="723"/>
    <x v="1"/>
  </r>
  <r>
    <n v="15730460"/>
    <x v="67"/>
    <x v="1"/>
    <x v="1"/>
    <x v="32"/>
    <x v="6"/>
    <x v="1"/>
    <x v="0"/>
    <x v="0"/>
    <x v="0"/>
    <x v="724"/>
    <x v="1"/>
  </r>
  <r>
    <n v="15593773"/>
    <x v="323"/>
    <x v="2"/>
    <x v="1"/>
    <x v="35"/>
    <x v="2"/>
    <x v="1"/>
    <x v="2"/>
    <x v="0"/>
    <x v="0"/>
    <x v="725"/>
    <x v="1"/>
  </r>
  <r>
    <n v="15754105"/>
    <x v="166"/>
    <x v="1"/>
    <x v="1"/>
    <x v="32"/>
    <x v="0"/>
    <x v="473"/>
    <x v="0"/>
    <x v="0"/>
    <x v="0"/>
    <x v="726"/>
    <x v="1"/>
  </r>
  <r>
    <n v="15663252"/>
    <x v="39"/>
    <x v="2"/>
    <x v="0"/>
    <x v="26"/>
    <x v="1"/>
    <x v="1"/>
    <x v="2"/>
    <x v="1"/>
    <x v="1"/>
    <x v="727"/>
    <x v="1"/>
  </r>
  <r>
    <n v="15721181"/>
    <x v="80"/>
    <x v="2"/>
    <x v="1"/>
    <x v="22"/>
    <x v="7"/>
    <x v="1"/>
    <x v="2"/>
    <x v="1"/>
    <x v="0"/>
    <x v="728"/>
    <x v="1"/>
  </r>
  <r>
    <n v="15673570"/>
    <x v="24"/>
    <x v="1"/>
    <x v="1"/>
    <x v="32"/>
    <x v="1"/>
    <x v="1"/>
    <x v="2"/>
    <x v="0"/>
    <x v="1"/>
    <x v="729"/>
    <x v="1"/>
  </r>
  <r>
    <n v="15790314"/>
    <x v="283"/>
    <x v="1"/>
    <x v="1"/>
    <x v="18"/>
    <x v="10"/>
    <x v="1"/>
    <x v="2"/>
    <x v="0"/>
    <x v="1"/>
    <x v="730"/>
    <x v="1"/>
  </r>
  <r>
    <n v="15636673"/>
    <x v="101"/>
    <x v="1"/>
    <x v="1"/>
    <x v="20"/>
    <x v="4"/>
    <x v="474"/>
    <x v="0"/>
    <x v="1"/>
    <x v="1"/>
    <x v="731"/>
    <x v="1"/>
  </r>
  <r>
    <n v="15645772"/>
    <x v="38"/>
    <x v="1"/>
    <x v="1"/>
    <x v="40"/>
    <x v="1"/>
    <x v="1"/>
    <x v="2"/>
    <x v="1"/>
    <x v="1"/>
    <x v="732"/>
    <x v="1"/>
  </r>
  <r>
    <n v="15689294"/>
    <x v="298"/>
    <x v="0"/>
    <x v="1"/>
    <x v="15"/>
    <x v="2"/>
    <x v="475"/>
    <x v="0"/>
    <x v="1"/>
    <x v="0"/>
    <x v="733"/>
    <x v="1"/>
  </r>
  <r>
    <n v="15705639"/>
    <x v="2"/>
    <x v="1"/>
    <x v="0"/>
    <x v="2"/>
    <x v="9"/>
    <x v="476"/>
    <x v="2"/>
    <x v="1"/>
    <x v="0"/>
    <x v="734"/>
    <x v="1"/>
  </r>
  <r>
    <n v="15587535"/>
    <x v="324"/>
    <x v="2"/>
    <x v="0"/>
    <x v="22"/>
    <x v="0"/>
    <x v="477"/>
    <x v="0"/>
    <x v="1"/>
    <x v="0"/>
    <x v="735"/>
    <x v="1"/>
  </r>
  <r>
    <n v="15701164"/>
    <x v="234"/>
    <x v="1"/>
    <x v="0"/>
    <x v="8"/>
    <x v="3"/>
    <x v="478"/>
    <x v="0"/>
    <x v="1"/>
    <x v="1"/>
    <x v="736"/>
    <x v="1"/>
  </r>
  <r>
    <n v="15785611"/>
    <x v="83"/>
    <x v="0"/>
    <x v="1"/>
    <x v="12"/>
    <x v="2"/>
    <x v="479"/>
    <x v="0"/>
    <x v="1"/>
    <x v="1"/>
    <x v="737"/>
    <x v="1"/>
  </r>
  <r>
    <n v="15687946"/>
    <x v="37"/>
    <x v="1"/>
    <x v="0"/>
    <x v="19"/>
    <x v="6"/>
    <x v="480"/>
    <x v="0"/>
    <x v="1"/>
    <x v="1"/>
    <x v="738"/>
    <x v="1"/>
  </r>
  <r>
    <n v="15767954"/>
    <x v="72"/>
    <x v="0"/>
    <x v="0"/>
    <x v="2"/>
    <x v="2"/>
    <x v="481"/>
    <x v="2"/>
    <x v="1"/>
    <x v="1"/>
    <x v="739"/>
    <x v="1"/>
  </r>
  <r>
    <n v="15589493"/>
    <x v="154"/>
    <x v="0"/>
    <x v="1"/>
    <x v="38"/>
    <x v="4"/>
    <x v="482"/>
    <x v="2"/>
    <x v="1"/>
    <x v="0"/>
    <x v="740"/>
    <x v="1"/>
  </r>
  <r>
    <n v="15797227"/>
    <x v="3"/>
    <x v="1"/>
    <x v="1"/>
    <x v="2"/>
    <x v="9"/>
    <x v="1"/>
    <x v="2"/>
    <x v="1"/>
    <x v="1"/>
    <x v="741"/>
    <x v="1"/>
  </r>
  <r>
    <n v="15576623"/>
    <x v="23"/>
    <x v="1"/>
    <x v="1"/>
    <x v="20"/>
    <x v="0"/>
    <x v="1"/>
    <x v="2"/>
    <x v="1"/>
    <x v="0"/>
    <x v="742"/>
    <x v="1"/>
  </r>
  <r>
    <n v="15605284"/>
    <x v="235"/>
    <x v="1"/>
    <x v="1"/>
    <x v="48"/>
    <x v="4"/>
    <x v="1"/>
    <x v="2"/>
    <x v="1"/>
    <x v="1"/>
    <x v="743"/>
    <x v="1"/>
  </r>
  <r>
    <n v="15585595"/>
    <x v="144"/>
    <x v="1"/>
    <x v="0"/>
    <x v="2"/>
    <x v="4"/>
    <x v="483"/>
    <x v="2"/>
    <x v="0"/>
    <x v="1"/>
    <x v="744"/>
    <x v="1"/>
  </r>
  <r>
    <n v="15812750"/>
    <x v="4"/>
    <x v="1"/>
    <x v="1"/>
    <x v="43"/>
    <x v="7"/>
    <x v="484"/>
    <x v="0"/>
    <x v="1"/>
    <x v="1"/>
    <x v="745"/>
    <x v="1"/>
  </r>
  <r>
    <n v="15711540"/>
    <x v="186"/>
    <x v="1"/>
    <x v="0"/>
    <x v="34"/>
    <x v="6"/>
    <x v="1"/>
    <x v="0"/>
    <x v="1"/>
    <x v="1"/>
    <x v="746"/>
    <x v="1"/>
  </r>
  <r>
    <n v="15633283"/>
    <x v="325"/>
    <x v="1"/>
    <x v="1"/>
    <x v="35"/>
    <x v="9"/>
    <x v="1"/>
    <x v="2"/>
    <x v="1"/>
    <x v="0"/>
    <x v="747"/>
    <x v="1"/>
  </r>
  <r>
    <n v="15570134"/>
    <x v="0"/>
    <x v="1"/>
    <x v="0"/>
    <x v="35"/>
    <x v="7"/>
    <x v="485"/>
    <x v="2"/>
    <x v="1"/>
    <x v="1"/>
    <x v="748"/>
    <x v="1"/>
  </r>
  <r>
    <n v="15605918"/>
    <x v="72"/>
    <x v="0"/>
    <x v="1"/>
    <x v="28"/>
    <x v="0"/>
    <x v="486"/>
    <x v="2"/>
    <x v="0"/>
    <x v="0"/>
    <x v="749"/>
    <x v="1"/>
  </r>
  <r>
    <n v="15642937"/>
    <x v="292"/>
    <x v="1"/>
    <x v="0"/>
    <x v="22"/>
    <x v="5"/>
    <x v="1"/>
    <x v="2"/>
    <x v="1"/>
    <x v="0"/>
    <x v="750"/>
    <x v="1"/>
  </r>
  <r>
    <n v="15710424"/>
    <x v="180"/>
    <x v="1"/>
    <x v="1"/>
    <x v="14"/>
    <x v="3"/>
    <x v="1"/>
    <x v="0"/>
    <x v="1"/>
    <x v="1"/>
    <x v="751"/>
    <x v="1"/>
  </r>
  <r>
    <n v="15798398"/>
    <x v="242"/>
    <x v="1"/>
    <x v="0"/>
    <x v="14"/>
    <x v="3"/>
    <x v="487"/>
    <x v="0"/>
    <x v="0"/>
    <x v="0"/>
    <x v="752"/>
    <x v="1"/>
  </r>
  <r>
    <n v="15653253"/>
    <x v="141"/>
    <x v="2"/>
    <x v="1"/>
    <x v="1"/>
    <x v="9"/>
    <x v="488"/>
    <x v="0"/>
    <x v="1"/>
    <x v="1"/>
    <x v="753"/>
    <x v="1"/>
  </r>
  <r>
    <n v="15747795"/>
    <x v="261"/>
    <x v="0"/>
    <x v="0"/>
    <x v="12"/>
    <x v="3"/>
    <x v="489"/>
    <x v="0"/>
    <x v="1"/>
    <x v="1"/>
    <x v="754"/>
    <x v="1"/>
  </r>
  <r>
    <n v="15603134"/>
    <x v="175"/>
    <x v="2"/>
    <x v="0"/>
    <x v="11"/>
    <x v="8"/>
    <x v="490"/>
    <x v="0"/>
    <x v="0"/>
    <x v="1"/>
    <x v="755"/>
    <x v="1"/>
  </r>
  <r>
    <n v="15633461"/>
    <x v="233"/>
    <x v="0"/>
    <x v="1"/>
    <x v="12"/>
    <x v="0"/>
    <x v="491"/>
    <x v="0"/>
    <x v="1"/>
    <x v="1"/>
    <x v="756"/>
    <x v="1"/>
  </r>
  <r>
    <n v="15754084"/>
    <x v="78"/>
    <x v="2"/>
    <x v="1"/>
    <x v="35"/>
    <x v="4"/>
    <x v="492"/>
    <x v="0"/>
    <x v="1"/>
    <x v="1"/>
    <x v="757"/>
    <x v="1"/>
  </r>
  <r>
    <n v="15812518"/>
    <x v="268"/>
    <x v="2"/>
    <x v="0"/>
    <x v="32"/>
    <x v="10"/>
    <x v="493"/>
    <x v="0"/>
    <x v="0"/>
    <x v="1"/>
    <x v="758"/>
    <x v="1"/>
  </r>
  <r>
    <n v="15605447"/>
    <x v="83"/>
    <x v="1"/>
    <x v="1"/>
    <x v="16"/>
    <x v="6"/>
    <x v="494"/>
    <x v="0"/>
    <x v="1"/>
    <x v="0"/>
    <x v="759"/>
    <x v="1"/>
  </r>
  <r>
    <n v="15655961"/>
    <x v="140"/>
    <x v="0"/>
    <x v="1"/>
    <x v="38"/>
    <x v="4"/>
    <x v="495"/>
    <x v="0"/>
    <x v="1"/>
    <x v="0"/>
    <x v="760"/>
    <x v="1"/>
  </r>
  <r>
    <n v="15603830"/>
    <x v="218"/>
    <x v="2"/>
    <x v="1"/>
    <x v="14"/>
    <x v="3"/>
    <x v="1"/>
    <x v="2"/>
    <x v="1"/>
    <x v="0"/>
    <x v="761"/>
    <x v="1"/>
  </r>
  <r>
    <n v="15704770"/>
    <x v="75"/>
    <x v="1"/>
    <x v="1"/>
    <x v="45"/>
    <x v="4"/>
    <x v="496"/>
    <x v="2"/>
    <x v="0"/>
    <x v="1"/>
    <x v="762"/>
    <x v="1"/>
  </r>
  <r>
    <n v="15682757"/>
    <x v="277"/>
    <x v="1"/>
    <x v="1"/>
    <x v="13"/>
    <x v="2"/>
    <x v="1"/>
    <x v="2"/>
    <x v="1"/>
    <x v="0"/>
    <x v="763"/>
    <x v="1"/>
  </r>
  <r>
    <n v="15812878"/>
    <x v="242"/>
    <x v="0"/>
    <x v="0"/>
    <x v="14"/>
    <x v="6"/>
    <x v="497"/>
    <x v="0"/>
    <x v="0"/>
    <x v="1"/>
    <x v="764"/>
    <x v="1"/>
  </r>
  <r>
    <n v="15708916"/>
    <x v="296"/>
    <x v="1"/>
    <x v="1"/>
    <x v="12"/>
    <x v="10"/>
    <x v="1"/>
    <x v="2"/>
    <x v="1"/>
    <x v="0"/>
    <x v="765"/>
    <x v="1"/>
  </r>
  <r>
    <n v="15626114"/>
    <x v="326"/>
    <x v="1"/>
    <x v="1"/>
    <x v="43"/>
    <x v="3"/>
    <x v="498"/>
    <x v="0"/>
    <x v="1"/>
    <x v="0"/>
    <x v="766"/>
    <x v="1"/>
  </r>
  <r>
    <n v="15654060"/>
    <x v="327"/>
    <x v="1"/>
    <x v="1"/>
    <x v="18"/>
    <x v="6"/>
    <x v="1"/>
    <x v="2"/>
    <x v="0"/>
    <x v="1"/>
    <x v="767"/>
    <x v="1"/>
  </r>
  <r>
    <n v="15747542"/>
    <x v="126"/>
    <x v="1"/>
    <x v="1"/>
    <x v="31"/>
    <x v="5"/>
    <x v="1"/>
    <x v="2"/>
    <x v="1"/>
    <x v="1"/>
    <x v="768"/>
    <x v="1"/>
  </r>
  <r>
    <n v="15740900"/>
    <x v="105"/>
    <x v="1"/>
    <x v="1"/>
    <x v="8"/>
    <x v="7"/>
    <x v="1"/>
    <x v="2"/>
    <x v="1"/>
    <x v="1"/>
    <x v="769"/>
    <x v="1"/>
  </r>
  <r>
    <n v="15745012"/>
    <x v="132"/>
    <x v="1"/>
    <x v="0"/>
    <x v="28"/>
    <x v="7"/>
    <x v="1"/>
    <x v="2"/>
    <x v="1"/>
    <x v="1"/>
    <x v="770"/>
    <x v="1"/>
  </r>
  <r>
    <n v="15760861"/>
    <x v="60"/>
    <x v="1"/>
    <x v="1"/>
    <x v="28"/>
    <x v="4"/>
    <x v="499"/>
    <x v="0"/>
    <x v="1"/>
    <x v="1"/>
    <x v="771"/>
    <x v="1"/>
  </r>
  <r>
    <n v="15578980"/>
    <x v="61"/>
    <x v="2"/>
    <x v="0"/>
    <x v="40"/>
    <x v="2"/>
    <x v="1"/>
    <x v="2"/>
    <x v="1"/>
    <x v="1"/>
    <x v="772"/>
    <x v="1"/>
  </r>
  <r>
    <n v="15760431"/>
    <x v="39"/>
    <x v="1"/>
    <x v="1"/>
    <x v="12"/>
    <x v="4"/>
    <x v="1"/>
    <x v="2"/>
    <x v="1"/>
    <x v="1"/>
    <x v="773"/>
    <x v="1"/>
  </r>
  <r>
    <n v="15794916"/>
    <x v="231"/>
    <x v="1"/>
    <x v="1"/>
    <x v="18"/>
    <x v="5"/>
    <x v="500"/>
    <x v="0"/>
    <x v="1"/>
    <x v="1"/>
    <x v="774"/>
    <x v="1"/>
  </r>
  <r>
    <n v="15751208"/>
    <x v="150"/>
    <x v="2"/>
    <x v="1"/>
    <x v="27"/>
    <x v="9"/>
    <x v="501"/>
    <x v="0"/>
    <x v="1"/>
    <x v="1"/>
    <x v="775"/>
    <x v="1"/>
  </r>
  <r>
    <n v="15578186"/>
    <x v="328"/>
    <x v="0"/>
    <x v="1"/>
    <x v="32"/>
    <x v="1"/>
    <x v="502"/>
    <x v="2"/>
    <x v="1"/>
    <x v="0"/>
    <x v="776"/>
    <x v="1"/>
  </r>
  <r>
    <n v="15705521"/>
    <x v="111"/>
    <x v="0"/>
    <x v="0"/>
    <x v="40"/>
    <x v="10"/>
    <x v="503"/>
    <x v="0"/>
    <x v="1"/>
    <x v="0"/>
    <x v="777"/>
    <x v="1"/>
  </r>
  <r>
    <n v="15755648"/>
    <x v="145"/>
    <x v="1"/>
    <x v="0"/>
    <x v="47"/>
    <x v="9"/>
    <x v="504"/>
    <x v="0"/>
    <x v="1"/>
    <x v="0"/>
    <x v="778"/>
    <x v="1"/>
  </r>
  <r>
    <n v="15785869"/>
    <x v="308"/>
    <x v="1"/>
    <x v="0"/>
    <x v="45"/>
    <x v="5"/>
    <x v="1"/>
    <x v="2"/>
    <x v="1"/>
    <x v="0"/>
    <x v="779"/>
    <x v="1"/>
  </r>
  <r>
    <n v="15798888"/>
    <x v="126"/>
    <x v="0"/>
    <x v="0"/>
    <x v="20"/>
    <x v="4"/>
    <x v="505"/>
    <x v="0"/>
    <x v="1"/>
    <x v="1"/>
    <x v="780"/>
    <x v="1"/>
  </r>
  <r>
    <n v="15712287"/>
    <x v="177"/>
    <x v="1"/>
    <x v="0"/>
    <x v="58"/>
    <x v="3"/>
    <x v="1"/>
    <x v="2"/>
    <x v="1"/>
    <x v="1"/>
    <x v="781"/>
    <x v="1"/>
  </r>
  <r>
    <n v="15805112"/>
    <x v="329"/>
    <x v="1"/>
    <x v="1"/>
    <x v="12"/>
    <x v="5"/>
    <x v="506"/>
    <x v="0"/>
    <x v="1"/>
    <x v="0"/>
    <x v="782"/>
    <x v="1"/>
  </r>
  <r>
    <n v="15723873"/>
    <x v="268"/>
    <x v="2"/>
    <x v="1"/>
    <x v="20"/>
    <x v="2"/>
    <x v="507"/>
    <x v="0"/>
    <x v="0"/>
    <x v="0"/>
    <x v="783"/>
    <x v="1"/>
  </r>
  <r>
    <n v="15803136"/>
    <x v="265"/>
    <x v="0"/>
    <x v="0"/>
    <x v="18"/>
    <x v="8"/>
    <x v="508"/>
    <x v="2"/>
    <x v="1"/>
    <x v="0"/>
    <x v="784"/>
    <x v="1"/>
  </r>
  <r>
    <n v="15702741"/>
    <x v="70"/>
    <x v="1"/>
    <x v="1"/>
    <x v="26"/>
    <x v="9"/>
    <x v="509"/>
    <x v="0"/>
    <x v="1"/>
    <x v="0"/>
    <x v="785"/>
    <x v="1"/>
  </r>
  <r>
    <n v="15812007"/>
    <x v="42"/>
    <x v="2"/>
    <x v="1"/>
    <x v="45"/>
    <x v="7"/>
    <x v="1"/>
    <x v="2"/>
    <x v="1"/>
    <x v="1"/>
    <x v="786"/>
    <x v="1"/>
  </r>
  <r>
    <n v="15800440"/>
    <x v="166"/>
    <x v="2"/>
    <x v="1"/>
    <x v="19"/>
    <x v="4"/>
    <x v="510"/>
    <x v="0"/>
    <x v="0"/>
    <x v="1"/>
    <x v="787"/>
    <x v="1"/>
  </r>
  <r>
    <n v="15692761"/>
    <x v="308"/>
    <x v="1"/>
    <x v="1"/>
    <x v="14"/>
    <x v="1"/>
    <x v="1"/>
    <x v="0"/>
    <x v="1"/>
    <x v="0"/>
    <x v="788"/>
    <x v="1"/>
  </r>
  <r>
    <n v="15763063"/>
    <x v="222"/>
    <x v="2"/>
    <x v="0"/>
    <x v="45"/>
    <x v="8"/>
    <x v="511"/>
    <x v="0"/>
    <x v="1"/>
    <x v="0"/>
    <x v="789"/>
    <x v="1"/>
  </r>
  <r>
    <n v="15810978"/>
    <x v="164"/>
    <x v="2"/>
    <x v="0"/>
    <x v="49"/>
    <x v="4"/>
    <x v="1"/>
    <x v="2"/>
    <x v="1"/>
    <x v="1"/>
    <x v="790"/>
    <x v="1"/>
  </r>
  <r>
    <n v="15662085"/>
    <x v="211"/>
    <x v="1"/>
    <x v="0"/>
    <x v="26"/>
    <x v="1"/>
    <x v="1"/>
    <x v="0"/>
    <x v="1"/>
    <x v="1"/>
    <x v="791"/>
    <x v="1"/>
  </r>
  <r>
    <n v="15739438"/>
    <x v="138"/>
    <x v="1"/>
    <x v="1"/>
    <x v="13"/>
    <x v="10"/>
    <x v="1"/>
    <x v="2"/>
    <x v="1"/>
    <x v="0"/>
    <x v="792"/>
    <x v="1"/>
  </r>
  <r>
    <n v="15750141"/>
    <x v="49"/>
    <x v="0"/>
    <x v="0"/>
    <x v="14"/>
    <x v="2"/>
    <x v="512"/>
    <x v="2"/>
    <x v="1"/>
    <x v="0"/>
    <x v="793"/>
    <x v="1"/>
  </r>
  <r>
    <n v="15673693"/>
    <x v="252"/>
    <x v="1"/>
    <x v="0"/>
    <x v="48"/>
    <x v="10"/>
    <x v="513"/>
    <x v="0"/>
    <x v="0"/>
    <x v="1"/>
    <x v="794"/>
    <x v="1"/>
  </r>
  <r>
    <n v="15576352"/>
    <x v="225"/>
    <x v="2"/>
    <x v="0"/>
    <x v="0"/>
    <x v="2"/>
    <x v="1"/>
    <x v="2"/>
    <x v="0"/>
    <x v="1"/>
    <x v="795"/>
    <x v="1"/>
  </r>
  <r>
    <n v="15581197"/>
    <x v="302"/>
    <x v="1"/>
    <x v="0"/>
    <x v="6"/>
    <x v="2"/>
    <x v="514"/>
    <x v="0"/>
    <x v="0"/>
    <x v="1"/>
    <x v="796"/>
    <x v="1"/>
  </r>
  <r>
    <n v="15613319"/>
    <x v="58"/>
    <x v="1"/>
    <x v="0"/>
    <x v="40"/>
    <x v="10"/>
    <x v="1"/>
    <x v="0"/>
    <x v="0"/>
    <x v="0"/>
    <x v="797"/>
    <x v="1"/>
  </r>
  <r>
    <n v="15716186"/>
    <x v="225"/>
    <x v="1"/>
    <x v="0"/>
    <x v="12"/>
    <x v="6"/>
    <x v="1"/>
    <x v="2"/>
    <x v="1"/>
    <x v="0"/>
    <x v="798"/>
    <x v="1"/>
  </r>
  <r>
    <n v="15753719"/>
    <x v="18"/>
    <x v="0"/>
    <x v="0"/>
    <x v="13"/>
    <x v="1"/>
    <x v="515"/>
    <x v="0"/>
    <x v="1"/>
    <x v="0"/>
    <x v="799"/>
    <x v="1"/>
  </r>
  <r>
    <n v="15808473"/>
    <x v="44"/>
    <x v="1"/>
    <x v="1"/>
    <x v="59"/>
    <x v="4"/>
    <x v="1"/>
    <x v="2"/>
    <x v="0"/>
    <x v="1"/>
    <x v="800"/>
    <x v="1"/>
  </r>
  <r>
    <n v="15731511"/>
    <x v="330"/>
    <x v="1"/>
    <x v="1"/>
    <x v="21"/>
    <x v="5"/>
    <x v="516"/>
    <x v="2"/>
    <x v="1"/>
    <x v="0"/>
    <x v="801"/>
    <x v="1"/>
  </r>
  <r>
    <n v="15666252"/>
    <x v="29"/>
    <x v="2"/>
    <x v="1"/>
    <x v="17"/>
    <x v="1"/>
    <x v="1"/>
    <x v="2"/>
    <x v="1"/>
    <x v="1"/>
    <x v="802"/>
    <x v="1"/>
  </r>
  <r>
    <n v="15571816"/>
    <x v="39"/>
    <x v="2"/>
    <x v="0"/>
    <x v="60"/>
    <x v="0"/>
    <x v="1"/>
    <x v="0"/>
    <x v="1"/>
    <x v="1"/>
    <x v="803"/>
    <x v="1"/>
  </r>
  <r>
    <n v="15754713"/>
    <x v="222"/>
    <x v="2"/>
    <x v="1"/>
    <x v="20"/>
    <x v="8"/>
    <x v="517"/>
    <x v="0"/>
    <x v="1"/>
    <x v="1"/>
    <x v="804"/>
    <x v="1"/>
  </r>
  <r>
    <n v="15631868"/>
    <x v="304"/>
    <x v="2"/>
    <x v="1"/>
    <x v="14"/>
    <x v="6"/>
    <x v="518"/>
    <x v="0"/>
    <x v="1"/>
    <x v="1"/>
    <x v="805"/>
    <x v="1"/>
  </r>
  <r>
    <n v="15588537"/>
    <x v="56"/>
    <x v="2"/>
    <x v="0"/>
    <x v="18"/>
    <x v="1"/>
    <x v="519"/>
    <x v="0"/>
    <x v="1"/>
    <x v="0"/>
    <x v="806"/>
    <x v="1"/>
  </r>
  <r>
    <n v="15578977"/>
    <x v="331"/>
    <x v="1"/>
    <x v="1"/>
    <x v="8"/>
    <x v="1"/>
    <x v="1"/>
    <x v="2"/>
    <x v="1"/>
    <x v="0"/>
    <x v="807"/>
    <x v="1"/>
  </r>
  <r>
    <n v="15686983"/>
    <x v="211"/>
    <x v="0"/>
    <x v="0"/>
    <x v="45"/>
    <x v="8"/>
    <x v="520"/>
    <x v="2"/>
    <x v="0"/>
    <x v="1"/>
    <x v="808"/>
    <x v="1"/>
  </r>
  <r>
    <n v="15794278"/>
    <x v="13"/>
    <x v="2"/>
    <x v="1"/>
    <x v="39"/>
    <x v="7"/>
    <x v="521"/>
    <x v="0"/>
    <x v="1"/>
    <x v="1"/>
    <x v="809"/>
    <x v="1"/>
  </r>
  <r>
    <n v="15592979"/>
    <x v="128"/>
    <x v="0"/>
    <x v="0"/>
    <x v="8"/>
    <x v="7"/>
    <x v="522"/>
    <x v="2"/>
    <x v="0"/>
    <x v="0"/>
    <x v="810"/>
    <x v="1"/>
  </r>
  <r>
    <n v="15803406"/>
    <x v="332"/>
    <x v="1"/>
    <x v="0"/>
    <x v="48"/>
    <x v="4"/>
    <x v="523"/>
    <x v="0"/>
    <x v="0"/>
    <x v="1"/>
    <x v="811"/>
    <x v="1"/>
  </r>
  <r>
    <n v="15686776"/>
    <x v="286"/>
    <x v="1"/>
    <x v="0"/>
    <x v="26"/>
    <x v="7"/>
    <x v="524"/>
    <x v="2"/>
    <x v="1"/>
    <x v="0"/>
    <x v="812"/>
    <x v="1"/>
  </r>
  <r>
    <n v="15716835"/>
    <x v="257"/>
    <x v="1"/>
    <x v="1"/>
    <x v="43"/>
    <x v="9"/>
    <x v="525"/>
    <x v="0"/>
    <x v="1"/>
    <x v="1"/>
    <x v="813"/>
    <x v="1"/>
  </r>
  <r>
    <n v="15625524"/>
    <x v="133"/>
    <x v="1"/>
    <x v="1"/>
    <x v="11"/>
    <x v="0"/>
    <x v="1"/>
    <x v="2"/>
    <x v="1"/>
    <x v="1"/>
    <x v="814"/>
    <x v="1"/>
  </r>
  <r>
    <n v="15625759"/>
    <x v="169"/>
    <x v="1"/>
    <x v="1"/>
    <x v="13"/>
    <x v="1"/>
    <x v="1"/>
    <x v="2"/>
    <x v="1"/>
    <x v="0"/>
    <x v="815"/>
    <x v="1"/>
  </r>
  <r>
    <n v="15665790"/>
    <x v="107"/>
    <x v="0"/>
    <x v="1"/>
    <x v="4"/>
    <x v="5"/>
    <x v="526"/>
    <x v="2"/>
    <x v="1"/>
    <x v="0"/>
    <x v="816"/>
    <x v="1"/>
  </r>
  <r>
    <n v="15716334"/>
    <x v="39"/>
    <x v="2"/>
    <x v="0"/>
    <x v="21"/>
    <x v="6"/>
    <x v="527"/>
    <x v="0"/>
    <x v="1"/>
    <x v="1"/>
    <x v="817"/>
    <x v="1"/>
  </r>
  <r>
    <n v="15747358"/>
    <x v="59"/>
    <x v="0"/>
    <x v="1"/>
    <x v="33"/>
    <x v="2"/>
    <x v="528"/>
    <x v="0"/>
    <x v="1"/>
    <x v="1"/>
    <x v="818"/>
    <x v="1"/>
  </r>
  <r>
    <n v="15674398"/>
    <x v="79"/>
    <x v="1"/>
    <x v="1"/>
    <x v="12"/>
    <x v="2"/>
    <x v="1"/>
    <x v="2"/>
    <x v="0"/>
    <x v="0"/>
    <x v="819"/>
    <x v="1"/>
  </r>
  <r>
    <n v="15786905"/>
    <x v="94"/>
    <x v="0"/>
    <x v="0"/>
    <x v="11"/>
    <x v="9"/>
    <x v="529"/>
    <x v="2"/>
    <x v="0"/>
    <x v="0"/>
    <x v="820"/>
    <x v="1"/>
  </r>
  <r>
    <n v="15698474"/>
    <x v="70"/>
    <x v="0"/>
    <x v="0"/>
    <x v="9"/>
    <x v="4"/>
    <x v="530"/>
    <x v="2"/>
    <x v="1"/>
    <x v="1"/>
    <x v="821"/>
    <x v="1"/>
  </r>
  <r>
    <n v="15733797"/>
    <x v="234"/>
    <x v="1"/>
    <x v="1"/>
    <x v="14"/>
    <x v="0"/>
    <x v="1"/>
    <x v="2"/>
    <x v="1"/>
    <x v="0"/>
    <x v="822"/>
    <x v="1"/>
  </r>
  <r>
    <n v="15777892"/>
    <x v="49"/>
    <x v="0"/>
    <x v="1"/>
    <x v="32"/>
    <x v="2"/>
    <x v="531"/>
    <x v="0"/>
    <x v="1"/>
    <x v="1"/>
    <x v="823"/>
    <x v="1"/>
  </r>
  <r>
    <n v="15750181"/>
    <x v="113"/>
    <x v="0"/>
    <x v="1"/>
    <x v="18"/>
    <x v="1"/>
    <x v="532"/>
    <x v="2"/>
    <x v="0"/>
    <x v="0"/>
    <x v="824"/>
    <x v="1"/>
  </r>
  <r>
    <n v="15603436"/>
    <x v="209"/>
    <x v="2"/>
    <x v="0"/>
    <x v="49"/>
    <x v="6"/>
    <x v="533"/>
    <x v="2"/>
    <x v="0"/>
    <x v="1"/>
    <x v="825"/>
    <x v="1"/>
  </r>
  <r>
    <n v="15781307"/>
    <x v="259"/>
    <x v="0"/>
    <x v="1"/>
    <x v="32"/>
    <x v="5"/>
    <x v="534"/>
    <x v="2"/>
    <x v="1"/>
    <x v="0"/>
    <x v="826"/>
    <x v="1"/>
  </r>
  <r>
    <n v="15781465"/>
    <x v="145"/>
    <x v="0"/>
    <x v="0"/>
    <x v="34"/>
    <x v="9"/>
    <x v="535"/>
    <x v="0"/>
    <x v="1"/>
    <x v="0"/>
    <x v="827"/>
    <x v="1"/>
  </r>
  <r>
    <n v="15600882"/>
    <x v="72"/>
    <x v="2"/>
    <x v="0"/>
    <x v="35"/>
    <x v="5"/>
    <x v="1"/>
    <x v="2"/>
    <x v="1"/>
    <x v="1"/>
    <x v="828"/>
    <x v="1"/>
  </r>
  <r>
    <n v="15601848"/>
    <x v="209"/>
    <x v="1"/>
    <x v="1"/>
    <x v="35"/>
    <x v="6"/>
    <x v="1"/>
    <x v="2"/>
    <x v="1"/>
    <x v="0"/>
    <x v="829"/>
    <x v="1"/>
  </r>
  <r>
    <n v="15594720"/>
    <x v="322"/>
    <x v="0"/>
    <x v="0"/>
    <x v="35"/>
    <x v="9"/>
    <x v="536"/>
    <x v="2"/>
    <x v="1"/>
    <x v="1"/>
    <x v="830"/>
    <x v="1"/>
  </r>
  <r>
    <n v="15735203"/>
    <x v="190"/>
    <x v="0"/>
    <x v="0"/>
    <x v="26"/>
    <x v="4"/>
    <x v="537"/>
    <x v="0"/>
    <x v="1"/>
    <x v="1"/>
    <x v="831"/>
    <x v="1"/>
  </r>
  <r>
    <n v="15787174"/>
    <x v="133"/>
    <x v="1"/>
    <x v="0"/>
    <x v="32"/>
    <x v="4"/>
    <x v="1"/>
    <x v="2"/>
    <x v="0"/>
    <x v="1"/>
    <x v="832"/>
    <x v="1"/>
  </r>
  <r>
    <n v="15785819"/>
    <x v="157"/>
    <x v="1"/>
    <x v="1"/>
    <x v="12"/>
    <x v="2"/>
    <x v="1"/>
    <x v="2"/>
    <x v="1"/>
    <x v="1"/>
    <x v="833"/>
    <x v="1"/>
  </r>
  <r>
    <n v="15670755"/>
    <x v="166"/>
    <x v="1"/>
    <x v="1"/>
    <x v="10"/>
    <x v="9"/>
    <x v="1"/>
    <x v="2"/>
    <x v="1"/>
    <x v="1"/>
    <x v="834"/>
    <x v="1"/>
  </r>
  <r>
    <n v="15716155"/>
    <x v="333"/>
    <x v="1"/>
    <x v="0"/>
    <x v="14"/>
    <x v="0"/>
    <x v="538"/>
    <x v="0"/>
    <x v="0"/>
    <x v="0"/>
    <x v="835"/>
    <x v="1"/>
  </r>
  <r>
    <n v="15596914"/>
    <x v="198"/>
    <x v="0"/>
    <x v="0"/>
    <x v="20"/>
    <x v="6"/>
    <x v="539"/>
    <x v="2"/>
    <x v="1"/>
    <x v="1"/>
    <x v="836"/>
    <x v="1"/>
  </r>
  <r>
    <n v="15697497"/>
    <x v="334"/>
    <x v="1"/>
    <x v="0"/>
    <x v="21"/>
    <x v="1"/>
    <x v="540"/>
    <x v="2"/>
    <x v="1"/>
    <x v="1"/>
    <x v="837"/>
    <x v="1"/>
  </r>
  <r>
    <n v="15634141"/>
    <x v="335"/>
    <x v="0"/>
    <x v="0"/>
    <x v="17"/>
    <x v="9"/>
    <x v="541"/>
    <x v="2"/>
    <x v="1"/>
    <x v="0"/>
    <x v="838"/>
    <x v="1"/>
  </r>
  <r>
    <n v="15585388"/>
    <x v="19"/>
    <x v="0"/>
    <x v="1"/>
    <x v="20"/>
    <x v="1"/>
    <x v="542"/>
    <x v="2"/>
    <x v="1"/>
    <x v="1"/>
    <x v="839"/>
    <x v="1"/>
  </r>
  <r>
    <n v="15660211"/>
    <x v="102"/>
    <x v="0"/>
    <x v="1"/>
    <x v="35"/>
    <x v="5"/>
    <x v="543"/>
    <x v="2"/>
    <x v="1"/>
    <x v="0"/>
    <x v="840"/>
    <x v="1"/>
  </r>
  <r>
    <n v="15593365"/>
    <x v="302"/>
    <x v="2"/>
    <x v="1"/>
    <x v="4"/>
    <x v="6"/>
    <x v="544"/>
    <x v="0"/>
    <x v="1"/>
    <x v="1"/>
    <x v="841"/>
    <x v="1"/>
  </r>
  <r>
    <n v="15759298"/>
    <x v="219"/>
    <x v="2"/>
    <x v="1"/>
    <x v="38"/>
    <x v="8"/>
    <x v="545"/>
    <x v="0"/>
    <x v="1"/>
    <x v="1"/>
    <x v="842"/>
    <x v="1"/>
  </r>
  <r>
    <n v="15567832"/>
    <x v="292"/>
    <x v="1"/>
    <x v="0"/>
    <x v="11"/>
    <x v="5"/>
    <x v="546"/>
    <x v="0"/>
    <x v="1"/>
    <x v="0"/>
    <x v="843"/>
    <x v="1"/>
  </r>
  <r>
    <n v="15769974"/>
    <x v="52"/>
    <x v="2"/>
    <x v="0"/>
    <x v="35"/>
    <x v="9"/>
    <x v="547"/>
    <x v="0"/>
    <x v="0"/>
    <x v="0"/>
    <x v="844"/>
    <x v="1"/>
  </r>
  <r>
    <n v="15611759"/>
    <x v="39"/>
    <x v="2"/>
    <x v="0"/>
    <x v="0"/>
    <x v="9"/>
    <x v="548"/>
    <x v="2"/>
    <x v="1"/>
    <x v="1"/>
    <x v="845"/>
    <x v="1"/>
  </r>
  <r>
    <n v="15605926"/>
    <x v="283"/>
    <x v="0"/>
    <x v="1"/>
    <x v="60"/>
    <x v="1"/>
    <x v="549"/>
    <x v="2"/>
    <x v="0"/>
    <x v="1"/>
    <x v="846"/>
    <x v="1"/>
  </r>
  <r>
    <n v="15797960"/>
    <x v="314"/>
    <x v="0"/>
    <x v="0"/>
    <x v="33"/>
    <x v="10"/>
    <x v="550"/>
    <x v="0"/>
    <x v="1"/>
    <x v="0"/>
    <x v="847"/>
    <x v="1"/>
  </r>
  <r>
    <n v="15591711"/>
    <x v="89"/>
    <x v="2"/>
    <x v="1"/>
    <x v="12"/>
    <x v="10"/>
    <x v="551"/>
    <x v="0"/>
    <x v="1"/>
    <x v="0"/>
    <x v="848"/>
    <x v="1"/>
  </r>
  <r>
    <n v="15662397"/>
    <x v="226"/>
    <x v="1"/>
    <x v="0"/>
    <x v="17"/>
    <x v="0"/>
    <x v="552"/>
    <x v="0"/>
    <x v="1"/>
    <x v="1"/>
    <x v="849"/>
    <x v="1"/>
  </r>
  <r>
    <n v="15704769"/>
    <x v="276"/>
    <x v="1"/>
    <x v="0"/>
    <x v="39"/>
    <x v="0"/>
    <x v="553"/>
    <x v="2"/>
    <x v="0"/>
    <x v="1"/>
    <x v="850"/>
    <x v="1"/>
  </r>
  <r>
    <n v="15797736"/>
    <x v="336"/>
    <x v="1"/>
    <x v="1"/>
    <x v="34"/>
    <x v="3"/>
    <x v="554"/>
    <x v="0"/>
    <x v="1"/>
    <x v="1"/>
    <x v="851"/>
    <x v="1"/>
  </r>
  <r>
    <n v="15640059"/>
    <x v="321"/>
    <x v="1"/>
    <x v="1"/>
    <x v="11"/>
    <x v="0"/>
    <x v="1"/>
    <x v="2"/>
    <x v="1"/>
    <x v="1"/>
    <x v="852"/>
    <x v="1"/>
  </r>
  <r>
    <n v="15733616"/>
    <x v="314"/>
    <x v="1"/>
    <x v="1"/>
    <x v="11"/>
    <x v="0"/>
    <x v="555"/>
    <x v="0"/>
    <x v="1"/>
    <x v="1"/>
    <x v="853"/>
    <x v="1"/>
  </r>
  <r>
    <n v="15655339"/>
    <x v="14"/>
    <x v="1"/>
    <x v="1"/>
    <x v="14"/>
    <x v="4"/>
    <x v="556"/>
    <x v="0"/>
    <x v="1"/>
    <x v="0"/>
    <x v="854"/>
    <x v="1"/>
  </r>
  <r>
    <n v="15640442"/>
    <x v="182"/>
    <x v="1"/>
    <x v="1"/>
    <x v="20"/>
    <x v="3"/>
    <x v="557"/>
    <x v="0"/>
    <x v="0"/>
    <x v="0"/>
    <x v="855"/>
    <x v="1"/>
  </r>
  <r>
    <n v="15803764"/>
    <x v="337"/>
    <x v="1"/>
    <x v="1"/>
    <x v="2"/>
    <x v="5"/>
    <x v="1"/>
    <x v="2"/>
    <x v="1"/>
    <x v="0"/>
    <x v="856"/>
    <x v="1"/>
  </r>
  <r>
    <n v="15669516"/>
    <x v="338"/>
    <x v="2"/>
    <x v="1"/>
    <x v="14"/>
    <x v="6"/>
    <x v="1"/>
    <x v="2"/>
    <x v="1"/>
    <x v="1"/>
    <x v="857"/>
    <x v="1"/>
  </r>
  <r>
    <n v="15646161"/>
    <x v="44"/>
    <x v="2"/>
    <x v="0"/>
    <x v="32"/>
    <x v="9"/>
    <x v="1"/>
    <x v="2"/>
    <x v="1"/>
    <x v="1"/>
    <x v="858"/>
    <x v="1"/>
  </r>
  <r>
    <n v="15795149"/>
    <x v="6"/>
    <x v="1"/>
    <x v="1"/>
    <x v="2"/>
    <x v="6"/>
    <x v="558"/>
    <x v="2"/>
    <x v="0"/>
    <x v="1"/>
    <x v="859"/>
    <x v="1"/>
  </r>
  <r>
    <n v="15622834"/>
    <x v="211"/>
    <x v="1"/>
    <x v="0"/>
    <x v="35"/>
    <x v="3"/>
    <x v="1"/>
    <x v="0"/>
    <x v="1"/>
    <x v="0"/>
    <x v="860"/>
    <x v="1"/>
  </r>
  <r>
    <n v="15599195"/>
    <x v="202"/>
    <x v="0"/>
    <x v="1"/>
    <x v="26"/>
    <x v="4"/>
    <x v="559"/>
    <x v="0"/>
    <x v="1"/>
    <x v="1"/>
    <x v="861"/>
    <x v="1"/>
  </r>
  <r>
    <n v="15633064"/>
    <x v="10"/>
    <x v="1"/>
    <x v="0"/>
    <x v="14"/>
    <x v="3"/>
    <x v="1"/>
    <x v="2"/>
    <x v="1"/>
    <x v="0"/>
    <x v="862"/>
    <x v="1"/>
  </r>
  <r>
    <n v="15782569"/>
    <x v="20"/>
    <x v="1"/>
    <x v="0"/>
    <x v="59"/>
    <x v="1"/>
    <x v="1"/>
    <x v="0"/>
    <x v="0"/>
    <x v="1"/>
    <x v="863"/>
    <x v="1"/>
  </r>
  <r>
    <n v="15650288"/>
    <x v="290"/>
    <x v="0"/>
    <x v="1"/>
    <x v="35"/>
    <x v="7"/>
    <x v="560"/>
    <x v="0"/>
    <x v="1"/>
    <x v="0"/>
    <x v="864"/>
    <x v="1"/>
  </r>
  <r>
    <n v="15707473"/>
    <x v="39"/>
    <x v="0"/>
    <x v="0"/>
    <x v="1"/>
    <x v="7"/>
    <x v="561"/>
    <x v="0"/>
    <x v="1"/>
    <x v="0"/>
    <x v="865"/>
    <x v="1"/>
  </r>
  <r>
    <n v="15711309"/>
    <x v="278"/>
    <x v="0"/>
    <x v="1"/>
    <x v="40"/>
    <x v="2"/>
    <x v="562"/>
    <x v="0"/>
    <x v="1"/>
    <x v="0"/>
    <x v="866"/>
    <x v="1"/>
  </r>
  <r>
    <n v="15613172"/>
    <x v="229"/>
    <x v="0"/>
    <x v="1"/>
    <x v="38"/>
    <x v="0"/>
    <x v="563"/>
    <x v="2"/>
    <x v="1"/>
    <x v="0"/>
    <x v="867"/>
    <x v="1"/>
  </r>
  <r>
    <n v="15670039"/>
    <x v="124"/>
    <x v="2"/>
    <x v="0"/>
    <x v="45"/>
    <x v="2"/>
    <x v="564"/>
    <x v="2"/>
    <x v="1"/>
    <x v="0"/>
    <x v="868"/>
    <x v="1"/>
  </r>
  <r>
    <n v="15611579"/>
    <x v="339"/>
    <x v="2"/>
    <x v="1"/>
    <x v="17"/>
    <x v="3"/>
    <x v="565"/>
    <x v="0"/>
    <x v="1"/>
    <x v="1"/>
    <x v="869"/>
    <x v="1"/>
  </r>
  <r>
    <n v="15672145"/>
    <x v="340"/>
    <x v="1"/>
    <x v="0"/>
    <x v="8"/>
    <x v="5"/>
    <x v="566"/>
    <x v="2"/>
    <x v="1"/>
    <x v="1"/>
    <x v="870"/>
    <x v="1"/>
  </r>
  <r>
    <n v="15736601"/>
    <x v="154"/>
    <x v="1"/>
    <x v="1"/>
    <x v="35"/>
    <x v="3"/>
    <x v="567"/>
    <x v="0"/>
    <x v="1"/>
    <x v="0"/>
    <x v="871"/>
    <x v="1"/>
  </r>
  <r>
    <n v="15624592"/>
    <x v="130"/>
    <x v="1"/>
    <x v="1"/>
    <x v="20"/>
    <x v="9"/>
    <x v="1"/>
    <x v="2"/>
    <x v="1"/>
    <x v="1"/>
    <x v="872"/>
    <x v="1"/>
  </r>
  <r>
    <n v="15624170"/>
    <x v="233"/>
    <x v="1"/>
    <x v="0"/>
    <x v="12"/>
    <x v="3"/>
    <x v="568"/>
    <x v="2"/>
    <x v="0"/>
    <x v="1"/>
    <x v="873"/>
    <x v="1"/>
  </r>
  <r>
    <n v="15665678"/>
    <x v="104"/>
    <x v="2"/>
    <x v="1"/>
    <x v="14"/>
    <x v="9"/>
    <x v="569"/>
    <x v="0"/>
    <x v="1"/>
    <x v="1"/>
    <x v="874"/>
    <x v="1"/>
  </r>
  <r>
    <n v="15784209"/>
    <x v="160"/>
    <x v="1"/>
    <x v="1"/>
    <x v="23"/>
    <x v="7"/>
    <x v="1"/>
    <x v="0"/>
    <x v="1"/>
    <x v="1"/>
    <x v="875"/>
    <x v="1"/>
  </r>
  <r>
    <n v="15810845"/>
    <x v="110"/>
    <x v="1"/>
    <x v="1"/>
    <x v="17"/>
    <x v="6"/>
    <x v="1"/>
    <x v="2"/>
    <x v="1"/>
    <x v="1"/>
    <x v="876"/>
    <x v="1"/>
  </r>
  <r>
    <n v="15567367"/>
    <x v="70"/>
    <x v="0"/>
    <x v="0"/>
    <x v="17"/>
    <x v="1"/>
    <x v="570"/>
    <x v="0"/>
    <x v="0"/>
    <x v="1"/>
    <x v="877"/>
    <x v="1"/>
  </r>
  <r>
    <n v="15771977"/>
    <x v="206"/>
    <x v="1"/>
    <x v="0"/>
    <x v="4"/>
    <x v="4"/>
    <x v="571"/>
    <x v="0"/>
    <x v="1"/>
    <x v="0"/>
    <x v="878"/>
    <x v="1"/>
  </r>
  <r>
    <n v="15732778"/>
    <x v="147"/>
    <x v="0"/>
    <x v="1"/>
    <x v="34"/>
    <x v="4"/>
    <x v="572"/>
    <x v="2"/>
    <x v="1"/>
    <x v="1"/>
    <x v="879"/>
    <x v="1"/>
  </r>
  <r>
    <n v="15689614"/>
    <x v="20"/>
    <x v="2"/>
    <x v="0"/>
    <x v="41"/>
    <x v="4"/>
    <x v="573"/>
    <x v="0"/>
    <x v="1"/>
    <x v="1"/>
    <x v="880"/>
    <x v="1"/>
  </r>
  <r>
    <n v="15566091"/>
    <x v="96"/>
    <x v="2"/>
    <x v="0"/>
    <x v="26"/>
    <x v="3"/>
    <x v="1"/>
    <x v="0"/>
    <x v="1"/>
    <x v="0"/>
    <x v="881"/>
    <x v="1"/>
  </r>
  <r>
    <n v="15715951"/>
    <x v="254"/>
    <x v="1"/>
    <x v="1"/>
    <x v="17"/>
    <x v="6"/>
    <x v="574"/>
    <x v="0"/>
    <x v="0"/>
    <x v="0"/>
    <x v="882"/>
    <x v="1"/>
  </r>
  <r>
    <n v="15628303"/>
    <x v="81"/>
    <x v="2"/>
    <x v="1"/>
    <x v="35"/>
    <x v="2"/>
    <x v="1"/>
    <x v="0"/>
    <x v="1"/>
    <x v="1"/>
    <x v="883"/>
    <x v="1"/>
  </r>
  <r>
    <n v="15724944"/>
    <x v="15"/>
    <x v="1"/>
    <x v="1"/>
    <x v="8"/>
    <x v="5"/>
    <x v="1"/>
    <x v="2"/>
    <x v="1"/>
    <x v="1"/>
    <x v="884"/>
    <x v="1"/>
  </r>
  <r>
    <n v="15774510"/>
    <x v="82"/>
    <x v="1"/>
    <x v="0"/>
    <x v="20"/>
    <x v="3"/>
    <x v="575"/>
    <x v="0"/>
    <x v="1"/>
    <x v="1"/>
    <x v="885"/>
    <x v="1"/>
  </r>
  <r>
    <n v="15786170"/>
    <x v="103"/>
    <x v="1"/>
    <x v="1"/>
    <x v="20"/>
    <x v="3"/>
    <x v="576"/>
    <x v="0"/>
    <x v="0"/>
    <x v="0"/>
    <x v="886"/>
    <x v="1"/>
  </r>
  <r>
    <n v="15782390"/>
    <x v="77"/>
    <x v="1"/>
    <x v="0"/>
    <x v="11"/>
    <x v="7"/>
    <x v="1"/>
    <x v="0"/>
    <x v="1"/>
    <x v="0"/>
    <x v="887"/>
    <x v="1"/>
  </r>
  <r>
    <n v="15586310"/>
    <x v="329"/>
    <x v="1"/>
    <x v="1"/>
    <x v="13"/>
    <x v="3"/>
    <x v="577"/>
    <x v="0"/>
    <x v="1"/>
    <x v="0"/>
    <x v="888"/>
    <x v="1"/>
  </r>
  <r>
    <n v="15568240"/>
    <x v="224"/>
    <x v="0"/>
    <x v="0"/>
    <x v="13"/>
    <x v="8"/>
    <x v="578"/>
    <x v="2"/>
    <x v="0"/>
    <x v="1"/>
    <x v="889"/>
    <x v="1"/>
  </r>
  <r>
    <n v="15634632"/>
    <x v="117"/>
    <x v="1"/>
    <x v="1"/>
    <x v="12"/>
    <x v="2"/>
    <x v="1"/>
    <x v="2"/>
    <x v="1"/>
    <x v="0"/>
    <x v="890"/>
    <x v="1"/>
  </r>
  <r>
    <n v="15692926"/>
    <x v="341"/>
    <x v="0"/>
    <x v="1"/>
    <x v="45"/>
    <x v="9"/>
    <x v="579"/>
    <x v="0"/>
    <x v="1"/>
    <x v="1"/>
    <x v="891"/>
    <x v="1"/>
  </r>
  <r>
    <n v="15659098"/>
    <x v="310"/>
    <x v="1"/>
    <x v="1"/>
    <x v="13"/>
    <x v="5"/>
    <x v="580"/>
    <x v="0"/>
    <x v="0"/>
    <x v="0"/>
    <x v="892"/>
    <x v="1"/>
  </r>
  <r>
    <n v="15630910"/>
    <x v="246"/>
    <x v="1"/>
    <x v="0"/>
    <x v="16"/>
    <x v="5"/>
    <x v="581"/>
    <x v="0"/>
    <x v="0"/>
    <x v="0"/>
    <x v="893"/>
    <x v="1"/>
  </r>
  <r>
    <n v="15726234"/>
    <x v="335"/>
    <x v="2"/>
    <x v="0"/>
    <x v="18"/>
    <x v="0"/>
    <x v="1"/>
    <x v="0"/>
    <x v="0"/>
    <x v="1"/>
    <x v="894"/>
    <x v="1"/>
  </r>
  <r>
    <n v="15768193"/>
    <x v="276"/>
    <x v="0"/>
    <x v="1"/>
    <x v="14"/>
    <x v="0"/>
    <x v="582"/>
    <x v="2"/>
    <x v="0"/>
    <x v="0"/>
    <x v="895"/>
    <x v="1"/>
  </r>
  <r>
    <n v="15747867"/>
    <x v="125"/>
    <x v="1"/>
    <x v="1"/>
    <x v="43"/>
    <x v="1"/>
    <x v="583"/>
    <x v="0"/>
    <x v="0"/>
    <x v="0"/>
    <x v="896"/>
    <x v="1"/>
  </r>
  <r>
    <n v="15766908"/>
    <x v="342"/>
    <x v="0"/>
    <x v="1"/>
    <x v="26"/>
    <x v="2"/>
    <x v="584"/>
    <x v="0"/>
    <x v="1"/>
    <x v="0"/>
    <x v="897"/>
    <x v="1"/>
  </r>
  <r>
    <n v="15587421"/>
    <x v="20"/>
    <x v="0"/>
    <x v="0"/>
    <x v="8"/>
    <x v="5"/>
    <x v="585"/>
    <x v="2"/>
    <x v="1"/>
    <x v="0"/>
    <x v="898"/>
    <x v="1"/>
  </r>
  <r>
    <n v="15678910"/>
    <x v="167"/>
    <x v="1"/>
    <x v="0"/>
    <x v="13"/>
    <x v="9"/>
    <x v="586"/>
    <x v="0"/>
    <x v="1"/>
    <x v="1"/>
    <x v="899"/>
    <x v="1"/>
  </r>
  <r>
    <n v="15589030"/>
    <x v="283"/>
    <x v="1"/>
    <x v="1"/>
    <x v="23"/>
    <x v="4"/>
    <x v="1"/>
    <x v="2"/>
    <x v="1"/>
    <x v="1"/>
    <x v="900"/>
    <x v="1"/>
  </r>
  <r>
    <n v="15767432"/>
    <x v="117"/>
    <x v="1"/>
    <x v="0"/>
    <x v="45"/>
    <x v="5"/>
    <x v="1"/>
    <x v="1"/>
    <x v="1"/>
    <x v="1"/>
    <x v="901"/>
    <x v="1"/>
  </r>
  <r>
    <n v="15636731"/>
    <x v="82"/>
    <x v="0"/>
    <x v="0"/>
    <x v="14"/>
    <x v="4"/>
    <x v="587"/>
    <x v="2"/>
    <x v="1"/>
    <x v="1"/>
    <x v="902"/>
    <x v="1"/>
  </r>
  <r>
    <n v="15630053"/>
    <x v="175"/>
    <x v="1"/>
    <x v="1"/>
    <x v="21"/>
    <x v="0"/>
    <x v="588"/>
    <x v="0"/>
    <x v="1"/>
    <x v="0"/>
    <x v="903"/>
    <x v="1"/>
  </r>
  <r>
    <n v="15651001"/>
    <x v="231"/>
    <x v="0"/>
    <x v="0"/>
    <x v="4"/>
    <x v="0"/>
    <x v="589"/>
    <x v="0"/>
    <x v="1"/>
    <x v="0"/>
    <x v="904"/>
    <x v="1"/>
  </r>
  <r>
    <n v="15723654"/>
    <x v="75"/>
    <x v="1"/>
    <x v="1"/>
    <x v="45"/>
    <x v="6"/>
    <x v="590"/>
    <x v="0"/>
    <x v="1"/>
    <x v="0"/>
    <x v="905"/>
    <x v="1"/>
  </r>
  <r>
    <n v="15740476"/>
    <x v="103"/>
    <x v="0"/>
    <x v="0"/>
    <x v="26"/>
    <x v="2"/>
    <x v="591"/>
    <x v="2"/>
    <x v="0"/>
    <x v="1"/>
    <x v="906"/>
    <x v="1"/>
  </r>
  <r>
    <n v="15724282"/>
    <x v="249"/>
    <x v="0"/>
    <x v="1"/>
    <x v="15"/>
    <x v="2"/>
    <x v="592"/>
    <x v="2"/>
    <x v="1"/>
    <x v="1"/>
    <x v="907"/>
    <x v="1"/>
  </r>
  <r>
    <n v="15624729"/>
    <x v="209"/>
    <x v="1"/>
    <x v="1"/>
    <x v="38"/>
    <x v="10"/>
    <x v="593"/>
    <x v="0"/>
    <x v="0"/>
    <x v="0"/>
    <x v="908"/>
    <x v="1"/>
  </r>
  <r>
    <n v="15728505"/>
    <x v="70"/>
    <x v="1"/>
    <x v="1"/>
    <x v="15"/>
    <x v="4"/>
    <x v="594"/>
    <x v="2"/>
    <x v="1"/>
    <x v="1"/>
    <x v="909"/>
    <x v="1"/>
  </r>
  <r>
    <n v="15647099"/>
    <x v="343"/>
    <x v="1"/>
    <x v="0"/>
    <x v="32"/>
    <x v="1"/>
    <x v="595"/>
    <x v="0"/>
    <x v="1"/>
    <x v="0"/>
    <x v="910"/>
    <x v="1"/>
  </r>
  <r>
    <n v="15731522"/>
    <x v="273"/>
    <x v="2"/>
    <x v="0"/>
    <x v="39"/>
    <x v="9"/>
    <x v="1"/>
    <x v="2"/>
    <x v="1"/>
    <x v="1"/>
    <x v="911"/>
    <x v="1"/>
  </r>
  <r>
    <n v="15690452"/>
    <x v="126"/>
    <x v="1"/>
    <x v="1"/>
    <x v="31"/>
    <x v="4"/>
    <x v="596"/>
    <x v="0"/>
    <x v="1"/>
    <x v="0"/>
    <x v="912"/>
    <x v="1"/>
  </r>
  <r>
    <n v="15644572"/>
    <x v="217"/>
    <x v="1"/>
    <x v="1"/>
    <x v="11"/>
    <x v="3"/>
    <x v="597"/>
    <x v="0"/>
    <x v="1"/>
    <x v="1"/>
    <x v="913"/>
    <x v="1"/>
  </r>
  <r>
    <n v="15754849"/>
    <x v="195"/>
    <x v="0"/>
    <x v="0"/>
    <x v="26"/>
    <x v="3"/>
    <x v="598"/>
    <x v="2"/>
    <x v="1"/>
    <x v="1"/>
    <x v="914"/>
    <x v="1"/>
  </r>
  <r>
    <n v="15785798"/>
    <x v="39"/>
    <x v="1"/>
    <x v="1"/>
    <x v="11"/>
    <x v="1"/>
    <x v="1"/>
    <x v="2"/>
    <x v="0"/>
    <x v="1"/>
    <x v="915"/>
    <x v="1"/>
  </r>
  <r>
    <n v="15697183"/>
    <x v="222"/>
    <x v="2"/>
    <x v="1"/>
    <x v="28"/>
    <x v="1"/>
    <x v="1"/>
    <x v="2"/>
    <x v="1"/>
    <x v="0"/>
    <x v="916"/>
    <x v="1"/>
  </r>
  <r>
    <n v="15730059"/>
    <x v="295"/>
    <x v="2"/>
    <x v="1"/>
    <x v="15"/>
    <x v="1"/>
    <x v="599"/>
    <x v="2"/>
    <x v="1"/>
    <x v="1"/>
    <x v="917"/>
    <x v="1"/>
  </r>
  <r>
    <n v="15805449"/>
    <x v="209"/>
    <x v="1"/>
    <x v="1"/>
    <x v="12"/>
    <x v="3"/>
    <x v="1"/>
    <x v="2"/>
    <x v="0"/>
    <x v="0"/>
    <x v="918"/>
    <x v="1"/>
  </r>
  <r>
    <n v="15732628"/>
    <x v="55"/>
    <x v="1"/>
    <x v="1"/>
    <x v="22"/>
    <x v="6"/>
    <x v="600"/>
    <x v="0"/>
    <x v="1"/>
    <x v="1"/>
    <x v="919"/>
    <x v="1"/>
  </r>
  <r>
    <n v="15586959"/>
    <x v="147"/>
    <x v="1"/>
    <x v="0"/>
    <x v="17"/>
    <x v="0"/>
    <x v="1"/>
    <x v="2"/>
    <x v="1"/>
    <x v="0"/>
    <x v="920"/>
    <x v="1"/>
  </r>
  <r>
    <n v="15806964"/>
    <x v="191"/>
    <x v="1"/>
    <x v="1"/>
    <x v="21"/>
    <x v="10"/>
    <x v="601"/>
    <x v="0"/>
    <x v="1"/>
    <x v="1"/>
    <x v="921"/>
    <x v="1"/>
  </r>
  <r>
    <n v="15575024"/>
    <x v="344"/>
    <x v="1"/>
    <x v="1"/>
    <x v="34"/>
    <x v="2"/>
    <x v="1"/>
    <x v="2"/>
    <x v="1"/>
    <x v="1"/>
    <x v="922"/>
    <x v="1"/>
  </r>
  <r>
    <n v="15804771"/>
    <x v="5"/>
    <x v="1"/>
    <x v="1"/>
    <x v="6"/>
    <x v="3"/>
    <x v="602"/>
    <x v="0"/>
    <x v="1"/>
    <x v="1"/>
    <x v="923"/>
    <x v="1"/>
  </r>
  <r>
    <n v="15745196"/>
    <x v="237"/>
    <x v="1"/>
    <x v="0"/>
    <x v="35"/>
    <x v="9"/>
    <x v="1"/>
    <x v="2"/>
    <x v="0"/>
    <x v="0"/>
    <x v="924"/>
    <x v="1"/>
  </r>
  <r>
    <n v="15668747"/>
    <x v="191"/>
    <x v="1"/>
    <x v="0"/>
    <x v="22"/>
    <x v="1"/>
    <x v="603"/>
    <x v="0"/>
    <x v="0"/>
    <x v="1"/>
    <x v="925"/>
    <x v="1"/>
  </r>
  <r>
    <n v="15811127"/>
    <x v="285"/>
    <x v="1"/>
    <x v="1"/>
    <x v="35"/>
    <x v="7"/>
    <x v="604"/>
    <x v="0"/>
    <x v="1"/>
    <x v="0"/>
    <x v="926"/>
    <x v="1"/>
  </r>
  <r>
    <n v="15602312"/>
    <x v="126"/>
    <x v="2"/>
    <x v="1"/>
    <x v="40"/>
    <x v="0"/>
    <x v="605"/>
    <x v="0"/>
    <x v="0"/>
    <x v="0"/>
    <x v="927"/>
    <x v="1"/>
  </r>
  <r>
    <n v="15709295"/>
    <x v="345"/>
    <x v="2"/>
    <x v="0"/>
    <x v="45"/>
    <x v="0"/>
    <x v="606"/>
    <x v="2"/>
    <x v="1"/>
    <x v="1"/>
    <x v="928"/>
    <x v="1"/>
  </r>
  <r>
    <n v="15770811"/>
    <x v="95"/>
    <x v="1"/>
    <x v="1"/>
    <x v="14"/>
    <x v="1"/>
    <x v="1"/>
    <x v="2"/>
    <x v="0"/>
    <x v="1"/>
    <x v="929"/>
    <x v="1"/>
  </r>
  <r>
    <n v="15725511"/>
    <x v="40"/>
    <x v="1"/>
    <x v="0"/>
    <x v="20"/>
    <x v="2"/>
    <x v="607"/>
    <x v="0"/>
    <x v="0"/>
    <x v="1"/>
    <x v="930"/>
    <x v="1"/>
  </r>
  <r>
    <n v="15653857"/>
    <x v="341"/>
    <x v="1"/>
    <x v="1"/>
    <x v="8"/>
    <x v="6"/>
    <x v="1"/>
    <x v="2"/>
    <x v="1"/>
    <x v="1"/>
    <x v="931"/>
    <x v="1"/>
  </r>
  <r>
    <n v="15708608"/>
    <x v="346"/>
    <x v="1"/>
    <x v="0"/>
    <x v="29"/>
    <x v="9"/>
    <x v="608"/>
    <x v="2"/>
    <x v="0"/>
    <x v="1"/>
    <x v="932"/>
    <x v="1"/>
  </r>
  <r>
    <n v="15736112"/>
    <x v="95"/>
    <x v="2"/>
    <x v="0"/>
    <x v="0"/>
    <x v="6"/>
    <x v="609"/>
    <x v="2"/>
    <x v="1"/>
    <x v="1"/>
    <x v="933"/>
    <x v="1"/>
  </r>
  <r>
    <n v="15788448"/>
    <x v="272"/>
    <x v="2"/>
    <x v="1"/>
    <x v="20"/>
    <x v="2"/>
    <x v="610"/>
    <x v="0"/>
    <x v="0"/>
    <x v="1"/>
    <x v="934"/>
    <x v="1"/>
  </r>
  <r>
    <n v="15595766"/>
    <x v="347"/>
    <x v="2"/>
    <x v="1"/>
    <x v="32"/>
    <x v="0"/>
    <x v="611"/>
    <x v="2"/>
    <x v="1"/>
    <x v="1"/>
    <x v="935"/>
    <x v="1"/>
  </r>
  <r>
    <n v="15641122"/>
    <x v="150"/>
    <x v="1"/>
    <x v="1"/>
    <x v="13"/>
    <x v="6"/>
    <x v="1"/>
    <x v="2"/>
    <x v="1"/>
    <x v="0"/>
    <x v="936"/>
    <x v="1"/>
  </r>
  <r>
    <n v="15576313"/>
    <x v="328"/>
    <x v="0"/>
    <x v="0"/>
    <x v="11"/>
    <x v="1"/>
    <x v="612"/>
    <x v="0"/>
    <x v="1"/>
    <x v="0"/>
    <x v="937"/>
    <x v="1"/>
  </r>
  <r>
    <n v="15799515"/>
    <x v="177"/>
    <x v="1"/>
    <x v="0"/>
    <x v="1"/>
    <x v="9"/>
    <x v="613"/>
    <x v="0"/>
    <x v="1"/>
    <x v="0"/>
    <x v="938"/>
    <x v="1"/>
  </r>
  <r>
    <n v="15705512"/>
    <x v="76"/>
    <x v="0"/>
    <x v="0"/>
    <x v="32"/>
    <x v="7"/>
    <x v="614"/>
    <x v="0"/>
    <x v="1"/>
    <x v="0"/>
    <x v="939"/>
    <x v="1"/>
  </r>
  <r>
    <n v="15607178"/>
    <x v="39"/>
    <x v="0"/>
    <x v="1"/>
    <x v="12"/>
    <x v="2"/>
    <x v="615"/>
    <x v="0"/>
    <x v="1"/>
    <x v="1"/>
    <x v="940"/>
    <x v="1"/>
  </r>
  <r>
    <n v="15717046"/>
    <x v="236"/>
    <x v="2"/>
    <x v="1"/>
    <x v="44"/>
    <x v="2"/>
    <x v="1"/>
    <x v="2"/>
    <x v="1"/>
    <x v="1"/>
    <x v="941"/>
    <x v="1"/>
  </r>
  <r>
    <n v="15803716"/>
    <x v="29"/>
    <x v="2"/>
    <x v="1"/>
    <x v="2"/>
    <x v="2"/>
    <x v="1"/>
    <x v="2"/>
    <x v="0"/>
    <x v="1"/>
    <x v="942"/>
    <x v="1"/>
  </r>
  <r>
    <n v="15684484"/>
    <x v="148"/>
    <x v="1"/>
    <x v="1"/>
    <x v="29"/>
    <x v="9"/>
    <x v="1"/>
    <x v="2"/>
    <x v="0"/>
    <x v="0"/>
    <x v="943"/>
    <x v="1"/>
  </r>
  <r>
    <n v="15748936"/>
    <x v="187"/>
    <x v="2"/>
    <x v="0"/>
    <x v="21"/>
    <x v="6"/>
    <x v="1"/>
    <x v="2"/>
    <x v="0"/>
    <x v="1"/>
    <x v="944"/>
    <x v="1"/>
  </r>
  <r>
    <n v="15721024"/>
    <x v="79"/>
    <x v="1"/>
    <x v="1"/>
    <x v="48"/>
    <x v="10"/>
    <x v="1"/>
    <x v="0"/>
    <x v="0"/>
    <x v="0"/>
    <x v="945"/>
    <x v="1"/>
  </r>
  <r>
    <n v="15657566"/>
    <x v="290"/>
    <x v="0"/>
    <x v="1"/>
    <x v="43"/>
    <x v="9"/>
    <x v="616"/>
    <x v="0"/>
    <x v="1"/>
    <x v="1"/>
    <x v="946"/>
    <x v="1"/>
  </r>
  <r>
    <n v="15628034"/>
    <x v="102"/>
    <x v="1"/>
    <x v="0"/>
    <x v="32"/>
    <x v="7"/>
    <x v="617"/>
    <x v="0"/>
    <x v="1"/>
    <x v="1"/>
    <x v="947"/>
    <x v="1"/>
  </r>
  <r>
    <n v="15641009"/>
    <x v="251"/>
    <x v="1"/>
    <x v="1"/>
    <x v="32"/>
    <x v="2"/>
    <x v="618"/>
    <x v="0"/>
    <x v="0"/>
    <x v="0"/>
    <x v="948"/>
    <x v="1"/>
  </r>
  <r>
    <n v="15692132"/>
    <x v="182"/>
    <x v="2"/>
    <x v="0"/>
    <x v="29"/>
    <x v="7"/>
    <x v="619"/>
    <x v="0"/>
    <x v="0"/>
    <x v="1"/>
    <x v="949"/>
    <x v="1"/>
  </r>
  <r>
    <n v="15810864"/>
    <x v="184"/>
    <x v="1"/>
    <x v="0"/>
    <x v="61"/>
    <x v="6"/>
    <x v="1"/>
    <x v="2"/>
    <x v="0"/>
    <x v="1"/>
    <x v="950"/>
    <x v="1"/>
  </r>
  <r>
    <n v="15790299"/>
    <x v="54"/>
    <x v="2"/>
    <x v="1"/>
    <x v="32"/>
    <x v="1"/>
    <x v="1"/>
    <x v="1"/>
    <x v="1"/>
    <x v="1"/>
    <x v="951"/>
    <x v="1"/>
  </r>
  <r>
    <n v="15668893"/>
    <x v="348"/>
    <x v="1"/>
    <x v="1"/>
    <x v="4"/>
    <x v="9"/>
    <x v="1"/>
    <x v="2"/>
    <x v="1"/>
    <x v="1"/>
    <x v="952"/>
    <x v="1"/>
  </r>
  <r>
    <n v="15746490"/>
    <x v="21"/>
    <x v="2"/>
    <x v="0"/>
    <x v="44"/>
    <x v="7"/>
    <x v="620"/>
    <x v="0"/>
    <x v="1"/>
    <x v="1"/>
    <x v="953"/>
    <x v="1"/>
  </r>
  <r>
    <n v="15611325"/>
    <x v="252"/>
    <x v="0"/>
    <x v="1"/>
    <x v="43"/>
    <x v="1"/>
    <x v="621"/>
    <x v="2"/>
    <x v="0"/>
    <x v="0"/>
    <x v="954"/>
    <x v="1"/>
  </r>
  <r>
    <n v="15606149"/>
    <x v="237"/>
    <x v="0"/>
    <x v="0"/>
    <x v="42"/>
    <x v="1"/>
    <x v="622"/>
    <x v="0"/>
    <x v="0"/>
    <x v="1"/>
    <x v="955"/>
    <x v="1"/>
  </r>
  <r>
    <n v="15768104"/>
    <x v="164"/>
    <x v="2"/>
    <x v="1"/>
    <x v="32"/>
    <x v="9"/>
    <x v="623"/>
    <x v="0"/>
    <x v="0"/>
    <x v="0"/>
    <x v="956"/>
    <x v="1"/>
  </r>
  <r>
    <n v="15685357"/>
    <x v="31"/>
    <x v="2"/>
    <x v="0"/>
    <x v="14"/>
    <x v="9"/>
    <x v="624"/>
    <x v="0"/>
    <x v="0"/>
    <x v="1"/>
    <x v="957"/>
    <x v="1"/>
  </r>
  <r>
    <n v="15600781"/>
    <x v="179"/>
    <x v="0"/>
    <x v="1"/>
    <x v="8"/>
    <x v="3"/>
    <x v="625"/>
    <x v="2"/>
    <x v="1"/>
    <x v="0"/>
    <x v="958"/>
    <x v="1"/>
  </r>
  <r>
    <n v="15763274"/>
    <x v="38"/>
    <x v="1"/>
    <x v="1"/>
    <x v="1"/>
    <x v="2"/>
    <x v="626"/>
    <x v="0"/>
    <x v="0"/>
    <x v="0"/>
    <x v="959"/>
    <x v="1"/>
  </r>
  <r>
    <n v="15780628"/>
    <x v="343"/>
    <x v="1"/>
    <x v="0"/>
    <x v="13"/>
    <x v="7"/>
    <x v="1"/>
    <x v="2"/>
    <x v="0"/>
    <x v="0"/>
    <x v="960"/>
    <x v="1"/>
  </r>
  <r>
    <n v="15572265"/>
    <x v="135"/>
    <x v="0"/>
    <x v="1"/>
    <x v="22"/>
    <x v="4"/>
    <x v="627"/>
    <x v="2"/>
    <x v="1"/>
    <x v="0"/>
    <x v="961"/>
    <x v="1"/>
  </r>
  <r>
    <n v="15676521"/>
    <x v="212"/>
    <x v="1"/>
    <x v="0"/>
    <x v="20"/>
    <x v="9"/>
    <x v="1"/>
    <x v="2"/>
    <x v="0"/>
    <x v="0"/>
    <x v="962"/>
    <x v="1"/>
  </r>
  <r>
    <n v="15582616"/>
    <x v="204"/>
    <x v="1"/>
    <x v="0"/>
    <x v="12"/>
    <x v="3"/>
    <x v="1"/>
    <x v="2"/>
    <x v="1"/>
    <x v="0"/>
    <x v="963"/>
    <x v="1"/>
  </r>
  <r>
    <n v="15787155"/>
    <x v="152"/>
    <x v="2"/>
    <x v="1"/>
    <x v="13"/>
    <x v="5"/>
    <x v="1"/>
    <x v="0"/>
    <x v="0"/>
    <x v="1"/>
    <x v="964"/>
    <x v="1"/>
  </r>
  <r>
    <n v="15765297"/>
    <x v="349"/>
    <x v="2"/>
    <x v="1"/>
    <x v="18"/>
    <x v="10"/>
    <x v="1"/>
    <x v="2"/>
    <x v="0"/>
    <x v="1"/>
    <x v="965"/>
    <x v="1"/>
  </r>
  <r>
    <n v="15599289"/>
    <x v="294"/>
    <x v="1"/>
    <x v="0"/>
    <x v="32"/>
    <x v="8"/>
    <x v="628"/>
    <x v="0"/>
    <x v="1"/>
    <x v="0"/>
    <x v="966"/>
    <x v="1"/>
  </r>
  <r>
    <n v="15625047"/>
    <x v="350"/>
    <x v="1"/>
    <x v="0"/>
    <x v="12"/>
    <x v="0"/>
    <x v="1"/>
    <x v="0"/>
    <x v="1"/>
    <x v="1"/>
    <x v="967"/>
    <x v="1"/>
  </r>
  <r>
    <n v="15633950"/>
    <x v="309"/>
    <x v="1"/>
    <x v="1"/>
    <x v="18"/>
    <x v="4"/>
    <x v="629"/>
    <x v="0"/>
    <x v="1"/>
    <x v="1"/>
    <x v="968"/>
    <x v="1"/>
  </r>
  <r>
    <n v="15766205"/>
    <x v="292"/>
    <x v="0"/>
    <x v="1"/>
    <x v="12"/>
    <x v="6"/>
    <x v="630"/>
    <x v="0"/>
    <x v="0"/>
    <x v="1"/>
    <x v="969"/>
    <x v="1"/>
  </r>
  <r>
    <n v="15672692"/>
    <x v="351"/>
    <x v="1"/>
    <x v="0"/>
    <x v="17"/>
    <x v="8"/>
    <x v="631"/>
    <x v="2"/>
    <x v="1"/>
    <x v="1"/>
    <x v="970"/>
    <x v="1"/>
  </r>
  <r>
    <n v="15736816"/>
    <x v="140"/>
    <x v="0"/>
    <x v="1"/>
    <x v="14"/>
    <x v="6"/>
    <x v="632"/>
    <x v="0"/>
    <x v="1"/>
    <x v="1"/>
    <x v="971"/>
    <x v="1"/>
  </r>
  <r>
    <n v="15643696"/>
    <x v="80"/>
    <x v="1"/>
    <x v="1"/>
    <x v="16"/>
    <x v="2"/>
    <x v="1"/>
    <x v="2"/>
    <x v="1"/>
    <x v="1"/>
    <x v="972"/>
    <x v="1"/>
  </r>
  <r>
    <n v="15585215"/>
    <x v="41"/>
    <x v="1"/>
    <x v="0"/>
    <x v="20"/>
    <x v="3"/>
    <x v="1"/>
    <x v="2"/>
    <x v="0"/>
    <x v="0"/>
    <x v="973"/>
    <x v="1"/>
  </r>
  <r>
    <n v="15639788"/>
    <x v="197"/>
    <x v="1"/>
    <x v="0"/>
    <x v="4"/>
    <x v="8"/>
    <x v="1"/>
    <x v="2"/>
    <x v="1"/>
    <x v="0"/>
    <x v="974"/>
    <x v="1"/>
  </r>
  <r>
    <n v="15693683"/>
    <x v="352"/>
    <x v="0"/>
    <x v="1"/>
    <x v="34"/>
    <x v="9"/>
    <x v="633"/>
    <x v="2"/>
    <x v="1"/>
    <x v="1"/>
    <x v="975"/>
    <x v="1"/>
  </r>
  <r>
    <n v="15571002"/>
    <x v="29"/>
    <x v="1"/>
    <x v="0"/>
    <x v="15"/>
    <x v="3"/>
    <x v="634"/>
    <x v="0"/>
    <x v="0"/>
    <x v="0"/>
    <x v="976"/>
    <x v="1"/>
  </r>
  <r>
    <n v="15576256"/>
    <x v="202"/>
    <x v="1"/>
    <x v="1"/>
    <x v="4"/>
    <x v="0"/>
    <x v="1"/>
    <x v="2"/>
    <x v="1"/>
    <x v="1"/>
    <x v="977"/>
    <x v="1"/>
  </r>
  <r>
    <n v="15779659"/>
    <x v="106"/>
    <x v="1"/>
    <x v="0"/>
    <x v="2"/>
    <x v="2"/>
    <x v="1"/>
    <x v="0"/>
    <x v="0"/>
    <x v="0"/>
    <x v="978"/>
    <x v="1"/>
  </r>
  <r>
    <n v="15799217"/>
    <x v="353"/>
    <x v="0"/>
    <x v="0"/>
    <x v="35"/>
    <x v="5"/>
    <x v="635"/>
    <x v="0"/>
    <x v="1"/>
    <x v="0"/>
    <x v="979"/>
    <x v="1"/>
  </r>
  <r>
    <n v="15765311"/>
    <x v="79"/>
    <x v="2"/>
    <x v="1"/>
    <x v="8"/>
    <x v="9"/>
    <x v="1"/>
    <x v="0"/>
    <x v="1"/>
    <x v="0"/>
    <x v="980"/>
    <x v="1"/>
  </r>
  <r>
    <n v="15814275"/>
    <x v="222"/>
    <x v="1"/>
    <x v="1"/>
    <x v="40"/>
    <x v="7"/>
    <x v="636"/>
    <x v="0"/>
    <x v="1"/>
    <x v="1"/>
    <x v="981"/>
    <x v="1"/>
  </r>
  <r>
    <n v="15752047"/>
    <x v="239"/>
    <x v="0"/>
    <x v="1"/>
    <x v="40"/>
    <x v="6"/>
    <x v="637"/>
    <x v="2"/>
    <x v="1"/>
    <x v="0"/>
    <x v="982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4">
  <r>
    <n v="15637476"/>
    <n v="683"/>
    <s v="Germany"/>
    <s v="Female"/>
    <n v="57"/>
    <n v="5"/>
    <n v="162448.69"/>
    <n v="1"/>
    <n v="0"/>
    <n v="0"/>
    <n v="9221.7800000000007"/>
    <x v="0"/>
    <x v="0"/>
  </r>
  <r>
    <n v="15759618"/>
    <n v="535"/>
    <s v="France"/>
    <s v="Female"/>
    <n v="48"/>
    <n v="9"/>
    <n v="0"/>
    <n v="1"/>
    <n v="1"/>
    <n v="0"/>
    <n v="149892.79"/>
    <x v="0"/>
    <x v="0"/>
  </r>
  <r>
    <n v="15628936"/>
    <n v="692"/>
    <s v="Spain"/>
    <s v="Male"/>
    <n v="28"/>
    <n v="9"/>
    <n v="118945.09"/>
    <n v="1"/>
    <n v="0"/>
    <n v="0"/>
    <n v="16064.25"/>
    <x v="0"/>
    <x v="0"/>
  </r>
  <r>
    <n v="15625426"/>
    <n v="754"/>
    <s v="Germany"/>
    <s v="Female"/>
    <n v="55"/>
    <n v="3"/>
    <n v="161608.81"/>
    <n v="1"/>
    <n v="1"/>
    <n v="0"/>
    <n v="8080.85"/>
    <x v="0"/>
    <x v="0"/>
  </r>
  <r>
    <n v="15589475"/>
    <n v="591"/>
    <s v="Spain"/>
    <s v="Female"/>
    <n v="39"/>
    <n v="3"/>
    <n v="0"/>
    <n v="3"/>
    <n v="1"/>
    <n v="0"/>
    <n v="140469.38"/>
    <x v="0"/>
    <x v="1"/>
  </r>
  <r>
    <n v="15773972"/>
    <n v="614"/>
    <s v="France"/>
    <s v="Male"/>
    <n v="50"/>
    <n v="4"/>
    <n v="137104.47"/>
    <n v="1"/>
    <n v="1"/>
    <n v="0"/>
    <n v="127166.49"/>
    <x v="0"/>
    <x v="0"/>
  </r>
  <r>
    <n v="15772781"/>
    <n v="703"/>
    <s v="France"/>
    <s v="Female"/>
    <n v="51"/>
    <n v="3"/>
    <n v="0"/>
    <n v="3"/>
    <n v="1"/>
    <n v="1"/>
    <n v="77294.559999999998"/>
    <x v="0"/>
    <x v="1"/>
  </r>
  <r>
    <n v="15803689"/>
    <n v="647"/>
    <s v="Germany"/>
    <s v="Female"/>
    <n v="51"/>
    <n v="1"/>
    <n v="119741.77"/>
    <n v="2"/>
    <n v="0"/>
    <n v="0"/>
    <n v="54954.51"/>
    <x v="0"/>
    <x v="0"/>
  </r>
  <r>
    <n v="15571221"/>
    <n v="747"/>
    <s v="Germany"/>
    <s v="Male"/>
    <n v="58"/>
    <n v="7"/>
    <n v="116313.57"/>
    <n v="1"/>
    <n v="1"/>
    <n v="1"/>
    <n v="190696.35"/>
    <x v="0"/>
    <x v="0"/>
  </r>
  <r>
    <n v="15619955"/>
    <n v="733"/>
    <s v="Germany"/>
    <s v="Male"/>
    <n v="34"/>
    <n v="3"/>
    <n v="100337.96"/>
    <n v="3"/>
    <n v="1"/>
    <n v="0"/>
    <n v="48559.19"/>
    <x v="0"/>
    <x v="1"/>
  </r>
  <r>
    <n v="15651674"/>
    <n v="438"/>
    <s v="Spain"/>
    <s v="Female"/>
    <n v="54"/>
    <n v="2"/>
    <n v="0"/>
    <n v="1"/>
    <n v="0"/>
    <n v="0"/>
    <n v="191763.07"/>
    <x v="0"/>
    <x v="0"/>
  </r>
  <r>
    <n v="15677921"/>
    <n v="720"/>
    <s v="Germany"/>
    <s v="Male"/>
    <n v="60"/>
    <n v="9"/>
    <n v="115920.62"/>
    <n v="2"/>
    <n v="0"/>
    <n v="0"/>
    <n v="157552.07999999999"/>
    <x v="0"/>
    <x v="0"/>
  </r>
  <r>
    <n v="15806467"/>
    <n v="568"/>
    <s v="Germany"/>
    <s v="Male"/>
    <n v="40"/>
    <n v="1"/>
    <n v="99282.63"/>
    <n v="1"/>
    <n v="0"/>
    <n v="0"/>
    <n v="134600.94"/>
    <x v="0"/>
    <x v="0"/>
  </r>
  <r>
    <n v="15593782"/>
    <n v="816"/>
    <s v="Germany"/>
    <s v="Female"/>
    <n v="38"/>
    <n v="5"/>
    <n v="130878.75"/>
    <n v="3"/>
    <n v="1"/>
    <n v="0"/>
    <n v="71905.77"/>
    <x v="0"/>
    <x v="1"/>
  </r>
  <r>
    <n v="15592387"/>
    <n v="566"/>
    <s v="France"/>
    <s v="Male"/>
    <n v="30"/>
    <n v="5"/>
    <n v="0"/>
    <n v="1"/>
    <n v="1"/>
    <n v="0"/>
    <n v="54926.51"/>
    <x v="0"/>
    <x v="0"/>
  </r>
  <r>
    <n v="15637876"/>
    <n v="663"/>
    <s v="Germany"/>
    <s v="Female"/>
    <n v="36"/>
    <n v="6"/>
    <n v="77253.5"/>
    <n v="1"/>
    <n v="0"/>
    <n v="0"/>
    <n v="35817.97"/>
    <x v="0"/>
    <x v="0"/>
  </r>
  <r>
    <n v="15642041"/>
    <n v="727"/>
    <s v="Germany"/>
    <s v="Male"/>
    <n v="40"/>
    <n v="1"/>
    <n v="93051.64"/>
    <n v="2"/>
    <n v="1"/>
    <n v="0"/>
    <n v="71865.31"/>
    <x v="0"/>
    <x v="0"/>
  </r>
  <r>
    <n v="15664610"/>
    <n v="459"/>
    <s v="Germany"/>
    <s v="Male"/>
    <n v="48"/>
    <n v="4"/>
    <n v="133994.51999999999"/>
    <n v="1"/>
    <n v="1"/>
    <n v="1"/>
    <n v="19287.060000000001"/>
    <x v="0"/>
    <x v="0"/>
  </r>
  <r>
    <n v="15676895"/>
    <n v="547"/>
    <s v="Germany"/>
    <s v="Female"/>
    <n v="39"/>
    <n v="6"/>
    <n v="74596.149999999994"/>
    <n v="3"/>
    <n v="1"/>
    <n v="1"/>
    <n v="85746.52"/>
    <x v="0"/>
    <x v="1"/>
  </r>
  <r>
    <n v="15640078"/>
    <n v="660"/>
    <s v="Germany"/>
    <s v="Female"/>
    <n v="39"/>
    <n v="5"/>
    <n v="135134.99"/>
    <n v="1"/>
    <n v="1"/>
    <n v="0"/>
    <n v="173683"/>
    <x v="0"/>
    <x v="0"/>
  </r>
  <r>
    <n v="15684173"/>
    <n v="687"/>
    <s v="Spain"/>
    <s v="Female"/>
    <n v="44"/>
    <n v="7"/>
    <n v="0"/>
    <n v="3"/>
    <n v="1"/>
    <n v="0"/>
    <n v="155853.51999999999"/>
    <x v="0"/>
    <x v="1"/>
  </r>
  <r>
    <n v="15607312"/>
    <n v="648"/>
    <s v="Spain"/>
    <s v="Female"/>
    <n v="49"/>
    <n v="10"/>
    <n v="0"/>
    <n v="2"/>
    <n v="1"/>
    <n v="1"/>
    <n v="159835.78"/>
    <x v="0"/>
    <x v="0"/>
  </r>
  <r>
    <n v="15794580"/>
    <n v="599"/>
    <s v="France"/>
    <s v="Male"/>
    <n v="58"/>
    <n v="4"/>
    <n v="0"/>
    <n v="1"/>
    <n v="0"/>
    <n v="0"/>
    <n v="176407.15"/>
    <x v="0"/>
    <x v="0"/>
  </r>
  <r>
    <n v="15594408"/>
    <n v="584"/>
    <s v="Spain"/>
    <s v="Female"/>
    <n v="48"/>
    <n v="2"/>
    <n v="213146.2"/>
    <n v="1"/>
    <n v="1"/>
    <n v="0"/>
    <n v="75161.25"/>
    <x v="0"/>
    <x v="0"/>
  </r>
  <r>
    <n v="15806438"/>
    <n v="580"/>
    <s v="Germany"/>
    <s v="Female"/>
    <n v="42"/>
    <n v="2"/>
    <n v="123331.36"/>
    <n v="1"/>
    <n v="0"/>
    <n v="0"/>
    <n v="103516.08"/>
    <x v="0"/>
    <x v="0"/>
  </r>
  <r>
    <n v="15801559"/>
    <n v="693"/>
    <s v="Germany"/>
    <s v="Female"/>
    <n v="41"/>
    <n v="9"/>
    <n v="181461.48"/>
    <n v="3"/>
    <n v="1"/>
    <n v="1"/>
    <n v="187929.43"/>
    <x v="0"/>
    <x v="1"/>
  </r>
  <r>
    <n v="15743411"/>
    <n v="609"/>
    <s v="Spain"/>
    <s v="Male"/>
    <n v="61"/>
    <n v="1"/>
    <n v="0"/>
    <n v="1"/>
    <n v="1"/>
    <n v="0"/>
    <n v="22447.85"/>
    <x v="0"/>
    <x v="0"/>
  </r>
  <r>
    <n v="15661670"/>
    <n v="524"/>
    <s v="Germany"/>
    <s v="Female"/>
    <n v="31"/>
    <n v="8"/>
    <n v="107818.63"/>
    <n v="1"/>
    <n v="1"/>
    <n v="0"/>
    <n v="199725.39"/>
    <x v="0"/>
    <x v="0"/>
  </r>
  <r>
    <n v="15660429"/>
    <n v="665"/>
    <s v="Spain"/>
    <s v="Female"/>
    <n v="42"/>
    <n v="2"/>
    <n v="156371.60999999999"/>
    <n v="2"/>
    <n v="0"/>
    <n v="1"/>
    <n v="156774.94"/>
    <x v="0"/>
    <x v="0"/>
  </r>
  <r>
    <n v="15679145"/>
    <n v="706"/>
    <s v="Spain"/>
    <s v="Male"/>
    <n v="57"/>
    <n v="7"/>
    <n v="0"/>
    <n v="1"/>
    <n v="1"/>
    <n v="0"/>
    <n v="17941.16"/>
    <x v="0"/>
    <x v="0"/>
  </r>
  <r>
    <n v="15574012"/>
    <n v="645"/>
    <s v="Spain"/>
    <s v="Male"/>
    <n v="44"/>
    <n v="8"/>
    <n v="113755.78"/>
    <n v="2"/>
    <n v="1"/>
    <n v="0"/>
    <n v="149756.71"/>
    <x v="0"/>
    <x v="0"/>
  </r>
  <r>
    <n v="15590241"/>
    <n v="750"/>
    <s v="Spain"/>
    <s v="Female"/>
    <n v="34"/>
    <n v="9"/>
    <n v="112822.26"/>
    <n v="1"/>
    <n v="0"/>
    <n v="0"/>
    <n v="150401.53"/>
    <x v="0"/>
    <x v="0"/>
  </r>
  <r>
    <n v="15675964"/>
    <n v="672"/>
    <s v="France"/>
    <s v="Female"/>
    <n v="45"/>
    <n v="9"/>
    <n v="0"/>
    <n v="1"/>
    <n v="1"/>
    <n v="1"/>
    <n v="92027.69"/>
    <x v="0"/>
    <x v="0"/>
  </r>
  <r>
    <n v="15738148"/>
    <n v="465"/>
    <s v="France"/>
    <s v="Female"/>
    <n v="51"/>
    <n v="8"/>
    <n v="122522.32"/>
    <n v="1"/>
    <n v="0"/>
    <n v="0"/>
    <n v="181297.65"/>
    <x v="0"/>
    <x v="0"/>
  </r>
  <r>
    <n v="15719377"/>
    <n v="804"/>
    <s v="France"/>
    <s v="Female"/>
    <n v="50"/>
    <n v="4"/>
    <n v="0"/>
    <n v="1"/>
    <n v="1"/>
    <n v="1"/>
    <n v="8546.8700000000008"/>
    <x v="0"/>
    <x v="0"/>
  </r>
  <r>
    <n v="15573456"/>
    <n v="648"/>
    <s v="Spain"/>
    <s v="Male"/>
    <n v="46"/>
    <n v="9"/>
    <n v="127209"/>
    <n v="2"/>
    <n v="1"/>
    <n v="0"/>
    <n v="77405.95"/>
    <x v="0"/>
    <x v="0"/>
  </r>
  <r>
    <n v="15578761"/>
    <n v="459"/>
    <s v="Spain"/>
    <s v="Female"/>
    <n v="42"/>
    <n v="6"/>
    <n v="129634.25"/>
    <n v="2"/>
    <n v="1"/>
    <n v="1"/>
    <n v="177683.02"/>
    <x v="0"/>
    <x v="0"/>
  </r>
  <r>
    <n v="15613772"/>
    <n v="542"/>
    <s v="France"/>
    <s v="Male"/>
    <n v="39"/>
    <n v="3"/>
    <n v="135096.76999999999"/>
    <n v="1"/>
    <n v="1"/>
    <n v="1"/>
    <n v="14353.43"/>
    <x v="0"/>
    <x v="0"/>
  </r>
  <r>
    <n v="15657284"/>
    <n v="674"/>
    <s v="Germany"/>
    <s v="Male"/>
    <n v="47"/>
    <n v="6"/>
    <n v="106901.94"/>
    <n v="1"/>
    <n v="1"/>
    <n v="1"/>
    <n v="2079.1999999999998"/>
    <x v="0"/>
    <x v="0"/>
  </r>
  <r>
    <n v="15684548"/>
    <n v="556"/>
    <s v="Spain"/>
    <s v="Male"/>
    <n v="38"/>
    <n v="8"/>
    <n v="0"/>
    <n v="2"/>
    <n v="0"/>
    <n v="0"/>
    <n v="417.41"/>
    <x v="0"/>
    <x v="0"/>
  </r>
  <r>
    <n v="15629677"/>
    <n v="687"/>
    <s v="Spain"/>
    <s v="Female"/>
    <n v="39"/>
    <n v="2"/>
    <n v="0"/>
    <n v="3"/>
    <n v="0"/>
    <n v="0"/>
    <n v="188150.6"/>
    <x v="0"/>
    <x v="1"/>
  </r>
  <r>
    <n v="15600337"/>
    <n v="661"/>
    <s v="Spain"/>
    <s v="Male"/>
    <n v="42"/>
    <n v="2"/>
    <n v="178820.91"/>
    <n v="1"/>
    <n v="0"/>
    <n v="0"/>
    <n v="29358.57"/>
    <x v="0"/>
    <x v="0"/>
  </r>
  <r>
    <n v="15738181"/>
    <n v="850"/>
    <s v="France"/>
    <s v="Male"/>
    <n v="31"/>
    <n v="6"/>
    <n v="67996.23"/>
    <n v="2"/>
    <n v="0"/>
    <n v="0"/>
    <n v="50129.87"/>
    <x v="0"/>
    <x v="0"/>
  </r>
  <r>
    <n v="15662736"/>
    <n v="559"/>
    <s v="France"/>
    <s v="Male"/>
    <n v="49"/>
    <n v="2"/>
    <n v="147069.78"/>
    <n v="1"/>
    <n v="1"/>
    <n v="0"/>
    <n v="120540.83"/>
    <x v="0"/>
    <x v="0"/>
  </r>
  <r>
    <n v="15772896"/>
    <n v="763"/>
    <s v="Germany"/>
    <s v="Male"/>
    <n v="42"/>
    <n v="6"/>
    <n v="100160.75"/>
    <n v="1"/>
    <n v="1"/>
    <n v="0"/>
    <n v="33462.94"/>
    <x v="0"/>
    <x v="0"/>
  </r>
  <r>
    <n v="15804919"/>
    <n v="670"/>
    <s v="Spain"/>
    <s v="Female"/>
    <n v="65"/>
    <n v="1"/>
    <n v="0"/>
    <n v="1"/>
    <n v="1"/>
    <n v="1"/>
    <n v="177655.67999999999"/>
    <x v="0"/>
    <x v="0"/>
  </r>
  <r>
    <n v="15727299"/>
    <n v="445"/>
    <s v="Spain"/>
    <s v="Male"/>
    <n v="62"/>
    <n v="1"/>
    <n v="64119.38"/>
    <n v="1"/>
    <n v="1"/>
    <n v="1"/>
    <n v="76569.64"/>
    <x v="0"/>
    <x v="0"/>
  </r>
  <r>
    <n v="15569807"/>
    <n v="673"/>
    <s v="France"/>
    <s v="Female"/>
    <n v="34"/>
    <n v="8"/>
    <n v="42157.08"/>
    <n v="1"/>
    <n v="1"/>
    <n v="0"/>
    <n v="20598.59"/>
    <x v="0"/>
    <x v="0"/>
  </r>
  <r>
    <n v="15741336"/>
    <n v="715"/>
    <s v="France"/>
    <s v="Female"/>
    <n v="38"/>
    <n v="5"/>
    <n v="118590.41"/>
    <n v="1"/>
    <n v="1"/>
    <n v="1"/>
    <n v="5684.17"/>
    <x v="0"/>
    <x v="0"/>
  </r>
  <r>
    <n v="15707567"/>
    <n v="732"/>
    <s v="Germany"/>
    <s v="Male"/>
    <n v="50"/>
    <n v="6"/>
    <n v="145338.76"/>
    <n v="1"/>
    <n v="0"/>
    <n v="0"/>
    <n v="91936.1"/>
    <x v="0"/>
    <x v="0"/>
  </r>
  <r>
    <n v="15773792"/>
    <n v="662"/>
    <s v="France"/>
    <s v="Female"/>
    <n v="32"/>
    <n v="4"/>
    <n v="133950.37"/>
    <n v="1"/>
    <n v="1"/>
    <n v="1"/>
    <n v="48725.68"/>
    <x v="0"/>
    <x v="0"/>
  </r>
  <r>
    <n v="15654700"/>
    <n v="523"/>
    <s v="France"/>
    <s v="Female"/>
    <n v="40"/>
    <n v="2"/>
    <n v="102967.41"/>
    <n v="1"/>
    <n v="1"/>
    <n v="0"/>
    <n v="128702.1"/>
    <x v="0"/>
    <x v="0"/>
  </r>
  <r>
    <n v="15609618"/>
    <n v="721"/>
    <s v="Germany"/>
    <s v="Male"/>
    <n v="28"/>
    <n v="9"/>
    <n v="154475.54"/>
    <n v="2"/>
    <n v="0"/>
    <n v="1"/>
    <n v="101300.94"/>
    <x v="0"/>
    <x v="0"/>
  </r>
  <r>
    <n v="15794142"/>
    <n v="564"/>
    <s v="Germany"/>
    <s v="Female"/>
    <n v="62"/>
    <n v="5"/>
    <n v="114931.35"/>
    <n v="3"/>
    <n v="0"/>
    <n v="1"/>
    <n v="18260.98"/>
    <x v="0"/>
    <x v="1"/>
  </r>
  <r>
    <n v="15717398"/>
    <n v="549"/>
    <s v="Spain"/>
    <s v="Female"/>
    <n v="39"/>
    <n v="7"/>
    <n v="0"/>
    <n v="1"/>
    <n v="0"/>
    <n v="0"/>
    <n v="81259.25"/>
    <x v="0"/>
    <x v="0"/>
  </r>
  <r>
    <n v="15674551"/>
    <n v="535"/>
    <s v="Germany"/>
    <s v="Male"/>
    <n v="40"/>
    <n v="7"/>
    <n v="111756.5"/>
    <n v="1"/>
    <n v="1"/>
    <n v="0"/>
    <n v="8128.32"/>
    <x v="0"/>
    <x v="0"/>
  </r>
  <r>
    <n v="15721658"/>
    <n v="672"/>
    <s v="Spain"/>
    <s v="Female"/>
    <n v="56"/>
    <n v="2"/>
    <n v="209767.31"/>
    <n v="2"/>
    <n v="1"/>
    <n v="1"/>
    <n v="150694.42000000001"/>
    <x v="0"/>
    <x v="0"/>
  </r>
  <r>
    <n v="15571928"/>
    <n v="679"/>
    <s v="France"/>
    <s v="Female"/>
    <n v="43"/>
    <n v="4"/>
    <n v="0"/>
    <n v="3"/>
    <n v="1"/>
    <n v="0"/>
    <n v="115136.51"/>
    <x v="0"/>
    <x v="1"/>
  </r>
  <r>
    <n v="15627360"/>
    <n v="432"/>
    <s v="France"/>
    <s v="Male"/>
    <n v="42"/>
    <n v="9"/>
    <n v="152603.45000000001"/>
    <n v="1"/>
    <n v="1"/>
    <n v="0"/>
    <n v="110265.24"/>
    <x v="0"/>
    <x v="0"/>
  </r>
  <r>
    <n v="15774854"/>
    <n v="592"/>
    <s v="France"/>
    <s v="Male"/>
    <n v="54"/>
    <n v="8"/>
    <n v="0"/>
    <n v="1"/>
    <n v="1"/>
    <n v="1"/>
    <n v="28737.71"/>
    <x v="0"/>
    <x v="0"/>
  </r>
  <r>
    <n v="15762418"/>
    <n v="750"/>
    <s v="Spain"/>
    <s v="Male"/>
    <n v="22"/>
    <n v="3"/>
    <n v="121681.82"/>
    <n v="1"/>
    <n v="1"/>
    <n v="0"/>
    <n v="128643.35"/>
    <x v="0"/>
    <x v="0"/>
  </r>
  <r>
    <n v="15583456"/>
    <n v="745"/>
    <s v="Germany"/>
    <s v="Male"/>
    <n v="45"/>
    <n v="10"/>
    <n v="117231.63"/>
    <n v="3"/>
    <n v="1"/>
    <n v="1"/>
    <n v="122381.02"/>
    <x v="0"/>
    <x v="1"/>
  </r>
  <r>
    <n v="15676519"/>
    <n v="615"/>
    <s v="Spain"/>
    <s v="Male"/>
    <n v="61"/>
    <n v="9"/>
    <n v="0"/>
    <n v="2"/>
    <n v="1"/>
    <n v="0"/>
    <n v="150227.85"/>
    <x v="0"/>
    <x v="0"/>
  </r>
  <r>
    <n v="15699309"/>
    <n v="510"/>
    <s v="Spain"/>
    <s v="Female"/>
    <s v="NULL"/>
    <n v="4"/>
    <n v="0"/>
    <n v="1"/>
    <n v="1"/>
    <n v="0"/>
    <n v="118913.53"/>
    <x v="0"/>
    <x v="0"/>
  </r>
  <r>
    <n v="15745295"/>
    <n v="727"/>
    <s v="Spain"/>
    <s v="Female"/>
    <n v="31"/>
    <n v="0"/>
    <n v="0"/>
    <n v="1"/>
    <n v="1"/>
    <n v="0"/>
    <n v="121751.03999999999"/>
    <x v="0"/>
    <x v="0"/>
  </r>
  <r>
    <n v="15713483"/>
    <n v="793"/>
    <s v="Spain"/>
    <s v="Male"/>
    <n v="52"/>
    <n v="2"/>
    <n v="0"/>
    <n v="1"/>
    <n v="1"/>
    <n v="0"/>
    <n v="159123.82"/>
    <x v="0"/>
    <x v="0"/>
  </r>
  <r>
    <n v="15684181"/>
    <n v="643"/>
    <s v="France"/>
    <s v="Male"/>
    <n v="45"/>
    <n v="5"/>
    <n v="0"/>
    <n v="1"/>
    <n v="1"/>
    <n v="0"/>
    <n v="142513.5"/>
    <x v="0"/>
    <x v="0"/>
  </r>
  <r>
    <n v="15683625"/>
    <n v="703"/>
    <s v="France"/>
    <s v="Male"/>
    <n v="37"/>
    <n v="1"/>
    <n v="149762.07999999999"/>
    <n v="1"/>
    <n v="1"/>
    <n v="0"/>
    <n v="20629.400000000001"/>
    <x v="0"/>
    <x v="0"/>
  </r>
  <r>
    <n v="15634602"/>
    <n v="619"/>
    <s v="France"/>
    <s v="Female"/>
    <n v="42"/>
    <n v="2"/>
    <n v="0"/>
    <n v="1"/>
    <n v="1"/>
    <n v="1"/>
    <n v="101348.88"/>
    <x v="0"/>
    <x v="0"/>
  </r>
  <r>
    <n v="15600974"/>
    <n v="516"/>
    <s v="Spain"/>
    <s v="Male"/>
    <n v="50"/>
    <n v="5"/>
    <n v="0"/>
    <n v="1"/>
    <n v="0"/>
    <n v="1"/>
    <n v="146145.93"/>
    <x v="0"/>
    <x v="0"/>
  </r>
  <r>
    <n v="15776780"/>
    <n v="608"/>
    <s v="France"/>
    <s v="Male"/>
    <n v="59"/>
    <n v="1"/>
    <n v="0"/>
    <n v="1"/>
    <n v="1"/>
    <n v="0"/>
    <n v="70649.64"/>
    <x v="0"/>
    <x v="0"/>
  </r>
  <r>
    <n v="15757535"/>
    <n v="647"/>
    <s v="Spain"/>
    <s v="Female"/>
    <n v="44"/>
    <n v="5"/>
    <n v="0"/>
    <n v="3"/>
    <n v="1"/>
    <n v="1"/>
    <n v="174205.22"/>
    <x v="0"/>
    <x v="1"/>
  </r>
  <r>
    <n v="15720559"/>
    <n v="487"/>
    <s v="Germany"/>
    <s v="Female"/>
    <n v="61"/>
    <n v="5"/>
    <n v="110368.03"/>
    <n v="1"/>
    <n v="0"/>
    <n v="0"/>
    <n v="11384.45"/>
    <x v="0"/>
    <x v="0"/>
  </r>
  <r>
    <n v="15594898"/>
    <n v="731"/>
    <s v="France"/>
    <s v="Male"/>
    <n v="43"/>
    <n v="2"/>
    <n v="0"/>
    <n v="1"/>
    <n v="1"/>
    <n v="1"/>
    <n v="170034.95"/>
    <x v="0"/>
    <x v="0"/>
  </r>
  <r>
    <n v="15756026"/>
    <n v="790"/>
    <s v="Spain"/>
    <s v="Female"/>
    <n v="46"/>
    <n v="9"/>
    <n v="0"/>
    <n v="1"/>
    <n v="0"/>
    <n v="0"/>
    <n v="14679.81"/>
    <x v="0"/>
    <x v="0"/>
  </r>
  <r>
    <n v="15725679"/>
    <n v="531"/>
    <s v="France"/>
    <s v="Female"/>
    <n v="47"/>
    <n v="6"/>
    <n v="0"/>
    <n v="1"/>
    <n v="0"/>
    <n v="0"/>
    <n v="194998.34"/>
    <x v="0"/>
    <x v="0"/>
  </r>
  <r>
    <n v="15681206"/>
    <n v="722"/>
    <s v="France"/>
    <s v="Female"/>
    <n v="49"/>
    <n v="3"/>
    <n v="168197.66"/>
    <n v="1"/>
    <n v="1"/>
    <n v="0"/>
    <n v="140765.57"/>
    <x v="0"/>
    <x v="0"/>
  </r>
  <r>
    <n v="15697441"/>
    <n v="485"/>
    <s v="France"/>
    <s v="Male"/>
    <n v="29"/>
    <n v="7"/>
    <n v="182123.79"/>
    <n v="1"/>
    <n v="1"/>
    <n v="0"/>
    <n v="116828.51"/>
    <x v="0"/>
    <x v="0"/>
  </r>
  <r>
    <n v="15643024"/>
    <n v="479"/>
    <s v="Germany"/>
    <s v="Male"/>
    <n v="35"/>
    <n v="4"/>
    <n v="138718.92000000001"/>
    <n v="1"/>
    <n v="1"/>
    <n v="1"/>
    <n v="47251.79"/>
    <x v="0"/>
    <x v="0"/>
  </r>
  <r>
    <n v="15683503"/>
    <n v="601"/>
    <s v="France"/>
    <s v="Female"/>
    <n v="43"/>
    <n v="8"/>
    <n v="0"/>
    <n v="3"/>
    <n v="0"/>
    <n v="1"/>
    <n v="110916.15"/>
    <x v="0"/>
    <x v="1"/>
  </r>
  <r>
    <n v="15736008"/>
    <n v="644"/>
    <s v="France"/>
    <s v="Female"/>
    <n v="46"/>
    <n v="9"/>
    <n v="95441.27"/>
    <n v="1"/>
    <n v="1"/>
    <n v="0"/>
    <n v="108761.05"/>
    <x v="0"/>
    <x v="0"/>
  </r>
  <r>
    <n v="15797219"/>
    <n v="635"/>
    <s v="France"/>
    <s v="Female"/>
    <n v="40"/>
    <n v="10"/>
    <n v="123497.58"/>
    <n v="1"/>
    <n v="1"/>
    <n v="0"/>
    <n v="131953.23000000001"/>
    <x v="0"/>
    <x v="0"/>
  </r>
  <r>
    <n v="15693864"/>
    <n v="567"/>
    <s v="Germany"/>
    <s v="Female"/>
    <n v="49"/>
    <n v="5"/>
    <n v="134956.01999999999"/>
    <n v="1"/>
    <n v="1"/>
    <n v="0"/>
    <n v="93953.84"/>
    <x v="0"/>
    <x v="0"/>
  </r>
  <r>
    <n v="15792328"/>
    <n v="475"/>
    <s v="France"/>
    <s v="Male"/>
    <n v="39"/>
    <n v="6"/>
    <n v="0"/>
    <n v="1"/>
    <n v="1"/>
    <n v="1"/>
    <n v="56999.9"/>
    <x v="0"/>
    <x v="0"/>
  </r>
  <r>
    <n v="15672012"/>
    <n v="773"/>
    <s v="Spain"/>
    <s v="Female"/>
    <n v="41"/>
    <n v="5"/>
    <n v="0"/>
    <n v="1"/>
    <n v="1"/>
    <n v="0"/>
    <n v="28266.9"/>
    <x v="0"/>
    <x v="0"/>
  </r>
  <r>
    <n v="15794056"/>
    <n v="668"/>
    <s v="France"/>
    <s v="Female"/>
    <n v="46"/>
    <n v="2"/>
    <n v="0"/>
    <n v="3"/>
    <n v="1"/>
    <n v="0"/>
    <n v="89048.46"/>
    <x v="0"/>
    <x v="1"/>
  </r>
  <r>
    <n v="15591986"/>
    <n v="621"/>
    <s v="Germany"/>
    <s v="Male"/>
    <n v="46"/>
    <n v="6"/>
    <n v="141078.37"/>
    <n v="1"/>
    <n v="0"/>
    <n v="0"/>
    <n v="34580.800000000003"/>
    <x v="0"/>
    <x v="0"/>
  </r>
  <r>
    <n v="15672056"/>
    <n v="710"/>
    <s v="Germany"/>
    <s v="Male"/>
    <n v="43"/>
    <n v="2"/>
    <n v="140080.32000000001"/>
    <n v="3"/>
    <n v="1"/>
    <n v="1"/>
    <n v="157908.19"/>
    <x v="0"/>
    <x v="1"/>
  </r>
  <r>
    <n v="15745844"/>
    <n v="642"/>
    <s v="Germany"/>
    <s v="Female"/>
    <n v="40"/>
    <n v="6"/>
    <n v="129502.49"/>
    <n v="2"/>
    <n v="0"/>
    <n v="1"/>
    <n v="86099.23"/>
    <x v="0"/>
    <x v="0"/>
  </r>
  <r>
    <n v="15641675"/>
    <n v="611"/>
    <s v="France"/>
    <s v="Female"/>
    <n v="49"/>
    <n v="2"/>
    <n v="88915.37"/>
    <n v="3"/>
    <n v="0"/>
    <n v="0"/>
    <n v="161435.01999999999"/>
    <x v="0"/>
    <x v="1"/>
  </r>
  <r>
    <n v="15728669"/>
    <n v="584"/>
    <s v="Germany"/>
    <s v="Female"/>
    <n v="30"/>
    <n v="8"/>
    <n v="112013.81"/>
    <n v="1"/>
    <n v="1"/>
    <n v="0"/>
    <n v="177772.03"/>
    <x v="0"/>
    <x v="0"/>
  </r>
  <r>
    <n v="15705953"/>
    <n v="721"/>
    <s v="Spain"/>
    <s v="Male"/>
    <n v="51"/>
    <n v="0"/>
    <n v="169312.13"/>
    <n v="1"/>
    <n v="1"/>
    <n v="0"/>
    <n v="109078.35"/>
    <x v="0"/>
    <x v="0"/>
  </r>
  <r>
    <n v="15703793"/>
    <n v="738"/>
    <s v="Germany"/>
    <s v="Male"/>
    <n v="58"/>
    <n v="2"/>
    <n v="133745.44"/>
    <n v="4"/>
    <n v="1"/>
    <n v="0"/>
    <n v="28373.86"/>
    <x v="0"/>
    <x v="1"/>
  </r>
  <r>
    <n v="15782210"/>
    <n v="714"/>
    <s v="France"/>
    <s v="Male"/>
    <n v="46"/>
    <n v="1"/>
    <n v="0"/>
    <n v="1"/>
    <n v="1"/>
    <n v="0"/>
    <n v="152167.79"/>
    <x v="0"/>
    <x v="0"/>
  </r>
  <r>
    <n v="15784844"/>
    <n v="752"/>
    <s v="Spain"/>
    <s v="Male"/>
    <n v="48"/>
    <n v="5"/>
    <n v="116060.08"/>
    <n v="1"/>
    <n v="1"/>
    <n v="0"/>
    <n v="156618.38"/>
    <x v="0"/>
    <x v="0"/>
  </r>
  <r>
    <n v="15809087"/>
    <n v="598"/>
    <s v="France"/>
    <s v="Male"/>
    <n v="64"/>
    <n v="1"/>
    <n v="0"/>
    <n v="2"/>
    <n v="1"/>
    <n v="0"/>
    <n v="195635.3"/>
    <x v="0"/>
    <x v="0"/>
  </r>
  <r>
    <n v="15766575"/>
    <n v="612"/>
    <s v="Germany"/>
    <s v="Female"/>
    <n v="62"/>
    <n v="8"/>
    <n v="140745.32999999999"/>
    <n v="1"/>
    <n v="1"/>
    <n v="0"/>
    <n v="193437.89"/>
    <x v="0"/>
    <x v="0"/>
  </r>
  <r>
    <n v="15755196"/>
    <n v="834"/>
    <s v="France"/>
    <s v="Female"/>
    <n v="49"/>
    <n v="2"/>
    <n v="131394.56"/>
    <n v="1"/>
    <n v="0"/>
    <n v="0"/>
    <n v="194365.76"/>
    <x v="0"/>
    <x v="0"/>
  </r>
  <r>
    <n v="15613749"/>
    <n v="569"/>
    <s v="Spain"/>
    <s v="Male"/>
    <n v="34"/>
    <n v="0"/>
    <n v="151839.26"/>
    <n v="1"/>
    <n v="1"/>
    <n v="0"/>
    <n v="102299.81"/>
    <x v="0"/>
    <x v="0"/>
  </r>
  <r>
    <n v="15663706"/>
    <n v="777"/>
    <s v="France"/>
    <s v="Female"/>
    <n v="32"/>
    <n v="2"/>
    <n v="0"/>
    <n v="1"/>
    <n v="1"/>
    <n v="0"/>
    <n v="136458.19"/>
    <x v="0"/>
    <x v="0"/>
  </r>
  <r>
    <n v="15772423"/>
    <n v="739"/>
    <s v="Germany"/>
    <s v="Male"/>
    <n v="54"/>
    <n v="8"/>
    <n v="126418.14"/>
    <n v="1"/>
    <n v="1"/>
    <n v="0"/>
    <n v="134420.75"/>
    <x v="0"/>
    <x v="0"/>
  </r>
  <r>
    <n v="15804586"/>
    <n v="376"/>
    <s v="France"/>
    <s v="Female"/>
    <n v="46"/>
    <n v="6"/>
    <n v="0"/>
    <n v="1"/>
    <n v="1"/>
    <n v="0"/>
    <n v="157333.69"/>
    <x v="0"/>
    <x v="0"/>
  </r>
  <r>
    <n v="15802593"/>
    <n v="504"/>
    <s v="France"/>
    <s v="Female"/>
    <n v="49"/>
    <n v="7"/>
    <n v="0"/>
    <n v="3"/>
    <n v="0"/>
    <n v="1"/>
    <n v="87822.14"/>
    <x v="0"/>
    <x v="1"/>
  </r>
  <r>
    <n v="15757811"/>
    <n v="732"/>
    <s v="Spain"/>
    <s v="Female"/>
    <n v="69"/>
    <n v="9"/>
    <n v="137453.43"/>
    <n v="1"/>
    <n v="0"/>
    <n v="1"/>
    <n v="110932.24"/>
    <x v="0"/>
    <x v="0"/>
  </r>
  <r>
    <n v="15794171"/>
    <n v="475"/>
    <s v="France"/>
    <s v="Female"/>
    <n v="45"/>
    <n v="0"/>
    <n v="134264.04"/>
    <n v="1"/>
    <n v="1"/>
    <n v="0"/>
    <n v="27822.99"/>
    <x v="0"/>
    <x v="0"/>
  </r>
  <r>
    <n v="15653849"/>
    <n v="572"/>
    <s v="Germany"/>
    <s v="Female"/>
    <n v="48"/>
    <n v="3"/>
    <n v="152827.99"/>
    <n v="1"/>
    <n v="1"/>
    <n v="0"/>
    <n v="38411.79"/>
    <x v="0"/>
    <x v="0"/>
  </r>
  <r>
    <n v="15775318"/>
    <n v="590"/>
    <s v="Spain"/>
    <s v="Female"/>
    <n v="51"/>
    <n v="3"/>
    <n v="154962.99"/>
    <n v="3"/>
    <n v="0"/>
    <n v="1"/>
    <n v="191932.27"/>
    <x v="0"/>
    <x v="1"/>
  </r>
  <r>
    <n v="15694408"/>
    <n v="749"/>
    <s v="France"/>
    <s v="Male"/>
    <n v="40"/>
    <n v="1"/>
    <n v="139290.41"/>
    <n v="1"/>
    <n v="1"/>
    <n v="0"/>
    <n v="182855.42"/>
    <x v="0"/>
    <x v="0"/>
  </r>
  <r>
    <n v="15591047"/>
    <n v="519"/>
    <s v="Spain"/>
    <s v="Female"/>
    <n v="47"/>
    <n v="6"/>
    <n v="157296.01999999999"/>
    <n v="2"/>
    <n v="0"/>
    <n v="0"/>
    <n v="147278.43"/>
    <x v="0"/>
    <x v="0"/>
  </r>
  <r>
    <n v="15671256"/>
    <n v="850"/>
    <s v="France"/>
    <s v="Female"/>
    <n v="35"/>
    <n v="1"/>
    <n v="211774.31"/>
    <n v="1"/>
    <n v="1"/>
    <n v="0"/>
    <n v="188574.12"/>
    <x v="0"/>
    <x v="0"/>
  </r>
  <r>
    <n v="15671137"/>
    <n v="549"/>
    <s v="France"/>
    <s v="Female"/>
    <n v="52"/>
    <n v="1"/>
    <n v="0"/>
    <n v="1"/>
    <n v="0"/>
    <n v="1"/>
    <n v="8636.0499999999993"/>
    <x v="0"/>
    <x v="0"/>
  </r>
  <r>
    <n v="15582741"/>
    <n v="693"/>
    <s v="France"/>
    <s v="Female"/>
    <n v="35"/>
    <n v="5"/>
    <n v="124151.09"/>
    <n v="1"/>
    <n v="1"/>
    <n v="0"/>
    <n v="88705.14"/>
    <x v="0"/>
    <x v="0"/>
  </r>
  <r>
    <n v="15595039"/>
    <n v="545"/>
    <s v="Germany"/>
    <s v="Female"/>
    <n v="37"/>
    <n v="8"/>
    <n v="114754.08"/>
    <n v="1"/>
    <n v="1"/>
    <n v="0"/>
    <n v="136050.44"/>
    <x v="0"/>
    <x v="0"/>
  </r>
  <r>
    <n v="15698786"/>
    <n v="819"/>
    <s v="France"/>
    <s v="Female"/>
    <n v="39"/>
    <n v="9"/>
    <n v="133102.92000000001"/>
    <n v="1"/>
    <n v="1"/>
    <n v="0"/>
    <n v="27046.46"/>
    <x v="0"/>
    <x v="0"/>
  </r>
  <r>
    <n v="15602280"/>
    <n v="829"/>
    <s v="Germany"/>
    <s v="Female"/>
    <n v="27"/>
    <n v="9"/>
    <n v="112045.67"/>
    <n v="1"/>
    <n v="1"/>
    <n v="1"/>
    <n v="119708.21"/>
    <x v="0"/>
    <x v="0"/>
  </r>
  <r>
    <n v="15744607"/>
    <n v="738"/>
    <s v="Germany"/>
    <s v="Male"/>
    <n v="43"/>
    <n v="9"/>
    <n v="121152.05"/>
    <n v="2"/>
    <n v="1"/>
    <n v="0"/>
    <n v="64166.7"/>
    <x v="0"/>
    <x v="0"/>
  </r>
  <r>
    <n v="15613854"/>
    <n v="622"/>
    <s v="Spain"/>
    <s v="Female"/>
    <n v="46"/>
    <n v="4"/>
    <n v="107073.27"/>
    <n v="2"/>
    <n v="1"/>
    <n v="1"/>
    <n v="30984.59"/>
    <x v="0"/>
    <x v="0"/>
  </r>
  <r>
    <n v="15775912"/>
    <n v="698"/>
    <s v="France"/>
    <s v="Male"/>
    <n v="48"/>
    <n v="4"/>
    <n v="101238.24"/>
    <n v="2"/>
    <n v="0"/>
    <n v="1"/>
    <n v="177815.87"/>
    <x v="0"/>
    <x v="0"/>
  </r>
  <r>
    <n v="15755262"/>
    <n v="608"/>
    <s v="Spain"/>
    <s v="Female"/>
    <n v="41"/>
    <n v="3"/>
    <n v="89763.839999999997"/>
    <n v="1"/>
    <n v="0"/>
    <n v="0"/>
    <n v="199304.74"/>
    <x v="0"/>
    <x v="0"/>
  </r>
  <r>
    <n v="15807663"/>
    <n v="667"/>
    <s v="France"/>
    <s v="Male"/>
    <n v="43"/>
    <n v="8"/>
    <n v="190227.46"/>
    <n v="1"/>
    <n v="1"/>
    <n v="0"/>
    <n v="97508.04"/>
    <x v="0"/>
    <x v="0"/>
  </r>
  <r>
    <n v="15692750"/>
    <n v="629"/>
    <s v="Germany"/>
    <s v="Female"/>
    <n v="45"/>
    <n v="7"/>
    <n v="129818.39"/>
    <n v="3"/>
    <n v="1"/>
    <n v="0"/>
    <n v="9217.5499999999993"/>
    <x v="0"/>
    <x v="1"/>
  </r>
  <r>
    <n v="15807008"/>
    <n v="614"/>
    <s v="Germany"/>
    <s v="Female"/>
    <n v="35"/>
    <n v="6"/>
    <n v="128100.28"/>
    <n v="1"/>
    <n v="0"/>
    <n v="0"/>
    <n v="69454.240000000005"/>
    <x v="0"/>
    <x v="0"/>
  </r>
  <r>
    <n v="15596175"/>
    <n v="659"/>
    <s v="Germany"/>
    <s v="Male"/>
    <n v="67"/>
    <n v="6"/>
    <n v="117411.6"/>
    <n v="1"/>
    <n v="1"/>
    <n v="1"/>
    <n v="45071.09"/>
    <x v="0"/>
    <x v="0"/>
  </r>
  <r>
    <n v="15737741"/>
    <n v="607"/>
    <s v="Spain"/>
    <s v="Female"/>
    <n v="33"/>
    <n v="2"/>
    <n v="108431.87"/>
    <n v="2"/>
    <n v="0"/>
    <n v="1"/>
    <n v="109291.39"/>
    <x v="0"/>
    <x v="0"/>
  </r>
  <r>
    <n v="15685329"/>
    <n v="531"/>
    <s v="France"/>
    <s v="Female"/>
    <n v="63"/>
    <n v="1"/>
    <n v="114715.71"/>
    <n v="1"/>
    <n v="0"/>
    <n v="1"/>
    <n v="24506.95"/>
    <x v="0"/>
    <x v="0"/>
  </r>
  <r>
    <n v="15712403"/>
    <n v="589"/>
    <s v="France"/>
    <s v="Female"/>
    <n v="61"/>
    <n v="1"/>
    <n v="0"/>
    <n v="1"/>
    <n v="1"/>
    <n v="0"/>
    <n v="61108.56"/>
    <x v="0"/>
    <x v="0"/>
  </r>
  <r>
    <n v="15580956"/>
    <n v="683"/>
    <s v="Germany"/>
    <s v="Female"/>
    <n v="43"/>
    <n v="4"/>
    <n v="115888.04"/>
    <n v="1"/>
    <n v="1"/>
    <n v="1"/>
    <n v="117349.19"/>
    <x v="0"/>
    <x v="0"/>
  </r>
  <r>
    <n v="15612966"/>
    <n v="545"/>
    <s v="Germany"/>
    <s v="Female"/>
    <n v="60"/>
    <n v="7"/>
    <n v="128981.07"/>
    <n v="1"/>
    <n v="0"/>
    <n v="1"/>
    <n v="176924.21"/>
    <x v="0"/>
    <x v="0"/>
  </r>
  <r>
    <n v="15745324"/>
    <n v="599"/>
    <s v="Spain"/>
    <s v="Female"/>
    <n v="39"/>
    <n v="4"/>
    <n v="0"/>
    <n v="1"/>
    <n v="1"/>
    <n v="0"/>
    <n v="194273.2"/>
    <x v="0"/>
    <x v="0"/>
  </r>
  <r>
    <n v="15634844"/>
    <n v="598"/>
    <s v="Germany"/>
    <s v="Male"/>
    <n v="41"/>
    <n v="3"/>
    <n v="91536.93"/>
    <n v="1"/>
    <n v="1"/>
    <n v="0"/>
    <n v="191468.78"/>
    <x v="0"/>
    <x v="0"/>
  </r>
  <r>
    <n v="15802741"/>
    <n v="625"/>
    <s v="France"/>
    <s v="Female"/>
    <n v="51"/>
    <n v="7"/>
    <n v="136294.97"/>
    <n v="1"/>
    <n v="1"/>
    <n v="0"/>
    <n v="38867.46"/>
    <x v="0"/>
    <x v="0"/>
  </r>
  <r>
    <n v="15578045"/>
    <n v="538"/>
    <s v="Spain"/>
    <s v="Female"/>
    <n v="49"/>
    <n v="9"/>
    <n v="141434.04"/>
    <n v="1"/>
    <n v="0"/>
    <n v="0"/>
    <n v="173779.25"/>
    <x v="0"/>
    <x v="0"/>
  </r>
  <r>
    <n v="15731815"/>
    <n v="529"/>
    <s v="Spain"/>
    <s v="Male"/>
    <n v="63"/>
    <n v="4"/>
    <n v="96134.11"/>
    <n v="3"/>
    <n v="1"/>
    <n v="0"/>
    <n v="108732.96"/>
    <x v="0"/>
    <x v="1"/>
  </r>
  <r>
    <n v="15775306"/>
    <n v="421"/>
    <s v="Germany"/>
    <s v="Male"/>
    <n v="28"/>
    <n v="8"/>
    <n v="122384.22"/>
    <n v="3"/>
    <n v="1"/>
    <n v="1"/>
    <n v="89017.38"/>
    <x v="0"/>
    <x v="1"/>
  </r>
  <r>
    <n v="15789158"/>
    <n v="636"/>
    <s v="Germany"/>
    <s v="Male"/>
    <n v="49"/>
    <n v="6"/>
    <n v="113599.74"/>
    <n v="2"/>
    <n v="1"/>
    <n v="0"/>
    <n v="158887.09"/>
    <x v="0"/>
    <x v="0"/>
  </r>
  <r>
    <n v="15809100"/>
    <n v="548"/>
    <s v="France"/>
    <s v="Female"/>
    <n v="32"/>
    <n v="2"/>
    <n v="172448.77"/>
    <n v="1"/>
    <n v="1"/>
    <n v="0"/>
    <n v="188083.77"/>
    <x v="0"/>
    <x v="0"/>
  </r>
  <r>
    <n v="15636624"/>
    <n v="805"/>
    <s v="Spain"/>
    <s v="Female"/>
    <n v="39"/>
    <n v="5"/>
    <n v="165272.13"/>
    <n v="1"/>
    <n v="1"/>
    <n v="0"/>
    <n v="14109.85"/>
    <x v="0"/>
    <x v="0"/>
  </r>
  <r>
    <n v="15597602"/>
    <n v="619"/>
    <s v="Germany"/>
    <s v="Male"/>
    <n v="57"/>
    <n v="3"/>
    <n v="137946.39000000001"/>
    <n v="1"/>
    <n v="1"/>
    <n v="1"/>
    <n v="72467.990000000005"/>
    <x v="0"/>
    <x v="0"/>
  </r>
  <r>
    <n v="15585888"/>
    <n v="553"/>
    <s v="Spain"/>
    <s v="Female"/>
    <n v="48"/>
    <n v="3"/>
    <n v="0"/>
    <n v="1"/>
    <n v="0"/>
    <n v="1"/>
    <n v="30730.95"/>
    <x v="0"/>
    <x v="0"/>
  </r>
  <r>
    <n v="15656148"/>
    <n v="376"/>
    <s v="Germany"/>
    <s v="Female"/>
    <n v="29"/>
    <n v="4"/>
    <n v="115046.74"/>
    <n v="4"/>
    <n v="1"/>
    <n v="0"/>
    <n v="119346.88"/>
    <x v="0"/>
    <x v="1"/>
  </r>
  <r>
    <n v="15771573"/>
    <n v="637"/>
    <s v="Germany"/>
    <s v="Female"/>
    <n v="39"/>
    <n v="9"/>
    <n v="137843.79999999999"/>
    <n v="1"/>
    <n v="1"/>
    <n v="1"/>
    <n v="117622.8"/>
    <x v="0"/>
    <x v="0"/>
  </r>
  <r>
    <n v="15788291"/>
    <n v="713"/>
    <s v="Germany"/>
    <s v="Female"/>
    <n v="38"/>
    <n v="7"/>
    <n v="144606.22"/>
    <n v="1"/>
    <n v="1"/>
    <n v="1"/>
    <n v="56594.36"/>
    <x v="0"/>
    <x v="0"/>
  </r>
  <r>
    <n v="15756804"/>
    <n v="636"/>
    <s v="France"/>
    <s v="Female"/>
    <n v="48"/>
    <n v="1"/>
    <n v="170833.46"/>
    <n v="1"/>
    <n v="1"/>
    <n v="0"/>
    <n v="110510.28"/>
    <x v="0"/>
    <x v="0"/>
  </r>
  <r>
    <n v="15724848"/>
    <n v="516"/>
    <s v="France"/>
    <s v="Female"/>
    <n v="46"/>
    <n v="1"/>
    <n v="104947.72"/>
    <n v="1"/>
    <n v="1"/>
    <n v="0"/>
    <n v="115789.25"/>
    <x v="0"/>
    <x v="0"/>
  </r>
  <r>
    <n v="15619304"/>
    <n v="502"/>
    <s v="France"/>
    <s v="Female"/>
    <n v="42"/>
    <n v="8"/>
    <n v="159660.79999999999"/>
    <n v="3"/>
    <n v="1"/>
    <n v="0"/>
    <n v="113931.57"/>
    <x v="0"/>
    <x v="1"/>
  </r>
  <r>
    <n v="15727868"/>
    <n v="711"/>
    <s v="France"/>
    <s v="Female"/>
    <n v="38"/>
    <n v="2"/>
    <n v="129022.06"/>
    <n v="2"/>
    <n v="1"/>
    <n v="1"/>
    <n v="14374.86"/>
    <x v="0"/>
    <x v="0"/>
  </r>
  <r>
    <n v="15726931"/>
    <n v="715"/>
    <s v="France"/>
    <s v="Female"/>
    <n v="41"/>
    <n v="8"/>
    <n v="56214.85"/>
    <n v="2"/>
    <n v="0"/>
    <n v="0"/>
    <n v="92982.61"/>
    <x v="0"/>
    <x v="0"/>
  </r>
  <r>
    <n v="15718057"/>
    <n v="760"/>
    <s v="France"/>
    <s v="Female"/>
    <n v="51"/>
    <n v="2"/>
    <n v="100946.71"/>
    <n v="1"/>
    <n v="0"/>
    <n v="0"/>
    <n v="179614.8"/>
    <x v="0"/>
    <x v="0"/>
  </r>
  <r>
    <n v="15730076"/>
    <n v="651"/>
    <s v="France"/>
    <s v="Male"/>
    <n v="45"/>
    <n v="1"/>
    <n v="0"/>
    <n v="1"/>
    <n v="1"/>
    <n v="0"/>
    <n v="67740.08"/>
    <x v="0"/>
    <x v="0"/>
  </r>
  <r>
    <n v="15637753"/>
    <n v="751"/>
    <s v="Germany"/>
    <s v="Male"/>
    <n v="50"/>
    <n v="2"/>
    <n v="96888.39"/>
    <n v="1"/>
    <n v="1"/>
    <n v="0"/>
    <n v="77206.25"/>
    <x v="0"/>
    <x v="0"/>
  </r>
  <r>
    <n v="15646372"/>
    <n v="616"/>
    <s v="France"/>
    <s v="Female"/>
    <n v="66"/>
    <n v="1"/>
    <n v="135842.41"/>
    <n v="1"/>
    <n v="1"/>
    <n v="0"/>
    <n v="183840.51"/>
    <x v="0"/>
    <x v="0"/>
  </r>
  <r>
    <n v="15570060"/>
    <s v="NULL"/>
    <s v="France"/>
    <s v="Female"/>
    <n v="43"/>
    <n v="8"/>
    <n v="132558.26"/>
    <n v="1"/>
    <n v="1"/>
    <n v="0"/>
    <n v="67046.83"/>
    <x v="0"/>
    <x v="0"/>
  </r>
  <r>
    <n v="15702298"/>
    <n v="655"/>
    <s v="Germany"/>
    <s v="Male"/>
    <n v="41"/>
    <n v="8"/>
    <n v="125561.97"/>
    <n v="1"/>
    <n v="0"/>
    <n v="0"/>
    <n v="164040.94"/>
    <x v="0"/>
    <x v="0"/>
  </r>
  <r>
    <n v="15787470"/>
    <n v="553"/>
    <s v="Spain"/>
    <s v="Male"/>
    <n v="47"/>
    <n v="3"/>
    <n v="116528.15"/>
    <n v="1"/>
    <n v="0"/>
    <n v="0"/>
    <n v="145704.19"/>
    <x v="0"/>
    <x v="0"/>
  </r>
  <r>
    <n v="15665956"/>
    <n v="509"/>
    <s v="France"/>
    <s v="Female"/>
    <n v="46"/>
    <n v="1"/>
    <n v="0"/>
    <n v="1"/>
    <n v="1"/>
    <n v="0"/>
    <n v="71244.59"/>
    <x v="0"/>
    <x v="0"/>
  </r>
  <r>
    <n v="15782688"/>
    <n v="625"/>
    <s v="Germany"/>
    <s v="Male"/>
    <n v="56"/>
    <n v="0"/>
    <n v="148507.24"/>
    <n v="1"/>
    <n v="1"/>
    <n v="0"/>
    <n v="46824.08"/>
    <x v="0"/>
    <x v="0"/>
  </r>
  <r>
    <n v="15811762"/>
    <n v="583"/>
    <s v="Germany"/>
    <s v="Female"/>
    <n v="54"/>
    <n v="6"/>
    <n v="115988.86"/>
    <n v="1"/>
    <n v="1"/>
    <n v="0"/>
    <n v="57553.98"/>
    <x v="0"/>
    <x v="0"/>
  </r>
  <r>
    <n v="15574692"/>
    <n v="667"/>
    <s v="Spain"/>
    <s v="Female"/>
    <n v="39"/>
    <n v="2"/>
    <n v="0"/>
    <n v="2"/>
    <n v="1"/>
    <n v="0"/>
    <n v="40721.24"/>
    <x v="0"/>
    <x v="0"/>
  </r>
  <r>
    <n v="15682048"/>
    <n v="605"/>
    <s v="France"/>
    <s v="Female"/>
    <n v="51"/>
    <n v="3"/>
    <n v="136188.78"/>
    <n v="1"/>
    <n v="1"/>
    <n v="1"/>
    <n v="67110.59"/>
    <x v="0"/>
    <x v="0"/>
  </r>
  <r>
    <n v="15584091"/>
    <n v="742"/>
    <s v="Germany"/>
    <s v="Female"/>
    <n v="36"/>
    <n v="2"/>
    <n v="129748.54"/>
    <n v="2"/>
    <n v="0"/>
    <n v="0"/>
    <n v="47271.61"/>
    <x v="0"/>
    <x v="0"/>
  </r>
  <r>
    <n v="15568748"/>
    <n v="671"/>
    <s v="Germany"/>
    <s v="Male"/>
    <n v="45"/>
    <n v="6"/>
    <n v="99564.22"/>
    <n v="1"/>
    <n v="1"/>
    <n v="1"/>
    <n v="108872.45"/>
    <x v="0"/>
    <x v="0"/>
  </r>
  <r>
    <n v="15612525"/>
    <n v="499"/>
    <s v="France"/>
    <s v="Female"/>
    <n v="57"/>
    <n v="1"/>
    <n v="0"/>
    <n v="1"/>
    <n v="0"/>
    <n v="0"/>
    <n v="131372.38"/>
    <x v="0"/>
    <x v="0"/>
  </r>
  <r>
    <n v="15646810"/>
    <n v="603"/>
    <s v="Germany"/>
    <s v="Male"/>
    <n v="44"/>
    <n v="6"/>
    <n v="108122.39"/>
    <n v="2"/>
    <n v="1"/>
    <n v="0"/>
    <n v="108488.33"/>
    <x v="0"/>
    <x v="0"/>
  </r>
  <r>
    <n v="15715142"/>
    <n v="739"/>
    <s v="Germany"/>
    <s v="Male"/>
    <n v="45"/>
    <n v="7"/>
    <n v="102703.62"/>
    <n v="1"/>
    <n v="0"/>
    <n v="1"/>
    <n v="147802.94"/>
    <x v="0"/>
    <x v="0"/>
  </r>
  <r>
    <n v="15661629"/>
    <n v="522"/>
    <s v="Spain"/>
    <s v="Male"/>
    <n v="34"/>
    <n v="9"/>
    <n v="126436.29"/>
    <n v="1"/>
    <n v="1"/>
    <n v="0"/>
    <n v="174248.52"/>
    <x v="0"/>
    <x v="0"/>
  </r>
  <r>
    <n v="15696674"/>
    <n v="643"/>
    <s v="Germany"/>
    <s v="Female"/>
    <n v="45"/>
    <n v="2"/>
    <n v="150842.93"/>
    <n v="1"/>
    <n v="0"/>
    <n v="1"/>
    <n v="2319.96"/>
    <x v="0"/>
    <x v="0"/>
  </r>
  <r>
    <n v="15737452"/>
    <n v="653"/>
    <s v="Germany"/>
    <s v="Male"/>
    <n v="58"/>
    <n v="1"/>
    <n v="132602.88"/>
    <n v="1"/>
    <n v="1"/>
    <n v="0"/>
    <n v="5097.67"/>
    <x v="0"/>
    <x v="0"/>
  </r>
  <r>
    <n v="15737795"/>
    <n v="512"/>
    <s v="Spain"/>
    <s v="Male"/>
    <n v="36"/>
    <n v="1"/>
    <n v="0"/>
    <n v="1"/>
    <n v="0"/>
    <n v="1"/>
    <n v="135482.26"/>
    <x v="0"/>
    <x v="0"/>
  </r>
  <r>
    <n v="15743007"/>
    <n v="643"/>
    <s v="France"/>
    <s v="Female"/>
    <n v="45"/>
    <n v="4"/>
    <n v="45144.43"/>
    <n v="1"/>
    <n v="1"/>
    <n v="0"/>
    <n v="60917.24"/>
    <x v="0"/>
    <x v="0"/>
  </r>
  <r>
    <n v="15677020"/>
    <n v="570"/>
    <s v="France"/>
    <s v="Female"/>
    <n v="58"/>
    <n v="8"/>
    <n v="0"/>
    <n v="1"/>
    <n v="0"/>
    <n v="1"/>
    <n v="116503.92"/>
    <x v="0"/>
    <x v="0"/>
  </r>
  <r>
    <n v="15622897"/>
    <n v="646"/>
    <s v="France"/>
    <s v="Female"/>
    <n v="46"/>
    <n v="4"/>
    <n v="0"/>
    <n v="3"/>
    <n v="1"/>
    <n v="0"/>
    <n v="93251.42"/>
    <x v="0"/>
    <x v="1"/>
  </r>
  <r>
    <n v="15712551"/>
    <n v="622"/>
    <s v="Germany"/>
    <s v="Female"/>
    <n v="58"/>
    <n v="7"/>
    <n v="116922.25"/>
    <n v="1"/>
    <n v="1"/>
    <n v="0"/>
    <n v="120415.61"/>
    <x v="0"/>
    <x v="0"/>
  </r>
  <r>
    <n v="15659366"/>
    <n v="807"/>
    <s v="France"/>
    <s v="Male"/>
    <n v="43"/>
    <n v="1"/>
    <n v="105799.32"/>
    <n v="2"/>
    <n v="1"/>
    <n v="0"/>
    <n v="34888.04"/>
    <x v="0"/>
    <x v="0"/>
  </r>
  <r>
    <n v="15585362"/>
    <n v="749"/>
    <s v="France"/>
    <s v="Female"/>
    <n v="60"/>
    <n v="6"/>
    <n v="0"/>
    <n v="1"/>
    <n v="1"/>
    <n v="0"/>
    <n v="17978.68"/>
    <x v="0"/>
    <x v="0"/>
  </r>
  <r>
    <n v="15733247"/>
    <n v="850"/>
    <s v="France"/>
    <s v="Male"/>
    <n v="33"/>
    <n v="10"/>
    <n v="0"/>
    <n v="1"/>
    <n v="1"/>
    <n v="0"/>
    <n v="4861.72"/>
    <x v="0"/>
    <x v="0"/>
  </r>
  <r>
    <n v="15669987"/>
    <n v="728"/>
    <s v="Germany"/>
    <s v="Female"/>
    <n v="35"/>
    <n v="8"/>
    <n v="125884.95"/>
    <n v="2"/>
    <n v="1"/>
    <n v="0"/>
    <n v="54359.02"/>
    <x v="0"/>
    <x v="0"/>
  </r>
  <r>
    <n v="15764866"/>
    <n v="539"/>
    <s v="Germany"/>
    <s v="Female"/>
    <n v="43"/>
    <n v="3"/>
    <n v="116220.5"/>
    <n v="3"/>
    <n v="1"/>
    <n v="0"/>
    <n v="55803.96"/>
    <x v="0"/>
    <x v="1"/>
  </r>
  <r>
    <n v="15613630"/>
    <n v="775"/>
    <s v="France"/>
    <s v="Male"/>
    <n v="52"/>
    <n v="8"/>
    <n v="109922.61"/>
    <n v="1"/>
    <n v="1"/>
    <n v="1"/>
    <n v="96823.32"/>
    <x v="0"/>
    <x v="0"/>
  </r>
  <r>
    <n v="15744689"/>
    <n v="479"/>
    <s v="Germany"/>
    <s v="Male"/>
    <n v="35"/>
    <n v="9"/>
    <n v="92833.89"/>
    <n v="1"/>
    <n v="1"/>
    <n v="0"/>
    <n v="99449.86"/>
    <x v="0"/>
    <x v="0"/>
  </r>
  <r>
    <n v="15810418"/>
    <n v="756"/>
    <s v="Germany"/>
    <s v="Female"/>
    <n v="60"/>
    <n v="3"/>
    <n v="115924.89"/>
    <n v="1"/>
    <n v="1"/>
    <n v="0"/>
    <n v="93524.19"/>
    <x v="0"/>
    <x v="0"/>
  </r>
  <r>
    <n v="15724623"/>
    <n v="704"/>
    <s v="Germany"/>
    <s v="Female"/>
    <n v="24"/>
    <n v="7"/>
    <n v="113034.22"/>
    <n v="1"/>
    <n v="1"/>
    <n v="0"/>
    <n v="162503.48000000001"/>
    <x v="0"/>
    <x v="0"/>
  </r>
  <r>
    <n v="15658929"/>
    <n v="683"/>
    <s v="Spain"/>
    <s v="Male"/>
    <n v="29"/>
    <n v="0"/>
    <n v="133702.89000000001"/>
    <n v="1"/>
    <n v="1"/>
    <n v="0"/>
    <n v="55582.54"/>
    <x v="0"/>
    <x v="0"/>
  </r>
  <r>
    <n v="15612350"/>
    <n v="691"/>
    <s v="France"/>
    <s v="Female"/>
    <n v="31"/>
    <n v="5"/>
    <n v="40915.550000000003"/>
    <n v="1"/>
    <n v="1"/>
    <n v="0"/>
    <n v="126213.84"/>
    <x v="0"/>
    <x v="0"/>
  </r>
  <r>
    <n v="15623944"/>
    <n v="511"/>
    <s v="Spain"/>
    <s v="Female"/>
    <n v="66"/>
    <n v="4"/>
    <n v="0"/>
    <n v="1"/>
    <n v="1"/>
    <n v="0"/>
    <n v="1643.11"/>
    <x v="0"/>
    <x v="0"/>
  </r>
  <r>
    <n v="15694456"/>
    <n v="756"/>
    <s v="France"/>
    <s v="Male"/>
    <n v="62"/>
    <n v="3"/>
    <n v="0"/>
    <n v="1"/>
    <n v="1"/>
    <n v="1"/>
    <n v="11199.04"/>
    <x v="0"/>
    <x v="0"/>
  </r>
  <r>
    <n v="15714485"/>
    <n v="774"/>
    <s v="France"/>
    <s v="Male"/>
    <n v="60"/>
    <n v="5"/>
    <n v="85891.55"/>
    <n v="1"/>
    <n v="1"/>
    <n v="0"/>
    <n v="74135.48"/>
    <x v="0"/>
    <x v="0"/>
  </r>
  <r>
    <n v="15762729"/>
    <n v="745"/>
    <s v="Germany"/>
    <s v="Female"/>
    <n v="28"/>
    <n v="1"/>
    <n v="111071.36"/>
    <n v="1"/>
    <n v="1"/>
    <n v="0"/>
    <n v="73275.960000000006"/>
    <x v="0"/>
    <x v="0"/>
  </r>
  <r>
    <n v="15694860"/>
    <n v="675"/>
    <s v="France"/>
    <s v="Female"/>
    <n v="38"/>
    <n v="6"/>
    <n v="68065.8"/>
    <n v="1"/>
    <n v="0"/>
    <n v="0"/>
    <n v="138777"/>
    <x v="0"/>
    <x v="0"/>
  </r>
  <r>
    <n v="15640905"/>
    <n v="579"/>
    <s v="Spain"/>
    <s v="Female"/>
    <n v="35"/>
    <n v="1"/>
    <n v="129490.36"/>
    <n v="2"/>
    <n v="0"/>
    <n v="1"/>
    <n v="8590.83"/>
    <x v="0"/>
    <x v="0"/>
  </r>
  <r>
    <n v="15752081"/>
    <n v="468"/>
    <s v="France"/>
    <s v="Female"/>
    <n v="56"/>
    <n v="10"/>
    <n v="0"/>
    <n v="3"/>
    <n v="0"/>
    <n v="1"/>
    <n v="62256.87"/>
    <x v="0"/>
    <x v="1"/>
  </r>
  <r>
    <n v="15620204"/>
    <n v="543"/>
    <s v="Germany"/>
    <s v="Female"/>
    <n v="57"/>
    <n v="1"/>
    <n v="106138.33"/>
    <n v="2"/>
    <n v="1"/>
    <n v="1"/>
    <n v="120657.32"/>
    <x v="0"/>
    <x v="0"/>
  </r>
  <r>
    <n v="15794048"/>
    <n v="667"/>
    <s v="Germany"/>
    <s v="Female"/>
    <n v="48"/>
    <n v="1"/>
    <n v="97133.92"/>
    <n v="2"/>
    <n v="0"/>
    <n v="0"/>
    <n v="113316.77"/>
    <x v="0"/>
    <x v="0"/>
  </r>
  <r>
    <n v="15579334"/>
    <n v="769"/>
    <s v="Germany"/>
    <s v="Female"/>
    <n v="45"/>
    <n v="5"/>
    <n v="126674.81"/>
    <n v="1"/>
    <n v="1"/>
    <n v="0"/>
    <n v="124118.71"/>
    <x v="0"/>
    <x v="0"/>
  </r>
  <r>
    <n v="15723488"/>
    <n v="668"/>
    <s v="Germany"/>
    <s v="Male"/>
    <n v="47"/>
    <n v="7"/>
    <n v="106854.21"/>
    <n v="1"/>
    <n v="0"/>
    <n v="1"/>
    <n v="157959.01999999999"/>
    <x v="0"/>
    <x v="0"/>
  </r>
  <r>
    <n v="15580148"/>
    <n v="750"/>
    <s v="Germany"/>
    <s v="Male"/>
    <n v="40"/>
    <n v="5"/>
    <n v="168286.81"/>
    <n v="3"/>
    <n v="1"/>
    <n v="0"/>
    <n v="20451.990000000002"/>
    <x v="0"/>
    <x v="1"/>
  </r>
  <r>
    <n v="15585865"/>
    <n v="673"/>
    <s v="France"/>
    <s v="Female"/>
    <n v="38"/>
    <n v="2"/>
    <n v="170061.92"/>
    <n v="2"/>
    <n v="0"/>
    <n v="0"/>
    <n v="134901.34"/>
    <x v="0"/>
    <x v="0"/>
  </r>
  <r>
    <n v="15620981"/>
    <n v="684"/>
    <s v="France"/>
    <s v="Female"/>
    <n v="48"/>
    <n v="3"/>
    <n v="73309.38"/>
    <n v="1"/>
    <n v="0"/>
    <n v="0"/>
    <n v="21228.34"/>
    <x v="0"/>
    <x v="0"/>
  </r>
  <r>
    <n v="15753337"/>
    <n v="555"/>
    <s v="France"/>
    <s v="Male"/>
    <n v="51"/>
    <n v="5"/>
    <n v="0"/>
    <n v="3"/>
    <n v="1"/>
    <n v="0"/>
    <n v="189122.89"/>
    <x v="0"/>
    <x v="1"/>
  </r>
  <r>
    <n v="15707362"/>
    <n v="514"/>
    <s v="Germany"/>
    <s v="Male"/>
    <n v="43"/>
    <n v="1"/>
    <n v="95556.31"/>
    <n v="1"/>
    <n v="0"/>
    <n v="1"/>
    <n v="199273.98"/>
    <x v="0"/>
    <x v="0"/>
  </r>
  <r>
    <n v="15569590"/>
    <n v="601"/>
    <s v="Germany"/>
    <s v="Male"/>
    <n v="42"/>
    <n v="1"/>
    <n v="98495.72"/>
    <n v="1"/>
    <n v="1"/>
    <n v="0"/>
    <n v="40014.76"/>
    <x v="0"/>
    <x v="0"/>
  </r>
  <r>
    <n v="15651022"/>
    <n v="480"/>
    <s v="Germany"/>
    <s v="Male"/>
    <n v="44"/>
    <n v="10"/>
    <n v="129608.57"/>
    <n v="1"/>
    <n v="1"/>
    <n v="0"/>
    <n v="5472.7"/>
    <x v="0"/>
    <x v="0"/>
  </r>
  <r>
    <n v="15807923"/>
    <n v="716"/>
    <s v="Germany"/>
    <s v="Female"/>
    <n v="39"/>
    <n v="10"/>
    <n v="115301.31"/>
    <n v="1"/>
    <n v="1"/>
    <n v="0"/>
    <n v="43527.4"/>
    <x v="0"/>
    <x v="0"/>
  </r>
  <r>
    <n v="15722010"/>
    <n v="621"/>
    <s v="Spain"/>
    <s v="Male"/>
    <n v="53"/>
    <n v="9"/>
    <n v="170491.84"/>
    <n v="1"/>
    <n v="1"/>
    <n v="0"/>
    <n v="35588.07"/>
    <x v="0"/>
    <x v="0"/>
  </r>
  <r>
    <n v="15737792"/>
    <n v="818"/>
    <s v="France"/>
    <s v="Female"/>
    <n v="31"/>
    <n v="1"/>
    <n v="186796.37"/>
    <n v="1"/>
    <n v="0"/>
    <n v="0"/>
    <n v="178252.63"/>
    <x v="1"/>
    <x v="0"/>
  </r>
  <r>
    <n v="15775238"/>
    <n v="651"/>
    <s v="Germany"/>
    <s v="Female"/>
    <n v="41"/>
    <n v="4"/>
    <n v="133432.59"/>
    <n v="1"/>
    <n v="0"/>
    <n v="1"/>
    <n v="151303.48000000001"/>
    <x v="1"/>
    <x v="0"/>
  </r>
  <r>
    <n v="15607098"/>
    <n v="747"/>
    <s v="Spain"/>
    <s v="Female"/>
    <n v="41"/>
    <n v="5"/>
    <n v="94521.17"/>
    <n v="2"/>
    <n v="1"/>
    <n v="0"/>
    <n v="194926.86"/>
    <x v="1"/>
    <x v="0"/>
  </r>
  <r>
    <n v="15763218"/>
    <n v="661"/>
    <s v="France"/>
    <s v="Female"/>
    <n v="41"/>
    <n v="1"/>
    <n v="0"/>
    <n v="2"/>
    <n v="0"/>
    <n v="1"/>
    <n v="131300.68"/>
    <x v="1"/>
    <x v="0"/>
  </r>
  <r>
    <n v="15604119"/>
    <n v="850"/>
    <s v="Spain"/>
    <s v="Male"/>
    <n v="35"/>
    <n v="7"/>
    <n v="110349.82"/>
    <n v="1"/>
    <n v="0"/>
    <n v="0"/>
    <n v="126355.8"/>
    <x v="1"/>
    <x v="0"/>
  </r>
  <r>
    <n v="15642004"/>
    <n v="686"/>
    <s v="France"/>
    <s v="Male"/>
    <n v="25"/>
    <n v="1"/>
    <n v="0"/>
    <n v="2"/>
    <n v="0"/>
    <n v="1"/>
    <n v="16459.37"/>
    <x v="1"/>
    <x v="0"/>
  </r>
  <r>
    <n v="15594815"/>
    <n v="807"/>
    <s v="France"/>
    <s v="Male"/>
    <n v="35"/>
    <n v="3"/>
    <n v="174790.15"/>
    <n v="1"/>
    <n v="1"/>
    <n v="1"/>
    <n v="600.36"/>
    <x v="1"/>
    <x v="0"/>
  </r>
  <r>
    <n v="15649992"/>
    <n v="681"/>
    <s v="Spain"/>
    <s v="Male"/>
    <n v="65"/>
    <n v="7"/>
    <n v="134714.70000000001"/>
    <n v="2"/>
    <n v="0"/>
    <n v="1"/>
    <n v="190419.81"/>
    <x v="1"/>
    <x v="0"/>
  </r>
  <r>
    <n v="15604348"/>
    <n v="710"/>
    <s v="Spain"/>
    <s v="Male"/>
    <n v="22"/>
    <n v="8"/>
    <n v="0"/>
    <n v="2"/>
    <n v="0"/>
    <n v="0"/>
    <n v="99645.04"/>
    <x v="1"/>
    <x v="0"/>
  </r>
  <r>
    <n v="15683562"/>
    <n v="646"/>
    <s v="France"/>
    <s v="Male"/>
    <n v="35"/>
    <n v="6"/>
    <n v="84026.86"/>
    <n v="1"/>
    <n v="0"/>
    <n v="1"/>
    <n v="164255.69"/>
    <x v="1"/>
    <x v="0"/>
  </r>
  <r>
    <n v="15681554"/>
    <n v="614"/>
    <s v="Germany"/>
    <s v="Female"/>
    <n v="31"/>
    <n v="7"/>
    <n v="120599.38"/>
    <n v="2"/>
    <n v="1"/>
    <n v="1"/>
    <n v="46163.44"/>
    <x v="1"/>
    <x v="0"/>
  </r>
  <r>
    <n v="15625461"/>
    <n v="613"/>
    <s v="France"/>
    <s v="Female"/>
    <n v="45"/>
    <n v="1"/>
    <n v="187841.99"/>
    <n v="2"/>
    <n v="1"/>
    <n v="1"/>
    <n v="147224.26999999999"/>
    <x v="1"/>
    <x v="0"/>
  </r>
  <r>
    <n v="15730447"/>
    <n v="629"/>
    <s v="France"/>
    <s v="Female"/>
    <n v="49"/>
    <n v="4"/>
    <n v="0"/>
    <n v="2"/>
    <n v="1"/>
    <n v="1"/>
    <n v="196335.48"/>
    <x v="1"/>
    <x v="0"/>
  </r>
  <r>
    <n v="15661526"/>
    <n v="815"/>
    <s v="Germany"/>
    <s v="Male"/>
    <n v="37"/>
    <n v="2"/>
    <n v="110777.26"/>
    <n v="2"/>
    <n v="1"/>
    <n v="0"/>
    <n v="2383.59"/>
    <x v="1"/>
    <x v="0"/>
  </r>
  <r>
    <n v="15737173"/>
    <n v="497"/>
    <s v="Spain"/>
    <s v="NULL"/>
    <n v="24"/>
    <n v="3"/>
    <n v="0"/>
    <n v="2"/>
    <n v="1"/>
    <n v="0"/>
    <n v="76390.009999999995"/>
    <x v="1"/>
    <x v="0"/>
  </r>
  <r>
    <n v="15794549"/>
    <n v="722"/>
    <s v="France"/>
    <s v="Female"/>
    <n v="35"/>
    <n v="2"/>
    <n v="163943.89000000001"/>
    <n v="2"/>
    <n v="1"/>
    <n v="1"/>
    <n v="15068.18"/>
    <x v="1"/>
    <x v="0"/>
  </r>
  <r>
    <n v="15699637"/>
    <n v="694"/>
    <s v="Spain"/>
    <s v="Male"/>
    <n v="57"/>
    <n v="8"/>
    <n v="116326.07"/>
    <n v="1"/>
    <n v="1"/>
    <n v="1"/>
    <n v="117704.65"/>
    <x v="1"/>
    <x v="0"/>
  </r>
  <r>
    <n v="15758449"/>
    <n v="769"/>
    <s v="France"/>
    <s v="Female"/>
    <n v="39"/>
    <n v="8"/>
    <n v="0"/>
    <n v="1"/>
    <n v="0"/>
    <n v="1"/>
    <n v="21016"/>
    <x v="1"/>
    <x v="0"/>
  </r>
  <r>
    <n v="15809722"/>
    <n v="611"/>
    <s v="France"/>
    <s v="Female"/>
    <n v="40"/>
    <n v="8"/>
    <n v="100812.33"/>
    <n v="2"/>
    <n v="1"/>
    <n v="0"/>
    <n v="147358.26999999999"/>
    <x v="1"/>
    <x v="0"/>
  </r>
  <r>
    <n v="15717426"/>
    <n v="850"/>
    <s v="France"/>
    <s v="Male"/>
    <n v="36"/>
    <n v="7"/>
    <n v="0"/>
    <n v="1"/>
    <n v="1"/>
    <n v="1"/>
    <n v="40812.9"/>
    <x v="1"/>
    <x v="0"/>
  </r>
  <r>
    <n v="15727915"/>
    <n v="507"/>
    <s v="France"/>
    <s v="Male"/>
    <n v="36"/>
    <n v="4"/>
    <n v="83543.37"/>
    <n v="1"/>
    <n v="0"/>
    <n v="0"/>
    <n v="140134.43"/>
    <x v="1"/>
    <x v="0"/>
  </r>
  <r>
    <n v="15702968"/>
    <n v="733"/>
    <s v="Germany"/>
    <s v="Male"/>
    <n v="74"/>
    <n v="3"/>
    <n v="106545.53"/>
    <n v="1"/>
    <n v="1"/>
    <n v="1"/>
    <n v="134589.57999999999"/>
    <x v="1"/>
    <x v="0"/>
  </r>
  <r>
    <n v="15584518"/>
    <n v="589"/>
    <s v="Germany"/>
    <s v="Female"/>
    <n v="50"/>
    <n v="5"/>
    <n v="144895.04999999999"/>
    <n v="2"/>
    <n v="1"/>
    <n v="1"/>
    <n v="34941.230000000003"/>
    <x v="1"/>
    <x v="0"/>
  </r>
  <r>
    <n v="15815364"/>
    <n v="736"/>
    <s v="Spain"/>
    <s v="Female"/>
    <n v="28"/>
    <n v="2"/>
    <n v="0"/>
    <n v="2"/>
    <n v="1"/>
    <n v="1"/>
    <n v="117431.1"/>
    <x v="1"/>
    <x v="0"/>
  </r>
  <r>
    <n v="15695585"/>
    <n v="788"/>
    <s v="Spain"/>
    <s v="Male"/>
    <n v="34"/>
    <n v="6"/>
    <n v="156478.62"/>
    <n v="1"/>
    <n v="0"/>
    <n v="1"/>
    <n v="181196.76"/>
    <x v="1"/>
    <x v="0"/>
  </r>
  <r>
    <n v="15581539"/>
    <n v="474"/>
    <s v="Spain"/>
    <s v="Male"/>
    <n v="37"/>
    <n v="3"/>
    <n v="0"/>
    <n v="2"/>
    <n v="0"/>
    <n v="0"/>
    <n v="57175.32"/>
    <x v="1"/>
    <x v="0"/>
  </r>
  <r>
    <n v="15675316"/>
    <n v="619"/>
    <s v="France"/>
    <s v="Female"/>
    <n v="38"/>
    <n v="3"/>
    <n v="0"/>
    <n v="2"/>
    <n v="0"/>
    <n v="1"/>
    <n v="116467.35"/>
    <x v="1"/>
    <x v="0"/>
  </r>
  <r>
    <n v="15603203"/>
    <n v="650"/>
    <s v="France"/>
    <s v="Female"/>
    <n v="27"/>
    <n v="6"/>
    <n v="0"/>
    <n v="2"/>
    <n v="1"/>
    <n v="0"/>
    <n v="1002.39"/>
    <x v="1"/>
    <x v="0"/>
  </r>
  <r>
    <n v="15660535"/>
    <n v="680"/>
    <s v="France"/>
    <s v="Female"/>
    <n v="47"/>
    <n v="5"/>
    <n v="0"/>
    <n v="2"/>
    <n v="1"/>
    <n v="1"/>
    <n v="179843.33"/>
    <x v="1"/>
    <x v="0"/>
  </r>
  <r>
    <n v="15608968"/>
    <n v="714"/>
    <s v="Germany"/>
    <s v="Male"/>
    <n v="21"/>
    <n v="6"/>
    <n v="86402.52"/>
    <n v="2"/>
    <n v="0"/>
    <n v="0"/>
    <n v="27330.59"/>
    <x v="1"/>
    <x v="0"/>
  </r>
  <r>
    <n v="15685997"/>
    <n v="838"/>
    <s v="Spain"/>
    <s v="Female"/>
    <n v="39"/>
    <n v="5"/>
    <n v="166733.92000000001"/>
    <n v="2"/>
    <n v="1"/>
    <n v="0"/>
    <n v="14279.44"/>
    <x v="1"/>
    <x v="0"/>
  </r>
  <r>
    <n v="15700476"/>
    <n v="564"/>
    <s v="Germany"/>
    <s v="Male"/>
    <n v="41"/>
    <n v="9"/>
    <n v="103522.75"/>
    <n v="2"/>
    <n v="1"/>
    <n v="1"/>
    <n v="34338.21"/>
    <x v="1"/>
    <x v="0"/>
  </r>
  <r>
    <n v="15699029"/>
    <n v="670"/>
    <s v="France"/>
    <s v="Male"/>
    <n v="37"/>
    <n v="4"/>
    <n v="170557.91"/>
    <n v="2"/>
    <n v="1"/>
    <n v="0"/>
    <n v="198252.88"/>
    <x v="1"/>
    <x v="0"/>
  </r>
  <r>
    <n v="15663478"/>
    <n v="729"/>
    <s v="France"/>
    <s v="Male"/>
    <n v="32"/>
    <n v="6"/>
    <n v="93694.42"/>
    <n v="1"/>
    <n v="1"/>
    <n v="1"/>
    <n v="79919.13"/>
    <x v="1"/>
    <x v="0"/>
  </r>
  <r>
    <n v="15686870"/>
    <n v="761"/>
    <s v="Germany"/>
    <s v="Male"/>
    <n v="36"/>
    <n v="8"/>
    <n v="108239.11"/>
    <n v="2"/>
    <n v="0"/>
    <n v="0"/>
    <n v="99444.02"/>
    <x v="1"/>
    <x v="0"/>
  </r>
  <r>
    <n v="15779052"/>
    <n v="604"/>
    <s v="Germany"/>
    <s v="Female"/>
    <n v="25"/>
    <n v="5"/>
    <n v="157780.84"/>
    <n v="2"/>
    <n v="1"/>
    <n v="1"/>
    <n v="58426.81"/>
    <x v="1"/>
    <x v="0"/>
  </r>
  <r>
    <n v="15601589"/>
    <n v="675"/>
    <s v="France"/>
    <s v="Female"/>
    <n v="57"/>
    <n v="8"/>
    <n v="0"/>
    <n v="2"/>
    <n v="0"/>
    <n v="1"/>
    <n v="95463.29"/>
    <x v="1"/>
    <x v="0"/>
  </r>
  <r>
    <n v="15813844"/>
    <n v="703"/>
    <s v="France"/>
    <s v="Male"/>
    <n v="37"/>
    <n v="8"/>
    <n v="105961.68"/>
    <n v="2"/>
    <n v="0"/>
    <n v="1"/>
    <n v="74158.8"/>
    <x v="1"/>
    <x v="0"/>
  </r>
  <r>
    <n v="15591995"/>
    <n v="757"/>
    <s v="Germany"/>
    <s v="Male"/>
    <n v="26"/>
    <n v="8"/>
    <n v="121581.56"/>
    <n v="2"/>
    <n v="1"/>
    <n v="1"/>
    <n v="127059.04"/>
    <x v="1"/>
    <x v="0"/>
  </r>
  <r>
    <n v="15686137"/>
    <n v="456"/>
    <s v="Spain"/>
    <s v="Male"/>
    <n v="32"/>
    <n v="9"/>
    <n v="147506.25"/>
    <n v="1"/>
    <n v="1"/>
    <n v="1"/>
    <n v="135399.21"/>
    <x v="1"/>
    <x v="0"/>
  </r>
  <r>
    <n v="15592531"/>
    <n v="822"/>
    <s v="France"/>
    <s v="Male"/>
    <n v="50"/>
    <n v="7"/>
    <n v="0"/>
    <n v="2"/>
    <n v="1"/>
    <n v="1"/>
    <n v="10062.799999999999"/>
    <x v="1"/>
    <x v="0"/>
  </r>
  <r>
    <n v="15600462"/>
    <n v="542"/>
    <s v="France"/>
    <s v="Female"/>
    <n v="43"/>
    <n v="8"/>
    <n v="145618.37"/>
    <n v="1"/>
    <n v="0"/>
    <n v="1"/>
    <n v="10350.74"/>
    <x v="1"/>
    <x v="0"/>
  </r>
  <r>
    <n v="15790782"/>
    <n v="661"/>
    <s v="Spain"/>
    <s v="Male"/>
    <n v="39"/>
    <n v="6"/>
    <n v="132628.98000000001"/>
    <n v="1"/>
    <n v="0"/>
    <n v="0"/>
    <n v="38812.67"/>
    <x v="1"/>
    <x v="0"/>
  </r>
  <r>
    <n v="15598493"/>
    <n v="656"/>
    <s v="France"/>
    <s v="Male"/>
    <n v="50"/>
    <n v="7"/>
    <n v="0"/>
    <n v="2"/>
    <n v="0"/>
    <n v="1"/>
    <n v="72143.44"/>
    <x v="1"/>
    <x v="0"/>
  </r>
  <r>
    <n v="15767821"/>
    <n v="528"/>
    <s v="France"/>
    <s v="Male"/>
    <n v="31"/>
    <n v="6"/>
    <n v="102016.72"/>
    <n v="2"/>
    <n v="0"/>
    <n v="0"/>
    <n v="80181.119999999995"/>
    <x v="1"/>
    <x v="0"/>
  </r>
  <r>
    <n v="15800228"/>
    <n v="652"/>
    <s v="Spain"/>
    <s v="Female"/>
    <n v="42"/>
    <n v="4"/>
    <n v="0"/>
    <n v="2"/>
    <n v="1"/>
    <n v="1"/>
    <n v="38152.01"/>
    <x v="1"/>
    <x v="0"/>
  </r>
  <r>
    <n v="15738751"/>
    <n v="493"/>
    <s v="France"/>
    <s v="Female"/>
    <n v="46"/>
    <n v="4"/>
    <n v="0"/>
    <n v="2"/>
    <n v="1"/>
    <n v="0"/>
    <n v="1907.66"/>
    <x v="1"/>
    <x v="0"/>
  </r>
  <r>
    <n v="15603323"/>
    <n v="660"/>
    <s v="Spain"/>
    <s v="Female"/>
    <n v="2"/>
    <n v="1"/>
    <n v="0"/>
    <n v="2"/>
    <n v="0"/>
    <n v="0"/>
    <n v="117834.91"/>
    <x v="1"/>
    <x v="0"/>
  </r>
  <r>
    <n v="15661249"/>
    <n v="699"/>
    <s v="France"/>
    <s v="Male"/>
    <n v="53"/>
    <n v="4"/>
    <n v="0"/>
    <n v="2"/>
    <n v="0"/>
    <n v="1"/>
    <n v="111307.98"/>
    <x v="1"/>
    <x v="0"/>
  </r>
  <r>
    <n v="15780140"/>
    <n v="435"/>
    <s v="Germany"/>
    <s v="Male"/>
    <n v="32"/>
    <n v="2"/>
    <n v="57017.06"/>
    <n v="2"/>
    <n v="1"/>
    <n v="1"/>
    <n v="5907.11"/>
    <x v="1"/>
    <x v="0"/>
  </r>
  <r>
    <n v="15746902"/>
    <n v="793"/>
    <s v="Spain"/>
    <s v="Male"/>
    <n v="38"/>
    <n v="9"/>
    <n v="0"/>
    <n v="2"/>
    <n v="1"/>
    <n v="0"/>
    <n v="88225.02"/>
    <x v="1"/>
    <x v="0"/>
  </r>
  <r>
    <n v="15812351"/>
    <n v="710"/>
    <s v="Spain"/>
    <s v="Female"/>
    <n v="27"/>
    <n v="2"/>
    <n v="135277.96"/>
    <n v="1"/>
    <n v="1"/>
    <n v="0"/>
    <n v="142200.15"/>
    <x v="1"/>
    <x v="0"/>
  </r>
  <r>
    <n v="15665238"/>
    <n v="745"/>
    <s v="Germany"/>
    <s v="Male"/>
    <n v="36"/>
    <n v="8"/>
    <n v="145071.24"/>
    <n v="1"/>
    <n v="0"/>
    <n v="0"/>
    <n v="6078.46"/>
    <x v="1"/>
    <x v="0"/>
  </r>
  <r>
    <n v="15705707"/>
    <n v="635"/>
    <s v="Spain"/>
    <s v="Female"/>
    <n v="29"/>
    <n v="8"/>
    <n v="138296.94"/>
    <n v="2"/>
    <n v="1"/>
    <n v="0"/>
    <n v="141075.51"/>
    <x v="1"/>
    <x v="0"/>
  </r>
  <r>
    <n v="15599660"/>
    <n v="604"/>
    <s v="France"/>
    <s v="Male"/>
    <n v="36"/>
    <n v="6"/>
    <n v="116229.85"/>
    <n v="2"/>
    <n v="1"/>
    <n v="1"/>
    <n v="79633.38"/>
    <x v="1"/>
    <x v="0"/>
  </r>
  <r>
    <n v="15589805"/>
    <n v="563"/>
    <s v="France"/>
    <s v="Female"/>
    <n v="34"/>
    <n v="6"/>
    <n v="139810.34"/>
    <n v="1"/>
    <n v="1"/>
    <n v="1"/>
    <n v="152417.79"/>
    <x v="1"/>
    <x v="0"/>
  </r>
  <r>
    <n v="15684171"/>
    <n v="660"/>
    <s v="Spain"/>
    <s v="Female"/>
    <n v="61"/>
    <n v="5"/>
    <n v="155931.10999999999"/>
    <n v="1"/>
    <n v="1"/>
    <n v="1"/>
    <n v="158338.39000000001"/>
    <x v="1"/>
    <x v="0"/>
  </r>
  <r>
    <n v="15706365"/>
    <n v="648"/>
    <s v="France"/>
    <s v="Female"/>
    <n v="50"/>
    <n v="9"/>
    <n v="102535.57"/>
    <n v="1"/>
    <n v="1"/>
    <n v="1"/>
    <n v="189543.19"/>
    <x v="1"/>
    <x v="0"/>
  </r>
  <r>
    <n v="15759537"/>
    <n v="717"/>
    <s v="Germany"/>
    <s v="Male"/>
    <n v="35"/>
    <n v="7"/>
    <n v="58469.37"/>
    <n v="2"/>
    <n v="1"/>
    <n v="1"/>
    <n v="172459.39"/>
    <x v="1"/>
    <x v="0"/>
  </r>
  <r>
    <n v="15630328"/>
    <n v="635"/>
    <s v="France"/>
    <s v="Female"/>
    <n v="48"/>
    <n v="8"/>
    <n v="130796.33"/>
    <n v="2"/>
    <n v="1"/>
    <n v="1"/>
    <n v="43250.3"/>
    <x v="1"/>
    <x v="0"/>
  </r>
  <r>
    <n v="15720910"/>
    <n v="560"/>
    <s v="France"/>
    <s v="Female"/>
    <n v="66"/>
    <n v="9"/>
    <n v="0"/>
    <n v="1"/>
    <n v="1"/>
    <n v="1"/>
    <n v="15928.49"/>
    <x v="1"/>
    <x v="0"/>
  </r>
  <r>
    <n v="15641655"/>
    <n v="700"/>
    <s v="France"/>
    <s v="Female"/>
    <n v="26"/>
    <n v="2"/>
    <n v="0"/>
    <n v="2"/>
    <n v="0"/>
    <n v="0"/>
    <n v="50051.42"/>
    <x v="1"/>
    <x v="0"/>
  </r>
  <r>
    <n v="15783659"/>
    <n v="659"/>
    <s v="France"/>
    <s v="Male"/>
    <n v="67"/>
    <n v="4"/>
    <n v="145981.87"/>
    <n v="1"/>
    <n v="1"/>
    <n v="1"/>
    <n v="131043.2"/>
    <x v="1"/>
    <x v="0"/>
  </r>
  <r>
    <n v="15684042"/>
    <n v="636"/>
    <s v="Germany"/>
    <s v="Male"/>
    <n v="34"/>
    <n v="2"/>
    <n v="40105.51"/>
    <n v="2"/>
    <n v="0"/>
    <n v="1"/>
    <n v="53512.160000000003"/>
    <x v="1"/>
    <x v="0"/>
  </r>
  <r>
    <n v="15576368"/>
    <n v="624"/>
    <s v="Germany"/>
    <s v="Female"/>
    <n v="48"/>
    <n v="3"/>
    <n v="122388.38"/>
    <n v="2"/>
    <n v="0"/>
    <n v="0"/>
    <n v="30020.09"/>
    <x v="1"/>
    <x v="0"/>
  </r>
  <r>
    <n v="15701354"/>
    <n v="699"/>
    <s v="France"/>
    <s v="Female"/>
    <n v="39"/>
    <n v="1"/>
    <n v="0"/>
    <n v="2"/>
    <n v="0"/>
    <n v="0"/>
    <n v="93826.63"/>
    <x v="1"/>
    <x v="0"/>
  </r>
  <r>
    <n v="15655774"/>
    <n v="583"/>
    <s v="France"/>
    <s v="Male"/>
    <n v="27"/>
    <n v="7"/>
    <n v="0"/>
    <n v="2"/>
    <n v="1"/>
    <n v="0"/>
    <n v="51285.49"/>
    <x v="1"/>
    <x v="0"/>
  </r>
  <r>
    <n v="15800116"/>
    <n v="712"/>
    <s v="Germany"/>
    <s v="Male"/>
    <n v="28"/>
    <n v="4"/>
    <n v="145605.44"/>
    <n v="1"/>
    <n v="0"/>
    <n v="1"/>
    <n v="93883.53"/>
    <x v="1"/>
    <x v="0"/>
  </r>
  <r>
    <n v="15622993"/>
    <n v="709"/>
    <s v="Germany"/>
    <s v="Male"/>
    <n v="28"/>
    <n v="8"/>
    <n v="124695.72"/>
    <n v="2"/>
    <n v="1"/>
    <n v="0"/>
    <n v="145251.35"/>
    <x v="1"/>
    <x v="0"/>
  </r>
  <r>
    <n v="15796505"/>
    <n v="811"/>
    <s v="Germany"/>
    <s v="Female"/>
    <n v="34"/>
    <n v="1"/>
    <n v="149297.19"/>
    <n v="2"/>
    <n v="1"/>
    <n v="1"/>
    <n v="186339.74"/>
    <x v="1"/>
    <x v="0"/>
  </r>
  <r>
    <n v="15607170"/>
    <n v="699"/>
    <s v="France"/>
    <s v="Male"/>
    <n v="35"/>
    <n v="5"/>
    <n v="0"/>
    <n v="2"/>
    <n v="1"/>
    <n v="1"/>
    <n v="78397.240000000005"/>
    <x v="1"/>
    <x v="0"/>
  </r>
  <r>
    <n v="15776605"/>
    <n v="528"/>
    <s v="Spain"/>
    <s v="Male"/>
    <n v="36"/>
    <n v="7"/>
    <n v="0"/>
    <n v="2"/>
    <n v="1"/>
    <n v="0"/>
    <n v="60536.56"/>
    <x v="1"/>
    <x v="0"/>
  </r>
  <r>
    <n v="15629448"/>
    <n v="632"/>
    <s v="Spain"/>
    <s v="Male"/>
    <n v="38"/>
    <n v="1"/>
    <n v="120599.21"/>
    <n v="1"/>
    <n v="1"/>
    <n v="0"/>
    <n v="92816.86"/>
    <x v="1"/>
    <x v="0"/>
  </r>
  <r>
    <n v="15812191"/>
    <n v="553"/>
    <s v="France"/>
    <s v="Male"/>
    <n v="33"/>
    <n v="4"/>
    <n v="118082.89"/>
    <n v="1"/>
    <n v="0"/>
    <n v="0"/>
    <n v="94440.45"/>
    <x v="1"/>
    <x v="0"/>
  </r>
  <r>
    <n v="15776807"/>
    <n v="654"/>
    <s v="France"/>
    <s v="Male"/>
    <n v="29"/>
    <n v="1"/>
    <n v="0"/>
    <n v="1"/>
    <n v="1"/>
    <n v="0"/>
    <n v="180345.44"/>
    <x v="1"/>
    <x v="0"/>
  </r>
  <r>
    <n v="15694506"/>
    <n v="611"/>
    <s v="Germany"/>
    <s v="Male"/>
    <n v="31"/>
    <n v="0"/>
    <n v="107884.81"/>
    <n v="2"/>
    <n v="1"/>
    <n v="1"/>
    <n v="183487.98"/>
    <x v="1"/>
    <x v="0"/>
  </r>
  <r>
    <n v="15671139"/>
    <n v="694"/>
    <s v="Spain"/>
    <s v="Male"/>
    <n v="39"/>
    <n v="0"/>
    <n v="107042.74"/>
    <n v="1"/>
    <n v="1"/>
    <n v="1"/>
    <n v="102284.2"/>
    <x v="1"/>
    <x v="0"/>
  </r>
  <r>
    <n v="15749851"/>
    <n v="702"/>
    <s v="Spain"/>
    <s v="Female"/>
    <n v="26"/>
    <n v="4"/>
    <n v="135219.57"/>
    <n v="1"/>
    <n v="0"/>
    <n v="1"/>
    <n v="59747.63"/>
    <x v="1"/>
    <x v="0"/>
  </r>
  <r>
    <n v="15763859"/>
    <n v="840"/>
    <s v="France"/>
    <s v="Female"/>
    <n v="43"/>
    <n v="7"/>
    <n v="0"/>
    <n v="2"/>
    <n v="1"/>
    <n v="0"/>
    <n v="90908.95"/>
    <x v="1"/>
    <x v="0"/>
  </r>
  <r>
    <n v="15696061"/>
    <n v="581"/>
    <s v="Germany"/>
    <s v="Female"/>
    <n v="34"/>
    <n v="1"/>
    <n v="101633.04"/>
    <n v="1"/>
    <n v="1"/>
    <n v="0"/>
    <n v="110431.51"/>
    <x v="1"/>
    <x v="0"/>
  </r>
  <r>
    <n v="15709324"/>
    <n v="417"/>
    <s v="France"/>
    <s v="Male"/>
    <n v="34"/>
    <n v="7"/>
    <n v="0"/>
    <n v="2"/>
    <n v="1"/>
    <n v="0"/>
    <n v="55003.79"/>
    <x v="1"/>
    <x v="0"/>
  </r>
  <r>
    <n v="15771873"/>
    <n v="776"/>
    <s v="Germany"/>
    <s v="Female"/>
    <n v="37"/>
    <n v="2"/>
    <n v="103769.22"/>
    <n v="2"/>
    <n v="1"/>
    <n v="0"/>
    <n v="194099.12"/>
    <x v="1"/>
    <x v="0"/>
  </r>
  <r>
    <n v="15625944"/>
    <n v="664"/>
    <s v="France"/>
    <s v="Male"/>
    <n v="58"/>
    <n v="5"/>
    <n v="98668.18"/>
    <n v="1"/>
    <n v="1"/>
    <n v="1"/>
    <n v="60887.58"/>
    <x v="1"/>
    <x v="0"/>
  </r>
  <r>
    <n v="15668032"/>
    <n v="577"/>
    <s v="France"/>
    <s v="Female"/>
    <n v="37"/>
    <n v="4"/>
    <n v="0"/>
    <n v="1"/>
    <n v="1"/>
    <n v="1"/>
    <n v="79881.39"/>
    <x v="1"/>
    <x v="0"/>
  </r>
  <r>
    <n v="15775153"/>
    <n v="630"/>
    <s v="Spain"/>
    <s v="Male"/>
    <n v="32"/>
    <n v="4"/>
    <n v="82034"/>
    <n v="1"/>
    <n v="0"/>
    <n v="0"/>
    <n v="146326.45000000001"/>
    <x v="1"/>
    <x v="0"/>
  </r>
  <r>
    <n v="15801488"/>
    <n v="723"/>
    <s v="France"/>
    <s v="Male"/>
    <n v="25"/>
    <n v="3"/>
    <n v="0"/>
    <n v="2"/>
    <n v="1"/>
    <n v="1"/>
    <n v="134509.47"/>
    <x v="1"/>
    <x v="0"/>
  </r>
  <r>
    <n v="15706021"/>
    <n v="665"/>
    <s v="France"/>
    <s v="Female"/>
    <n v="34"/>
    <n v="1"/>
    <n v="96645.54"/>
    <n v="2"/>
    <n v="0"/>
    <n v="0"/>
    <n v="171413.66"/>
    <x v="1"/>
    <x v="0"/>
  </r>
  <r>
    <n v="15745527"/>
    <n v="655"/>
    <s v="France"/>
    <s v="Male"/>
    <n v="37"/>
    <n v="5"/>
    <n v="93147"/>
    <n v="2"/>
    <n v="1"/>
    <n v="0"/>
    <n v="66214.13"/>
    <x v="1"/>
    <x v="0"/>
  </r>
  <r>
    <n v="15744398"/>
    <n v="525"/>
    <s v="France"/>
    <s v="Female"/>
    <n v="23"/>
    <n v="5"/>
    <n v="0"/>
    <n v="2"/>
    <n v="1"/>
    <n v="0"/>
    <n v="160249.1"/>
    <x v="1"/>
    <x v="0"/>
  </r>
  <r>
    <n v="15615457"/>
    <n v="842"/>
    <s v="Spain"/>
    <s v="Female"/>
    <n v="44"/>
    <n v="2"/>
    <n v="112652.08"/>
    <n v="2"/>
    <n v="1"/>
    <n v="0"/>
    <n v="126644.98"/>
    <x v="1"/>
    <x v="0"/>
  </r>
  <r>
    <n v="15575185"/>
    <n v="757"/>
    <s v="Spain"/>
    <s v="Male"/>
    <n v="33"/>
    <n v="5"/>
    <n v="77253.22"/>
    <n v="1"/>
    <n v="0"/>
    <n v="1"/>
    <n v="194239.63"/>
    <x v="1"/>
    <x v="0"/>
  </r>
  <r>
    <n v="15695699"/>
    <n v="687"/>
    <s v="France"/>
    <s v="Male"/>
    <n v="35"/>
    <n v="8"/>
    <n v="0"/>
    <n v="2"/>
    <n v="1"/>
    <n v="0"/>
    <n v="10334.049999999999"/>
    <x v="1"/>
    <x v="0"/>
  </r>
  <r>
    <n v="15760085"/>
    <n v="684"/>
    <s v="Germany"/>
    <s v="Female"/>
    <n v="48"/>
    <n v="10"/>
    <n v="126384.42"/>
    <n v="1"/>
    <n v="1"/>
    <n v="1"/>
    <n v="198129.36"/>
    <x v="1"/>
    <x v="0"/>
  </r>
  <r>
    <n v="15596939"/>
    <n v="659"/>
    <s v="Germany"/>
    <s v="Male"/>
    <n v="36"/>
    <n v="4"/>
    <n v="132578.92000000001"/>
    <n v="2"/>
    <n v="1"/>
    <n v="0"/>
    <n v="84320.94"/>
    <x v="1"/>
    <x v="0"/>
  </r>
  <r>
    <n v="15585768"/>
    <n v="582"/>
    <s v="Germany"/>
    <s v="Male"/>
    <n v="41"/>
    <n v="6"/>
    <n v="70349.48"/>
    <n v="2"/>
    <n v="0"/>
    <n v="1"/>
    <n v="178074.04"/>
    <x v="1"/>
    <x v="0"/>
  </r>
  <r>
    <n v="15690673"/>
    <n v="656"/>
    <s v="France"/>
    <s v="Female"/>
    <n v="39"/>
    <n v="6"/>
    <n v="0"/>
    <n v="2"/>
    <n v="1"/>
    <n v="0"/>
    <n v="141069.88"/>
    <x v="1"/>
    <x v="0"/>
  </r>
  <r>
    <n v="15640280"/>
    <n v="850"/>
    <s v="France"/>
    <s v="Male"/>
    <n v="39"/>
    <n v="4"/>
    <n v="127771.35"/>
    <n v="2"/>
    <n v="0"/>
    <n v="1"/>
    <n v="151738.54"/>
    <x v="1"/>
    <x v="0"/>
  </r>
  <r>
    <n v="15797964"/>
    <n v="732"/>
    <s v="Germany"/>
    <s v="Female"/>
    <n v="29"/>
    <n v="1"/>
    <n v="154333.82"/>
    <n v="1"/>
    <n v="1"/>
    <n v="1"/>
    <n v="138527.56"/>
    <x v="1"/>
    <x v="0"/>
  </r>
  <r>
    <n v="15762615"/>
    <n v="597"/>
    <s v="Spain"/>
    <s v="Female"/>
    <n v="40"/>
    <n v="8"/>
    <n v="101993.12"/>
    <n v="1"/>
    <n v="0"/>
    <n v="1"/>
    <n v="94774.12"/>
    <x v="1"/>
    <x v="0"/>
  </r>
  <r>
    <n v="15592386"/>
    <n v="520"/>
    <s v="France"/>
    <s v="Male"/>
    <n v="58"/>
    <n v="3"/>
    <n v="0"/>
    <n v="2"/>
    <n v="0"/>
    <n v="1"/>
    <n v="32790.019999999997"/>
    <x v="1"/>
    <x v="0"/>
  </r>
  <r>
    <n v="15773809"/>
    <n v="620"/>
    <s v="France"/>
    <s v="Male"/>
    <n v="42"/>
    <n v="4"/>
    <n v="0"/>
    <n v="2"/>
    <n v="1"/>
    <n v="0"/>
    <n v="6232.31"/>
    <x v="1"/>
    <x v="0"/>
  </r>
  <r>
    <n v="15640635"/>
    <n v="769"/>
    <s v="France"/>
    <s v="Male"/>
    <n v="29"/>
    <n v="8"/>
    <n v="0"/>
    <n v="2"/>
    <n v="1"/>
    <n v="1"/>
    <n v="172290.61"/>
    <x v="1"/>
    <x v="0"/>
  </r>
  <r>
    <n v="15676966"/>
    <n v="730"/>
    <s v="Spain"/>
    <s v="Male"/>
    <n v="42"/>
    <n v="4"/>
    <n v="0"/>
    <n v="2"/>
    <n v="0"/>
    <n v="1"/>
    <n v="85982.47"/>
    <x v="1"/>
    <x v="0"/>
  </r>
  <r>
    <n v="15781589"/>
    <n v="751"/>
    <s v="Spain"/>
    <s v="Male"/>
    <n v="52"/>
    <n v="8"/>
    <n v="0"/>
    <n v="2"/>
    <n v="0"/>
    <n v="1"/>
    <n v="179291.85"/>
    <x v="1"/>
    <x v="0"/>
  </r>
  <r>
    <n v="15626742"/>
    <n v="694"/>
    <s v="France"/>
    <s v="Male"/>
    <n v="36"/>
    <n v="3"/>
    <n v="97530.25"/>
    <n v="1"/>
    <n v="1"/>
    <n v="1"/>
    <n v="117140.41"/>
    <x v="1"/>
    <x v="0"/>
  </r>
  <r>
    <n v="15693737"/>
    <n v="627"/>
    <s v="Germany"/>
    <s v="Female"/>
    <n v="30"/>
    <n v="4"/>
    <n v="79871.02"/>
    <n v="2"/>
    <n v="1"/>
    <n v="0"/>
    <n v="129826.89"/>
    <x v="1"/>
    <x v="0"/>
  </r>
  <r>
    <n v="15731744"/>
    <n v="692"/>
    <s v="France"/>
    <s v="Male"/>
    <n v="30"/>
    <n v="2"/>
    <n v="0"/>
    <n v="2"/>
    <n v="0"/>
    <n v="1"/>
    <n v="130486.57"/>
    <x v="1"/>
    <x v="0"/>
  </r>
  <r>
    <n v="15622003"/>
    <n v="745"/>
    <s v="France"/>
    <s v="Male"/>
    <n v="35"/>
    <n v="9"/>
    <n v="92566.53"/>
    <n v="2"/>
    <n v="1"/>
    <n v="0"/>
    <n v="161519.76999999999"/>
    <x v="1"/>
    <x v="0"/>
  </r>
  <r>
    <n v="15639314"/>
    <n v="589"/>
    <s v="France"/>
    <s v="Male"/>
    <n v="32"/>
    <n v="2"/>
    <n v="0"/>
    <n v="2"/>
    <n v="0"/>
    <n v="1"/>
    <n v="9468.64"/>
    <x v="1"/>
    <x v="0"/>
  </r>
  <r>
    <n v="15808017"/>
    <n v="545"/>
    <s v="France"/>
    <s v="Male"/>
    <n v="38"/>
    <n v="1"/>
    <n v="88293.13"/>
    <n v="2"/>
    <n v="1"/>
    <n v="1"/>
    <n v="24302.95"/>
    <x v="1"/>
    <x v="0"/>
  </r>
  <r>
    <n v="15780961"/>
    <n v="735"/>
    <s v="France"/>
    <s v="Female"/>
    <n v="21"/>
    <n v="1"/>
    <n v="178718.19"/>
    <n v="2"/>
    <n v="1"/>
    <n v="0"/>
    <n v="22388"/>
    <x v="1"/>
    <x v="0"/>
  </r>
  <r>
    <n v="15620505"/>
    <n v="594"/>
    <s v="Spain"/>
    <s v="Female"/>
    <n v="24"/>
    <n v="0"/>
    <n v="97378.54"/>
    <n v="1"/>
    <n v="1"/>
    <n v="1"/>
    <n v="71405.17"/>
    <x v="1"/>
    <x v="0"/>
  </r>
  <r>
    <n v="15609286"/>
    <n v="702"/>
    <s v="France"/>
    <s v="Male"/>
    <n v="37"/>
    <n v="10"/>
    <n v="150525.79999999999"/>
    <n v="1"/>
    <n v="1"/>
    <n v="1"/>
    <n v="94728.49"/>
    <x v="1"/>
    <x v="0"/>
  </r>
  <r>
    <n v="15677610"/>
    <n v="511"/>
    <s v="Germany"/>
    <s v="Female"/>
    <n v="41"/>
    <n v="8"/>
    <n v="153895.65"/>
    <n v="1"/>
    <n v="1"/>
    <n v="1"/>
    <n v="39087.42"/>
    <x v="1"/>
    <x v="0"/>
  </r>
  <r>
    <n v="15679587"/>
    <n v="666"/>
    <s v="France"/>
    <s v="Female"/>
    <n v="34"/>
    <n v="9"/>
    <n v="115897.12"/>
    <n v="1"/>
    <n v="1"/>
    <n v="1"/>
    <n v="25095.03"/>
    <x v="1"/>
    <x v="0"/>
  </r>
  <r>
    <n v="15667215"/>
    <n v="678"/>
    <s v="France"/>
    <s v="Male"/>
    <n v="31"/>
    <n v="2"/>
    <n v="0"/>
    <n v="2"/>
    <n v="1"/>
    <n v="1"/>
    <n v="58803.28"/>
    <x v="1"/>
    <x v="0"/>
  </r>
  <r>
    <n v="15654506"/>
    <n v="514"/>
    <s v="France"/>
    <s v="Male"/>
    <n v="32"/>
    <n v="8"/>
    <n v="0"/>
    <n v="2"/>
    <n v="1"/>
    <n v="0"/>
    <n v="95857.18"/>
    <x v="1"/>
    <x v="0"/>
  </r>
  <r>
    <n v="15665834"/>
    <n v="696"/>
    <s v="Spain"/>
    <s v="Male"/>
    <n v="28"/>
    <n v="8"/>
    <n v="0"/>
    <n v="1"/>
    <n v="0"/>
    <n v="0"/>
    <n v="176713.47"/>
    <x v="1"/>
    <x v="0"/>
  </r>
  <r>
    <n v="15745088"/>
    <n v="443"/>
    <s v="Germany"/>
    <s v="Female"/>
    <n v="29"/>
    <n v="9"/>
    <n v="99027.61"/>
    <n v="2"/>
    <n v="1"/>
    <n v="0"/>
    <n v="10940.4"/>
    <x v="1"/>
    <x v="0"/>
  </r>
  <r>
    <n v="15804072"/>
    <n v="701"/>
    <s v="Spain"/>
    <s v="Female"/>
    <n v="42"/>
    <n v="5"/>
    <n v="0"/>
    <n v="2"/>
    <n v="0"/>
    <n v="0"/>
    <n v="24210.560000000001"/>
    <x v="1"/>
    <x v="0"/>
  </r>
  <r>
    <n v="15710825"/>
    <n v="592"/>
    <s v="Spain"/>
    <s v="Male"/>
    <n v="31"/>
    <n v="7"/>
    <n v="110071.1"/>
    <n v="1"/>
    <n v="0"/>
    <n v="0"/>
    <n v="43921.36"/>
    <x v="1"/>
    <x v="0"/>
  </r>
  <r>
    <n v="15785899"/>
    <n v="789"/>
    <s v="Germany"/>
    <s v="Male"/>
    <n v="33"/>
    <n v="8"/>
    <n v="151607.56"/>
    <n v="1"/>
    <n v="1"/>
    <n v="0"/>
    <n v="4389.3999999999996"/>
    <x v="1"/>
    <x v="0"/>
  </r>
  <r>
    <n v="15807432"/>
    <n v="645"/>
    <s v="Germany"/>
    <s v="Female"/>
    <n v="37"/>
    <n v="2"/>
    <n v="136925.09"/>
    <n v="2"/>
    <n v="0"/>
    <n v="1"/>
    <n v="153400.24"/>
    <x v="1"/>
    <x v="0"/>
  </r>
  <r>
    <n v="15660602"/>
    <n v="464"/>
    <s v="Germany"/>
    <s v="Male"/>
    <n v="33"/>
    <n v="8"/>
    <n v="164284.72"/>
    <n v="2"/>
    <n v="1"/>
    <n v="1"/>
    <n v="3710.34"/>
    <x v="1"/>
    <x v="0"/>
  </r>
  <r>
    <n v="15589488"/>
    <n v="686"/>
    <s v="Germany"/>
    <s v="Female"/>
    <n v="56"/>
    <n v="5"/>
    <n v="111642.08"/>
    <n v="1"/>
    <n v="1"/>
    <n v="1"/>
    <n v="80553.87"/>
    <x v="1"/>
    <x v="0"/>
  </r>
  <r>
    <n v="15600258"/>
    <n v="701"/>
    <s v="France"/>
    <s v="Male"/>
    <n v="43"/>
    <n v="2"/>
    <n v="0"/>
    <n v="2"/>
    <n v="1"/>
    <n v="1"/>
    <n v="165303.79"/>
    <x v="1"/>
    <x v="0"/>
  </r>
  <r>
    <n v="15767339"/>
    <n v="777"/>
    <s v="France"/>
    <s v="Female"/>
    <n v="53"/>
    <n v="10"/>
    <n v="0"/>
    <n v="2"/>
    <n v="1"/>
    <n v="0"/>
    <n v="189992.97"/>
    <x v="1"/>
    <x v="0"/>
  </r>
  <r>
    <n v="15674840"/>
    <n v="645"/>
    <s v="France"/>
    <s v="Female"/>
    <n v="38"/>
    <n v="5"/>
    <n v="101430.3"/>
    <n v="2"/>
    <n v="0"/>
    <n v="1"/>
    <n v="4400.32"/>
    <x v="1"/>
    <x v="0"/>
  </r>
  <r>
    <n v="15641582"/>
    <n v="735"/>
    <s v="Germany"/>
    <s v="Male"/>
    <n v="43"/>
    <n v="10"/>
    <n v="123180.01"/>
    <n v="2"/>
    <n v="1"/>
    <n v="1"/>
    <n v="196673.28"/>
    <x v="1"/>
    <x v="0"/>
  </r>
  <r>
    <n v="15718443"/>
    <n v="539"/>
    <s v="France"/>
    <s v="Male"/>
    <n v="39"/>
    <n v="3"/>
    <n v="0"/>
    <n v="2"/>
    <n v="1"/>
    <n v="0"/>
    <n v="36692.17"/>
    <x v="1"/>
    <x v="0"/>
  </r>
  <r>
    <n v="15616550"/>
    <n v="698"/>
    <s v="Germany"/>
    <s v="Male"/>
    <n v="44"/>
    <n v="10"/>
    <n v="116363.37"/>
    <n v="2"/>
    <n v="1"/>
    <n v="0"/>
    <n v="198059.16"/>
    <x v="1"/>
    <x v="0"/>
  </r>
  <r>
    <n v="15652266"/>
    <n v="703"/>
    <s v="Germany"/>
    <s v="Male"/>
    <n v="42"/>
    <n v="9"/>
    <n v="63227"/>
    <n v="1"/>
    <n v="0"/>
    <n v="1"/>
    <n v="137316.32"/>
    <x v="1"/>
    <x v="0"/>
  </r>
  <r>
    <n v="15653762"/>
    <n v="501"/>
    <s v="France"/>
    <s v="Female"/>
    <n v="39"/>
    <n v="9"/>
    <n v="117301.66"/>
    <n v="1"/>
    <n v="0"/>
    <n v="0"/>
    <n v="182025.95"/>
    <x v="1"/>
    <x v="0"/>
  </r>
  <r>
    <n v="15583212"/>
    <n v="600"/>
    <s v="France"/>
    <s v="Female"/>
    <n v="43"/>
    <n v="5"/>
    <n v="134022.06"/>
    <n v="1"/>
    <n v="1"/>
    <n v="0"/>
    <n v="194764.83"/>
    <x v="1"/>
    <x v="0"/>
  </r>
  <r>
    <n v="15591100"/>
    <n v="675"/>
    <s v="Spain"/>
    <s v="Male"/>
    <n v="36"/>
    <n v="9"/>
    <n v="106190.55"/>
    <n v="1"/>
    <n v="0"/>
    <n v="1"/>
    <n v="22994.32"/>
    <x v="1"/>
    <x v="0"/>
  </r>
  <r>
    <n v="15604482"/>
    <n v="850"/>
    <s v="Spain"/>
    <s v="Male"/>
    <n v="30"/>
    <n v="2"/>
    <n v="141040.01"/>
    <n v="1"/>
    <n v="1"/>
    <n v="1"/>
    <n v="5978.2"/>
    <x v="1"/>
    <x v="0"/>
  </r>
  <r>
    <n v="15774393"/>
    <n v="694"/>
    <s v="France"/>
    <s v="Female"/>
    <n v="30"/>
    <n v="9"/>
    <n v="0"/>
    <n v="2"/>
    <n v="1"/>
    <n v="1"/>
    <n v="26960.31"/>
    <x v="1"/>
    <x v="0"/>
  </r>
  <r>
    <n v="15699389"/>
    <n v="807"/>
    <s v="France"/>
    <s v="Male"/>
    <n v="42"/>
    <n v="7"/>
    <n v="118274.71"/>
    <n v="1"/>
    <n v="1"/>
    <n v="1"/>
    <n v="25885.72"/>
    <x v="1"/>
    <x v="0"/>
  </r>
  <r>
    <n v="15804017"/>
    <n v="631"/>
    <s v="Germany"/>
    <s v="Female"/>
    <n v="33"/>
    <n v="4"/>
    <n v="123246.7"/>
    <n v="1"/>
    <n v="0"/>
    <n v="0"/>
    <n v="112687.57"/>
    <x v="1"/>
    <x v="0"/>
  </r>
  <r>
    <n v="15691483"/>
    <n v="549"/>
    <s v="France"/>
    <s v="Female"/>
    <n v="25"/>
    <n v="5"/>
    <n v="0"/>
    <n v="2"/>
    <n v="0"/>
    <n v="0"/>
    <n v="190857.79"/>
    <x v="1"/>
    <x v="0"/>
  </r>
  <r>
    <n v="15786063"/>
    <n v="776"/>
    <s v="France"/>
    <s v="Female"/>
    <n v="31"/>
    <n v="2"/>
    <n v="0"/>
    <n v="2"/>
    <n v="1"/>
    <n v="1"/>
    <n v="112349.51"/>
    <x v="1"/>
    <x v="0"/>
  </r>
  <r>
    <n v="15681068"/>
    <n v="796"/>
    <s v="France"/>
    <s v="Female"/>
    <n v="45"/>
    <n v="2"/>
    <n v="109730.22"/>
    <n v="1"/>
    <n v="1"/>
    <n v="1"/>
    <n v="123882.73"/>
    <x v="1"/>
    <x v="0"/>
  </r>
  <r>
    <n v="15712543"/>
    <n v="789"/>
    <s v="Germany"/>
    <s v="Male"/>
    <n v="39"/>
    <n v="7"/>
    <n v="124828.46"/>
    <n v="2"/>
    <n v="1"/>
    <n v="1"/>
    <n v="124411.08"/>
    <x v="1"/>
    <x v="0"/>
  </r>
  <r>
    <n v="15571973"/>
    <n v="776"/>
    <s v="France"/>
    <s v="Female"/>
    <n v="38"/>
    <n v="2"/>
    <n v="169824.46"/>
    <n v="1"/>
    <n v="1"/>
    <n v="0"/>
    <n v="169291.7"/>
    <x v="1"/>
    <x v="0"/>
  </r>
  <r>
    <n v="15710404"/>
    <n v="569"/>
    <s v="France"/>
    <s v="Male"/>
    <n v="35"/>
    <n v="10"/>
    <n v="124525.52"/>
    <n v="1"/>
    <n v="1"/>
    <n v="1"/>
    <n v="193793.78"/>
    <x v="1"/>
    <x v="0"/>
  </r>
  <r>
    <n v="15624188"/>
    <n v="712"/>
    <s v="France"/>
    <s v="Female"/>
    <n v="33"/>
    <n v="6"/>
    <n v="0"/>
    <n v="2"/>
    <n v="1"/>
    <n v="1"/>
    <n v="190686.16"/>
    <x v="1"/>
    <x v="0"/>
  </r>
  <r>
    <n v="15813163"/>
    <n v="531"/>
    <s v="Spain"/>
    <s v="Female"/>
    <n v="36"/>
    <n v="9"/>
    <n v="99240.51"/>
    <n v="1"/>
    <n v="1"/>
    <n v="0"/>
    <n v="123137.01"/>
    <x v="1"/>
    <x v="0"/>
  </r>
  <r>
    <n v="15745307"/>
    <n v="477"/>
    <s v="Spain"/>
    <s v="Female"/>
    <n v="2"/>
    <n v="2"/>
    <n v="129120.64"/>
    <n v="1"/>
    <n v="0"/>
    <n v="1"/>
    <n v="26475.79"/>
    <x v="1"/>
    <x v="0"/>
  </r>
  <r>
    <n v="15582797"/>
    <n v="685"/>
    <s v="Spain"/>
    <s v="Male"/>
    <n v="35"/>
    <n v="4"/>
    <n v="137948.51"/>
    <n v="1"/>
    <n v="1"/>
    <n v="0"/>
    <n v="113639.64"/>
    <x v="1"/>
    <x v="0"/>
  </r>
  <r>
    <n v="15696231"/>
    <n v="635"/>
    <s v="France"/>
    <s v="Male"/>
    <n v="29"/>
    <n v="7"/>
    <n v="105405.97"/>
    <n v="1"/>
    <n v="1"/>
    <n v="1"/>
    <n v="149853.89000000001"/>
    <x v="1"/>
    <x v="0"/>
  </r>
  <r>
    <n v="15727688"/>
    <n v="555"/>
    <s v="Spain"/>
    <s v="Male"/>
    <n v="32"/>
    <n v="4"/>
    <n v="0"/>
    <n v="2"/>
    <n v="1"/>
    <n v="1"/>
    <n v="54405.79"/>
    <x v="1"/>
    <x v="0"/>
  </r>
  <r>
    <n v="15813850"/>
    <n v="720"/>
    <s v="France"/>
    <s v="Male"/>
    <n v="52"/>
    <n v="7"/>
    <n v="0"/>
    <n v="1"/>
    <n v="1"/>
    <n v="1"/>
    <n v="14781.12"/>
    <x v="1"/>
    <x v="0"/>
  </r>
  <r>
    <n v="15626144"/>
    <n v="675"/>
    <s v="France"/>
    <s v="Male"/>
    <n v="40"/>
    <n v="7"/>
    <n v="113208.86"/>
    <n v="2"/>
    <n v="1"/>
    <n v="0"/>
    <n v="34577.360000000001"/>
    <x v="1"/>
    <x v="0"/>
  </r>
  <r>
    <n v="15622750"/>
    <n v="742"/>
    <s v="Germany"/>
    <s v="Female"/>
    <n v="21"/>
    <n v="1"/>
    <n v="114292.48"/>
    <n v="1"/>
    <n v="1"/>
    <n v="0"/>
    <n v="31520.400000000001"/>
    <x v="1"/>
    <x v="0"/>
  </r>
  <r>
    <n v="15782735"/>
    <n v="626"/>
    <s v="France"/>
    <s v="Female"/>
    <n v="35"/>
    <n v="3"/>
    <n v="0"/>
    <n v="1"/>
    <n v="0"/>
    <n v="0"/>
    <n v="80190.36"/>
    <x v="1"/>
    <x v="0"/>
  </r>
  <r>
    <n v="15703264"/>
    <n v="735"/>
    <s v="France"/>
    <s v="Male"/>
    <n v="44"/>
    <n v="9"/>
    <n v="120681.63"/>
    <n v="1"/>
    <n v="1"/>
    <n v="0"/>
    <n v="74836.34"/>
    <x v="1"/>
    <x v="0"/>
  </r>
  <r>
    <n v="15652883"/>
    <n v="492"/>
    <s v="Germany"/>
    <s v="Male"/>
    <n v="39"/>
    <n v="10"/>
    <n v="124576.65"/>
    <n v="2"/>
    <n v="1"/>
    <n v="0"/>
    <n v="148584.60999999999"/>
    <x v="1"/>
    <x v="0"/>
  </r>
  <r>
    <n v="15646558"/>
    <n v="611"/>
    <s v="Spain"/>
    <s v="Male"/>
    <n v="51"/>
    <n v="1"/>
    <n v="122874.74"/>
    <n v="1"/>
    <n v="1"/>
    <n v="1"/>
    <n v="149648.45000000001"/>
    <x v="1"/>
    <x v="0"/>
  </r>
  <r>
    <n v="15773469"/>
    <n v="687"/>
    <s v="Germany"/>
    <s v="Female"/>
    <n v="27"/>
    <n v="9"/>
    <n v="152328.88"/>
    <n v="2"/>
    <n v="0"/>
    <n v="0"/>
    <n v="126494.82"/>
    <x v="1"/>
    <x v="0"/>
  </r>
  <r>
    <n v="15777076"/>
    <n v="651"/>
    <s v="France"/>
    <s v="Male"/>
    <n v="36"/>
    <n v="7"/>
    <n v="0"/>
    <n v="2"/>
    <n v="1"/>
    <n v="0"/>
    <n v="13898.31"/>
    <x v="1"/>
    <x v="0"/>
  </r>
  <r>
    <n v="15792360"/>
    <n v="668"/>
    <s v="France"/>
    <s v="Male"/>
    <n v="32"/>
    <n v="7"/>
    <n v="0"/>
    <n v="2"/>
    <n v="1"/>
    <n v="1"/>
    <n v="777.37"/>
    <x v="1"/>
    <x v="0"/>
  </r>
  <r>
    <n v="15623595"/>
    <n v="586"/>
    <s v="Spain"/>
    <s v="Female"/>
    <n v="28"/>
    <n v="2"/>
    <n v="0"/>
    <n v="2"/>
    <n v="1"/>
    <n v="1"/>
    <n v="92067.35"/>
    <x v="1"/>
    <x v="0"/>
  </r>
  <r>
    <n v="15732963"/>
    <n v="722"/>
    <s v="Spain"/>
    <s v="Female"/>
    <n v="29"/>
    <n v="9"/>
    <n v="0"/>
    <n v="2"/>
    <n v="1"/>
    <n v="1"/>
    <n v="142033.07"/>
    <x v="1"/>
    <x v="0"/>
  </r>
  <r>
    <n v="15677871"/>
    <n v="687"/>
    <s v="France"/>
    <s v="Male"/>
    <n v="38"/>
    <n v="9"/>
    <n v="122570.87"/>
    <n v="1"/>
    <n v="1"/>
    <n v="1"/>
    <n v="35608.879999999997"/>
    <x v="1"/>
    <x v="0"/>
  </r>
  <r>
    <n v="15790757"/>
    <n v="769"/>
    <s v="France"/>
    <s v="Female"/>
    <n v="25"/>
    <n v="10"/>
    <n v="0"/>
    <n v="2"/>
    <n v="0"/>
    <n v="0"/>
    <n v="187925.75"/>
    <x v="1"/>
    <x v="0"/>
  </r>
  <r>
    <n v="15567446"/>
    <n v="646"/>
    <s v="Germany"/>
    <s v="Male"/>
    <n v="39"/>
    <n v="9"/>
    <n v="111574.41"/>
    <n v="1"/>
    <n v="1"/>
    <n v="1"/>
    <n v="30838.51"/>
    <x v="1"/>
    <x v="0"/>
  </r>
  <r>
    <n v="15809248"/>
    <n v="524"/>
    <s v="France"/>
    <s v="Female"/>
    <n v="36"/>
    <n v="10"/>
    <n v="0"/>
    <n v="2"/>
    <n v="1"/>
    <n v="0"/>
    <n v="109614.57"/>
    <x v="1"/>
    <x v="0"/>
  </r>
  <r>
    <n v="15774696"/>
    <n v="640"/>
    <s v="Germany"/>
    <s v="Female"/>
    <n v="75"/>
    <n v="1"/>
    <n v="106307.91"/>
    <n v="2"/>
    <n v="0"/>
    <n v="1"/>
    <n v="113428.77"/>
    <x v="1"/>
    <x v="0"/>
  </r>
  <r>
    <n v="15602084"/>
    <n v="663"/>
    <s v="France"/>
    <s v="Female"/>
    <n v="42"/>
    <n v="5"/>
    <n v="124626.07"/>
    <n v="1"/>
    <n v="1"/>
    <n v="1"/>
    <n v="78004.5"/>
    <x v="1"/>
    <x v="0"/>
  </r>
  <r>
    <n v="15799384"/>
    <n v="683"/>
    <s v="France"/>
    <s v="Male"/>
    <n v="33"/>
    <n v="8"/>
    <n v="0"/>
    <n v="1"/>
    <n v="0"/>
    <n v="0"/>
    <n v="73564.44"/>
    <x v="1"/>
    <x v="0"/>
  </r>
  <r>
    <n v="15679531"/>
    <n v="618"/>
    <s v="France"/>
    <s v="Male"/>
    <n v="34"/>
    <n v="5"/>
    <n v="134954.53"/>
    <n v="1"/>
    <n v="1"/>
    <n v="1"/>
    <n v="151954.39000000001"/>
    <x v="1"/>
    <x v="0"/>
  </r>
  <r>
    <n v="15702919"/>
    <n v="729"/>
    <s v="Germany"/>
    <s v="Male"/>
    <n v="30"/>
    <n v="6"/>
    <n v="63669.42"/>
    <n v="1"/>
    <n v="1"/>
    <n v="0"/>
    <n v="145111.37"/>
    <x v="1"/>
    <x v="0"/>
  </r>
  <r>
    <n v="15658169"/>
    <n v="778"/>
    <s v="Spain"/>
    <s v="Female"/>
    <n v="47"/>
    <n v="6"/>
    <n v="127299.34"/>
    <n v="2"/>
    <n v="1"/>
    <n v="0"/>
    <n v="124694.99"/>
    <x v="1"/>
    <x v="0"/>
  </r>
  <r>
    <n v="15649423"/>
    <n v="580"/>
    <s v="France"/>
    <s v="Female"/>
    <n v="35"/>
    <n v="8"/>
    <n v="0"/>
    <n v="2"/>
    <n v="0"/>
    <n v="1"/>
    <n v="10357.030000000001"/>
    <x v="1"/>
    <x v="0"/>
  </r>
  <r>
    <n v="15798906"/>
    <n v="628"/>
    <s v="France"/>
    <s v="Male"/>
    <n v="69"/>
    <n v="5"/>
    <n v="0"/>
    <n v="2"/>
    <n v="1"/>
    <n v="1"/>
    <n v="181964.6"/>
    <x v="1"/>
    <x v="0"/>
  </r>
  <r>
    <n v="15753831"/>
    <n v="642"/>
    <s v="Spain"/>
    <s v="Male"/>
    <n v="32"/>
    <n v="7"/>
    <n v="100433.8"/>
    <n v="1"/>
    <n v="1"/>
    <n v="1"/>
    <n v="39768.589999999997"/>
    <x v="1"/>
    <x v="0"/>
  </r>
  <r>
    <n v="15636444"/>
    <n v="535"/>
    <s v="Germany"/>
    <s v="Female"/>
    <n v="53"/>
    <n v="5"/>
    <n v="141616.54999999999"/>
    <n v="2"/>
    <n v="1"/>
    <n v="1"/>
    <n v="75888.649999999994"/>
    <x v="1"/>
    <x v="0"/>
  </r>
  <r>
    <n v="15679200"/>
    <n v="580"/>
    <s v="Spain"/>
    <s v="Male"/>
    <n v="29"/>
    <n v="9"/>
    <n v="61710.44"/>
    <n v="2"/>
    <n v="1"/>
    <n v="0"/>
    <n v="128077.8"/>
    <x v="1"/>
    <x v="0"/>
  </r>
  <r>
    <n v="15619857"/>
    <n v="605"/>
    <s v="France"/>
    <s v="Female"/>
    <n v="64"/>
    <n v="2"/>
    <n v="129555.7"/>
    <n v="1"/>
    <n v="1"/>
    <n v="1"/>
    <n v="13601.79"/>
    <x v="1"/>
    <x v="0"/>
  </r>
  <r>
    <n v="15682472"/>
    <n v="828"/>
    <s v="France"/>
    <s v="Male"/>
    <n v="34"/>
    <n v="8"/>
    <n v="129433.34"/>
    <n v="2"/>
    <n v="0"/>
    <n v="0"/>
    <n v="38131.769999999997"/>
    <x v="1"/>
    <x v="0"/>
  </r>
  <r>
    <n v="15730830"/>
    <n v="752"/>
    <s v="France"/>
    <s v="Female"/>
    <n v="30"/>
    <n v="3"/>
    <n v="0"/>
    <n v="2"/>
    <n v="1"/>
    <n v="1"/>
    <n v="104991.28"/>
    <x v="1"/>
    <x v="0"/>
  </r>
  <r>
    <n v="15664521"/>
    <n v="659"/>
    <s v="Spain"/>
    <s v="Male"/>
    <n v="31"/>
    <n v="7"/>
    <n v="149620.88"/>
    <n v="2"/>
    <n v="1"/>
    <n v="1"/>
    <n v="104533.51"/>
    <x v="1"/>
    <x v="0"/>
  </r>
  <r>
    <n v="15776223"/>
    <n v="597"/>
    <s v="France"/>
    <s v="Female"/>
    <n v="42"/>
    <n v="4"/>
    <n v="64740.12"/>
    <n v="1"/>
    <n v="1"/>
    <n v="1"/>
    <n v="106841.12"/>
    <x v="1"/>
    <x v="0"/>
  </r>
  <r>
    <n v="15699430"/>
    <n v="618"/>
    <s v="France"/>
    <s v="Female"/>
    <n v="35"/>
    <n v="10"/>
    <n v="0"/>
    <n v="2"/>
    <n v="1"/>
    <n v="0"/>
    <n v="180439.75"/>
    <x v="1"/>
    <x v="0"/>
  </r>
  <r>
    <n v="15790678"/>
    <n v="475"/>
    <s v="France"/>
    <s v="Female"/>
    <n v="32"/>
    <n v="8"/>
    <n v="119023.28"/>
    <n v="1"/>
    <n v="1"/>
    <n v="0"/>
    <n v="100816.29"/>
    <x v="1"/>
    <x v="0"/>
  </r>
  <r>
    <n v="15719352"/>
    <n v="754"/>
    <s v="Spain"/>
    <s v="Male"/>
    <n v="39"/>
    <n v="6"/>
    <n v="170184.99"/>
    <n v="2"/>
    <n v="1"/>
    <n v="0"/>
    <n v="89593.26"/>
    <x v="1"/>
    <x v="0"/>
  </r>
  <r>
    <n v="15661036"/>
    <n v="725"/>
    <s v="France"/>
    <s v="Male"/>
    <n v="46"/>
    <n v="6"/>
    <n v="0"/>
    <n v="2"/>
    <n v="1"/>
    <n v="0"/>
    <n v="161767.38"/>
    <x v="1"/>
    <x v="0"/>
  </r>
  <r>
    <n v="15742668"/>
    <n v="626"/>
    <s v="Spain"/>
    <s v="Female"/>
    <n v="37"/>
    <n v="6"/>
    <n v="108269.37"/>
    <n v="1"/>
    <n v="1"/>
    <n v="0"/>
    <n v="5597.94"/>
    <x v="1"/>
    <x v="0"/>
  </r>
  <r>
    <n v="15667896"/>
    <n v="833"/>
    <s v="France"/>
    <s v="Male"/>
    <n v="37"/>
    <n v="8"/>
    <n v="151226.18"/>
    <n v="2"/>
    <n v="1"/>
    <n v="1"/>
    <n v="136129.49"/>
    <x v="1"/>
    <x v="0"/>
  </r>
  <r>
    <n v="15615624"/>
    <n v="605"/>
    <s v="France"/>
    <s v="Female"/>
    <n v="28"/>
    <n v="6"/>
    <n v="0"/>
    <n v="2"/>
    <n v="0"/>
    <n v="0"/>
    <n v="159508.51999999999"/>
    <x v="1"/>
    <x v="0"/>
  </r>
  <r>
    <n v="15597945"/>
    <n v="636"/>
    <s v="Spain"/>
    <s v="Female"/>
    <n v="32"/>
    <n v="8"/>
    <n v="0"/>
    <n v="2"/>
    <n v="1"/>
    <n v="0"/>
    <s v="NULL"/>
    <x v="1"/>
    <x v="0"/>
  </r>
  <r>
    <n v="15695632"/>
    <n v="556"/>
    <s v="France"/>
    <s v="Female"/>
    <n v="39"/>
    <n v="9"/>
    <n v="89588.35"/>
    <n v="1"/>
    <n v="1"/>
    <n v="1"/>
    <n v="94898.1"/>
    <x v="1"/>
    <x v="0"/>
  </r>
  <r>
    <n v="15737051"/>
    <n v="639"/>
    <s v="France"/>
    <s v="Male"/>
    <n v="27"/>
    <n v="8"/>
    <n v="0"/>
    <n v="2"/>
    <n v="1"/>
    <n v="0"/>
    <n v="192247.35"/>
    <x v="1"/>
    <x v="0"/>
  </r>
  <r>
    <n v="15612087"/>
    <n v="671"/>
    <s v="France"/>
    <s v="Male"/>
    <n v="45"/>
    <n v="2"/>
    <n v="106376.85"/>
    <n v="1"/>
    <n v="0"/>
    <n v="1"/>
    <n v="158264.62"/>
    <x v="1"/>
    <x v="0"/>
  </r>
  <r>
    <n v="15599792"/>
    <n v="545"/>
    <s v="France"/>
    <s v="Female"/>
    <n v="26"/>
    <n v="1"/>
    <n v="0"/>
    <n v="2"/>
    <n v="1"/>
    <n v="1"/>
    <n v="199638.56"/>
    <x v="1"/>
    <x v="0"/>
  </r>
  <r>
    <n v="15692671"/>
    <n v="701"/>
    <s v="Spain"/>
    <s v="Male"/>
    <n v="36"/>
    <n v="8"/>
    <n v="0"/>
    <n v="2"/>
    <n v="1"/>
    <n v="0"/>
    <n v="169161.46"/>
    <x v="1"/>
    <x v="0"/>
  </r>
  <r>
    <n v="15809663"/>
    <n v="583"/>
    <s v="France"/>
    <s v="Female"/>
    <n v="27"/>
    <n v="1"/>
    <n v="125406.58"/>
    <n v="1"/>
    <n v="1"/>
    <n v="1"/>
    <n v="110784.42"/>
    <x v="1"/>
    <x v="0"/>
  </r>
  <r>
    <n v="15746726"/>
    <n v="438"/>
    <s v="Germany"/>
    <s v="Male"/>
    <n v="31"/>
    <n v="8"/>
    <n v="78398.69"/>
    <n v="1"/>
    <n v="1"/>
    <n v="0"/>
    <n v="44937.01"/>
    <x v="1"/>
    <x v="0"/>
  </r>
  <r>
    <n v="15758685"/>
    <n v="706"/>
    <s v="Spain"/>
    <s v="Female"/>
    <n v="37"/>
    <n v="7"/>
    <n v="0"/>
    <n v="2"/>
    <n v="1"/>
    <n v="1"/>
    <n v="110899.3"/>
    <x v="1"/>
    <x v="0"/>
  </r>
  <r>
    <n v="15787071"/>
    <n v="650"/>
    <s v="Spain"/>
    <s v="Male"/>
    <n v="41"/>
    <n v="9"/>
    <n v="0"/>
    <n v="2"/>
    <n v="0"/>
    <n v="1"/>
    <n v="191599.67"/>
    <x v="1"/>
    <x v="0"/>
  </r>
  <r>
    <n v="15698028"/>
    <n v="506"/>
    <s v="France"/>
    <s v="Female"/>
    <n v="41"/>
    <n v="1"/>
    <n v="0"/>
    <n v="2"/>
    <n v="1"/>
    <n v="0"/>
    <n v="31766.3"/>
    <x v="1"/>
    <x v="0"/>
  </r>
  <r>
    <n v="15586585"/>
    <n v="698"/>
    <s v="Germany"/>
    <s v="Female"/>
    <n v="51"/>
    <n v="2"/>
    <n v="111018.98"/>
    <n v="1"/>
    <n v="1"/>
    <n v="0"/>
    <n v="86410.28"/>
    <x v="1"/>
    <x v="0"/>
  </r>
  <r>
    <n v="15660271"/>
    <n v="688"/>
    <s v="Germany"/>
    <s v="Male"/>
    <n v="26"/>
    <n v="8"/>
    <n v="146133.39000000001"/>
    <n v="1"/>
    <n v="1"/>
    <n v="1"/>
    <n v="175296.76"/>
    <x v="1"/>
    <x v="0"/>
  </r>
  <r>
    <n v="15760550"/>
    <n v="741"/>
    <s v="Spain"/>
    <s v="Male"/>
    <n v="39"/>
    <n v="7"/>
    <n v="143637.57999999999"/>
    <n v="2"/>
    <n v="0"/>
    <n v="1"/>
    <n v="174227.66"/>
    <x v="1"/>
    <x v="0"/>
  </r>
  <r>
    <n v="15763431"/>
    <n v="698"/>
    <s v="France"/>
    <s v="Male"/>
    <n v="36"/>
    <n v="2"/>
    <n v="82275.350000000006"/>
    <n v="2"/>
    <n v="1"/>
    <n v="1"/>
    <n v="93249.26"/>
    <x v="1"/>
    <x v="0"/>
  </r>
  <r>
    <n v="15803976"/>
    <n v="694"/>
    <s v="France"/>
    <s v="Female"/>
    <n v="31"/>
    <n v="10"/>
    <n v="0"/>
    <n v="2"/>
    <n v="1"/>
    <n v="0"/>
    <n v="160990.26999999999"/>
    <x v="1"/>
    <x v="0"/>
  </r>
  <r>
    <n v="15603156"/>
    <n v="571"/>
    <s v="France"/>
    <s v="Female"/>
    <n v="33"/>
    <n v="1"/>
    <n v="0"/>
    <n v="2"/>
    <n v="1"/>
    <n v="0"/>
    <n v="102750.7"/>
    <x v="1"/>
    <x v="0"/>
  </r>
  <r>
    <n v="15736534"/>
    <n v="742"/>
    <s v="Germany"/>
    <s v="Male"/>
    <n v="33"/>
    <n v="0"/>
    <n v="181656.51"/>
    <n v="1"/>
    <n v="1"/>
    <n v="1"/>
    <n v="107667.91"/>
    <x v="1"/>
    <x v="0"/>
  </r>
  <r>
    <n v="15747960"/>
    <n v="733"/>
    <s v="France"/>
    <s v="Male"/>
    <n v="33"/>
    <n v="3"/>
    <n v="0"/>
    <n v="1"/>
    <n v="1"/>
    <n v="1"/>
    <n v="7666.73"/>
    <x v="1"/>
    <x v="0"/>
  </r>
  <r>
    <n v="15647091"/>
    <n v="725"/>
    <s v="Germany"/>
    <s v="Male"/>
    <n v="19"/>
    <n v="0"/>
    <n v="75888.2"/>
    <n v="1"/>
    <n v="0"/>
    <n v="0"/>
    <n v="45613.75"/>
    <x v="1"/>
    <x v="0"/>
  </r>
  <r>
    <n v="15726032"/>
    <n v="608"/>
    <s v="France"/>
    <s v="Male"/>
    <n v="33"/>
    <n v="9"/>
    <n v="89968.69"/>
    <n v="1"/>
    <n v="1"/>
    <n v="0"/>
    <n v="68777.259999999995"/>
    <x v="1"/>
    <x v="0"/>
  </r>
  <r>
    <n v="15803526"/>
    <n v="685"/>
    <s v="Germany"/>
    <s v="Male"/>
    <n v="30"/>
    <n v="3"/>
    <n v="90536.81"/>
    <n v="1"/>
    <n v="0"/>
    <n v="1"/>
    <n v="63082.879999999997"/>
    <x v="1"/>
    <x v="0"/>
  </r>
  <r>
    <n v="15566111"/>
    <n v="596"/>
    <s v="France"/>
    <s v="Male"/>
    <n v="39"/>
    <n v="9"/>
    <n v="0"/>
    <n v="1"/>
    <n v="1"/>
    <n v="0"/>
    <n v="48963.59"/>
    <x v="1"/>
    <x v="0"/>
  </r>
  <r>
    <n v="15788126"/>
    <n v="689"/>
    <s v="Spain"/>
    <s v="Female"/>
    <n v="38"/>
    <n v="6"/>
    <n v="121021.05"/>
    <n v="1"/>
    <n v="1"/>
    <n v="1"/>
    <n v="12182.15"/>
    <x v="1"/>
    <x v="0"/>
  </r>
  <r>
    <n v="15799422"/>
    <n v="535"/>
    <s v="France"/>
    <s v="Female"/>
    <n v="40"/>
    <n v="8"/>
    <n v="0"/>
    <n v="1"/>
    <n v="1"/>
    <n v="1"/>
    <n v="27689.77"/>
    <x v="1"/>
    <x v="0"/>
  </r>
  <r>
    <n v="15714939"/>
    <n v="484"/>
    <s v="Germany"/>
    <s v="Female"/>
    <n v="34"/>
    <n v="4"/>
    <n v="148249.54"/>
    <n v="1"/>
    <n v="0"/>
    <n v="1"/>
    <n v="33738.269999999997"/>
    <x v="1"/>
    <x v="0"/>
  </r>
  <r>
    <n v="15633059"/>
    <n v="413"/>
    <s v="France"/>
    <s v="Male"/>
    <n v="34"/>
    <n v="9"/>
    <n v="0"/>
    <n v="2"/>
    <n v="0"/>
    <n v="0"/>
    <n v="6534.18"/>
    <x v="1"/>
    <x v="0"/>
  </r>
  <r>
    <n v="15681705"/>
    <n v="785"/>
    <s v="France"/>
    <s v="Male"/>
    <n v="28"/>
    <n v="8"/>
    <n v="0"/>
    <n v="2"/>
    <n v="1"/>
    <n v="0"/>
    <n v="77231.27"/>
    <x v="1"/>
    <x v="0"/>
  </r>
  <r>
    <n v="15599433"/>
    <n v="660"/>
    <s v="Germany"/>
    <s v="Male"/>
    <n v="35"/>
    <n v="8"/>
    <n v="58641.43"/>
    <n v="1"/>
    <n v="0"/>
    <n v="1"/>
    <n v="198674.08"/>
    <x v="1"/>
    <x v="0"/>
  </r>
  <r>
    <n v="15713578"/>
    <n v="483"/>
    <s v="France"/>
    <s v="Female"/>
    <n v="50"/>
    <n v="9"/>
    <n v="0"/>
    <n v="2"/>
    <n v="1"/>
    <n v="1"/>
    <n v="111020.24"/>
    <x v="1"/>
    <x v="0"/>
  </r>
  <r>
    <n v="15702669"/>
    <n v="663"/>
    <s v="Germany"/>
    <s v="Male"/>
    <n v="44"/>
    <n v="2"/>
    <n v="117028.6"/>
    <n v="2"/>
    <n v="0"/>
    <n v="1"/>
    <n v="144680.18"/>
    <x v="1"/>
    <x v="0"/>
  </r>
  <r>
    <n v="15580684"/>
    <n v="706"/>
    <s v="France"/>
    <s v="Female"/>
    <n v="29"/>
    <n v="5"/>
    <n v="112564.62"/>
    <n v="1"/>
    <n v="1"/>
    <n v="0"/>
    <n v="42334.38"/>
    <x v="1"/>
    <x v="0"/>
  </r>
  <r>
    <n v="15732674"/>
    <n v="443"/>
    <s v="Spain"/>
    <s v="Male"/>
    <n v="36"/>
    <n v="6"/>
    <n v="70438.009999999995"/>
    <n v="2"/>
    <n v="0"/>
    <n v="1"/>
    <n v="56937.43"/>
    <x v="1"/>
    <x v="0"/>
  </r>
  <r>
    <n v="15720649"/>
    <n v="641"/>
    <s v="France"/>
    <s v="Female"/>
    <n v="36"/>
    <n v="5"/>
    <n v="66392.639999999999"/>
    <n v="1"/>
    <n v="1"/>
    <n v="0"/>
    <n v="31106.67"/>
    <x v="1"/>
    <x v="0"/>
  </r>
  <r>
    <n v="15591607"/>
    <n v="770"/>
    <s v="France"/>
    <s v="Male"/>
    <n v="24"/>
    <n v="9"/>
    <n v="101827.07"/>
    <n v="1"/>
    <n v="1"/>
    <n v="0"/>
    <n v="167256.35"/>
    <x v="1"/>
    <x v="0"/>
  </r>
  <r>
    <n v="15783501"/>
    <n v="800"/>
    <s v="France"/>
    <s v="Female"/>
    <n v="38"/>
    <n v="2"/>
    <n v="168190.33"/>
    <n v="2"/>
    <n v="1"/>
    <n v="0"/>
    <n v="68052.08"/>
    <x v="1"/>
    <x v="0"/>
  </r>
  <r>
    <n v="15723886"/>
    <n v="767"/>
    <s v="Germany"/>
    <s v="Male"/>
    <n v="20"/>
    <n v="3"/>
    <n v="119714.25"/>
    <n v="2"/>
    <n v="0"/>
    <n v="1"/>
    <n v="150135.38"/>
    <x v="1"/>
    <x v="0"/>
  </r>
  <r>
    <n v="15699461"/>
    <n v="515"/>
    <s v="Spain"/>
    <s v="Male"/>
    <n v="35"/>
    <n v="10"/>
    <n v="176273.95"/>
    <n v="1"/>
    <n v="0"/>
    <n v="1"/>
    <n v="121277.78"/>
    <x v="1"/>
    <x v="0"/>
  </r>
  <r>
    <n v="15592846"/>
    <n v="639"/>
    <s v="Germany"/>
    <s v="Male"/>
    <n v="35"/>
    <n v="10"/>
    <n v="128173.9"/>
    <n v="2"/>
    <n v="1"/>
    <n v="0"/>
    <n v="59093.39"/>
    <x v="1"/>
    <x v="0"/>
  </r>
  <r>
    <n v="15722548"/>
    <n v="540"/>
    <s v="France"/>
    <s v="Male"/>
    <n v="48"/>
    <n v="0"/>
    <n v="148116.48000000001"/>
    <n v="1"/>
    <n v="0"/>
    <n v="0"/>
    <n v="116973.48"/>
    <x v="1"/>
    <x v="0"/>
  </r>
  <r>
    <n v="15686302"/>
    <n v="745"/>
    <s v="Spain"/>
    <s v="Female"/>
    <n v="31"/>
    <n v="3"/>
    <n v="124328.84"/>
    <n v="1"/>
    <n v="1"/>
    <n v="1"/>
    <n v="140451.51999999999"/>
    <x v="1"/>
    <x v="0"/>
  </r>
  <r>
    <n v="15749167"/>
    <n v="753"/>
    <s v="France"/>
    <s v="Male"/>
    <n v="35"/>
    <n v="3"/>
    <n v="0"/>
    <n v="2"/>
    <n v="1"/>
    <n v="1"/>
    <n v="184843.77"/>
    <x v="1"/>
    <x v="0"/>
  </r>
  <r>
    <n v="15568595"/>
    <n v="544"/>
    <s v="France"/>
    <s v="Male"/>
    <n v="64"/>
    <n v="9"/>
    <n v="113829.45"/>
    <n v="1"/>
    <n v="1"/>
    <n v="1"/>
    <n v="124341.49"/>
    <x v="1"/>
    <x v="0"/>
  </r>
  <r>
    <n v="15659420"/>
    <n v="659"/>
    <s v="Spain"/>
    <s v="Male"/>
    <n v="32"/>
    <n v="3"/>
    <n v="107594.11"/>
    <n v="2"/>
    <n v="1"/>
    <n v="1"/>
    <n v="102416.84"/>
    <x v="1"/>
    <x v="0"/>
  </r>
  <r>
    <n v="15642291"/>
    <n v="685"/>
    <s v="France"/>
    <s v="Male"/>
    <n v="23"/>
    <n v="8"/>
    <n v="0"/>
    <n v="2"/>
    <n v="1"/>
    <n v="1"/>
    <n v="112239.03"/>
    <x v="1"/>
    <x v="0"/>
  </r>
  <r>
    <n v="15568506"/>
    <n v="524"/>
    <s v="Germany"/>
    <s v="Female"/>
    <n v="31"/>
    <n v="10"/>
    <n v="67238.98"/>
    <n v="2"/>
    <n v="1"/>
    <n v="1"/>
    <n v="161811.23000000001"/>
    <x v="1"/>
    <x v="0"/>
  </r>
  <r>
    <n v="15708710"/>
    <n v="525"/>
    <s v="Spain"/>
    <s v="Female"/>
    <n v="37"/>
    <n v="0"/>
    <n v="0"/>
    <n v="1"/>
    <n v="0"/>
    <n v="1"/>
    <n v="131521.72"/>
    <x v="1"/>
    <x v="0"/>
  </r>
  <r>
    <n v="15628145"/>
    <n v="682"/>
    <s v="France"/>
    <s v="Female"/>
    <n v="43"/>
    <n v="5"/>
    <n v="125851.93"/>
    <n v="1"/>
    <n v="1"/>
    <n v="1"/>
    <n v="193318.33"/>
    <x v="1"/>
    <x v="0"/>
  </r>
  <r>
    <n v="15745354"/>
    <n v="611"/>
    <s v="Spain"/>
    <s v="Female"/>
    <n v="37"/>
    <n v="4"/>
    <n v="0"/>
    <n v="2"/>
    <n v="1"/>
    <n v="0"/>
    <n v="125696.26"/>
    <x v="1"/>
    <x v="0"/>
  </r>
  <r>
    <n v="15566156"/>
    <n v="749"/>
    <s v="Germany"/>
    <s v="Female"/>
    <n v="44"/>
    <n v="0"/>
    <n v="71497.789999999994"/>
    <n v="2"/>
    <n v="0"/>
    <n v="0"/>
    <n v="151083.79999999999"/>
    <x v="1"/>
    <x v="0"/>
  </r>
  <r>
    <n v="15762238"/>
    <n v="671"/>
    <s v="Germany"/>
    <s v="Female"/>
    <n v="44"/>
    <n v="0"/>
    <n v="84745.03"/>
    <n v="2"/>
    <n v="0"/>
    <n v="1"/>
    <n v="34673.980000000003"/>
    <x v="1"/>
    <x v="0"/>
  </r>
  <r>
    <n v="15627000"/>
    <n v="610"/>
    <s v="France"/>
    <s v="Male"/>
    <n v="40"/>
    <n v="0"/>
    <n v="0"/>
    <n v="2"/>
    <n v="1"/>
    <n v="0"/>
    <n v="62232.6"/>
    <x v="1"/>
    <x v="0"/>
  </r>
  <r>
    <n v="15658935"/>
    <n v="630"/>
    <s v="Germany"/>
    <s v="Female"/>
    <n v="34"/>
    <n v="9"/>
    <n v="106937.05"/>
    <n v="2"/>
    <n v="1"/>
    <n v="0"/>
    <n v="138275.01"/>
    <x v="1"/>
    <x v="0"/>
  </r>
  <r>
    <n v="15715527"/>
    <n v="543"/>
    <s v="Spain"/>
    <s v="Female"/>
    <n v="41"/>
    <n v="4"/>
    <n v="0"/>
    <n v="1"/>
    <n v="0"/>
    <n v="0"/>
    <n v="194902.16"/>
    <x v="1"/>
    <x v="0"/>
  </r>
  <r>
    <n v="15811490"/>
    <n v="627"/>
    <s v="France"/>
    <s v="Male"/>
    <n v="33"/>
    <n v="5"/>
    <n v="0"/>
    <n v="2"/>
    <n v="1"/>
    <n v="1"/>
    <n v="103737.82"/>
    <x v="1"/>
    <x v="0"/>
  </r>
  <r>
    <n v="15808582"/>
    <n v="665"/>
    <s v="France"/>
    <s v="Female"/>
    <n v="40"/>
    <n v="6"/>
    <n v="0"/>
    <n v="1"/>
    <n v="1"/>
    <n v="1"/>
    <n v="161848.03"/>
    <x v="1"/>
    <x v="0"/>
  </r>
  <r>
    <n v="15755209"/>
    <n v="484"/>
    <s v="Spain"/>
    <s v="Female"/>
    <n v="35"/>
    <n v="7"/>
    <n v="133868.21"/>
    <n v="1"/>
    <n v="1"/>
    <n v="1"/>
    <n v="27286.1"/>
    <x v="1"/>
    <x v="0"/>
  </r>
  <r>
    <n v="15637979"/>
    <n v="664"/>
    <s v="Germany"/>
    <s v="Female"/>
    <n v="36"/>
    <n v="2"/>
    <n v="127160.78"/>
    <n v="2"/>
    <n v="1"/>
    <n v="0"/>
    <n v="78140.75"/>
    <x v="1"/>
    <x v="0"/>
  </r>
  <r>
    <n v="15600739"/>
    <n v="562"/>
    <s v="Spain"/>
    <s v="Female"/>
    <n v="35"/>
    <n v="0"/>
    <n v="0"/>
    <n v="2"/>
    <n v="1"/>
    <n v="0"/>
    <n v="119899.52"/>
    <x v="1"/>
    <x v="0"/>
  </r>
  <r>
    <n v="15747807"/>
    <n v="720"/>
    <s v="France"/>
    <s v="Female"/>
    <n v="43"/>
    <n v="6"/>
    <n v="137824.03"/>
    <n v="2"/>
    <n v="1"/>
    <n v="0"/>
    <n v="172557.77"/>
    <x v="1"/>
    <x v="0"/>
  </r>
  <r>
    <n v="15601026"/>
    <n v="572"/>
    <s v="Germany"/>
    <s v="Female"/>
    <n v="19"/>
    <n v="1"/>
    <n v="138657.07999999999"/>
    <n v="1"/>
    <n v="1"/>
    <n v="1"/>
    <n v="16161.82"/>
    <x v="1"/>
    <x v="0"/>
  </r>
  <r>
    <n v="15637414"/>
    <n v="618"/>
    <s v="France"/>
    <s v="Female"/>
    <n v="24"/>
    <n v="7"/>
    <n v="128736.39"/>
    <n v="1"/>
    <n v="0"/>
    <n v="1"/>
    <n v="37147.61"/>
    <x v="1"/>
    <x v="0"/>
  </r>
  <r>
    <n v="15611088"/>
    <n v="790"/>
    <s v="France"/>
    <s v="Female"/>
    <n v="31"/>
    <n v="9"/>
    <n v="0"/>
    <n v="2"/>
    <n v="1"/>
    <n v="0"/>
    <n v="84126.75"/>
    <x v="1"/>
    <x v="0"/>
  </r>
  <r>
    <n v="15782236"/>
    <n v="735"/>
    <s v="Spain"/>
    <s v="Male"/>
    <n v="34"/>
    <n v="5"/>
    <n v="0"/>
    <n v="2"/>
    <n v="0"/>
    <n v="0"/>
    <n v="71095.41"/>
    <x v="1"/>
    <x v="0"/>
  </r>
  <r>
    <n v="15720893"/>
    <n v="637"/>
    <s v="Spain"/>
    <s v="Female"/>
    <n v="34"/>
    <n v="9"/>
    <n v="0"/>
    <n v="2"/>
    <n v="0"/>
    <n v="0"/>
    <n v="26057.08"/>
    <x v="1"/>
    <x v="0"/>
  </r>
  <r>
    <n v="15627801"/>
    <s v="NULL"/>
    <s v="Spain"/>
    <s v="Male"/>
    <n v="33"/>
    <n v="3"/>
    <n v="176666.62"/>
    <n v="1"/>
    <n v="1"/>
    <n v="0"/>
    <n v="94670.77"/>
    <x v="1"/>
    <x v="0"/>
  </r>
  <r>
    <n v="15751710"/>
    <n v="729"/>
    <s v="Spain"/>
    <s v="Male"/>
    <n v="31"/>
    <n v="8"/>
    <n v="164870.81"/>
    <n v="2"/>
    <n v="1"/>
    <n v="1"/>
    <n v="9567.39"/>
    <x v="1"/>
    <x v="0"/>
  </r>
  <r>
    <n v="15573152"/>
    <n v="620"/>
    <s v="France"/>
    <s v="Female"/>
    <n v="41"/>
    <n v="9"/>
    <n v="0"/>
    <n v="2"/>
    <n v="0"/>
    <n v="0"/>
    <n v="88852.47"/>
    <x v="1"/>
    <x v="0"/>
  </r>
  <r>
    <n v="15638424"/>
    <n v="661"/>
    <s v="Germany"/>
    <s v="Female"/>
    <n v="35"/>
    <n v="5"/>
    <n v="150725.53"/>
    <n v="2"/>
    <n v="0"/>
    <n v="1"/>
    <n v="113656.85"/>
    <x v="1"/>
    <x v="0"/>
  </r>
  <r>
    <n v="15685500"/>
    <n v="772"/>
    <s v="Germany"/>
    <s v="Male"/>
    <n v="26"/>
    <n v="7"/>
    <n v="152400.51"/>
    <n v="2"/>
    <n v="1"/>
    <n v="0"/>
    <n v="79414"/>
    <x v="1"/>
    <x v="0"/>
  </r>
  <r>
    <n v="15643966"/>
    <n v="616"/>
    <s v="Germany"/>
    <s v="Male"/>
    <n v="45"/>
    <n v="3"/>
    <n v="143129.41"/>
    <n v="2"/>
    <n v="0"/>
    <n v="1"/>
    <n v="64327.26"/>
    <x v="1"/>
    <x v="0"/>
  </r>
  <r>
    <n v="15756850"/>
    <n v="479"/>
    <s v="France"/>
    <s v="Male"/>
    <n v="40"/>
    <n v="1"/>
    <n v="0"/>
    <n v="2"/>
    <n v="0"/>
    <n v="0"/>
    <n v="114996.43"/>
    <x v="1"/>
    <x v="0"/>
  </r>
  <r>
    <n v="15677369"/>
    <n v="554"/>
    <s v="Germany"/>
    <s v="Female"/>
    <n v="37"/>
    <n v="4"/>
    <n v="58629.97"/>
    <n v="1"/>
    <n v="0"/>
    <n v="0"/>
    <n v="182038.6"/>
    <x v="1"/>
    <x v="0"/>
  </r>
  <r>
    <n v="15810834"/>
    <n v="525"/>
    <s v="Spain"/>
    <s v="Female"/>
    <n v="57"/>
    <n v="2"/>
    <n v="145965.32999999999"/>
    <n v="1"/>
    <n v="1"/>
    <n v="1"/>
    <n v="64448.36"/>
    <x v="1"/>
    <x v="0"/>
  </r>
  <r>
    <n v="15653620"/>
    <n v="546"/>
    <s v="France"/>
    <s v="Female"/>
    <n v="27"/>
    <n v="8"/>
    <n v="0"/>
    <n v="2"/>
    <n v="1"/>
    <n v="1"/>
    <n v="14858.1"/>
    <x v="1"/>
    <x v="0"/>
  </r>
  <r>
    <n v="15738721"/>
    <n v="773"/>
    <s v="Spain"/>
    <s v="Male"/>
    <n v="41"/>
    <n v="9"/>
    <n v="102827.44"/>
    <n v="1"/>
    <n v="0"/>
    <n v="1"/>
    <n v="64595.25"/>
    <x v="1"/>
    <x v="0"/>
  </r>
  <r>
    <n v="15771086"/>
    <n v="512"/>
    <s v="France"/>
    <s v="Female"/>
    <n v="36"/>
    <n v="3"/>
    <n v="84327.77"/>
    <n v="2"/>
    <n v="1"/>
    <n v="0"/>
    <n v="17675.36"/>
    <x v="1"/>
    <x v="0"/>
  </r>
  <r>
    <n v="15812009"/>
    <n v="662"/>
    <s v="Spain"/>
    <s v="Male"/>
    <n v="38"/>
    <n v="4"/>
    <n v="0"/>
    <n v="2"/>
    <n v="1"/>
    <n v="0"/>
    <n v="136259.65"/>
    <x v="1"/>
    <x v="0"/>
  </r>
  <r>
    <n v="15633922"/>
    <n v="755"/>
    <s v="France"/>
    <s v="Male"/>
    <n v="30"/>
    <n v="4"/>
    <n v="123217.66"/>
    <n v="2"/>
    <n v="0"/>
    <n v="1"/>
    <n v="144183.1"/>
    <x v="1"/>
    <x v="0"/>
  </r>
  <r>
    <n v="15779711"/>
    <n v="750"/>
    <s v="Spain"/>
    <s v="Female"/>
    <n v="38"/>
    <n v="7"/>
    <n v="97257.41"/>
    <n v="2"/>
    <n v="0"/>
    <n v="1"/>
    <n v="179883.04"/>
    <x v="1"/>
    <x v="0"/>
  </r>
  <r>
    <n v="15776433"/>
    <n v="730"/>
    <s v="Spain"/>
    <s v="Male"/>
    <n v="62"/>
    <n v="2"/>
    <n v="0"/>
    <n v="2"/>
    <n v="1"/>
    <n v="1"/>
    <n v="186489.95"/>
    <x v="1"/>
    <x v="0"/>
  </r>
  <r>
    <n v="15603925"/>
    <n v="779"/>
    <s v="Spain"/>
    <s v="Female"/>
    <n v="26"/>
    <n v="4"/>
    <n v="174318.13"/>
    <n v="2"/>
    <n v="0"/>
    <n v="1"/>
    <n v="38296.21"/>
    <x v="1"/>
    <x v="0"/>
  </r>
  <r>
    <n v="15688074"/>
    <n v="802"/>
    <s v="Germany"/>
    <s v="Male"/>
    <n v="31"/>
    <n v="1"/>
    <n v="125013.72"/>
    <n v="1"/>
    <n v="1"/>
    <n v="1"/>
    <n v="187658.09"/>
    <x v="1"/>
    <x v="0"/>
  </r>
  <r>
    <n v="15581229"/>
    <n v="502"/>
    <s v="Germany"/>
    <s v="Female"/>
    <n v="32"/>
    <n v="1"/>
    <n v="173340.83"/>
    <n v="1"/>
    <n v="0"/>
    <n v="1"/>
    <n v="122763.95"/>
    <x v="1"/>
    <x v="0"/>
  </r>
  <r>
    <n v="15698932"/>
    <n v="756"/>
    <s v="Germany"/>
    <s v="Male"/>
    <n v="44"/>
    <n v="10"/>
    <n v="137452.09"/>
    <n v="1"/>
    <n v="1"/>
    <n v="0"/>
    <n v="189543.9"/>
    <x v="1"/>
    <x v="0"/>
  </r>
  <r>
    <n v="15603065"/>
    <n v="751"/>
    <s v="France"/>
    <s v="Female"/>
    <n v="30"/>
    <n v="6"/>
    <n v="0"/>
    <n v="2"/>
    <n v="1"/>
    <n v="0"/>
    <n v="15766.1"/>
    <x v="1"/>
    <x v="0"/>
  </r>
  <r>
    <n v="15682585"/>
    <n v="593"/>
    <s v="France"/>
    <s v="Male"/>
    <n v="35"/>
    <n v="9"/>
    <n v="114193.24"/>
    <n v="1"/>
    <n v="1"/>
    <n v="0"/>
    <n v="71154.100000000006"/>
    <x v="1"/>
    <x v="0"/>
  </r>
  <r>
    <n v="15592389"/>
    <n v="684"/>
    <s v="France"/>
    <s v="Male"/>
    <n v="27"/>
    <n v="2"/>
    <n v="134603.88"/>
    <n v="1"/>
    <n v="1"/>
    <n v="1"/>
    <n v="71725.73"/>
    <x v="1"/>
    <x v="0"/>
  </r>
  <r>
    <n v="15804256"/>
    <n v="765"/>
    <s v="Germany"/>
    <s v="Male"/>
    <n v="36"/>
    <n v="8"/>
    <n v="92310.54"/>
    <n v="2"/>
    <n v="1"/>
    <n v="1"/>
    <n v="72924.56"/>
    <x v="1"/>
    <x v="0"/>
  </r>
  <r>
    <n v="15789484"/>
    <n v="751"/>
    <s v="Germany"/>
    <s v="Female"/>
    <n v="36"/>
    <n v="6"/>
    <n v="169831.46"/>
    <n v="2"/>
    <n v="1"/>
    <n v="1"/>
    <n v="27758.36"/>
    <x v="1"/>
    <x v="0"/>
  </r>
  <r>
    <n v="15720187"/>
    <n v="479"/>
    <s v="Germany"/>
    <s v="Female"/>
    <n v="30"/>
    <n v="7"/>
    <n v="143964.35999999999"/>
    <n v="2"/>
    <n v="1"/>
    <n v="0"/>
    <n v="41879.99"/>
    <x v="1"/>
    <x v="0"/>
  </r>
  <r>
    <n v="15568982"/>
    <n v="726"/>
    <s v="France"/>
    <s v="Female"/>
    <n v="24"/>
    <n v="6"/>
    <n v="0"/>
    <n v="2"/>
    <n v="1"/>
    <n v="1"/>
    <n v="54724.03"/>
    <x v="1"/>
    <x v="0"/>
  </r>
  <r>
    <n v="15614782"/>
    <n v="526"/>
    <s v="France"/>
    <s v="Male"/>
    <n v="36"/>
    <n v="1"/>
    <n v="0"/>
    <n v="1"/>
    <n v="1"/>
    <n v="0"/>
    <n v="160696.72"/>
    <x v="1"/>
    <x v="0"/>
  </r>
  <r>
    <n v="15803457"/>
    <n v="750"/>
    <s v="France"/>
    <s v="Female"/>
    <n v="32"/>
    <n v="5"/>
    <n v="0"/>
    <n v="2"/>
    <n v="1"/>
    <n v="0"/>
    <n v="95611.47"/>
    <x v="1"/>
    <x v="0"/>
  </r>
  <r>
    <n v="15669169"/>
    <n v="775"/>
    <s v="Spain"/>
    <s v="Male"/>
    <n v="29"/>
    <n v="10"/>
    <n v="0"/>
    <n v="2"/>
    <n v="1"/>
    <n v="1"/>
    <n v="68143.929999999993"/>
    <x v="1"/>
    <x v="0"/>
  </r>
  <r>
    <n v="15619708"/>
    <n v="745"/>
    <s v="France"/>
    <s v="Male"/>
    <n v="25"/>
    <n v="5"/>
    <n v="157993.15"/>
    <n v="2"/>
    <n v="1"/>
    <n v="0"/>
    <n v="146041.45000000001"/>
    <x v="1"/>
    <x v="0"/>
  </r>
  <r>
    <n v="15629117"/>
    <n v="584"/>
    <s v="France"/>
    <s v="Male"/>
    <n v="28"/>
    <n v="10"/>
    <n v="0"/>
    <n v="2"/>
    <n v="1"/>
    <n v="0"/>
    <n v="19834.32"/>
    <x v="1"/>
    <x v="0"/>
  </r>
  <r>
    <n v="15794413"/>
    <n v="416"/>
    <s v="France"/>
    <s v="Male"/>
    <n v="32"/>
    <n v="0"/>
    <n v="0"/>
    <n v="2"/>
    <n v="0"/>
    <n v="1"/>
    <n v="878.87"/>
    <x v="1"/>
    <x v="0"/>
  </r>
  <r>
    <n v="15682541"/>
    <n v="616"/>
    <s v="Spain"/>
    <s v="Female"/>
    <n v="36"/>
    <n v="6"/>
    <n v="132311.71"/>
    <n v="1"/>
    <n v="0"/>
    <n v="0"/>
    <n v="15462.84"/>
    <x v="1"/>
    <x v="0"/>
  </r>
  <r>
    <n v="15587562"/>
    <n v="484"/>
    <s v="France"/>
    <s v="Female"/>
    <n v="29"/>
    <n v="4"/>
    <n v="130114.39"/>
    <n v="1"/>
    <n v="1"/>
    <n v="0"/>
    <n v="164017.89000000001"/>
    <x v="1"/>
    <x v="0"/>
  </r>
  <r>
    <n v="15695846"/>
    <n v="684"/>
    <s v="France"/>
    <s v="Female"/>
    <n v="34"/>
    <n v="6"/>
    <n v="0"/>
    <n v="2"/>
    <n v="1"/>
    <n v="1"/>
    <n v="130928.22"/>
    <x v="1"/>
    <x v="0"/>
  </r>
  <r>
    <n v="15725311"/>
    <n v="726"/>
    <s v="France"/>
    <s v="Female"/>
    <n v="31"/>
    <n v="9"/>
    <n v="114722.05"/>
    <n v="2"/>
    <n v="1"/>
    <n v="1"/>
    <n v="98178.57"/>
    <x v="1"/>
    <x v="0"/>
  </r>
  <r>
    <n v="15733114"/>
    <n v="552"/>
    <s v="Spain"/>
    <s v="Male"/>
    <n v="45"/>
    <n v="9"/>
    <n v="0"/>
    <n v="2"/>
    <n v="1"/>
    <n v="0"/>
    <n v="26752.560000000001"/>
    <x v="1"/>
    <x v="0"/>
  </r>
  <r>
    <n v="15792365"/>
    <n v="501"/>
    <s v="France"/>
    <s v="Male"/>
    <n v="44"/>
    <n v="4"/>
    <n v="142051.07"/>
    <n v="2"/>
    <n v="0"/>
    <n v="1"/>
    <n v="74940.5"/>
    <x v="1"/>
    <x v="0"/>
  </r>
  <r>
    <n v="15740404"/>
    <n v="758"/>
    <s v="France"/>
    <s v="Female"/>
    <n v="34"/>
    <n v="3"/>
    <n v="0"/>
    <n v="2"/>
    <n v="1"/>
    <n v="1"/>
    <n v="124226.16"/>
    <x v="1"/>
    <x v="0"/>
  </r>
  <r>
    <n v="15668444"/>
    <n v="590"/>
    <s v="Spain"/>
    <s v="Female"/>
    <n v="44"/>
    <n v="3"/>
    <n v="139432.37"/>
    <n v="1"/>
    <n v="1"/>
    <n v="0"/>
    <n v="62222.81"/>
    <x v="1"/>
    <x v="0"/>
  </r>
  <r>
    <n v="15642394"/>
    <n v="529"/>
    <s v="Spain"/>
    <s v="Male"/>
    <n v="35"/>
    <n v="5"/>
    <n v="0"/>
    <n v="2"/>
    <n v="1"/>
    <n v="1"/>
    <n v="187288.5"/>
    <x v="1"/>
    <x v="0"/>
  </r>
  <r>
    <n v="15658485"/>
    <n v="785"/>
    <s v="France"/>
    <s v="Female"/>
    <n v="34"/>
    <n v="9"/>
    <n v="70302.48"/>
    <n v="1"/>
    <n v="1"/>
    <n v="1"/>
    <n v="68600.36"/>
    <x v="1"/>
    <x v="0"/>
  </r>
  <r>
    <n v="15788218"/>
    <n v="549"/>
    <s v="Spain"/>
    <s v="Female"/>
    <n v="24"/>
    <n v="9"/>
    <n v="0"/>
    <n v="2"/>
    <n v="1"/>
    <n v="1"/>
    <n v="14406.41"/>
    <x v="1"/>
    <x v="0"/>
  </r>
  <r>
    <n v="15777211"/>
    <n v="515"/>
    <s v="France"/>
    <s v="Male"/>
    <n v="65"/>
    <n v="7"/>
    <n v="92113.61"/>
    <n v="1"/>
    <n v="1"/>
    <n v="1"/>
    <n v="142548.32999999999"/>
    <x v="1"/>
    <x v="0"/>
  </r>
  <r>
    <n v="15613880"/>
    <n v="591"/>
    <s v="Spain"/>
    <s v="Male"/>
    <n v="58"/>
    <n v="5"/>
    <n v="128468.69"/>
    <n v="1"/>
    <n v="0"/>
    <n v="1"/>
    <n v="137254.54999999999"/>
    <x v="1"/>
    <x v="0"/>
  </r>
  <r>
    <n v="15647311"/>
    <n v="608"/>
    <s v="Spain"/>
    <s v="Female"/>
    <n v="41"/>
    <n v="1"/>
    <n v="83807.86"/>
    <n v="1"/>
    <n v="0"/>
    <n v="1"/>
    <n v="112542.58"/>
    <x v="1"/>
    <x v="0"/>
  </r>
  <r>
    <n v="15632210"/>
    <n v="657"/>
    <s v="Germany"/>
    <s v="Male"/>
    <n v="25"/>
    <n v="2"/>
    <n v="171770.55"/>
    <n v="1"/>
    <n v="1"/>
    <n v="0"/>
    <n v="22745.5"/>
    <x v="1"/>
    <x v="0"/>
  </r>
  <r>
    <n v="15726631"/>
    <n v="758"/>
    <s v="France"/>
    <s v="Female"/>
    <n v="39"/>
    <n v="6"/>
    <n v="127357.75999999999"/>
    <n v="1"/>
    <n v="0"/>
    <n v="1"/>
    <n v="56577"/>
    <x v="1"/>
    <x v="0"/>
  </r>
  <r>
    <n v="15645248"/>
    <n v="510"/>
    <s v="France"/>
    <s v="Female"/>
    <n v="30"/>
    <n v="0"/>
    <n v="0"/>
    <n v="2"/>
    <n v="1"/>
    <n v="1"/>
    <n v="130553.47"/>
    <x v="1"/>
    <x v="0"/>
  </r>
  <r>
    <n v="15658032"/>
    <n v="701"/>
    <s v="France"/>
    <s v="Male"/>
    <n v="39"/>
    <n v="2"/>
    <n v="0"/>
    <n v="2"/>
    <n v="1"/>
    <n v="1"/>
    <n v="82526.92"/>
    <x v="1"/>
    <x v="0"/>
  </r>
  <r>
    <n v="15694366"/>
    <n v="714"/>
    <s v="Germany"/>
    <s v="Male"/>
    <n v="42"/>
    <n v="2"/>
    <n v="177640.09"/>
    <n v="1"/>
    <n v="0"/>
    <n v="1"/>
    <n v="47166.55"/>
    <x v="1"/>
    <x v="0"/>
  </r>
  <r>
    <n v="15714689"/>
    <n v="591"/>
    <s v="Spain"/>
    <s v="Male"/>
    <n v="29"/>
    <n v="1"/>
    <n v="97541.24"/>
    <n v="1"/>
    <n v="1"/>
    <n v="1"/>
    <n v="196356.17"/>
    <x v="1"/>
    <x v="0"/>
  </r>
  <r>
    <n v="15788659"/>
    <n v="695"/>
    <s v="France"/>
    <s v="Male"/>
    <n v="46"/>
    <n v="4"/>
    <n v="0"/>
    <n v="2"/>
    <n v="1"/>
    <n v="1"/>
    <n v="137537.22"/>
    <x v="1"/>
    <x v="0"/>
  </r>
  <r>
    <n v="15712825"/>
    <n v="511"/>
    <s v="Spain"/>
    <s v="Female"/>
    <n v="29"/>
    <n v="9"/>
    <n v="0"/>
    <n v="2"/>
    <n v="0"/>
    <n v="1"/>
    <n v="140676.98000000001"/>
    <x v="1"/>
    <x v="0"/>
  </r>
  <r>
    <n v="15624623"/>
    <n v="516"/>
    <s v="France"/>
    <s v="Male"/>
    <n v="35"/>
    <n v="10"/>
    <n v="104088.59"/>
    <n v="2"/>
    <n v="0"/>
    <n v="0"/>
    <n v="119666"/>
    <x v="1"/>
    <x v="0"/>
  </r>
  <r>
    <n v="15789669"/>
    <n v="510"/>
    <s v="France"/>
    <s v="Male"/>
    <n v="65"/>
    <n v="2"/>
    <n v="0"/>
    <n v="2"/>
    <n v="1"/>
    <n v="1"/>
    <n v="48071.61"/>
    <x v="1"/>
    <x v="0"/>
  </r>
  <r>
    <n v="15811773"/>
    <n v="543"/>
    <s v="France"/>
    <s v="Male"/>
    <n v="36"/>
    <n v="4"/>
    <n v="0"/>
    <n v="2"/>
    <n v="1"/>
    <n v="1"/>
    <n v="141210.5"/>
    <x v="1"/>
    <x v="0"/>
  </r>
  <r>
    <n v="15619360"/>
    <n v="472"/>
    <s v="Spain"/>
    <s v="Male"/>
    <n v="40"/>
    <n v="4"/>
    <n v="0"/>
    <n v="1"/>
    <n v="1"/>
    <n v="0"/>
    <n v="70154.22"/>
    <x v="1"/>
    <x v="0"/>
  </r>
  <r>
    <n v="15601274"/>
    <n v="667"/>
    <s v="Spain"/>
    <s v="Female"/>
    <n v="40"/>
    <n v="1"/>
    <n v="146502.07"/>
    <n v="1"/>
    <n v="1"/>
    <n v="0"/>
    <n v="19162.89"/>
    <x v="1"/>
    <x v="0"/>
  </r>
  <r>
    <n v="15787619"/>
    <n v="844"/>
    <s v="France"/>
    <s v="Male"/>
    <n v="18"/>
    <n v="2"/>
    <n v="160980.03"/>
    <n v="1"/>
    <n v="0"/>
    <n v="0"/>
    <n v="145936.28"/>
    <x v="1"/>
    <x v="0"/>
  </r>
  <r>
    <n v="15677305"/>
    <n v="490"/>
    <s v="France"/>
    <s v="Female"/>
    <n v="35"/>
    <n v="7"/>
    <n v="107749.03"/>
    <n v="1"/>
    <n v="1"/>
    <n v="1"/>
    <n v="3937.37"/>
    <x v="1"/>
    <x v="0"/>
  </r>
  <r>
    <n v="15809616"/>
    <n v="626"/>
    <s v="Spain"/>
    <s v="Male"/>
    <n v="26"/>
    <n v="8"/>
    <n v="0"/>
    <n v="2"/>
    <n v="0"/>
    <n v="0"/>
    <n v="191420.71"/>
    <x v="1"/>
    <x v="0"/>
  </r>
  <r>
    <n v="15662100"/>
    <n v="850"/>
    <s v="Germany"/>
    <s v="Female"/>
    <n v="44"/>
    <n v="5"/>
    <n v="128605.32"/>
    <n v="1"/>
    <n v="0"/>
    <n v="1"/>
    <n v="171096.2"/>
    <x v="1"/>
    <x v="0"/>
  </r>
  <r>
    <n v="15614049"/>
    <n v="664"/>
    <s v="France"/>
    <s v="Male"/>
    <n v="55"/>
    <n v="8"/>
    <n v="0"/>
    <n v="2"/>
    <n v="1"/>
    <n v="1"/>
    <n v="139161.64000000001"/>
    <x v="1"/>
    <x v="0"/>
  </r>
  <r>
    <n v="15680772"/>
    <n v="721"/>
    <s v="Spain"/>
    <s v="Female"/>
    <n v="36"/>
    <n v="2"/>
    <n v="0"/>
    <n v="2"/>
    <n v="1"/>
    <n v="1"/>
    <n v="106977.8"/>
    <x v="1"/>
    <x v="0"/>
  </r>
  <r>
    <n v="15666633"/>
    <n v="758"/>
    <s v="Spain"/>
    <s v="Male"/>
    <n v="56"/>
    <n v="1"/>
    <n v="0"/>
    <n v="2"/>
    <n v="1"/>
    <n v="1"/>
    <n v="10643.38"/>
    <x v="1"/>
    <x v="0"/>
  </r>
  <r>
    <n v="15628112"/>
    <n v="771"/>
    <s v="Germany"/>
    <s v="Female"/>
    <n v="36"/>
    <n v="5"/>
    <n v="77846.899999999994"/>
    <n v="1"/>
    <n v="0"/>
    <n v="0"/>
    <n v="99805.99"/>
    <x v="1"/>
    <x v="0"/>
  </r>
  <r>
    <n v="15690134"/>
    <n v="464"/>
    <s v="Germany"/>
    <s v="Female"/>
    <n v="42"/>
    <n v="3"/>
    <n v="85679.25"/>
    <n v="1"/>
    <n v="1"/>
    <n v="1"/>
    <n v="164104.74"/>
    <x v="1"/>
    <x v="0"/>
  </r>
  <r>
    <n v="15734565"/>
    <n v="696"/>
    <s v="France"/>
    <s v="Male"/>
    <n v="29"/>
    <n v="8"/>
    <n v="0"/>
    <n v="2"/>
    <n v="1"/>
    <n v="0"/>
    <n v="191166.09"/>
    <x v="1"/>
    <x v="0"/>
  </r>
  <r>
    <n v="15742358"/>
    <n v="696"/>
    <s v="Germany"/>
    <s v="Male"/>
    <n v="32"/>
    <n v="8"/>
    <n v="101160.99"/>
    <n v="1"/>
    <n v="1"/>
    <n v="1"/>
    <n v="115916.55"/>
    <x v="1"/>
    <x v="0"/>
  </r>
  <r>
    <n v="15689044"/>
    <n v="539"/>
    <s v="France"/>
    <s v="Male"/>
    <n v="37"/>
    <n v="2"/>
    <n v="127609.59"/>
    <n v="1"/>
    <n v="1"/>
    <n v="0"/>
    <n v="98646.22"/>
    <x v="1"/>
    <x v="0"/>
  </r>
  <r>
    <n v="15743192"/>
    <n v="623"/>
    <s v="France"/>
    <s v="Female"/>
    <n v="44"/>
    <n v="6"/>
    <n v="0"/>
    <n v="2"/>
    <n v="0"/>
    <n v="0"/>
    <n v="167162.43"/>
    <x v="1"/>
    <x v="0"/>
  </r>
  <r>
    <n v="15580146"/>
    <n v="738"/>
    <s v="France"/>
    <s v="Male"/>
    <n v="31"/>
    <n v="9"/>
    <n v="82674.149999999994"/>
    <n v="1"/>
    <n v="1"/>
    <n v="0"/>
    <n v="41970.720000000001"/>
    <x v="1"/>
    <x v="0"/>
  </r>
  <r>
    <n v="15644753"/>
    <n v="848"/>
    <s v="Spain"/>
    <s v="Male"/>
    <n v="40"/>
    <n v="3"/>
    <n v="110929.96"/>
    <n v="1"/>
    <n v="1"/>
    <n v="1"/>
    <n v="30876.84"/>
    <x v="1"/>
    <x v="0"/>
  </r>
  <r>
    <n v="15625021"/>
    <n v="585"/>
    <s v="France"/>
    <s v="Male"/>
    <n v="42"/>
    <n v="2"/>
    <n v="0"/>
    <n v="2"/>
    <n v="1"/>
    <n v="1"/>
    <n v="18657.77"/>
    <x v="1"/>
    <x v="0"/>
  </r>
  <r>
    <n v="15651280"/>
    <n v="742"/>
    <s v="Germany"/>
    <s v="Male"/>
    <n v="35"/>
    <n v="5"/>
    <n v="136857"/>
    <n v="1"/>
    <n v="0"/>
    <n v="0"/>
    <n v="84509.57"/>
    <x v="1"/>
    <x v="0"/>
  </r>
  <r>
    <n v="15709737"/>
    <n v="643"/>
    <s v="France"/>
    <s v="Male"/>
    <n v="36"/>
    <n v="7"/>
    <n v="161064.64000000001"/>
    <n v="2"/>
    <n v="0"/>
    <n v="1"/>
    <n v="84294.82"/>
    <x v="1"/>
    <x v="0"/>
  </r>
  <r>
    <n v="15613085"/>
    <n v="628"/>
    <s v="Spain"/>
    <s v="Female"/>
    <n v="33"/>
    <n v="3"/>
    <n v="0"/>
    <n v="1"/>
    <n v="1"/>
    <n v="1"/>
    <n v="188193.25"/>
    <x v="1"/>
    <x v="0"/>
  </r>
  <r>
    <n v="15713853"/>
    <n v="732"/>
    <s v="Germany"/>
    <s v="Male"/>
    <n v="42"/>
    <n v="9"/>
    <n v="108748.08"/>
    <n v="2"/>
    <n v="1"/>
    <n v="1"/>
    <n v="65323.11"/>
    <x v="1"/>
    <x v="0"/>
  </r>
  <r>
    <n v="15600651"/>
    <n v="749"/>
    <s v="France"/>
    <s v="Male"/>
    <n v="24"/>
    <n v="1"/>
    <n v="0"/>
    <n v="3"/>
    <n v="1"/>
    <n v="1"/>
    <n v="47911.03"/>
    <x v="1"/>
    <x v="1"/>
  </r>
  <r>
    <n v="15777352"/>
    <n v="568"/>
    <s v="Spain"/>
    <s v="Female"/>
    <n v="32"/>
    <n v="7"/>
    <n v="169399.6"/>
    <n v="1"/>
    <n v="1"/>
    <n v="0"/>
    <n v="61936.22"/>
    <x v="1"/>
    <x v="0"/>
  </r>
  <r>
    <n v="15717225"/>
    <n v="544"/>
    <s v="France"/>
    <s v="Female"/>
    <n v="21"/>
    <n v="10"/>
    <n v="161525.96"/>
    <n v="2"/>
    <n v="1"/>
    <n v="0"/>
    <n v="9262.77"/>
    <x v="1"/>
    <x v="0"/>
  </r>
  <r>
    <n v="15778463"/>
    <n v="657"/>
    <s v="France"/>
    <s v="Female"/>
    <n v="37"/>
    <n v="6"/>
    <n v="95845.6"/>
    <n v="1"/>
    <n v="1"/>
    <n v="0"/>
    <n v="122218.23"/>
    <x v="1"/>
    <x v="0"/>
  </r>
  <r>
    <n v="15593601"/>
    <n v="734"/>
    <s v="France"/>
    <s v="Male"/>
    <n v="34"/>
    <n v="6"/>
    <n v="133598.39999999999"/>
    <n v="1"/>
    <n v="1"/>
    <n v="1"/>
    <n v="13107.24"/>
    <x v="1"/>
    <x v="0"/>
  </r>
  <r>
    <n v="15592461"/>
    <n v="603"/>
    <s v="Germany"/>
    <s v="Male"/>
    <n v="26"/>
    <n v="4"/>
    <n v="109166.37"/>
    <n v="1"/>
    <n v="1"/>
    <n v="1"/>
    <n v="92840.67"/>
    <x v="1"/>
    <x v="0"/>
  </r>
  <r>
    <n v="15754605"/>
    <n v="563"/>
    <s v="France"/>
    <s v="Female"/>
    <n v="39"/>
    <n v="5"/>
    <n v="0"/>
    <n v="2"/>
    <n v="1"/>
    <n v="1"/>
    <n v="17603.810000000001"/>
    <x v="1"/>
    <x v="0"/>
  </r>
  <r>
    <n v="15702014"/>
    <n v="555"/>
    <s v="Spain"/>
    <s v="Male"/>
    <n v="33"/>
    <n v="1"/>
    <n v="56084.69"/>
    <n v="2"/>
    <n v="0"/>
    <n v="0"/>
    <n v="178798.13"/>
    <x v="1"/>
    <x v="0"/>
  </r>
  <r>
    <n v="15654238"/>
    <n v="673"/>
    <s v="France"/>
    <s v="Female"/>
    <n v="40"/>
    <n v="5"/>
    <n v="137494.28"/>
    <n v="1"/>
    <n v="1"/>
    <n v="0"/>
    <n v="81753.919999999998"/>
    <x v="1"/>
    <x v="0"/>
  </r>
  <r>
    <n v="15656333"/>
    <n v="574"/>
    <s v="France"/>
    <s v="Female"/>
    <n v="33"/>
    <n v="3"/>
    <n v="134348.57"/>
    <n v="1"/>
    <n v="1"/>
    <n v="0"/>
    <n v="63163.99"/>
    <x v="1"/>
    <x v="0"/>
  </r>
  <r>
    <n v="15656176"/>
    <n v="501"/>
    <s v="France"/>
    <s v="Male"/>
    <n v="57"/>
    <n v="10"/>
    <n v="0"/>
    <n v="2"/>
    <n v="1"/>
    <n v="1"/>
    <n v="47847.19"/>
    <x v="1"/>
    <x v="0"/>
  </r>
  <r>
    <n v="15750803"/>
    <n v="693"/>
    <s v="France"/>
    <s v="Female"/>
    <n v="30"/>
    <n v="6"/>
    <n v="127992.25"/>
    <n v="1"/>
    <n v="1"/>
    <n v="1"/>
    <n v="50457.2"/>
    <x v="1"/>
    <x v="0"/>
  </r>
  <r>
    <n v="15631681"/>
    <n v="807"/>
    <s v="Spain"/>
    <s v="Female"/>
    <n v="43"/>
    <n v="0"/>
    <n v="0"/>
    <n v="2"/>
    <n v="0"/>
    <n v="1"/>
    <n v="85523.24"/>
    <x v="1"/>
    <x v="0"/>
  </r>
  <r>
    <n v="15650068"/>
    <n v="511"/>
    <s v="France"/>
    <s v="Male"/>
    <n v="58"/>
    <n v="0"/>
    <n v="149117.31"/>
    <n v="1"/>
    <n v="1"/>
    <n v="1"/>
    <n v="162599.51"/>
    <x v="1"/>
    <x v="0"/>
  </r>
  <r>
    <n v="15685320"/>
    <n v="767"/>
    <s v="France"/>
    <s v="Male"/>
    <n v="36"/>
    <n v="3"/>
    <n v="139180.20000000001"/>
    <n v="1"/>
    <n v="0"/>
    <n v="0"/>
    <n v="123880.19"/>
    <x v="1"/>
    <x v="0"/>
  </r>
  <r>
    <n v="15706647"/>
    <n v="761"/>
    <s v="France"/>
    <s v="Male"/>
    <n v="31"/>
    <n v="7"/>
    <n v="0"/>
    <n v="3"/>
    <n v="1"/>
    <n v="1"/>
    <n v="166698.18"/>
    <x v="1"/>
    <x v="1"/>
  </r>
  <r>
    <n v="15622911"/>
    <n v="759"/>
    <s v="France"/>
    <s v="Male"/>
    <n v="42"/>
    <n v="4"/>
    <n v="105420.18"/>
    <n v="1"/>
    <n v="0"/>
    <n v="1"/>
    <n v="121409.06"/>
    <x v="1"/>
    <x v="0"/>
  </r>
  <r>
    <n v="15653780"/>
    <n v="621"/>
    <s v="France"/>
    <s v="Female"/>
    <n v="43"/>
    <n v="5"/>
    <n v="0"/>
    <n v="1"/>
    <n v="1"/>
    <n v="1"/>
    <n v="47578.45"/>
    <x v="1"/>
    <x v="0"/>
  </r>
  <r>
    <n v="15700696"/>
    <n v="738"/>
    <s v="Spain"/>
    <s v="Male"/>
    <n v="31"/>
    <n v="9"/>
    <n v="79019.8"/>
    <n v="1"/>
    <n v="1"/>
    <n v="1"/>
    <n v="18606.23"/>
    <x v="1"/>
    <x v="0"/>
  </r>
  <r>
    <n v="15573112"/>
    <n v="602"/>
    <s v="Spain"/>
    <s v="Male"/>
    <n v="29"/>
    <n v="5"/>
    <n v="103907.28"/>
    <n v="1"/>
    <n v="1"/>
    <n v="0"/>
    <n v="161229.84"/>
    <x v="1"/>
    <x v="0"/>
  </r>
  <r>
    <n v="15674991"/>
    <n v="667"/>
    <s v="France"/>
    <s v="Male"/>
    <n v="42"/>
    <n v="9"/>
    <n v="0"/>
    <n v="2"/>
    <n v="0"/>
    <n v="1"/>
    <n v="58137.42"/>
    <x v="1"/>
    <x v="0"/>
  </r>
  <r>
    <n v="15718369"/>
    <n v="795"/>
    <s v="Germany"/>
    <s v="Female"/>
    <n v="33"/>
    <n v="9"/>
    <n v="130862.43"/>
    <n v="1"/>
    <n v="1"/>
    <n v="1"/>
    <n v="114935.21"/>
    <x v="1"/>
    <x v="0"/>
  </r>
  <r>
    <n v="15632264"/>
    <n v="476"/>
    <s v="France"/>
    <s v="Female"/>
    <n v="34"/>
    <n v="10"/>
    <n v="0"/>
    <n v="2"/>
    <n v="1"/>
    <n v="0"/>
    <n v="26260.98"/>
    <x v="1"/>
    <x v="0"/>
  </r>
  <r>
    <n v="15580203"/>
    <n v="674"/>
    <s v="Spain"/>
    <s v="Male"/>
    <n v="39"/>
    <n v="6"/>
    <n v="120193.42"/>
    <n v="1"/>
    <n v="0"/>
    <n v="0"/>
    <n v="100130.95"/>
    <x v="1"/>
    <x v="0"/>
  </r>
  <r>
    <n v="15575492"/>
    <n v="828"/>
    <s v="France"/>
    <s v="Female"/>
    <n v="41"/>
    <n v="7"/>
    <n v="0"/>
    <n v="2"/>
    <n v="1"/>
    <n v="0"/>
    <n v="171378.77"/>
    <x v="1"/>
    <x v="0"/>
  </r>
  <r>
    <n v="15648064"/>
    <n v="649"/>
    <s v="France"/>
    <s v="Male"/>
    <n v="33"/>
    <n v="2"/>
    <n v="0"/>
    <n v="2"/>
    <n v="1"/>
    <n v="0"/>
    <n v="2010.98"/>
    <x v="1"/>
    <x v="0"/>
  </r>
  <r>
    <n v="15756475"/>
    <n v="551"/>
    <s v="Germany"/>
    <s v="Male"/>
    <n v="31"/>
    <n v="9"/>
    <n v="82293.820000000007"/>
    <n v="2"/>
    <n v="1"/>
    <n v="1"/>
    <n v="91565.25"/>
    <x v="1"/>
    <x v="0"/>
  </r>
  <r>
    <n v="15776231"/>
    <n v="626"/>
    <s v="Germany"/>
    <s v="Male"/>
    <n v="35"/>
    <n v="4"/>
    <n v="88109.81"/>
    <n v="1"/>
    <n v="1"/>
    <n v="1"/>
    <n v="32825.5"/>
    <x v="1"/>
    <x v="0"/>
  </r>
  <r>
    <n v="15667871"/>
    <n v="572"/>
    <s v="Spain"/>
    <s v="Male"/>
    <n v="35"/>
    <n v="4"/>
    <n v="152390.26"/>
    <n v="1"/>
    <n v="1"/>
    <n v="0"/>
    <n v="128123.66"/>
    <x v="1"/>
    <x v="0"/>
  </r>
  <r>
    <n v="15724296"/>
    <n v="684"/>
    <s v="Spain"/>
    <s v="Male"/>
    <n v="41"/>
    <n v="2"/>
    <n v="119782.72"/>
    <n v="2"/>
    <n v="0"/>
    <n v="0"/>
    <n v="120284.67"/>
    <x v="1"/>
    <x v="0"/>
  </r>
  <r>
    <n v="15721935"/>
    <n v="521"/>
    <s v="France"/>
    <s v="Male"/>
    <n v="25"/>
    <n v="7"/>
    <n v="0"/>
    <n v="2"/>
    <n v="1"/>
    <n v="1"/>
    <n v="157878.67000000001"/>
    <x v="1"/>
    <x v="0"/>
  </r>
  <r>
    <n v="15598883"/>
    <n v="599"/>
    <s v="Spain"/>
    <s v="Female"/>
    <n v="37"/>
    <n v="2"/>
    <n v="0"/>
    <n v="2"/>
    <n v="1"/>
    <n v="1"/>
    <n v="143739.29"/>
    <x v="1"/>
    <x v="0"/>
  </r>
  <r>
    <n v="15807709"/>
    <n v="714"/>
    <s v="Germany"/>
    <s v="Female"/>
    <n v="55"/>
    <n v="9"/>
    <n v="180075.22"/>
    <n v="1"/>
    <n v="1"/>
    <n v="1"/>
    <n v="100127.71"/>
    <x v="1"/>
    <x v="0"/>
  </r>
  <r>
    <n v="15636684"/>
    <n v="727"/>
    <s v="France"/>
    <s v="Male"/>
    <n v="34"/>
    <n v="10"/>
    <n v="0"/>
    <n v="2"/>
    <n v="1"/>
    <n v="1"/>
    <n v="198637.34"/>
    <x v="1"/>
    <x v="0"/>
  </r>
  <r>
    <n v="15584766"/>
    <n v="557"/>
    <s v="France"/>
    <s v="Male"/>
    <n v="33"/>
    <n v="3"/>
    <n v="54503.55"/>
    <n v="1"/>
    <n v="1"/>
    <n v="1"/>
    <n v="371.05"/>
    <x v="1"/>
    <x v="0"/>
  </r>
  <r>
    <n v="15745417"/>
    <n v="707"/>
    <s v="France"/>
    <s v="Male"/>
    <n v="58"/>
    <n v="6"/>
    <n v="89685.92"/>
    <n v="1"/>
    <n v="0"/>
    <n v="1"/>
    <n v="126471.13"/>
    <x v="1"/>
    <x v="0"/>
  </r>
  <r>
    <n v="15590876"/>
    <n v="764"/>
    <s v="France"/>
    <s v="Female"/>
    <n v="24"/>
    <n v="7"/>
    <n v="106234.02"/>
    <n v="1"/>
    <n v="0"/>
    <n v="0"/>
    <n v="115676.38"/>
    <x v="1"/>
    <x v="0"/>
  </r>
  <r>
    <n v="15675522"/>
    <n v="628"/>
    <s v="Germany"/>
    <s v="Female"/>
    <n v="30"/>
    <n v="9"/>
    <n v="132351.29"/>
    <n v="2"/>
    <n v="1"/>
    <n v="1"/>
    <n v="74169.13"/>
    <x v="1"/>
    <x v="0"/>
  </r>
  <r>
    <n v="15677371"/>
    <n v="629"/>
    <s v="Spain"/>
    <s v="Female"/>
    <n v="30"/>
    <n v="2"/>
    <n v="34013.629999999997"/>
    <n v="1"/>
    <n v="1"/>
    <n v="0"/>
    <n v="19570.63"/>
    <x v="1"/>
    <x v="0"/>
  </r>
  <r>
    <n v="15691625"/>
    <n v="537"/>
    <s v="Germany"/>
    <s v="Female"/>
    <n v="41"/>
    <n v="3"/>
    <n v="138306.34"/>
    <n v="1"/>
    <n v="1"/>
    <n v="0"/>
    <n v="106761.47"/>
    <x v="1"/>
    <x v="0"/>
  </r>
  <r>
    <n v="15625881"/>
    <n v="634"/>
    <s v="Germany"/>
    <s v="Male"/>
    <n v="37"/>
    <n v="3"/>
    <n v="111432.77"/>
    <n v="2"/>
    <n v="1"/>
    <n v="1"/>
    <n v="167032.49"/>
    <x v="1"/>
    <x v="0"/>
  </r>
  <r>
    <n v="15785542"/>
    <s v="NULL"/>
    <s v="Germany"/>
    <s v="Male"/>
    <n v="26"/>
    <n v="4"/>
    <n v="118287.01"/>
    <n v="2"/>
    <n v="0"/>
    <n v="0"/>
    <s v="NULL"/>
    <x v="1"/>
    <x v="0"/>
  </r>
  <r>
    <n v="15662403"/>
    <n v="622"/>
    <s v="France"/>
    <s v="Female"/>
    <n v="32"/>
    <n v="6"/>
    <n v="169089.38"/>
    <n v="2"/>
    <n v="1"/>
    <n v="0"/>
    <n v="101057.95"/>
    <x v="1"/>
    <x v="0"/>
  </r>
  <r>
    <n v="15595440"/>
    <n v="508"/>
    <s v="France"/>
    <s v="Male"/>
    <n v="49"/>
    <n v="7"/>
    <n v="122451.46"/>
    <n v="2"/>
    <n v="1"/>
    <n v="1"/>
    <n v="75808.100000000006"/>
    <x v="1"/>
    <x v="0"/>
  </r>
  <r>
    <n v="15773039"/>
    <n v="550"/>
    <s v="France"/>
    <s v="Male"/>
    <n v="37"/>
    <n v="3"/>
    <n v="0"/>
    <n v="1"/>
    <n v="1"/>
    <n v="1"/>
    <n v="179670.31"/>
    <x v="1"/>
    <x v="0"/>
  </r>
  <r>
    <n v="15694717"/>
    <n v="544"/>
    <s v="Germany"/>
    <s v="Male"/>
    <n v="37"/>
    <n v="2"/>
    <n v="79731.91"/>
    <n v="1"/>
    <n v="1"/>
    <n v="1"/>
    <n v="57558.95"/>
    <x v="1"/>
    <x v="0"/>
  </r>
  <r>
    <n v="15786014"/>
    <n v="568"/>
    <s v="France"/>
    <s v="Male"/>
    <n v="28"/>
    <n v="5"/>
    <n v="145105.64000000001"/>
    <n v="2"/>
    <n v="1"/>
    <n v="0"/>
    <n v="185489.11"/>
    <x v="1"/>
    <x v="0"/>
  </r>
  <r>
    <n v="15573318"/>
    <n v="610"/>
    <s v="France"/>
    <s v="Male"/>
    <n v="26"/>
    <n v="8"/>
    <n v="0"/>
    <n v="2"/>
    <n v="1"/>
    <n v="0"/>
    <n v="166031.07999999999"/>
    <x v="1"/>
    <x v="0"/>
  </r>
  <r>
    <n v="15626900"/>
    <n v="427"/>
    <s v="France"/>
    <s v="Male"/>
    <n v="29"/>
    <n v="1"/>
    <n v="141325.56"/>
    <n v="1"/>
    <n v="1"/>
    <n v="1"/>
    <n v="93839.3"/>
    <x v="1"/>
    <x v="0"/>
  </r>
  <r>
    <n v="15701376"/>
    <n v="668"/>
    <s v="Germany"/>
    <s v="Male"/>
    <n v="37"/>
    <n v="10"/>
    <n v="152958.29"/>
    <n v="2"/>
    <n v="1"/>
    <n v="1"/>
    <n v="159585.60999999999"/>
    <x v="1"/>
    <x v="0"/>
  </r>
  <r>
    <n v="15591969"/>
    <n v="497"/>
    <s v="Spain"/>
    <s v="Male"/>
    <n v="27"/>
    <n v="9"/>
    <n v="75263.16"/>
    <n v="1"/>
    <n v="1"/>
    <n v="1"/>
    <n v="164825.04"/>
    <x v="1"/>
    <x v="0"/>
  </r>
  <r>
    <n v="15743040"/>
    <n v="724"/>
    <s v="Germany"/>
    <s v="Male"/>
    <n v="41"/>
    <n v="2"/>
    <n v="127892.57"/>
    <n v="2"/>
    <n v="0"/>
    <n v="1"/>
    <n v="199645.45"/>
    <x v="1"/>
    <x v="0"/>
  </r>
  <r>
    <n v="15624528"/>
    <n v="664"/>
    <s v="Germany"/>
    <s v="Male"/>
    <n v="26"/>
    <n v="7"/>
    <n v="116244.14"/>
    <n v="2"/>
    <n v="1"/>
    <n v="1"/>
    <n v="95145.14"/>
    <x v="1"/>
    <x v="0"/>
  </r>
  <r>
    <n v="15805955"/>
    <n v="638"/>
    <s v="France"/>
    <s v="Female"/>
    <n v="48"/>
    <n v="10"/>
    <n v="138333.03"/>
    <n v="1"/>
    <n v="1"/>
    <n v="1"/>
    <n v="47679.14"/>
    <x v="1"/>
    <x v="0"/>
  </r>
  <r>
    <n v="15719856"/>
    <n v="646"/>
    <s v="France"/>
    <s v="Female"/>
    <n v="45"/>
    <n v="3"/>
    <n v="47134.75"/>
    <n v="1"/>
    <n v="1"/>
    <n v="1"/>
    <n v="57236.44"/>
    <x v="1"/>
    <x v="0"/>
  </r>
  <r>
    <n v="15784597"/>
    <n v="648"/>
    <s v="France"/>
    <s v="Male"/>
    <n v="26"/>
    <n v="9"/>
    <n v="162923.85"/>
    <n v="1"/>
    <n v="1"/>
    <n v="0"/>
    <n v="98368.24"/>
    <x v="1"/>
    <x v="0"/>
  </r>
  <r>
    <n v="15814035"/>
    <n v="601"/>
    <s v="France"/>
    <s v="Male"/>
    <n v="29"/>
    <n v="9"/>
    <n v="0"/>
    <n v="1"/>
    <n v="1"/>
    <n v="1"/>
    <n v="80393.27"/>
    <x v="1"/>
    <x v="0"/>
  </r>
  <r>
    <n v="15705515"/>
    <n v="587"/>
    <s v="Germany"/>
    <s v="Male"/>
    <n v="40"/>
    <n v="5"/>
    <n v="138241.9"/>
    <n v="2"/>
    <n v="1"/>
    <n v="0"/>
    <n v="159418.1"/>
    <x v="1"/>
    <x v="0"/>
  </r>
  <r>
    <n v="15773456"/>
    <n v="678"/>
    <s v="Germany"/>
    <s v="Male"/>
    <n v="36"/>
    <n v="3"/>
    <n v="145747.67000000001"/>
    <n v="2"/>
    <n v="0"/>
    <n v="1"/>
    <n v="89566.74"/>
    <x v="1"/>
    <x v="0"/>
  </r>
  <r>
    <n v="15662976"/>
    <n v="637"/>
    <s v="Spain"/>
    <s v="Male"/>
    <n v="37"/>
    <n v="8"/>
    <n v="0"/>
    <n v="1"/>
    <n v="1"/>
    <n v="1"/>
    <n v="186062.36"/>
    <x v="1"/>
    <x v="0"/>
  </r>
  <r>
    <n v="15637954"/>
    <n v="730"/>
    <s v="France"/>
    <s v="Female"/>
    <n v="35"/>
    <n v="0"/>
    <n v="155470.54999999999"/>
    <n v="1"/>
    <n v="1"/>
    <n v="1"/>
    <n v="53718.28"/>
    <x v="1"/>
    <x v="0"/>
  </r>
  <r>
    <n v="15802381"/>
    <n v="461"/>
    <s v="Germany"/>
    <s v="Female"/>
    <n v="34"/>
    <n v="5"/>
    <n v="63663.93"/>
    <n v="1"/>
    <n v="0"/>
    <n v="1"/>
    <n v="167784.28"/>
    <x v="1"/>
    <x v="0"/>
  </r>
  <r>
    <n v="15655007"/>
    <n v="758"/>
    <s v="France"/>
    <s v="Female"/>
    <n v="33"/>
    <n v="7"/>
    <n v="0"/>
    <n v="2"/>
    <n v="0"/>
    <n v="0"/>
    <n v="82996.47"/>
    <x v="1"/>
    <x v="0"/>
  </r>
  <r>
    <n v="15659843"/>
    <n v="643"/>
    <s v="France"/>
    <s v="Female"/>
    <n v="46"/>
    <n v="6"/>
    <n v="0"/>
    <n v="2"/>
    <n v="0"/>
    <n v="0"/>
    <n v="106781.59"/>
    <x v="1"/>
    <x v="0"/>
  </r>
  <r>
    <n v="15792388"/>
    <n v="645"/>
    <s v="France"/>
    <s v="Female"/>
    <n v="48"/>
    <n v="7"/>
    <n v="90612.34"/>
    <n v="1"/>
    <n v="1"/>
    <n v="1"/>
    <n v="149139.13"/>
    <x v="1"/>
    <x v="0"/>
  </r>
  <r>
    <n v="15703119"/>
    <n v="652"/>
    <s v="France"/>
    <s v="Male"/>
    <n v="38"/>
    <n v="6"/>
    <n v="0"/>
    <n v="2"/>
    <n v="1"/>
    <n v="1"/>
    <n v="145700.22"/>
    <x v="1"/>
    <x v="0"/>
  </r>
  <r>
    <n v="15725811"/>
    <n v="705"/>
    <s v="France"/>
    <s v="Male"/>
    <n v="25"/>
    <n v="0"/>
    <n v="97544.29"/>
    <n v="1"/>
    <n v="0"/>
    <n v="1"/>
    <n v="59887.15"/>
    <x v="1"/>
    <x v="0"/>
  </r>
  <r>
    <n v="15734674"/>
    <n v="593"/>
    <s v="France"/>
    <s v="Female"/>
    <n v="41"/>
    <n v="6"/>
    <n v="0"/>
    <n v="1"/>
    <n v="1"/>
    <n v="0"/>
    <n v="65170.66"/>
    <x v="1"/>
    <x v="0"/>
  </r>
  <r>
    <n v="15677307"/>
    <n v="684"/>
    <s v="Germany"/>
    <s v="Female"/>
    <n v="40"/>
    <n v="6"/>
    <n v="137326.65"/>
    <n v="1"/>
    <n v="1"/>
    <n v="0"/>
    <n v="186976.6"/>
    <x v="1"/>
    <x v="0"/>
  </r>
  <r>
    <n v="15592222"/>
    <n v="505"/>
    <s v="France"/>
    <s v="Male"/>
    <n v="49"/>
    <n v="7"/>
    <n v="80001.23"/>
    <n v="1"/>
    <n v="0"/>
    <n v="0"/>
    <n v="135180.10999999999"/>
    <x v="1"/>
    <x v="0"/>
  </r>
  <r>
    <n v="15594594"/>
    <n v="546"/>
    <s v="Spain"/>
    <s v="Male"/>
    <n v="42"/>
    <n v="7"/>
    <n v="139070.51"/>
    <n v="1"/>
    <n v="1"/>
    <n v="1"/>
    <n v="86945"/>
    <x v="1"/>
    <x v="0"/>
  </r>
  <r>
    <n v="15680970"/>
    <n v="611"/>
    <s v="Germany"/>
    <s v="Female"/>
    <n v="41"/>
    <n v="2"/>
    <n v="114206.84"/>
    <n v="1"/>
    <n v="1"/>
    <n v="0"/>
    <n v="164061.6"/>
    <x v="1"/>
    <x v="0"/>
  </r>
  <r>
    <n v="15729362"/>
    <n v="745"/>
    <s v="France"/>
    <s v="Male"/>
    <n v="36"/>
    <n v="8"/>
    <n v="67226.37"/>
    <n v="1"/>
    <n v="1"/>
    <n v="0"/>
    <n v="130789.6"/>
    <x v="1"/>
    <x v="0"/>
  </r>
  <r>
    <n v="15729599"/>
    <n v="804"/>
    <s v="Spain"/>
    <s v="Male"/>
    <n v="33"/>
    <n v="7"/>
    <n v="76548.600000000006"/>
    <n v="1"/>
    <n v="0"/>
    <n v="1"/>
    <n v="98453.45"/>
    <x v="1"/>
    <x v="0"/>
  </r>
  <r>
    <n v="15660155"/>
    <n v="792"/>
    <s v="Spain"/>
    <s v="Male"/>
    <n v="36"/>
    <n v="5"/>
    <n v="92140.15"/>
    <n v="1"/>
    <n v="0"/>
    <n v="1"/>
    <n v="67468.67"/>
    <x v="1"/>
    <x v="0"/>
  </r>
  <r>
    <n v="15677135"/>
    <n v="520"/>
    <s v="Germany"/>
    <s v="Male"/>
    <n v="61"/>
    <n v="8"/>
    <n v="133802.29"/>
    <n v="2"/>
    <n v="1"/>
    <n v="1"/>
    <n v="90304.01"/>
    <x v="1"/>
    <x v="0"/>
  </r>
  <r>
    <n v="15640825"/>
    <n v="695"/>
    <s v="Spain"/>
    <s v="Male"/>
    <n v="46"/>
    <n v="3"/>
    <n v="122549.64"/>
    <n v="1"/>
    <n v="1"/>
    <n v="1"/>
    <n v="56297.85"/>
    <x v="1"/>
    <x v="0"/>
  </r>
  <r>
    <n v="15797748"/>
    <n v="729"/>
    <s v="France"/>
    <s v="Male"/>
    <n v="44"/>
    <n v="5"/>
    <n v="0"/>
    <n v="2"/>
    <n v="0"/>
    <n v="1"/>
    <n v="9200.5400000000009"/>
    <x v="1"/>
    <x v="0"/>
  </r>
  <r>
    <n v="15705620"/>
    <n v="730"/>
    <s v="France"/>
    <s v="Male"/>
    <n v="34"/>
    <n v="5"/>
    <n v="122453.37"/>
    <n v="2"/>
    <n v="1"/>
    <n v="0"/>
    <n v="138882.98000000001"/>
    <x v="1"/>
    <x v="0"/>
  </r>
  <r>
    <n v="15605461"/>
    <n v="594"/>
    <s v="Germany"/>
    <s v="Female"/>
    <n v="29"/>
    <n v="3"/>
    <n v="130830.22"/>
    <n v="1"/>
    <n v="1"/>
    <n v="0"/>
    <n v="61048.53"/>
    <x v="1"/>
    <x v="0"/>
  </r>
  <r>
    <n v="15656300"/>
    <n v="411"/>
    <s v="France"/>
    <s v="Male"/>
    <n v="29"/>
    <n v="0"/>
    <n v="59697.17"/>
    <n v="2"/>
    <n v="1"/>
    <n v="1"/>
    <n v="53483.21"/>
    <x v="1"/>
    <x v="0"/>
  </r>
  <r>
    <n v="15739803"/>
    <n v="686"/>
    <s v="Spain"/>
    <s v="Male"/>
    <n v="34"/>
    <n v="9"/>
    <n v="0"/>
    <n v="2"/>
    <n v="1"/>
    <n v="0"/>
    <n v="127569.8"/>
    <x v="1"/>
    <x v="0"/>
  </r>
  <r>
    <n v="15715941"/>
    <n v="692"/>
    <s v="France"/>
    <s v="Male"/>
    <n v="54"/>
    <n v="5"/>
    <n v="0"/>
    <n v="2"/>
    <n v="1"/>
    <n v="1"/>
    <n v="88721.84"/>
    <x v="1"/>
    <x v="0"/>
  </r>
  <r>
    <n v="15805062"/>
    <n v="667"/>
    <s v="Spain"/>
    <s v="Male"/>
    <n v="38"/>
    <n v="1"/>
    <n v="87202.38"/>
    <n v="1"/>
    <n v="1"/>
    <n v="1"/>
    <n v="77866.91"/>
    <x v="1"/>
    <x v="0"/>
  </r>
  <r>
    <n v="15610156"/>
    <n v="637"/>
    <s v="France"/>
    <s v="Male"/>
    <n v="40"/>
    <n v="2"/>
    <n v="133463.1"/>
    <n v="1"/>
    <n v="0"/>
    <n v="1"/>
    <n v="93165.34"/>
    <x v="1"/>
    <x v="0"/>
  </r>
  <r>
    <n v="15801277"/>
    <n v="715"/>
    <s v="France"/>
    <s v="Female"/>
    <n v="31"/>
    <n v="2"/>
    <n v="112212.14"/>
    <n v="2"/>
    <n v="1"/>
    <n v="1"/>
    <n v="181600.72"/>
    <x v="1"/>
    <x v="0"/>
  </r>
  <r>
    <n v="15670080"/>
    <n v="584"/>
    <s v="Germany"/>
    <s v="Female"/>
    <n v="29"/>
    <n v="7"/>
    <n v="105204.01"/>
    <n v="1"/>
    <n v="0"/>
    <n v="1"/>
    <n v="138490.03"/>
    <x v="1"/>
    <x v="0"/>
  </r>
  <r>
    <n v="15738191"/>
    <n v="577"/>
    <s v="France"/>
    <s v="Male"/>
    <n v="25"/>
    <n v="3"/>
    <n v="0"/>
    <n v="2"/>
    <n v="0"/>
    <n v="1"/>
    <n v="124508.29"/>
    <x v="1"/>
    <x v="0"/>
  </r>
  <r>
    <n v="15589975"/>
    <n v="646"/>
    <s v="France"/>
    <s v="Female"/>
    <n v="73"/>
    <n v="6"/>
    <n v="97259.25"/>
    <n v="1"/>
    <n v="0"/>
    <n v="1"/>
    <n v="104719.66"/>
    <x v="1"/>
    <x v="0"/>
  </r>
  <r>
    <n v="15686164"/>
    <n v="850"/>
    <s v="Germany"/>
    <s v="Female"/>
    <n v="31"/>
    <n v="1"/>
    <n v="108822.39999999999"/>
    <n v="1"/>
    <n v="1"/>
    <n v="1"/>
    <n v="132173.31"/>
    <x v="1"/>
    <x v="0"/>
  </r>
  <r>
    <n v="15761043"/>
    <n v="632"/>
    <s v="Germany"/>
    <s v="Female"/>
    <n v="38"/>
    <n v="6"/>
    <n v="86569.76"/>
    <n v="2"/>
    <n v="1"/>
    <n v="0"/>
    <n v="98090.91"/>
    <x v="1"/>
    <x v="0"/>
  </r>
  <r>
    <n v="15576269"/>
    <n v="523"/>
    <s v="Spain"/>
    <s v="Male"/>
    <n v="34"/>
    <n v="7"/>
    <n v="0"/>
    <n v="2"/>
    <n v="1"/>
    <n v="0"/>
    <n v="62030.06"/>
    <x v="1"/>
    <x v="0"/>
  </r>
  <r>
    <n v="15676715"/>
    <n v="640"/>
    <s v="France"/>
    <s v="Male"/>
    <n v="68"/>
    <n v="9"/>
    <n v="0"/>
    <n v="2"/>
    <n v="1"/>
    <n v="1"/>
    <n v="199493.38"/>
    <x v="1"/>
    <x v="0"/>
  </r>
  <r>
    <n v="15800703"/>
    <n v="485"/>
    <s v="Spain"/>
    <s v="Female"/>
    <n v="21"/>
    <n v="5"/>
    <n v="113157.22"/>
    <n v="1"/>
    <n v="1"/>
    <n v="1"/>
    <n v="54141.5"/>
    <x v="1"/>
    <x v="0"/>
  </r>
  <r>
    <n v="15653547"/>
    <n v="850"/>
    <s v="France"/>
    <s v="Male"/>
    <n v="56"/>
    <n v="7"/>
    <n v="131317.48000000001"/>
    <n v="1"/>
    <n v="1"/>
    <n v="1"/>
    <n v="119175.45"/>
    <x v="1"/>
    <x v="0"/>
  </r>
  <r>
    <n v="15659428"/>
    <n v="520"/>
    <s v="Spain"/>
    <s v="Female"/>
    <n v="42"/>
    <n v="6"/>
    <n v="0"/>
    <n v="2"/>
    <n v="1"/>
    <n v="1"/>
    <n v="34410.550000000003"/>
    <x v="1"/>
    <x v="0"/>
  </r>
  <r>
    <n v="15592300"/>
    <n v="543"/>
    <s v="Spain"/>
    <s v="Male"/>
    <n v="35"/>
    <n v="10"/>
    <n v="59408.63"/>
    <n v="1"/>
    <n v="1"/>
    <n v="0"/>
    <n v="76773.53"/>
    <x v="1"/>
    <x v="0"/>
  </r>
  <r>
    <n v="15645569"/>
    <n v="762"/>
    <s v="Spain"/>
    <s v="Female"/>
    <n v="26"/>
    <n v="7"/>
    <n v="123709.46"/>
    <n v="2"/>
    <n v="1"/>
    <n v="1"/>
    <n v="169654.57"/>
    <x v="1"/>
    <x v="0"/>
  </r>
  <r>
    <n v="15583725"/>
    <n v="682"/>
    <s v="France"/>
    <s v="Male"/>
    <n v="48"/>
    <n v="1"/>
    <n v="138778.15"/>
    <n v="1"/>
    <n v="0"/>
    <n v="1"/>
    <n v="168840.23"/>
    <x v="1"/>
    <x v="0"/>
  </r>
  <r>
    <n v="15688251"/>
    <n v="767"/>
    <s v="France"/>
    <s v="Male"/>
    <n v="43"/>
    <n v="1"/>
    <n v="76408.850000000006"/>
    <n v="2"/>
    <n v="1"/>
    <n v="0"/>
    <n v="77837.63"/>
    <x v="1"/>
    <x v="0"/>
  </r>
  <r>
    <n v="15575883"/>
    <n v="559"/>
    <s v="France"/>
    <s v="Male"/>
    <n v="34"/>
    <n v="2"/>
    <n v="137390.10999999999"/>
    <n v="2"/>
    <n v="1"/>
    <n v="0"/>
    <n v="9677"/>
    <x v="1"/>
    <x v="0"/>
  </r>
  <r>
    <n v="15711889"/>
    <n v="668"/>
    <s v="France"/>
    <s v="Male"/>
    <n v="42"/>
    <n v="3"/>
    <n v="150461.07"/>
    <n v="1"/>
    <n v="1"/>
    <n v="0"/>
    <n v="108139.23"/>
    <x v="1"/>
    <x v="0"/>
  </r>
  <r>
    <n v="15680920"/>
    <n v="695"/>
    <s v="France"/>
    <s v="Male"/>
    <n v="46"/>
    <n v="7"/>
    <n v="49512.55"/>
    <n v="1"/>
    <n v="1"/>
    <n v="0"/>
    <n v="133007.34"/>
    <x v="1"/>
    <x v="0"/>
  </r>
  <r>
    <n v="15681081"/>
    <n v="545"/>
    <s v="Spain"/>
    <s v="Female"/>
    <n v="47"/>
    <n v="5"/>
    <n v="0"/>
    <n v="2"/>
    <n v="1"/>
    <n v="1"/>
    <n v="38970.14"/>
    <x v="1"/>
    <x v="0"/>
  </r>
  <r>
    <n v="15726676"/>
    <n v="616"/>
    <s v="Spain"/>
    <s v="Male"/>
    <n v="30"/>
    <n v="5"/>
    <n v="0"/>
    <n v="2"/>
    <n v="0"/>
    <n v="1"/>
    <n v="196108.51"/>
    <x v="1"/>
    <x v="0"/>
  </r>
  <r>
    <n v="15699005"/>
    <n v="710"/>
    <s v="France"/>
    <s v="Female"/>
    <n v="41"/>
    <n v="2"/>
    <n v="156067.04999999999"/>
    <n v="1"/>
    <n v="1"/>
    <n v="1"/>
    <n v="9983.8799999999992"/>
    <x v="1"/>
    <x v="0"/>
  </r>
  <r>
    <n v="15813034"/>
    <n v="727"/>
    <s v="Spain"/>
    <s v="Male"/>
    <n v="38"/>
    <n v="2"/>
    <n v="62276.99"/>
    <n v="1"/>
    <n v="1"/>
    <n v="1"/>
    <n v="59280.79"/>
    <x v="1"/>
    <x v="0"/>
  </r>
  <r>
    <n v="15708917"/>
    <n v="598"/>
    <s v="Germany"/>
    <s v="Male"/>
    <n v="53"/>
    <n v="10"/>
    <n v="167772.96"/>
    <n v="1"/>
    <n v="1"/>
    <n v="1"/>
    <n v="136886.85999999999"/>
    <x v="1"/>
    <x v="0"/>
  </r>
  <r>
    <n v="15793726"/>
    <n v="681"/>
    <s v="France"/>
    <s v="Female"/>
    <n v="79"/>
    <n v="0"/>
    <n v="0"/>
    <n v="2"/>
    <n v="0"/>
    <n v="1"/>
    <n v="170968.99"/>
    <x v="1"/>
    <x v="0"/>
  </r>
  <r>
    <n v="15785519"/>
    <n v="565"/>
    <s v="France"/>
    <s v="Male"/>
    <n v="36"/>
    <n v="6"/>
    <n v="106192.1"/>
    <n v="1"/>
    <n v="1"/>
    <n v="0"/>
    <n v="149575.59"/>
    <x v="1"/>
    <x v="0"/>
  </r>
  <r>
    <n v="15669064"/>
    <n v="671"/>
    <s v="Germany"/>
    <s v="Male"/>
    <n v="35"/>
    <n v="1"/>
    <n v="144848.74"/>
    <n v="1"/>
    <n v="1"/>
    <n v="1"/>
    <n v="179012.3"/>
    <x v="1"/>
    <x v="0"/>
  </r>
  <r>
    <n v="15734886"/>
    <n v="686"/>
    <s v="France"/>
    <s v="Female"/>
    <n v="34"/>
    <n v="3"/>
    <n v="123971.51"/>
    <n v="2"/>
    <n v="1"/>
    <n v="0"/>
    <n v="147794.63"/>
    <x v="1"/>
    <x v="0"/>
  </r>
  <r>
    <n v="15577657"/>
    <n v="732"/>
    <s v="France"/>
    <s v="Male"/>
    <n v="41"/>
    <n v="8"/>
    <n v="0"/>
    <n v="2"/>
    <n v="1"/>
    <n v="1"/>
    <n v="170886.17"/>
    <x v="1"/>
    <x v="0"/>
  </r>
  <r>
    <n v="15752137"/>
    <n v="648"/>
    <s v="France"/>
    <s v="Male"/>
    <n v="33"/>
    <n v="7"/>
    <n v="134944"/>
    <n v="1"/>
    <n v="1"/>
    <n v="1"/>
    <n v="117036.38"/>
    <x v="1"/>
    <x v="0"/>
  </r>
  <r>
    <n v="15677512"/>
    <n v="628"/>
    <s v="Spain"/>
    <s v="Female"/>
    <n v="22"/>
    <n v="3"/>
    <n v="0"/>
    <n v="1"/>
    <n v="1"/>
    <n v="0"/>
    <n v="85426.28"/>
    <x v="1"/>
    <x v="0"/>
  </r>
  <r>
    <n v="15727829"/>
    <n v="567"/>
    <s v="France"/>
    <s v="Male"/>
    <n v="42"/>
    <n v="2"/>
    <n v="0"/>
    <n v="2"/>
    <n v="1"/>
    <n v="1"/>
    <n v="167984.61"/>
    <x v="1"/>
    <x v="0"/>
  </r>
  <r>
    <n v="15588350"/>
    <n v="744"/>
    <s v="France"/>
    <s v="Female"/>
    <n v="43"/>
    <n v="10"/>
    <n v="147832.15"/>
    <n v="1"/>
    <n v="0"/>
    <n v="1"/>
    <n v="24234.11"/>
    <x v="1"/>
    <x v="0"/>
  </r>
  <r>
    <n v="15766741"/>
    <n v="525"/>
    <s v="France"/>
    <s v="Male"/>
    <n v="36"/>
    <n v="2"/>
    <n v="114628.4"/>
    <n v="1"/>
    <n v="0"/>
    <n v="1"/>
    <n v="168290.06"/>
    <x v="1"/>
    <x v="0"/>
  </r>
  <r>
    <n v="15620344"/>
    <n v="813"/>
    <s v="France"/>
    <s v="Male"/>
    <n v="29"/>
    <n v="6"/>
    <n v="0"/>
    <n v="1"/>
    <n v="1"/>
    <n v="0"/>
    <n v="33953.870000000003"/>
    <x v="1"/>
    <x v="0"/>
  </r>
  <r>
    <n v="15566594"/>
    <n v="709"/>
    <s v="Spain"/>
    <s v="Male"/>
    <n v="23"/>
    <n v="10"/>
    <n v="0"/>
    <n v="2"/>
    <n v="0"/>
    <n v="0"/>
    <n v="129590.18"/>
    <x v="1"/>
    <x v="0"/>
  </r>
  <r>
    <n v="15775625"/>
    <n v="596"/>
    <s v="France"/>
    <s v="Male"/>
    <n v="47"/>
    <n v="6"/>
    <n v="0"/>
    <n v="1"/>
    <n v="1"/>
    <n v="0"/>
    <n v="74835.649999999994"/>
    <x v="1"/>
    <x v="0"/>
  </r>
  <r>
    <n v="15728693"/>
    <n v="574"/>
    <s v="Germany"/>
    <s v="Female"/>
    <n v="43"/>
    <n v="3"/>
    <n v="141349.43"/>
    <n v="1"/>
    <n v="1"/>
    <n v="1"/>
    <n v="100187.43"/>
    <x v="1"/>
    <x v="0"/>
  </r>
  <r>
    <n v="15697000"/>
    <n v="728"/>
    <s v="Germany"/>
    <s v="Male"/>
    <n v="32"/>
    <n v="5"/>
    <n v="61825.5"/>
    <n v="1"/>
    <n v="1"/>
    <n v="1"/>
    <n v="156124.93"/>
    <x v="1"/>
    <x v="0"/>
  </r>
  <r>
    <n v="15811589"/>
    <n v="716"/>
    <s v="Spain"/>
    <s v="Male"/>
    <n v="42"/>
    <n v="8"/>
    <n v="0"/>
    <n v="2"/>
    <n v="1"/>
    <n v="0"/>
    <n v="180800.42"/>
    <x v="1"/>
    <x v="0"/>
  </r>
  <r>
    <n v="15591509"/>
    <n v="690"/>
    <s v="France"/>
    <s v="Male"/>
    <n v="36"/>
    <n v="7"/>
    <n v="101583.11"/>
    <n v="2"/>
    <n v="1"/>
    <n v="0"/>
    <n v="123775.15"/>
    <x v="1"/>
    <x v="0"/>
  </r>
  <r>
    <n v="15786308"/>
    <n v="730"/>
    <s v="Spain"/>
    <s v="Female"/>
    <n v="33"/>
    <n v="9"/>
    <n v="0"/>
    <n v="2"/>
    <n v="0"/>
    <n v="0"/>
    <n v="176576.62"/>
    <x v="1"/>
    <x v="0"/>
  </r>
  <r>
    <n v="15594917"/>
    <n v="676"/>
    <s v="France"/>
    <s v="Female"/>
    <n v="34"/>
    <n v="1"/>
    <n v="63095.01"/>
    <n v="1"/>
    <n v="1"/>
    <n v="1"/>
    <n v="40645.81"/>
    <x v="1"/>
    <x v="0"/>
  </r>
  <r>
    <n v="15641732"/>
    <n v="543"/>
    <s v="France"/>
    <s v="Female"/>
    <n v="36"/>
    <n v="3"/>
    <n v="0"/>
    <n v="2"/>
    <n v="0"/>
    <n v="0"/>
    <n v="26019.59"/>
    <x v="1"/>
    <x v="0"/>
  </r>
  <r>
    <n v="15762218"/>
    <n v="701"/>
    <s v="France"/>
    <s v="Female"/>
    <n v="39"/>
    <n v="9"/>
    <n v="0"/>
    <n v="2"/>
    <n v="0"/>
    <n v="1"/>
    <n v="145894.9"/>
    <x v="1"/>
    <x v="0"/>
  </r>
  <r>
    <n v="15709368"/>
    <n v="614"/>
    <s v="France"/>
    <s v="Female"/>
    <n v="43"/>
    <n v="6"/>
    <n v="0"/>
    <n v="2"/>
    <n v="1"/>
    <n v="1"/>
    <n v="109041.53"/>
    <x v="1"/>
    <x v="0"/>
  </r>
  <r>
    <n v="15626578"/>
    <n v="622"/>
    <s v="France"/>
    <s v="Male"/>
    <n v="26"/>
    <n v="9"/>
    <n v="0"/>
    <n v="2"/>
    <n v="1"/>
    <n v="1"/>
    <n v="153237.59"/>
    <x v="1"/>
    <x v="0"/>
  </r>
  <r>
    <n v="15733119"/>
    <n v="718"/>
    <s v="France"/>
    <s v="Male"/>
    <n v="35"/>
    <n v="8"/>
    <n v="0"/>
    <n v="2"/>
    <n v="1"/>
    <n v="0"/>
    <n v="94820.85"/>
    <x v="1"/>
    <x v="0"/>
  </r>
  <r>
    <n v="15737888"/>
    <n v="850"/>
    <s v="Spain"/>
    <s v="Female"/>
    <n v="43"/>
    <n v="2"/>
    <n v="125510.82"/>
    <n v="1"/>
    <n v="1"/>
    <n v="1"/>
    <n v="79084.100000000006"/>
    <x v="1"/>
    <x v="0"/>
  </r>
  <r>
    <n v="15604044"/>
    <n v="700"/>
    <s v="France"/>
    <s v="Male"/>
    <n v="38"/>
    <n v="8"/>
    <n v="134811.29999999999"/>
    <n v="1"/>
    <n v="1"/>
    <n v="0"/>
    <n v="1299.75"/>
    <x v="1"/>
    <x v="0"/>
  </r>
  <r>
    <n v="15583303"/>
    <n v="593"/>
    <s v="France"/>
    <s v="Female"/>
    <n v="29"/>
    <n v="2"/>
    <n v="152265.43"/>
    <n v="1"/>
    <n v="1"/>
    <n v="0"/>
    <n v="34004.44"/>
    <x v="1"/>
    <x v="0"/>
  </r>
  <r>
    <n v="15585255"/>
    <n v="577"/>
    <s v="France"/>
    <s v="Male"/>
    <n v="42"/>
    <n v="9"/>
    <n v="0"/>
    <n v="1"/>
    <n v="1"/>
    <n v="0"/>
    <n v="74077.91"/>
    <x v="1"/>
    <x v="0"/>
  </r>
  <r>
    <n v="15635905"/>
    <n v="616"/>
    <s v="Spain"/>
    <s v="Female"/>
    <n v="32"/>
    <n v="6"/>
    <n v="0"/>
    <n v="2"/>
    <n v="1"/>
    <n v="1"/>
    <n v="43001.46"/>
    <x v="1"/>
    <x v="0"/>
  </r>
  <r>
    <n v="15758639"/>
    <n v="641"/>
    <s v="France"/>
    <s v="Male"/>
    <n v="37"/>
    <n v="7"/>
    <n v="0"/>
    <n v="2"/>
    <n v="1"/>
    <n v="0"/>
    <n v="75248.3"/>
    <x v="1"/>
    <x v="0"/>
  </r>
  <r>
    <n v="15808621"/>
    <n v="659"/>
    <s v="Germany"/>
    <s v="Male"/>
    <n v="36"/>
    <n v="2"/>
    <n v="76190.48"/>
    <n v="2"/>
    <n v="1"/>
    <n v="1"/>
    <n v="149066.14000000001"/>
    <x v="1"/>
    <x v="0"/>
  </r>
  <r>
    <n v="15795564"/>
    <n v="737"/>
    <s v="Germany"/>
    <s v="Male"/>
    <n v="31"/>
    <n v="5"/>
    <n v="121192.22"/>
    <n v="2"/>
    <n v="1"/>
    <n v="1"/>
    <n v="74890.58"/>
    <x v="1"/>
    <x v="0"/>
  </r>
  <r>
    <n v="15650237"/>
    <n v="754"/>
    <s v="Spain"/>
    <s v="Female"/>
    <n v="32"/>
    <n v="7"/>
    <n v="0"/>
    <n v="2"/>
    <n v="1"/>
    <n v="0"/>
    <n v="89520.75"/>
    <x v="1"/>
    <x v="0"/>
  </r>
  <r>
    <n v="15612187"/>
    <n v="547"/>
    <s v="Germany"/>
    <s v="Male"/>
    <n v="32"/>
    <n v="8"/>
    <n v="155726.85"/>
    <n v="1"/>
    <n v="1"/>
    <n v="0"/>
    <n v="67789.990000000005"/>
    <x v="1"/>
    <x v="0"/>
  </r>
  <r>
    <n v="15753754"/>
    <n v="587"/>
    <s v="Spain"/>
    <s v="Female"/>
    <n v="34"/>
    <n v="1"/>
    <n v="0"/>
    <n v="2"/>
    <n v="1"/>
    <n v="1"/>
    <n v="97932.68"/>
    <x v="1"/>
    <x v="0"/>
  </r>
  <r>
    <n v="15685226"/>
    <n v="712"/>
    <s v="Germany"/>
    <s v="Female"/>
    <n v="29"/>
    <n v="7"/>
    <n v="147199.07"/>
    <n v="1"/>
    <n v="1"/>
    <n v="1"/>
    <n v="84932.4"/>
    <x v="1"/>
    <x v="0"/>
  </r>
  <r>
    <n v="15673481"/>
    <n v="726"/>
    <s v="Spain"/>
    <s v="Female"/>
    <n v="48"/>
    <n v="6"/>
    <n v="99906.19"/>
    <n v="1"/>
    <n v="1"/>
    <n v="0"/>
    <n v="64323.24"/>
    <x v="1"/>
    <x v="0"/>
  </r>
  <r>
    <n v="15810432"/>
    <n v="795"/>
    <s v="Spain"/>
    <s v="Male"/>
    <n v="35"/>
    <n v="8"/>
    <n v="0"/>
    <n v="2"/>
    <n v="1"/>
    <n v="0"/>
    <n v="167155.35999999999"/>
    <x v="1"/>
    <x v="0"/>
  </r>
  <r>
    <n v="15725737"/>
    <n v="669"/>
    <s v="France"/>
    <s v="Male"/>
    <n v="46"/>
    <n v="3"/>
    <n v="0"/>
    <n v="2"/>
    <n v="0"/>
    <n v="1"/>
    <n v="8487.75"/>
    <x v="1"/>
    <x v="0"/>
  </r>
  <r>
    <n v="15686611"/>
    <n v="495"/>
    <s v="France"/>
    <s v="Male"/>
    <n v="30"/>
    <n v="10"/>
    <n v="129755.99"/>
    <n v="1"/>
    <n v="0"/>
    <n v="0"/>
    <n v="172749.65"/>
    <x v="1"/>
    <x v="0"/>
  </r>
  <r>
    <n v="15806983"/>
    <n v="640"/>
    <s v="France"/>
    <s v="Male"/>
    <n v="44"/>
    <n v="3"/>
    <n v="137148.68"/>
    <n v="1"/>
    <n v="1"/>
    <n v="0"/>
    <n v="92381.01"/>
    <x v="1"/>
    <x v="0"/>
  </r>
  <r>
    <n v="15634245"/>
    <n v="758"/>
    <s v="Germany"/>
    <s v="Female"/>
    <n v="47"/>
    <n v="9"/>
    <n v="95523.16"/>
    <n v="1"/>
    <n v="1"/>
    <n v="0"/>
    <n v="73294.48"/>
    <x v="1"/>
    <x v="0"/>
  </r>
  <r>
    <n v="15635367"/>
    <n v="774"/>
    <s v="France"/>
    <s v="Male"/>
    <n v="26"/>
    <n v="2"/>
    <n v="93844.69"/>
    <n v="1"/>
    <n v="1"/>
    <n v="0"/>
    <n v="28415.360000000001"/>
    <x v="1"/>
    <x v="0"/>
  </r>
  <r>
    <n v="15661507"/>
    <n v="587"/>
    <s v="Spain"/>
    <s v="Male"/>
    <n v="45"/>
    <n v="6"/>
    <n v="0"/>
    <n v="1"/>
    <n v="0"/>
    <n v="0"/>
    <n v="158684.81"/>
    <x v="1"/>
    <x v="0"/>
  </r>
  <r>
    <n v="15769504"/>
    <n v="743"/>
    <s v="Germany"/>
    <s v="Female"/>
    <n v="34"/>
    <n v="1"/>
    <n v="131736.88"/>
    <n v="1"/>
    <n v="1"/>
    <n v="1"/>
    <n v="108543.21"/>
    <x v="1"/>
    <x v="0"/>
  </r>
  <r>
    <n v="15592937"/>
    <n v="632"/>
    <s v="Germany"/>
    <s v="Female"/>
    <n v="41"/>
    <n v="3"/>
    <n v="81877.38"/>
    <n v="1"/>
    <n v="1"/>
    <n v="1"/>
    <n v="33642.21"/>
    <x v="1"/>
    <x v="0"/>
  </r>
  <r>
    <n v="15748625"/>
    <n v="664"/>
    <s v="France"/>
    <s v="Male"/>
    <n v="57"/>
    <n v="6"/>
    <n v="0"/>
    <n v="2"/>
    <n v="1"/>
    <n v="1"/>
    <n v="15304.08"/>
    <x v="1"/>
    <x v="0"/>
  </r>
  <r>
    <n v="15805254"/>
    <n v="652"/>
    <s v="Spain"/>
    <s v="Female"/>
    <n v="75"/>
    <n v="10"/>
    <n v="0"/>
    <n v="2"/>
    <n v="1"/>
    <n v="1"/>
    <n v="114675.75"/>
    <x v="1"/>
    <x v="0"/>
  </r>
  <r>
    <n v="15619529"/>
    <n v="531"/>
    <s v="Spain"/>
    <s v="Male"/>
    <n v="27"/>
    <n v="8"/>
    <n v="132576.25"/>
    <n v="1"/>
    <n v="0"/>
    <n v="0"/>
    <n v="7222.92"/>
    <x v="1"/>
    <x v="0"/>
  </r>
  <r>
    <n v="15700772"/>
    <n v="571"/>
    <s v="France"/>
    <s v="Male"/>
    <n v="44"/>
    <n v="9"/>
    <n v="0"/>
    <n v="2"/>
    <n v="0"/>
    <n v="0"/>
    <n v="38433.35"/>
    <x v="1"/>
    <x v="0"/>
  </r>
  <r>
    <n v="15686436"/>
    <n v="523"/>
    <s v="Spain"/>
    <s v="Male"/>
    <n v="32"/>
    <n v="4"/>
    <n v="0"/>
    <n v="2"/>
    <n v="1"/>
    <n v="0"/>
    <n v="167848.02"/>
    <x v="1"/>
    <x v="0"/>
  </r>
  <r>
    <n v="15794396"/>
    <n v="494"/>
    <s v="Germany"/>
    <s v="Female"/>
    <n v="38"/>
    <n v="7"/>
    <n v="174937.64"/>
    <n v="1"/>
    <n v="1"/>
    <n v="0"/>
    <n v="40084.32"/>
    <x v="1"/>
    <x v="0"/>
  </r>
  <r>
    <n v="15725166"/>
    <n v="707"/>
    <s v="France"/>
    <s v="Male"/>
    <n v="30"/>
    <n v="8"/>
    <n v="0"/>
    <n v="2"/>
    <n v="1"/>
    <n v="0"/>
    <n v="33159.370000000003"/>
    <x v="1"/>
    <x v="0"/>
  </r>
  <r>
    <n v="15716164"/>
    <n v="501"/>
    <s v="France"/>
    <s v="Female"/>
    <n v="41"/>
    <n v="3"/>
    <n v="144260.5"/>
    <n v="1"/>
    <n v="1"/>
    <n v="0"/>
    <n v="172114.67"/>
    <x v="1"/>
    <x v="0"/>
  </r>
  <r>
    <n v="15693814"/>
    <n v="806"/>
    <s v="Spain"/>
    <s v="Male"/>
    <n v="25"/>
    <n v="7"/>
    <n v="0"/>
    <n v="2"/>
    <n v="1"/>
    <n v="0"/>
    <n v="18461.900000000001"/>
    <x v="1"/>
    <x v="0"/>
  </r>
  <r>
    <n v="15694272"/>
    <n v="673"/>
    <s v="France"/>
    <s v="Male"/>
    <n v="30"/>
    <n v="1"/>
    <n v="64097.75"/>
    <n v="1"/>
    <n v="1"/>
    <n v="1"/>
    <n v="77783.350000000006"/>
    <x v="1"/>
    <x v="0"/>
  </r>
  <r>
    <n v="15697307"/>
    <n v="588"/>
    <s v="Spain"/>
    <s v="Male"/>
    <n v="34"/>
    <n v="10"/>
    <n v="0"/>
    <n v="2"/>
    <n v="1"/>
    <n v="0"/>
    <n v="79078.91"/>
    <x v="1"/>
    <x v="0"/>
  </r>
  <r>
    <n v="15813741"/>
    <n v="549"/>
    <s v="Spain"/>
    <s v="Male"/>
    <n v="25"/>
    <n v="6"/>
    <n v="193858.2"/>
    <n v="1"/>
    <n v="0"/>
    <n v="1"/>
    <n v="21600.11"/>
    <x v="1"/>
    <x v="0"/>
  </r>
  <r>
    <n v="15660101"/>
    <n v="803"/>
    <s v="France"/>
    <s v="Male"/>
    <n v="31"/>
    <n v="9"/>
    <n v="157120.85999999999"/>
    <n v="2"/>
    <n v="1"/>
    <n v="0"/>
    <n v="141300.53"/>
    <x v="1"/>
    <x v="0"/>
  </r>
  <r>
    <n v="15633537"/>
    <n v="540"/>
    <s v="Germany"/>
    <s v="Female"/>
    <n v="42"/>
    <n v="9"/>
    <n v="87271.41"/>
    <n v="2"/>
    <n v="1"/>
    <n v="0"/>
    <n v="172572.64"/>
    <x v="1"/>
    <x v="0"/>
  </r>
  <r>
    <n v="15780804"/>
    <n v="482"/>
    <s v="France"/>
    <s v="Male"/>
    <n v="55"/>
    <n v="5"/>
    <n v="97318.25"/>
    <n v="1"/>
    <n v="0"/>
    <n v="1"/>
    <n v="78416.14"/>
    <x v="1"/>
    <x v="0"/>
  </r>
  <r>
    <n v="15680998"/>
    <n v="725"/>
    <s v="France"/>
    <s v="Male"/>
    <n v="44"/>
    <n v="5"/>
    <n v="0"/>
    <n v="1"/>
    <n v="1"/>
    <n v="1"/>
    <n v="117356.14"/>
    <x v="1"/>
    <x v="0"/>
  </r>
  <r>
    <n v="15677538"/>
    <n v="569"/>
    <s v="France"/>
    <s v="Male"/>
    <n v="38"/>
    <n v="7"/>
    <n v="0"/>
    <n v="1"/>
    <n v="1"/>
    <n v="1"/>
    <n v="108469.2"/>
    <x v="1"/>
    <x v="0"/>
  </r>
  <r>
    <n v="15761986"/>
    <n v="439"/>
    <s v="Spain"/>
    <s v="Female"/>
    <n v="32"/>
    <n v="3"/>
    <n v="138901.60999999999"/>
    <n v="1"/>
    <n v="1"/>
    <n v="0"/>
    <n v="75685.97"/>
    <x v="1"/>
    <x v="0"/>
  </r>
  <r>
    <n v="15736879"/>
    <n v="669"/>
    <s v="France"/>
    <s v="Male"/>
    <n v="23"/>
    <n v="1"/>
    <n v="0"/>
    <n v="2"/>
    <n v="0"/>
    <n v="0"/>
    <n v="66088.83"/>
    <x v="1"/>
    <x v="0"/>
  </r>
  <r>
    <n v="15750658"/>
    <n v="798"/>
    <s v="France"/>
    <s v="Male"/>
    <n v="37"/>
    <n v="8"/>
    <n v="0"/>
    <n v="3"/>
    <n v="0"/>
    <n v="0"/>
    <n v="110783.28"/>
    <x v="1"/>
    <x v="1"/>
  </r>
  <r>
    <n v="15805565"/>
    <n v="691"/>
    <s v="Germany"/>
    <s v="Male"/>
    <n v="30"/>
    <n v="7"/>
    <n v="116927.89"/>
    <n v="1"/>
    <n v="1"/>
    <n v="0"/>
    <n v="21198.39"/>
    <x v="1"/>
    <x v="0"/>
  </r>
  <r>
    <n v="15683553"/>
    <n v="788"/>
    <s v="France"/>
    <s v="Female"/>
    <n v="33"/>
    <n v="5"/>
    <n v="0"/>
    <n v="2"/>
    <n v="0"/>
    <n v="0"/>
    <n v="116978.19"/>
    <x v="1"/>
    <x v="0"/>
  </r>
  <r>
    <n v="15706552"/>
    <n v="533"/>
    <s v="France"/>
    <s v="Male"/>
    <n v="36"/>
    <n v="7"/>
    <n v="85311.7"/>
    <n v="1"/>
    <n v="0"/>
    <n v="1"/>
    <n v="156731.91"/>
    <x v="1"/>
    <x v="0"/>
  </r>
  <r>
    <n v="15727556"/>
    <n v="744"/>
    <s v="Spain"/>
    <s v="Female"/>
    <n v="26"/>
    <n v="5"/>
    <n v="166297.89000000001"/>
    <n v="1"/>
    <n v="1"/>
    <n v="1"/>
    <n v="181694.44"/>
    <x v="1"/>
    <x v="0"/>
  </r>
  <r>
    <n v="15621075"/>
    <n v="778"/>
    <s v="Germany"/>
    <s v="Female"/>
    <n v="45"/>
    <n v="1"/>
    <n v="162150.42000000001"/>
    <n v="2"/>
    <n v="1"/>
    <n v="0"/>
    <n v="174531.27"/>
    <x v="1"/>
    <x v="0"/>
  </r>
  <r>
    <n v="15613786"/>
    <n v="818"/>
    <s v="Spain"/>
    <s v="Male"/>
    <n v="26"/>
    <n v="4"/>
    <n v="0"/>
    <n v="2"/>
    <n v="1"/>
    <n v="1"/>
    <n v="167036.94"/>
    <x v="1"/>
    <x v="0"/>
  </r>
  <r>
    <n v="15614215"/>
    <n v="717"/>
    <s v="France"/>
    <s v="Male"/>
    <n v="53"/>
    <n v="6"/>
    <n v="0"/>
    <n v="2"/>
    <n v="0"/>
    <n v="1"/>
    <n v="97614.87"/>
    <x v="1"/>
    <x v="0"/>
  </r>
  <r>
    <n v="15790355"/>
    <n v="606"/>
    <s v="Germany"/>
    <s v="Male"/>
    <n v="36"/>
    <n v="5"/>
    <n v="190479.48"/>
    <n v="2"/>
    <n v="0"/>
    <n v="0"/>
    <n v="179351.89"/>
    <x v="1"/>
    <x v="0"/>
  </r>
  <r>
    <n v="15773890"/>
    <n v="733"/>
    <s v="France"/>
    <s v="Male"/>
    <n v="22"/>
    <n v="5"/>
    <n v="0"/>
    <n v="2"/>
    <n v="1"/>
    <n v="1"/>
    <n v="117202.19"/>
    <x v="1"/>
    <x v="0"/>
  </r>
  <r>
    <n v="15585036"/>
    <n v="694"/>
    <s v="Spain"/>
    <s v="Female"/>
    <n v="37"/>
    <n v="3"/>
    <n v="0"/>
    <n v="2"/>
    <n v="1"/>
    <n v="1"/>
    <n v="147012.22"/>
    <x v="1"/>
    <x v="0"/>
  </r>
  <r>
    <n v="15566292"/>
    <n v="574"/>
    <s v="Spain"/>
    <s v="Male"/>
    <n v="36"/>
    <n v="1"/>
    <n v="0"/>
    <n v="2"/>
    <n v="0"/>
    <n v="1"/>
    <n v="71709.119999999995"/>
    <x v="1"/>
    <x v="0"/>
  </r>
  <r>
    <n v="15698839"/>
    <n v="460"/>
    <s v="Germany"/>
    <s v="Male"/>
    <n v="46"/>
    <n v="4"/>
    <n v="127559.97"/>
    <n v="2"/>
    <n v="1"/>
    <n v="1"/>
    <n v="126952.5"/>
    <x v="1"/>
    <x v="0"/>
  </r>
  <r>
    <n v="15696859"/>
    <n v="474"/>
    <s v="France"/>
    <s v="Male"/>
    <n v="45"/>
    <n v="10"/>
    <n v="0"/>
    <n v="2"/>
    <n v="0"/>
    <n v="0"/>
    <n v="172175.9"/>
    <x v="1"/>
    <x v="0"/>
  </r>
  <r>
    <n v="15730460"/>
    <n v="722"/>
    <s v="France"/>
    <s v="Male"/>
    <n v="37"/>
    <n v="2"/>
    <n v="0"/>
    <n v="1"/>
    <n v="0"/>
    <n v="0"/>
    <n v="120906.83"/>
    <x v="1"/>
    <x v="0"/>
  </r>
  <r>
    <n v="15593773"/>
    <n v="784"/>
    <s v="Spain"/>
    <s v="Male"/>
    <n v="35"/>
    <n v="3"/>
    <n v="0"/>
    <n v="2"/>
    <n v="0"/>
    <n v="0"/>
    <n v="81483.64"/>
    <x v="1"/>
    <x v="0"/>
  </r>
  <r>
    <n v="15754105"/>
    <n v="650"/>
    <s v="France"/>
    <s v="Male"/>
    <n v="37"/>
    <n v="5"/>
    <n v="106967.18"/>
    <n v="1"/>
    <n v="0"/>
    <n v="0"/>
    <n v="24495.03"/>
    <x v="1"/>
    <x v="0"/>
  </r>
  <r>
    <n v="15663252"/>
    <n v="850"/>
    <s v="Spain"/>
    <s v="Female"/>
    <n v="32"/>
    <n v="9"/>
    <n v="0"/>
    <n v="2"/>
    <n v="1"/>
    <n v="1"/>
    <n v="18924.919999999998"/>
    <x v="1"/>
    <x v="0"/>
  </r>
  <r>
    <n v="15721181"/>
    <n v="611"/>
    <s v="Spain"/>
    <s v="Male"/>
    <n v="46"/>
    <n v="6"/>
    <n v="0"/>
    <n v="2"/>
    <n v="1"/>
    <n v="0"/>
    <n v="45886.33"/>
    <x v="1"/>
    <x v="0"/>
  </r>
  <r>
    <n v="15673570"/>
    <n v="580"/>
    <s v="France"/>
    <s v="Male"/>
    <n v="37"/>
    <n v="9"/>
    <n v="0"/>
    <n v="2"/>
    <n v="0"/>
    <n v="1"/>
    <n v="77108.66"/>
    <x v="1"/>
    <x v="0"/>
  </r>
  <r>
    <n v="15790314"/>
    <n v="649"/>
    <s v="France"/>
    <s v="Male"/>
    <n v="41"/>
    <n v="0"/>
    <n v="0"/>
    <n v="2"/>
    <n v="0"/>
    <n v="1"/>
    <n v="130567.02"/>
    <x v="1"/>
    <x v="0"/>
  </r>
  <r>
    <n v="15636673"/>
    <n v="667"/>
    <s v="France"/>
    <s v="Male"/>
    <n v="31"/>
    <n v="1"/>
    <n v="119266.69"/>
    <n v="1"/>
    <n v="1"/>
    <n v="1"/>
    <n v="28257.63"/>
    <x v="1"/>
    <x v="0"/>
  </r>
  <r>
    <n v="15645772"/>
    <n v="661"/>
    <s v="France"/>
    <s v="Male"/>
    <n v="33"/>
    <n v="9"/>
    <n v="0"/>
    <n v="2"/>
    <n v="1"/>
    <n v="1"/>
    <n v="84174.81"/>
    <x v="1"/>
    <x v="0"/>
  </r>
  <r>
    <n v="15689294"/>
    <n v="705"/>
    <s v="Germany"/>
    <s v="Male"/>
    <n v="44"/>
    <n v="3"/>
    <n v="105934.96"/>
    <n v="1"/>
    <n v="1"/>
    <n v="0"/>
    <n v="82463.69"/>
    <x v="1"/>
    <x v="0"/>
  </r>
  <r>
    <n v="15705639"/>
    <n v="692"/>
    <s v="France"/>
    <s v="Female"/>
    <n v="28"/>
    <n v="8"/>
    <n v="95059.02"/>
    <n v="2"/>
    <n v="1"/>
    <n v="0"/>
    <n v="44420.18"/>
    <x v="1"/>
    <x v="0"/>
  </r>
  <r>
    <n v="15587535"/>
    <n v="450"/>
    <s v="Spain"/>
    <s v="Female"/>
    <n v="46"/>
    <n v="5"/>
    <n v="177619.71"/>
    <n v="1"/>
    <n v="1"/>
    <n v="0"/>
    <n v="54227.06"/>
    <x v="1"/>
    <x v="0"/>
  </r>
  <r>
    <n v="15701164"/>
    <n v="506"/>
    <s v="France"/>
    <s v="Female"/>
    <n v="34"/>
    <n v="4"/>
    <n v="90307.62"/>
    <n v="1"/>
    <n v="1"/>
    <n v="1"/>
    <n v="159235.29"/>
    <x v="1"/>
    <x v="0"/>
  </r>
  <r>
    <n v="15785611"/>
    <n v="752"/>
    <s v="Germany"/>
    <s v="Male"/>
    <n v="38"/>
    <n v="3"/>
    <n v="183102.29"/>
    <n v="1"/>
    <n v="1"/>
    <n v="1"/>
    <n v="71557.119999999995"/>
    <x v="1"/>
    <x v="0"/>
  </r>
  <r>
    <n v="15687946"/>
    <n v="556"/>
    <s v="France"/>
    <s v="Female"/>
    <n v="61"/>
    <n v="2"/>
    <n v="117419.35"/>
    <n v="1"/>
    <n v="1"/>
    <n v="1"/>
    <n v="94153.83"/>
    <x v="1"/>
    <x v="0"/>
  </r>
  <r>
    <n v="15767954"/>
    <n v="635"/>
    <s v="Germany"/>
    <s v="Female"/>
    <n v="28"/>
    <n v="3"/>
    <n v="81623.67"/>
    <n v="2"/>
    <n v="1"/>
    <n v="1"/>
    <n v="156791.35999999999"/>
    <x v="1"/>
    <x v="0"/>
  </r>
  <r>
    <n v="15589493"/>
    <n v="716"/>
    <s v="Germany"/>
    <s v="Male"/>
    <n v="27"/>
    <n v="1"/>
    <n v="122552.34"/>
    <n v="2"/>
    <n v="1"/>
    <n v="0"/>
    <n v="67611.360000000001"/>
    <x v="1"/>
    <x v="0"/>
  </r>
  <r>
    <n v="15797227"/>
    <n v="754"/>
    <s v="France"/>
    <s v="Male"/>
    <n v="28"/>
    <n v="8"/>
    <n v="0"/>
    <n v="2"/>
    <n v="1"/>
    <n v="1"/>
    <n v="52615.62"/>
    <x v="1"/>
    <x v="0"/>
  </r>
  <r>
    <n v="15576623"/>
    <n v="584"/>
    <s v="France"/>
    <s v="Male"/>
    <n v="31"/>
    <n v="5"/>
    <n v="0"/>
    <n v="2"/>
    <n v="1"/>
    <n v="0"/>
    <n v="31474.27"/>
    <x v="1"/>
    <x v="0"/>
  </r>
  <r>
    <n v="15605284"/>
    <n v="688"/>
    <s v="France"/>
    <s v="Male"/>
    <n v="26"/>
    <n v="1"/>
    <n v="0"/>
    <n v="2"/>
    <n v="1"/>
    <n v="1"/>
    <n v="104435.94"/>
    <x v="1"/>
    <x v="0"/>
  </r>
  <r>
    <n v="15585595"/>
    <n v="774"/>
    <s v="France"/>
    <s v="Female"/>
    <n v="28"/>
    <n v="1"/>
    <n v="71264.02"/>
    <n v="2"/>
    <n v="0"/>
    <n v="1"/>
    <n v="68759.570000000007"/>
    <x v="1"/>
    <x v="0"/>
  </r>
  <r>
    <n v="15812750"/>
    <n v="591"/>
    <s v="France"/>
    <s v="Male"/>
    <n v="24"/>
    <n v="6"/>
    <n v="147360"/>
    <n v="1"/>
    <n v="1"/>
    <n v="1"/>
    <n v="25310.82"/>
    <x v="1"/>
    <x v="0"/>
  </r>
  <r>
    <n v="15711540"/>
    <n v="712"/>
    <s v="France"/>
    <s v="Female"/>
    <n v="29"/>
    <n v="2"/>
    <n v="0"/>
    <n v="1"/>
    <n v="1"/>
    <n v="1"/>
    <n v="144375"/>
    <x v="1"/>
    <x v="0"/>
  </r>
  <r>
    <n v="15633283"/>
    <n v="536"/>
    <s v="France"/>
    <s v="Male"/>
    <n v="35"/>
    <n v="8"/>
    <n v="0"/>
    <n v="2"/>
    <n v="1"/>
    <n v="0"/>
    <n v="64833.279999999999"/>
    <x v="1"/>
    <x v="0"/>
  </r>
  <r>
    <n v="15570134"/>
    <n v="683"/>
    <s v="France"/>
    <s v="Female"/>
    <n v="35"/>
    <n v="6"/>
    <n v="187530.66"/>
    <n v="2"/>
    <n v="1"/>
    <n v="1"/>
    <n v="37976.36"/>
    <x v="1"/>
    <x v="0"/>
  </r>
  <r>
    <n v="15605918"/>
    <n v="635"/>
    <s v="Germany"/>
    <s v="Male"/>
    <n v="43"/>
    <n v="5"/>
    <n v="78992.75"/>
    <n v="2"/>
    <n v="0"/>
    <n v="0"/>
    <n v="153265.31"/>
    <x v="1"/>
    <x v="0"/>
  </r>
  <r>
    <n v="15642937"/>
    <n v="550"/>
    <s v="France"/>
    <s v="Female"/>
    <n v="46"/>
    <n v="7"/>
    <n v="0"/>
    <n v="2"/>
    <n v="1"/>
    <n v="0"/>
    <n v="130590.35"/>
    <x v="1"/>
    <x v="0"/>
  </r>
  <r>
    <n v="15710424"/>
    <n v="435"/>
    <s v="France"/>
    <s v="Male"/>
    <n v="36"/>
    <n v="4"/>
    <n v="0"/>
    <n v="1"/>
    <n v="1"/>
    <n v="1"/>
    <n v="197015.2"/>
    <x v="1"/>
    <x v="0"/>
  </r>
  <r>
    <n v="15798398"/>
    <n v="785"/>
    <s v="France"/>
    <s v="Female"/>
    <n v="36"/>
    <n v="4"/>
    <n v="135438.39999999999"/>
    <n v="1"/>
    <n v="0"/>
    <n v="0"/>
    <n v="190627.01"/>
    <x v="1"/>
    <x v="0"/>
  </r>
  <r>
    <n v="15653253"/>
    <n v="704"/>
    <s v="Spain"/>
    <s v="Male"/>
    <n v="48"/>
    <n v="8"/>
    <n v="167997.6"/>
    <n v="1"/>
    <n v="1"/>
    <n v="1"/>
    <n v="173498.45"/>
    <x v="1"/>
    <x v="0"/>
  </r>
  <r>
    <n v="15747795"/>
    <n v="593"/>
    <s v="Germany"/>
    <s v="Female"/>
    <n v="38"/>
    <n v="4"/>
    <n v="129499.42"/>
    <n v="1"/>
    <n v="1"/>
    <n v="1"/>
    <n v="154071.26999999999"/>
    <x v="1"/>
    <x v="0"/>
  </r>
  <r>
    <n v="15603134"/>
    <n v="656"/>
    <s v="Spain"/>
    <s v="Female"/>
    <n v="40"/>
    <n v="10"/>
    <n v="167878.5"/>
    <n v="1"/>
    <n v="0"/>
    <n v="1"/>
    <n v="151887.16"/>
    <x v="1"/>
    <x v="0"/>
  </r>
  <r>
    <n v="15633461"/>
    <n v="639"/>
    <s v="Germany"/>
    <s v="Male"/>
    <n v="38"/>
    <n v="5"/>
    <n v="130170.82"/>
    <n v="1"/>
    <n v="1"/>
    <n v="1"/>
    <n v="149599.62"/>
    <x v="1"/>
    <x v="0"/>
  </r>
  <r>
    <n v="15754084"/>
    <n v="710"/>
    <s v="Spain"/>
    <s v="Male"/>
    <n v="35"/>
    <n v="1"/>
    <n v="106518.52"/>
    <n v="1"/>
    <n v="1"/>
    <n v="1"/>
    <n v="127951.81"/>
    <x v="1"/>
    <x v="0"/>
  </r>
  <r>
    <n v="15812518"/>
    <n v="657"/>
    <s v="Spain"/>
    <s v="Female"/>
    <n v="37"/>
    <n v="0"/>
    <n v="163607.18"/>
    <n v="1"/>
    <n v="0"/>
    <n v="1"/>
    <n v="44203.55"/>
    <x v="1"/>
    <x v="0"/>
  </r>
  <r>
    <n v="15605447"/>
    <n v="752"/>
    <s v="France"/>
    <s v="Male"/>
    <n v="49"/>
    <n v="2"/>
    <n v="78653.84"/>
    <n v="1"/>
    <n v="1"/>
    <n v="0"/>
    <n v="7698.6"/>
    <x v="1"/>
    <x v="0"/>
  </r>
  <r>
    <n v="15655961"/>
    <n v="756"/>
    <s v="Germany"/>
    <s v="Male"/>
    <n v="27"/>
    <n v="1"/>
    <n v="131899"/>
    <n v="1"/>
    <n v="1"/>
    <n v="0"/>
    <n v="93302.29"/>
    <x v="1"/>
    <x v="0"/>
  </r>
  <r>
    <n v="15603830"/>
    <n v="600"/>
    <s v="Spain"/>
    <s v="Male"/>
    <n v="36"/>
    <n v="4"/>
    <n v="0"/>
    <n v="2"/>
    <n v="1"/>
    <n v="0"/>
    <n v="143635.35999999999"/>
    <x v="1"/>
    <x v="0"/>
  </r>
  <r>
    <n v="15704770"/>
    <n v="773"/>
    <s v="France"/>
    <s v="Male"/>
    <n v="25"/>
    <n v="1"/>
    <n v="124532.78"/>
    <n v="2"/>
    <n v="0"/>
    <n v="1"/>
    <n v="11723.57"/>
    <x v="1"/>
    <x v="0"/>
  </r>
  <r>
    <n v="15682757"/>
    <n v="734"/>
    <s v="France"/>
    <s v="Male"/>
    <n v="30"/>
    <n v="3"/>
    <n v="0"/>
    <n v="2"/>
    <n v="1"/>
    <n v="0"/>
    <n v="107640.25"/>
    <x v="1"/>
    <x v="0"/>
  </r>
  <r>
    <n v="15812878"/>
    <n v="785"/>
    <s v="Germany"/>
    <s v="Female"/>
    <n v="36"/>
    <n v="2"/>
    <n v="99806.85"/>
    <n v="1"/>
    <n v="0"/>
    <n v="1"/>
    <n v="36976.519999999997"/>
    <x v="1"/>
    <x v="0"/>
  </r>
  <r>
    <n v="15708916"/>
    <n v="587"/>
    <s v="France"/>
    <s v="Male"/>
    <n v="38"/>
    <n v="0"/>
    <n v="0"/>
    <n v="2"/>
    <n v="1"/>
    <n v="0"/>
    <n v="47414.15"/>
    <x v="1"/>
    <x v="0"/>
  </r>
  <r>
    <n v="15626114"/>
    <n v="429"/>
    <s v="France"/>
    <s v="Male"/>
    <n v="24"/>
    <n v="4"/>
    <n v="95741.75"/>
    <n v="1"/>
    <n v="1"/>
    <n v="0"/>
    <n v="46170.75"/>
    <x v="1"/>
    <x v="0"/>
  </r>
  <r>
    <n v="15654060"/>
    <n v="517"/>
    <s v="France"/>
    <s v="Male"/>
    <n v="41"/>
    <n v="2"/>
    <n v="0"/>
    <n v="2"/>
    <n v="0"/>
    <n v="1"/>
    <n v="75937.47"/>
    <x v="1"/>
    <x v="0"/>
  </r>
  <r>
    <n v="15747542"/>
    <n v="605"/>
    <s v="France"/>
    <s v="Male"/>
    <n v="52"/>
    <n v="7"/>
    <n v="0"/>
    <n v="2"/>
    <n v="1"/>
    <n v="1"/>
    <n v="173952.5"/>
    <x v="1"/>
    <x v="0"/>
  </r>
  <r>
    <n v="15740900"/>
    <n v="589"/>
    <s v="France"/>
    <s v="Male"/>
    <n v="34"/>
    <n v="6"/>
    <n v="0"/>
    <n v="2"/>
    <n v="1"/>
    <n v="1"/>
    <n v="177896.92"/>
    <x v="1"/>
    <x v="0"/>
  </r>
  <r>
    <n v="15745012"/>
    <n v="653"/>
    <s v="France"/>
    <s v="Female"/>
    <n v="43"/>
    <n v="6"/>
    <n v="0"/>
    <n v="2"/>
    <n v="1"/>
    <n v="1"/>
    <n v="7330.59"/>
    <x v="1"/>
    <x v="0"/>
  </r>
  <r>
    <n v="15760861"/>
    <n v="619"/>
    <s v="France"/>
    <s v="Male"/>
    <n v="43"/>
    <n v="1"/>
    <n v="125211.92"/>
    <n v="1"/>
    <n v="1"/>
    <n v="1"/>
    <n v="113410.49"/>
    <x v="1"/>
    <x v="0"/>
  </r>
  <r>
    <n v="15578980"/>
    <n v="516"/>
    <s v="Spain"/>
    <s v="Female"/>
    <n v="33"/>
    <n v="3"/>
    <n v="0"/>
    <n v="2"/>
    <n v="1"/>
    <n v="1"/>
    <n v="58685.59"/>
    <x v="1"/>
    <x v="0"/>
  </r>
  <r>
    <n v="15760431"/>
    <n v="850"/>
    <s v="France"/>
    <s v="Male"/>
    <n v="38"/>
    <n v="1"/>
    <n v="0"/>
    <n v="2"/>
    <n v="1"/>
    <n v="1"/>
    <n v="80006.649999999994"/>
    <x v="1"/>
    <x v="0"/>
  </r>
  <r>
    <n v="15794916"/>
    <n v="725"/>
    <s v="France"/>
    <s v="Male"/>
    <n v="41"/>
    <n v="7"/>
    <n v="113980.21"/>
    <n v="1"/>
    <n v="1"/>
    <n v="1"/>
    <n v="116704.25"/>
    <x v="1"/>
    <x v="0"/>
  </r>
  <r>
    <n v="15751208"/>
    <n v="684"/>
    <s v="Spain"/>
    <s v="Male"/>
    <n v="56"/>
    <n v="8"/>
    <n v="78707.16"/>
    <n v="1"/>
    <n v="1"/>
    <n v="1"/>
    <n v="99398.36"/>
    <x v="1"/>
    <x v="0"/>
  </r>
  <r>
    <n v="15578186"/>
    <n v="486"/>
    <s v="Germany"/>
    <s v="Male"/>
    <n v="37"/>
    <n v="9"/>
    <n v="115217.99"/>
    <n v="2"/>
    <n v="1"/>
    <n v="0"/>
    <n v="144995.32999999999"/>
    <x v="1"/>
    <x v="0"/>
  </r>
  <r>
    <n v="15705521"/>
    <n v="548"/>
    <s v="Germany"/>
    <s v="Female"/>
    <n v="33"/>
    <n v="0"/>
    <n v="101084.36"/>
    <n v="1"/>
    <n v="1"/>
    <n v="0"/>
    <n v="42749.85"/>
    <x v="1"/>
    <x v="0"/>
  </r>
  <r>
    <n v="15755648"/>
    <n v="675"/>
    <s v="France"/>
    <s v="Female"/>
    <n v="21"/>
    <n v="8"/>
    <n v="98373.26"/>
    <n v="1"/>
    <n v="1"/>
    <n v="0"/>
    <n v="18203"/>
    <x v="1"/>
    <x v="0"/>
  </r>
  <r>
    <n v="15785869"/>
    <n v="718"/>
    <s v="France"/>
    <s v="Female"/>
    <n v="25"/>
    <n v="7"/>
    <n v="0"/>
    <n v="2"/>
    <n v="1"/>
    <n v="0"/>
    <n v="30380.12"/>
    <x v="1"/>
    <x v="0"/>
  </r>
  <r>
    <n v="15798888"/>
    <n v="605"/>
    <s v="Germany"/>
    <s v="Female"/>
    <n v="31"/>
    <n v="1"/>
    <n v="117992.59"/>
    <n v="1"/>
    <n v="1"/>
    <n v="1"/>
    <n v="183598.77"/>
    <x v="1"/>
    <x v="0"/>
  </r>
  <r>
    <n v="15712287"/>
    <n v="652"/>
    <s v="France"/>
    <s v="Female"/>
    <n v="80"/>
    <n v="4"/>
    <n v="0"/>
    <n v="2"/>
    <n v="1"/>
    <n v="1"/>
    <n v="188603.07"/>
    <x v="1"/>
    <x v="0"/>
  </r>
  <r>
    <n v="15805112"/>
    <n v="578"/>
    <s v="France"/>
    <s v="Male"/>
    <n v="38"/>
    <n v="7"/>
    <n v="82259.289999999994"/>
    <n v="1"/>
    <n v="1"/>
    <n v="0"/>
    <n v="8996.9699999999993"/>
    <x v="1"/>
    <x v="0"/>
  </r>
  <r>
    <n v="15723873"/>
    <n v="657"/>
    <s v="Spain"/>
    <s v="Male"/>
    <n v="31"/>
    <n v="3"/>
    <n v="125167.02"/>
    <n v="1"/>
    <n v="0"/>
    <n v="0"/>
    <n v="98820.39"/>
    <x v="1"/>
    <x v="0"/>
  </r>
  <r>
    <n v="15803136"/>
    <n v="416"/>
    <s v="Germany"/>
    <s v="Female"/>
    <n v="41"/>
    <n v="10"/>
    <n v="122189.66"/>
    <n v="2"/>
    <n v="1"/>
    <n v="0"/>
    <n v="98301.61"/>
    <x v="1"/>
    <x v="0"/>
  </r>
  <r>
    <n v="15702741"/>
    <n v="601"/>
    <s v="France"/>
    <s v="Male"/>
    <n v="32"/>
    <n v="8"/>
    <n v="93012.89"/>
    <n v="1"/>
    <n v="1"/>
    <n v="0"/>
    <n v="86957.42"/>
    <x v="1"/>
    <x v="0"/>
  </r>
  <r>
    <n v="15812007"/>
    <n v="670"/>
    <s v="Spain"/>
    <s v="Male"/>
    <n v="25"/>
    <n v="6"/>
    <n v="0"/>
    <n v="2"/>
    <n v="1"/>
    <n v="1"/>
    <n v="78358.94"/>
    <x v="1"/>
    <x v="0"/>
  </r>
  <r>
    <n v="15800440"/>
    <n v="650"/>
    <s v="Spain"/>
    <s v="Male"/>
    <n v="61"/>
    <n v="1"/>
    <n v="152968.73000000001"/>
    <n v="1"/>
    <n v="0"/>
    <n v="1"/>
    <n v="82970.69"/>
    <x v="1"/>
    <x v="0"/>
  </r>
  <r>
    <n v="15692761"/>
    <n v="718"/>
    <s v="France"/>
    <s v="Male"/>
    <n v="36"/>
    <n v="9"/>
    <n v="0"/>
    <n v="1"/>
    <n v="1"/>
    <n v="0"/>
    <n v="45909.87"/>
    <x v="1"/>
    <x v="0"/>
  </r>
  <r>
    <n v="15763063"/>
    <n v="685"/>
    <s v="Spain"/>
    <s v="Female"/>
    <n v="25"/>
    <n v="10"/>
    <n v="128509.63"/>
    <n v="1"/>
    <n v="1"/>
    <n v="0"/>
    <n v="121562.33"/>
    <x v="1"/>
    <x v="0"/>
  </r>
  <r>
    <n v="15810978"/>
    <n v="788"/>
    <s v="Spain"/>
    <s v="Female"/>
    <n v="2"/>
    <n v="1"/>
    <n v="0"/>
    <n v="2"/>
    <n v="1"/>
    <n v="1"/>
    <n v="41610.620000000003"/>
    <x v="1"/>
    <x v="0"/>
  </r>
  <r>
    <n v="15662085"/>
    <n v="678"/>
    <s v="France"/>
    <s v="Female"/>
    <n v="32"/>
    <n v="9"/>
    <n v="0"/>
    <n v="1"/>
    <n v="1"/>
    <n v="1"/>
    <n v="148210.64000000001"/>
    <x v="1"/>
    <x v="0"/>
  </r>
  <r>
    <n v="15739438"/>
    <n v="539"/>
    <s v="France"/>
    <s v="Male"/>
    <n v="30"/>
    <n v="0"/>
    <n v="0"/>
    <n v="2"/>
    <n v="1"/>
    <n v="0"/>
    <n v="160979.66"/>
    <x v="1"/>
    <x v="0"/>
  </r>
  <r>
    <n v="15750141"/>
    <n v="721"/>
    <s v="Germany"/>
    <s v="Female"/>
    <n v="36"/>
    <n v="3"/>
    <n v="65253.07"/>
    <n v="2"/>
    <n v="1"/>
    <n v="0"/>
    <n v="28737.78"/>
    <x v="1"/>
    <x v="0"/>
  </r>
  <r>
    <n v="15673693"/>
    <n v="682"/>
    <s v="France"/>
    <s v="Female"/>
    <n v="26"/>
    <n v="0"/>
    <n v="110654.02"/>
    <n v="1"/>
    <n v="0"/>
    <n v="1"/>
    <n v="111879.21"/>
    <x v="1"/>
    <x v="0"/>
  </r>
  <r>
    <n v="15576352"/>
    <n v="586"/>
    <s v="Spain"/>
    <s v="Female"/>
    <n v="57"/>
    <n v="3"/>
    <n v="0"/>
    <n v="2"/>
    <n v="0"/>
    <n v="1"/>
    <n v="6057.81"/>
    <x v="1"/>
    <x v="0"/>
  </r>
  <r>
    <n v="15581197"/>
    <n v="762"/>
    <s v="France"/>
    <s v="Female"/>
    <n v="51"/>
    <n v="3"/>
    <n v="99286.98"/>
    <n v="1"/>
    <n v="0"/>
    <n v="1"/>
    <n v="85578.63"/>
    <x v="1"/>
    <x v="0"/>
  </r>
  <r>
    <n v="15613319"/>
    <n v="793"/>
    <s v="France"/>
    <s v="Female"/>
    <n v="33"/>
    <n v="0"/>
    <n v="0"/>
    <n v="1"/>
    <n v="0"/>
    <n v="0"/>
    <n v="175544.02"/>
    <x v="1"/>
    <x v="0"/>
  </r>
  <r>
    <n v="15716186"/>
    <n v="586"/>
    <s v="France"/>
    <s v="Female"/>
    <n v="38"/>
    <n v="2"/>
    <n v="0"/>
    <n v="2"/>
    <n v="1"/>
    <n v="0"/>
    <n v="87168.46"/>
    <x v="1"/>
    <x v="0"/>
  </r>
  <r>
    <n v="15753719"/>
    <n v="547"/>
    <s v="Germany"/>
    <s v="Female"/>
    <n v="30"/>
    <n v="9"/>
    <n v="72392.41"/>
    <n v="1"/>
    <n v="1"/>
    <n v="0"/>
    <n v="77077.14"/>
    <x v="1"/>
    <x v="0"/>
  </r>
  <r>
    <n v="15808473"/>
    <n v="673"/>
    <s v="France"/>
    <s v="Male"/>
    <n v="72"/>
    <n v="1"/>
    <n v="0"/>
    <n v="2"/>
    <n v="0"/>
    <n v="1"/>
    <n v="111981.19"/>
    <x v="1"/>
    <x v="0"/>
  </r>
  <r>
    <n v="15731511"/>
    <n v="808"/>
    <s v="France"/>
    <s v="Male"/>
    <n v="45"/>
    <n v="7"/>
    <n v="118626.55"/>
    <n v="2"/>
    <n v="1"/>
    <n v="0"/>
    <n v="147132.46"/>
    <x v="1"/>
    <x v="0"/>
  </r>
  <r>
    <n v="15666252"/>
    <n v="706"/>
    <s v="Spain"/>
    <s v="Male"/>
    <n v="42"/>
    <n v="9"/>
    <n v="0"/>
    <n v="2"/>
    <n v="1"/>
    <n v="1"/>
    <n v="28714.34"/>
    <x v="1"/>
    <x v="0"/>
  </r>
  <r>
    <n v="15571816"/>
    <n v="850"/>
    <s v="Spain"/>
    <s v="Female"/>
    <n v="70"/>
    <n v="5"/>
    <n v="0"/>
    <n v="1"/>
    <n v="1"/>
    <n v="1"/>
    <n v="705.18"/>
    <x v="1"/>
    <x v="0"/>
  </r>
  <r>
    <n v="15754713"/>
    <n v="685"/>
    <s v="Spain"/>
    <s v="Male"/>
    <n v="31"/>
    <n v="10"/>
    <n v="135213.71"/>
    <n v="1"/>
    <n v="1"/>
    <n v="1"/>
    <n v="125777.28"/>
    <x v="1"/>
    <x v="0"/>
  </r>
  <r>
    <n v="15631868"/>
    <n v="744"/>
    <s v="Spain"/>
    <s v="Male"/>
    <n v="36"/>
    <n v="2"/>
    <n v="153804.44"/>
    <n v="1"/>
    <n v="1"/>
    <n v="1"/>
    <n v="87213.33"/>
    <x v="1"/>
    <x v="0"/>
  </r>
  <r>
    <n v="15588537"/>
    <n v="615"/>
    <s v="Spain"/>
    <s v="Female"/>
    <n v="41"/>
    <n v="9"/>
    <n v="109013.23"/>
    <n v="1"/>
    <n v="1"/>
    <n v="0"/>
    <n v="196499.96"/>
    <x v="1"/>
    <x v="0"/>
  </r>
  <r>
    <n v="15578977"/>
    <n v="786"/>
    <s v="France"/>
    <s v="Male"/>
    <n v="34"/>
    <n v="9"/>
    <n v="0"/>
    <n v="2"/>
    <n v="1"/>
    <n v="0"/>
    <n v="144517.19"/>
    <x v="1"/>
    <x v="0"/>
  </r>
  <r>
    <n v="15686983"/>
    <n v="678"/>
    <s v="Germany"/>
    <s v="Female"/>
    <n v="25"/>
    <n v="10"/>
    <n v="76968.12"/>
    <n v="2"/>
    <n v="0"/>
    <n v="1"/>
    <n v="131501.72"/>
    <x v="1"/>
    <x v="0"/>
  </r>
  <r>
    <n v="15794278"/>
    <n v="816"/>
    <s v="Spain"/>
    <s v="Male"/>
    <n v="67"/>
    <n v="6"/>
    <n v="151858.98000000001"/>
    <n v="1"/>
    <n v="1"/>
    <n v="1"/>
    <n v="72814.31"/>
    <x v="1"/>
    <x v="0"/>
  </r>
  <r>
    <n v="15592979"/>
    <n v="671"/>
    <s v="Germany"/>
    <s v="Female"/>
    <n v="34"/>
    <n v="6"/>
    <n v="37266.67"/>
    <n v="2"/>
    <n v="0"/>
    <n v="0"/>
    <n v="156917.12"/>
    <x v="1"/>
    <x v="0"/>
  </r>
  <r>
    <n v="15803406"/>
    <n v="748"/>
    <s v="France"/>
    <s v="Female"/>
    <n v="26"/>
    <n v="1"/>
    <n v="77780.289999999994"/>
    <n v="1"/>
    <n v="0"/>
    <n v="1"/>
    <n v="183049.41"/>
    <x v="1"/>
    <x v="0"/>
  </r>
  <r>
    <n v="15686776"/>
    <n v="557"/>
    <s v="France"/>
    <s v="Female"/>
    <n v="32"/>
    <n v="6"/>
    <n v="184686.41"/>
    <n v="2"/>
    <n v="1"/>
    <n v="0"/>
    <n v="14956.44"/>
    <x v="1"/>
    <x v="0"/>
  </r>
  <r>
    <n v="15716835"/>
    <n v="546"/>
    <s v="France"/>
    <s v="Male"/>
    <n v="24"/>
    <n v="8"/>
    <n v="156325.38"/>
    <n v="1"/>
    <n v="1"/>
    <n v="1"/>
    <n v="125381.02"/>
    <x v="1"/>
    <x v="0"/>
  </r>
  <r>
    <n v="15625524"/>
    <n v="512"/>
    <s v="France"/>
    <s v="Male"/>
    <n v="40"/>
    <n v="5"/>
    <n v="0"/>
    <n v="2"/>
    <n v="1"/>
    <n v="1"/>
    <n v="146457.82999999999"/>
    <x v="1"/>
    <x v="0"/>
  </r>
  <r>
    <n v="15625759"/>
    <n v="729"/>
    <s v="France"/>
    <s v="Male"/>
    <n v="30"/>
    <n v="9"/>
    <n v="0"/>
    <n v="2"/>
    <n v="1"/>
    <n v="0"/>
    <n v="151869.35"/>
    <x v="1"/>
    <x v="0"/>
  </r>
  <r>
    <n v="15665790"/>
    <n v="538"/>
    <s v="Germany"/>
    <s v="Male"/>
    <n v="39"/>
    <n v="7"/>
    <n v="108055.1"/>
    <n v="2"/>
    <n v="1"/>
    <n v="0"/>
    <n v="27231.26"/>
    <x v="1"/>
    <x v="0"/>
  </r>
  <r>
    <n v="15716334"/>
    <n v="850"/>
    <s v="Spain"/>
    <s v="Female"/>
    <n v="45"/>
    <n v="2"/>
    <n v="122311.21"/>
    <n v="1"/>
    <n v="1"/>
    <n v="1"/>
    <n v="19482.5"/>
    <x v="1"/>
    <x v="0"/>
  </r>
  <r>
    <n v="15747358"/>
    <n v="643"/>
    <s v="Germany"/>
    <s v="Male"/>
    <n v="59"/>
    <n v="3"/>
    <n v="170331.37"/>
    <n v="1"/>
    <n v="1"/>
    <n v="1"/>
    <n v="32171.79"/>
    <x v="1"/>
    <x v="0"/>
  </r>
  <r>
    <n v="15674398"/>
    <n v="642"/>
    <s v="France"/>
    <s v="Male"/>
    <n v="38"/>
    <n v="3"/>
    <n v="0"/>
    <n v="2"/>
    <n v="0"/>
    <n v="0"/>
    <n v="171463.83"/>
    <x v="1"/>
    <x v="0"/>
  </r>
  <r>
    <n v="15786905"/>
    <n v="749"/>
    <s v="Germany"/>
    <s v="Female"/>
    <n v="40"/>
    <n v="8"/>
    <n v="141782.57"/>
    <n v="2"/>
    <n v="0"/>
    <n v="0"/>
    <n v="86333.63"/>
    <x v="1"/>
    <x v="0"/>
  </r>
  <r>
    <n v="15698474"/>
    <n v="601"/>
    <s v="Germany"/>
    <s v="Female"/>
    <n v="54"/>
    <n v="1"/>
    <n v="131039.97"/>
    <n v="2"/>
    <n v="1"/>
    <n v="1"/>
    <n v="199661.5"/>
    <x v="1"/>
    <x v="0"/>
  </r>
  <r>
    <n v="15733797"/>
    <n v="506"/>
    <s v="France"/>
    <s v="Male"/>
    <n v="36"/>
    <n v="5"/>
    <n v="0"/>
    <n v="2"/>
    <n v="1"/>
    <n v="0"/>
    <n v="164253.35"/>
    <x v="1"/>
    <x v="0"/>
  </r>
  <r>
    <n v="15777892"/>
    <n v="721"/>
    <s v="Germany"/>
    <s v="Male"/>
    <n v="37"/>
    <n v="3"/>
    <n v="107720.64"/>
    <n v="1"/>
    <n v="1"/>
    <n v="1"/>
    <n v="158591.12"/>
    <x v="1"/>
    <x v="0"/>
  </r>
  <r>
    <n v="15750181"/>
    <n v="553"/>
    <s v="Germany"/>
    <s v="Male"/>
    <n v="41"/>
    <n v="9"/>
    <n v="110112.54"/>
    <n v="2"/>
    <n v="0"/>
    <n v="0"/>
    <n v="81898.81"/>
    <x v="1"/>
    <x v="0"/>
  </r>
  <r>
    <n v="15603436"/>
    <n v="594"/>
    <s v="Spain"/>
    <s v="Female"/>
    <n v="2"/>
    <n v="2"/>
    <n v="126615.94"/>
    <n v="2"/>
    <n v="0"/>
    <n v="1"/>
    <n v="123214.74"/>
    <x v="1"/>
    <x v="0"/>
  </r>
  <r>
    <n v="15781307"/>
    <n v="779"/>
    <s v="Germany"/>
    <s v="Male"/>
    <n v="37"/>
    <n v="7"/>
    <n v="120092.52"/>
    <n v="2"/>
    <n v="1"/>
    <n v="0"/>
    <n v="135925.72"/>
    <x v="1"/>
    <x v="0"/>
  </r>
  <r>
    <n v="15781465"/>
    <n v="675"/>
    <s v="Germany"/>
    <s v="Female"/>
    <n v="29"/>
    <n v="8"/>
    <n v="121326.42"/>
    <n v="1"/>
    <n v="1"/>
    <n v="0"/>
    <n v="133457.51999999999"/>
    <x v="1"/>
    <x v="0"/>
  </r>
  <r>
    <n v="15600882"/>
    <n v="635"/>
    <s v="Spain"/>
    <s v="Female"/>
    <n v="35"/>
    <n v="7"/>
    <n v="0"/>
    <n v="2"/>
    <n v="1"/>
    <n v="1"/>
    <n v="65951.649999999994"/>
    <x v="1"/>
    <x v="0"/>
  </r>
  <r>
    <n v="15601848"/>
    <n v="594"/>
    <s v="France"/>
    <s v="Male"/>
    <n v="35"/>
    <n v="2"/>
    <n v="0"/>
    <n v="2"/>
    <n v="1"/>
    <n v="0"/>
    <n v="103480.69"/>
    <x v="1"/>
    <x v="0"/>
  </r>
  <r>
    <n v="15594720"/>
    <n v="460"/>
    <s v="Germany"/>
    <s v="Female"/>
    <n v="35"/>
    <n v="8"/>
    <n v="102742.91"/>
    <n v="2"/>
    <n v="1"/>
    <n v="1"/>
    <n v="189339.6"/>
    <x v="1"/>
    <x v="0"/>
  </r>
  <r>
    <n v="15735203"/>
    <n v="654"/>
    <s v="Germany"/>
    <s v="Female"/>
    <n v="32"/>
    <n v="1"/>
    <n v="114510.85"/>
    <n v="1"/>
    <n v="1"/>
    <n v="1"/>
    <n v="126143.23"/>
    <x v="1"/>
    <x v="0"/>
  </r>
  <r>
    <n v="15787174"/>
    <n v="512"/>
    <s v="France"/>
    <s v="Female"/>
    <n v="37"/>
    <n v="1"/>
    <n v="0"/>
    <n v="2"/>
    <n v="0"/>
    <n v="1"/>
    <n v="156105.03"/>
    <x v="1"/>
    <x v="0"/>
  </r>
  <r>
    <n v="15785819"/>
    <n v="681"/>
    <s v="France"/>
    <s v="Male"/>
    <n v="38"/>
    <n v="3"/>
    <n v="0"/>
    <n v="2"/>
    <n v="1"/>
    <n v="1"/>
    <n v="112491.96"/>
    <x v="1"/>
    <x v="0"/>
  </r>
  <r>
    <n v="15670755"/>
    <n v="650"/>
    <s v="France"/>
    <s v="Male"/>
    <n v="60"/>
    <n v="8"/>
    <n v="0"/>
    <n v="2"/>
    <n v="1"/>
    <n v="1"/>
    <n v="102925.75999999999"/>
    <x v="1"/>
    <x v="0"/>
  </r>
  <r>
    <n v="15716155"/>
    <n v="841"/>
    <s v="France"/>
    <s v="Female"/>
    <n v="36"/>
    <n v="5"/>
    <n v="156021.31"/>
    <n v="1"/>
    <n v="0"/>
    <n v="0"/>
    <n v="122662.98"/>
    <x v="1"/>
    <x v="0"/>
  </r>
  <r>
    <n v="15596914"/>
    <n v="630"/>
    <s v="Germany"/>
    <s v="Female"/>
    <n v="31"/>
    <n v="2"/>
    <n v="112373.49"/>
    <n v="2"/>
    <n v="1"/>
    <n v="1"/>
    <n v="131167.98000000001"/>
    <x v="1"/>
    <x v="0"/>
  </r>
  <r>
    <n v="15697497"/>
    <n v="518"/>
    <s v="France"/>
    <s v="Female"/>
    <n v="45"/>
    <n v="9"/>
    <n v="105525.65"/>
    <n v="2"/>
    <n v="1"/>
    <n v="1"/>
    <n v="73418.289999999994"/>
    <x v="1"/>
    <x v="0"/>
  </r>
  <r>
    <n v="15634141"/>
    <n v="708"/>
    <s v="Germany"/>
    <s v="Female"/>
    <n v="42"/>
    <n v="8"/>
    <n v="192390.52"/>
    <n v="2"/>
    <n v="1"/>
    <n v="0"/>
    <n v="823.36"/>
    <x v="1"/>
    <x v="0"/>
  </r>
  <r>
    <n v="15585388"/>
    <n v="660"/>
    <s v="Germany"/>
    <s v="Male"/>
    <n v="31"/>
    <n v="9"/>
    <n v="125189.75"/>
    <n v="2"/>
    <n v="1"/>
    <n v="1"/>
    <n v="139874.43"/>
    <x v="1"/>
    <x v="0"/>
  </r>
  <r>
    <n v="15660211"/>
    <n v="629"/>
    <s v="Germany"/>
    <s v="Male"/>
    <n v="35"/>
    <n v="7"/>
    <n v="156847.29"/>
    <n v="2"/>
    <n v="1"/>
    <n v="0"/>
    <n v="31824.29"/>
    <x v="1"/>
    <x v="0"/>
  </r>
  <r>
    <n v="15593365"/>
    <n v="762"/>
    <s v="Spain"/>
    <s v="Male"/>
    <n v="39"/>
    <n v="2"/>
    <n v="81273.13"/>
    <n v="1"/>
    <n v="1"/>
    <n v="1"/>
    <n v="18719.669999999998"/>
    <x v="1"/>
    <x v="0"/>
  </r>
  <r>
    <n v="15759298"/>
    <n v="631"/>
    <s v="Spain"/>
    <s v="Male"/>
    <n v="27"/>
    <n v="10"/>
    <n v="134169.62"/>
    <n v="1"/>
    <n v="1"/>
    <n v="1"/>
    <n v="176730.02"/>
    <x v="1"/>
    <x v="0"/>
  </r>
  <r>
    <n v="15567832"/>
    <n v="550"/>
    <s v="France"/>
    <s v="Female"/>
    <n v="40"/>
    <n v="7"/>
    <n v="114354.95"/>
    <n v="1"/>
    <n v="1"/>
    <n v="0"/>
    <n v="54018.93"/>
    <x v="1"/>
    <x v="0"/>
  </r>
  <r>
    <n v="15769974"/>
    <n v="679"/>
    <s v="Spain"/>
    <s v="Female"/>
    <n v="35"/>
    <n v="8"/>
    <n v="119182.73"/>
    <n v="1"/>
    <n v="0"/>
    <n v="0"/>
    <n v="121210.09"/>
    <x v="1"/>
    <x v="0"/>
  </r>
  <r>
    <n v="15611759"/>
    <n v="850"/>
    <s v="Spain"/>
    <s v="Female"/>
    <n v="57"/>
    <n v="8"/>
    <n v="126776.3"/>
    <n v="2"/>
    <n v="1"/>
    <n v="1"/>
    <n v="132298.49"/>
    <x v="1"/>
    <x v="0"/>
  </r>
  <r>
    <n v="15605926"/>
    <n v="649"/>
    <s v="Germany"/>
    <s v="Male"/>
    <n v="70"/>
    <n v="9"/>
    <n v="116854.71"/>
    <n v="2"/>
    <n v="0"/>
    <n v="1"/>
    <n v="107125.79"/>
    <x v="1"/>
    <x v="0"/>
  </r>
  <r>
    <n v="15797960"/>
    <n v="806"/>
    <s v="Germany"/>
    <s v="Female"/>
    <n v="59"/>
    <n v="0"/>
    <n v="135296.32999999999"/>
    <n v="1"/>
    <n v="1"/>
    <n v="0"/>
    <n v="182822.5"/>
    <x v="1"/>
    <x v="0"/>
  </r>
  <r>
    <n v="15591711"/>
    <n v="739"/>
    <s v="Spain"/>
    <s v="Male"/>
    <n v="38"/>
    <n v="0"/>
    <n v="128366.44"/>
    <n v="1"/>
    <n v="1"/>
    <n v="0"/>
    <n v="12796.43"/>
    <x v="1"/>
    <x v="0"/>
  </r>
  <r>
    <n v="15662397"/>
    <n v="640"/>
    <s v="France"/>
    <s v="Female"/>
    <n v="42"/>
    <n v="5"/>
    <n v="176099.13"/>
    <n v="1"/>
    <n v="1"/>
    <n v="1"/>
    <n v="8404.73"/>
    <x v="1"/>
    <x v="0"/>
  </r>
  <r>
    <n v="15704769"/>
    <n v="585"/>
    <s v="France"/>
    <s v="Female"/>
    <n v="67"/>
    <n v="5"/>
    <n v="113978.97"/>
    <n v="2"/>
    <n v="0"/>
    <n v="1"/>
    <n v="93146.11"/>
    <x v="1"/>
    <x v="0"/>
  </r>
  <r>
    <n v="15797736"/>
    <n v="658"/>
    <s v="France"/>
    <s v="Male"/>
    <n v="29"/>
    <n v="4"/>
    <n v="80262.600000000006"/>
    <n v="1"/>
    <n v="1"/>
    <n v="1"/>
    <n v="20612.82"/>
    <x v="1"/>
    <x v="0"/>
  </r>
  <r>
    <n v="15640059"/>
    <n v="606"/>
    <s v="France"/>
    <s v="Male"/>
    <n v="40"/>
    <n v="5"/>
    <n v="0"/>
    <n v="2"/>
    <n v="1"/>
    <n v="1"/>
    <n v="70899.27"/>
    <x v="1"/>
    <x v="0"/>
  </r>
  <r>
    <n v="15733616"/>
    <n v="806"/>
    <s v="France"/>
    <s v="Male"/>
    <n v="40"/>
    <n v="5"/>
    <n v="80613.929999999993"/>
    <n v="1"/>
    <n v="1"/>
    <n v="1"/>
    <n v="142838.64000000001"/>
    <x v="1"/>
    <x v="0"/>
  </r>
  <r>
    <n v="15655339"/>
    <n v="566"/>
    <s v="France"/>
    <s v="Male"/>
    <n v="36"/>
    <n v="1"/>
    <n v="142120.91"/>
    <n v="1"/>
    <n v="1"/>
    <n v="0"/>
    <n v="79616.37"/>
    <x v="1"/>
    <x v="0"/>
  </r>
  <r>
    <n v="15640442"/>
    <n v="717"/>
    <s v="France"/>
    <s v="Male"/>
    <n v="31"/>
    <n v="4"/>
    <n v="129722.57"/>
    <n v="1"/>
    <n v="0"/>
    <n v="0"/>
    <n v="41176.6"/>
    <x v="1"/>
    <x v="0"/>
  </r>
  <r>
    <n v="15803764"/>
    <n v="561"/>
    <s v="France"/>
    <s v="Male"/>
    <n v="28"/>
    <n v="7"/>
    <n v="0"/>
    <n v="2"/>
    <n v="1"/>
    <n v="0"/>
    <n v="7797.01"/>
    <x v="1"/>
    <x v="0"/>
  </r>
  <r>
    <n v="15669516"/>
    <n v="746"/>
    <s v="Spain"/>
    <s v="Male"/>
    <n v="36"/>
    <n v="2"/>
    <n v="0"/>
    <n v="2"/>
    <n v="1"/>
    <n v="1"/>
    <n v="16436.560000000001"/>
    <x v="1"/>
    <x v="0"/>
  </r>
  <r>
    <n v="15646161"/>
    <n v="673"/>
    <s v="Spain"/>
    <s v="Female"/>
    <n v="37"/>
    <n v="8"/>
    <n v="0"/>
    <n v="2"/>
    <n v="1"/>
    <n v="1"/>
    <n v="183318.79"/>
    <x v="1"/>
    <x v="0"/>
  </r>
  <r>
    <n v="15795149"/>
    <n v="703"/>
    <s v="France"/>
    <s v="Male"/>
    <n v="28"/>
    <n v="2"/>
    <n v="81173.83"/>
    <n v="2"/>
    <n v="0"/>
    <n v="1"/>
    <n v="162812.16"/>
    <x v="1"/>
    <x v="0"/>
  </r>
  <r>
    <n v="15622834"/>
    <n v="678"/>
    <s v="France"/>
    <s v="Female"/>
    <n v="35"/>
    <n v="4"/>
    <n v="0"/>
    <n v="1"/>
    <n v="1"/>
    <n v="0"/>
    <n v="125518.32"/>
    <x v="1"/>
    <x v="0"/>
  </r>
  <r>
    <n v="15599195"/>
    <n v="582"/>
    <s v="Germany"/>
    <s v="Male"/>
    <n v="32"/>
    <n v="1"/>
    <n v="88938.62"/>
    <n v="1"/>
    <n v="1"/>
    <n v="1"/>
    <n v="10054.530000000001"/>
    <x v="1"/>
    <x v="0"/>
  </r>
  <r>
    <n v="15633064"/>
    <n v="438"/>
    <s v="France"/>
    <s v="Female"/>
    <n v="36"/>
    <n v="4"/>
    <n v="0"/>
    <n v="2"/>
    <n v="1"/>
    <n v="0"/>
    <n v="64420.5"/>
    <x v="1"/>
    <x v="0"/>
  </r>
  <r>
    <n v="15782569"/>
    <n v="687"/>
    <s v="France"/>
    <s v="Female"/>
    <n v="72"/>
    <n v="9"/>
    <n v="0"/>
    <n v="1"/>
    <n v="0"/>
    <n v="1"/>
    <n v="69829.399999999994"/>
    <x v="1"/>
    <x v="0"/>
  </r>
  <r>
    <n v="15650288"/>
    <n v="634"/>
    <s v="Germany"/>
    <s v="Male"/>
    <n v="35"/>
    <n v="6"/>
    <n v="116269.01"/>
    <n v="1"/>
    <n v="1"/>
    <n v="0"/>
    <n v="129964.94"/>
    <x v="1"/>
    <x v="0"/>
  </r>
  <r>
    <n v="15707473"/>
    <n v="850"/>
    <s v="Germany"/>
    <s v="Female"/>
    <n v="48"/>
    <n v="6"/>
    <n v="111962.99"/>
    <n v="1"/>
    <n v="1"/>
    <n v="0"/>
    <n v="111755.8"/>
    <x v="1"/>
    <x v="0"/>
  </r>
  <r>
    <n v="15711309"/>
    <n v="574"/>
    <s v="Germany"/>
    <s v="Male"/>
    <n v="33"/>
    <n v="3"/>
    <n v="129834.67"/>
    <n v="1"/>
    <n v="1"/>
    <n v="0"/>
    <n v="193131.42"/>
    <x v="1"/>
    <x v="0"/>
  </r>
  <r>
    <n v="15613172"/>
    <n v="628"/>
    <s v="Germany"/>
    <s v="Male"/>
    <n v="27"/>
    <n v="5"/>
    <n v="95826.49"/>
    <n v="2"/>
    <n v="1"/>
    <n v="0"/>
    <n v="155996.96"/>
    <x v="1"/>
    <x v="0"/>
  </r>
  <r>
    <n v="15670039"/>
    <n v="509"/>
    <s v="Spain"/>
    <s v="Female"/>
    <n v="25"/>
    <n v="3"/>
    <n v="108738.71"/>
    <n v="2"/>
    <n v="1"/>
    <n v="0"/>
    <n v="106920.57"/>
    <x v="1"/>
    <x v="0"/>
  </r>
  <r>
    <n v="15611579"/>
    <n v="801"/>
    <s v="Spain"/>
    <s v="Male"/>
    <n v="42"/>
    <n v="4"/>
    <n v="141947.67000000001"/>
    <n v="1"/>
    <n v="1"/>
    <n v="1"/>
    <n v="10598.29"/>
    <x v="1"/>
    <x v="0"/>
  </r>
  <r>
    <n v="15672145"/>
    <n v="534"/>
    <s v="France"/>
    <s v="Female"/>
    <n v="34"/>
    <n v="7"/>
    <n v="121551.58"/>
    <n v="2"/>
    <n v="1"/>
    <n v="1"/>
    <n v="70179"/>
    <x v="1"/>
    <x v="0"/>
  </r>
  <r>
    <n v="15736601"/>
    <n v="716"/>
    <s v="France"/>
    <s v="Male"/>
    <n v="35"/>
    <n v="4"/>
    <n v="144428.87"/>
    <n v="1"/>
    <n v="1"/>
    <n v="0"/>
    <n v="134132.65"/>
    <x v="1"/>
    <x v="0"/>
  </r>
  <r>
    <n v="15624592"/>
    <n v="603"/>
    <s v="France"/>
    <s v="Male"/>
    <n v="31"/>
    <n v="8"/>
    <n v="0"/>
    <n v="2"/>
    <n v="1"/>
    <n v="1"/>
    <n v="169915.02"/>
    <x v="1"/>
    <x v="0"/>
  </r>
  <r>
    <n v="15624170"/>
    <n v="639"/>
    <s v="France"/>
    <s v="Female"/>
    <n v="38"/>
    <n v="4"/>
    <n v="81550.94"/>
    <n v="2"/>
    <n v="0"/>
    <n v="1"/>
    <n v="118974.77"/>
    <x v="1"/>
    <x v="0"/>
  </r>
  <r>
    <n v="15665678"/>
    <n v="607"/>
    <s v="Spain"/>
    <s v="Male"/>
    <n v="36"/>
    <n v="8"/>
    <n v="158261.68"/>
    <n v="1"/>
    <n v="1"/>
    <n v="1"/>
    <n v="76744.72"/>
    <x v="1"/>
    <x v="0"/>
  </r>
  <r>
    <n v="15784209"/>
    <n v="497"/>
    <s v="France"/>
    <s v="Male"/>
    <n v="47"/>
    <n v="6"/>
    <n v="0"/>
    <n v="1"/>
    <n v="1"/>
    <n v="1"/>
    <n v="90055.08"/>
    <x v="1"/>
    <x v="0"/>
  </r>
  <r>
    <n v="15810845"/>
    <n v="636"/>
    <s v="France"/>
    <s v="Male"/>
    <n v="42"/>
    <n v="2"/>
    <n v="0"/>
    <n v="2"/>
    <n v="1"/>
    <n v="1"/>
    <n v="55470.78"/>
    <x v="1"/>
    <x v="0"/>
  </r>
  <r>
    <n v="15567367"/>
    <n v="601"/>
    <s v="Germany"/>
    <s v="Female"/>
    <n v="42"/>
    <n v="9"/>
    <n v="133636.16"/>
    <n v="1"/>
    <n v="0"/>
    <n v="1"/>
    <n v="103315.74"/>
    <x v="1"/>
    <x v="0"/>
  </r>
  <r>
    <n v="15771977"/>
    <n v="730"/>
    <s v="France"/>
    <s v="Female"/>
    <n v="39"/>
    <n v="1"/>
    <n v="99010.67"/>
    <n v="1"/>
    <n v="1"/>
    <n v="0"/>
    <n v="194945.8"/>
    <x v="1"/>
    <x v="0"/>
  </r>
  <r>
    <n v="15732778"/>
    <n v="468"/>
    <s v="Germany"/>
    <s v="Male"/>
    <n v="29"/>
    <n v="1"/>
    <n v="111681.98"/>
    <n v="2"/>
    <n v="1"/>
    <n v="1"/>
    <n v="195711.16"/>
    <x v="1"/>
    <x v="0"/>
  </r>
  <r>
    <n v="15689614"/>
    <n v="687"/>
    <s v="Spain"/>
    <s v="Female"/>
    <n v="63"/>
    <n v="1"/>
    <n v="137715.66"/>
    <n v="1"/>
    <n v="1"/>
    <n v="1"/>
    <n v="37938.74"/>
    <x v="1"/>
    <x v="0"/>
  </r>
  <r>
    <n v="15566091"/>
    <n v="545"/>
    <s v="Spain"/>
    <s v="Female"/>
    <n v="32"/>
    <n v="4"/>
    <n v="0"/>
    <n v="1"/>
    <n v="1"/>
    <n v="0"/>
    <n v="94739.199999999997"/>
    <x v="1"/>
    <x v="0"/>
  </r>
  <r>
    <n v="15715951"/>
    <n v="562"/>
    <s v="France"/>
    <s v="Male"/>
    <n v="42"/>
    <n v="2"/>
    <n v="100238.35"/>
    <n v="1"/>
    <n v="0"/>
    <n v="0"/>
    <n v="86797.41"/>
    <x v="1"/>
    <x v="0"/>
  </r>
  <r>
    <n v="15628303"/>
    <n v="738"/>
    <s v="Spain"/>
    <s v="Male"/>
    <n v="35"/>
    <n v="3"/>
    <n v="0"/>
    <n v="1"/>
    <n v="1"/>
    <n v="1"/>
    <n v="15650.73"/>
    <x v="1"/>
    <x v="0"/>
  </r>
  <r>
    <n v="15724944"/>
    <n v="663"/>
    <s v="France"/>
    <s v="Male"/>
    <n v="34"/>
    <n v="7"/>
    <n v="0"/>
    <n v="2"/>
    <n v="1"/>
    <n v="1"/>
    <n v="180427.24"/>
    <x v="1"/>
    <x v="0"/>
  </r>
  <r>
    <n v="15774510"/>
    <n v="714"/>
    <s v="France"/>
    <s v="Female"/>
    <n v="31"/>
    <n v="4"/>
    <n v="125169.26"/>
    <n v="1"/>
    <n v="1"/>
    <n v="1"/>
    <n v="106636.89"/>
    <x v="1"/>
    <x v="0"/>
  </r>
  <r>
    <n v="15786170"/>
    <n v="659"/>
    <s v="France"/>
    <s v="Male"/>
    <n v="31"/>
    <n v="4"/>
    <n v="118342.26"/>
    <n v="1"/>
    <n v="0"/>
    <n v="0"/>
    <n v="161574.19"/>
    <x v="1"/>
    <x v="0"/>
  </r>
  <r>
    <n v="15782390"/>
    <n v="621"/>
    <s v="France"/>
    <s v="Female"/>
    <n v="40"/>
    <n v="6"/>
    <n v="0"/>
    <n v="1"/>
    <n v="1"/>
    <n v="0"/>
    <n v="155155.25"/>
    <x v="1"/>
    <x v="0"/>
  </r>
  <r>
    <n v="15586310"/>
    <n v="578"/>
    <s v="France"/>
    <s v="Male"/>
    <n v="30"/>
    <n v="4"/>
    <n v="169462.09"/>
    <n v="1"/>
    <n v="1"/>
    <n v="0"/>
    <n v="112187.11"/>
    <x v="1"/>
    <x v="0"/>
  </r>
  <r>
    <n v="15568240"/>
    <n v="492"/>
    <s v="Germany"/>
    <s v="Female"/>
    <n v="30"/>
    <n v="10"/>
    <n v="77168.87"/>
    <n v="2"/>
    <n v="0"/>
    <n v="1"/>
    <n v="146700.22"/>
    <x v="1"/>
    <x v="0"/>
  </r>
  <r>
    <n v="15634632"/>
    <n v="711"/>
    <s v="France"/>
    <s v="Male"/>
    <n v="38"/>
    <n v="3"/>
    <n v="0"/>
    <n v="2"/>
    <n v="1"/>
    <n v="0"/>
    <n v="68487.509999999995"/>
    <x v="1"/>
    <x v="0"/>
  </r>
  <r>
    <n v="15692926"/>
    <n v="498"/>
    <s v="Germany"/>
    <s v="Male"/>
    <n v="25"/>
    <n v="8"/>
    <n v="121702.73"/>
    <n v="1"/>
    <n v="1"/>
    <n v="1"/>
    <n v="132210.49"/>
    <x v="1"/>
    <x v="0"/>
  </r>
  <r>
    <n v="15659098"/>
    <n v="669"/>
    <s v="France"/>
    <s v="Male"/>
    <n v="30"/>
    <n v="7"/>
    <n v="95128.86"/>
    <n v="1"/>
    <n v="0"/>
    <n v="0"/>
    <n v="19799.259999999998"/>
    <x v="1"/>
    <x v="0"/>
  </r>
  <r>
    <n v="15630910"/>
    <n v="800"/>
    <s v="France"/>
    <s v="Female"/>
    <n v="49"/>
    <n v="7"/>
    <n v="108007.36"/>
    <n v="1"/>
    <n v="0"/>
    <n v="0"/>
    <n v="47125.11"/>
    <x v="1"/>
    <x v="0"/>
  </r>
  <r>
    <n v="15726234"/>
    <n v="708"/>
    <s v="Spain"/>
    <s v="Female"/>
    <n v="41"/>
    <n v="5"/>
    <n v="0"/>
    <n v="1"/>
    <n v="0"/>
    <n v="1"/>
    <n v="157003.99"/>
    <x v="1"/>
    <x v="0"/>
  </r>
  <r>
    <n v="15768193"/>
    <n v="585"/>
    <s v="Germany"/>
    <s v="Male"/>
    <n v="36"/>
    <n v="5"/>
    <n v="146050.97"/>
    <n v="2"/>
    <n v="0"/>
    <n v="0"/>
    <n v="86424.57"/>
    <x v="1"/>
    <x v="0"/>
  </r>
  <r>
    <n v="15747867"/>
    <n v="583"/>
    <s v="France"/>
    <s v="Male"/>
    <n v="24"/>
    <n v="9"/>
    <n v="135125.28"/>
    <n v="1"/>
    <n v="0"/>
    <n v="0"/>
    <n v="89801.9"/>
    <x v="1"/>
    <x v="0"/>
  </r>
  <r>
    <n v="15766908"/>
    <n v="488"/>
    <s v="Germany"/>
    <s v="Male"/>
    <n v="32"/>
    <n v="3"/>
    <n v="114540.38"/>
    <n v="1"/>
    <n v="1"/>
    <n v="0"/>
    <n v="92568.07"/>
    <x v="1"/>
    <x v="0"/>
  </r>
  <r>
    <n v="15587421"/>
    <n v="687"/>
    <s v="Germany"/>
    <s v="Female"/>
    <n v="34"/>
    <n v="7"/>
    <n v="111388.18"/>
    <n v="2"/>
    <n v="1"/>
    <n v="0"/>
    <n v="148564.76"/>
    <x v="1"/>
    <x v="0"/>
  </r>
  <r>
    <n v="15678910"/>
    <n v="680"/>
    <s v="France"/>
    <s v="Female"/>
    <n v="30"/>
    <n v="8"/>
    <n v="141441.75"/>
    <n v="1"/>
    <n v="1"/>
    <n v="1"/>
    <n v="16278.97"/>
    <x v="1"/>
    <x v="0"/>
  </r>
  <r>
    <n v="15589030"/>
    <n v="649"/>
    <s v="France"/>
    <s v="Male"/>
    <n v="47"/>
    <n v="1"/>
    <n v="0"/>
    <n v="2"/>
    <n v="1"/>
    <n v="1"/>
    <n v="145593.85"/>
    <x v="1"/>
    <x v="0"/>
  </r>
  <r>
    <n v="15767432"/>
    <n v="711"/>
    <s v="France"/>
    <s v="Female"/>
    <n v="25"/>
    <n v="7"/>
    <n v="0"/>
    <n v="3"/>
    <n v="1"/>
    <n v="1"/>
    <n v="9679.2800000000007"/>
    <x v="1"/>
    <x v="1"/>
  </r>
  <r>
    <n v="15636731"/>
    <n v="714"/>
    <s v="Germany"/>
    <s v="Female"/>
    <n v="36"/>
    <n v="1"/>
    <n v="101609.01"/>
    <n v="2"/>
    <n v="1"/>
    <n v="1"/>
    <n v="447.73"/>
    <x v="1"/>
    <x v="0"/>
  </r>
  <r>
    <n v="15630053"/>
    <n v="656"/>
    <s v="France"/>
    <s v="Male"/>
    <n v="45"/>
    <n v="5"/>
    <n v="127864.4"/>
    <n v="1"/>
    <n v="1"/>
    <n v="0"/>
    <n v="87107.57"/>
    <x v="1"/>
    <x v="0"/>
  </r>
  <r>
    <n v="15651001"/>
    <n v="725"/>
    <s v="Germany"/>
    <s v="Female"/>
    <n v="39"/>
    <n v="5"/>
    <n v="116803.8"/>
    <n v="1"/>
    <n v="1"/>
    <n v="0"/>
    <n v="124052.97"/>
    <x v="1"/>
    <x v="0"/>
  </r>
  <r>
    <n v="15723654"/>
    <n v="773"/>
    <s v="France"/>
    <s v="Male"/>
    <n v="25"/>
    <n v="2"/>
    <n v="135903.32999999999"/>
    <n v="1"/>
    <n v="1"/>
    <n v="0"/>
    <n v="73656.38"/>
    <x v="1"/>
    <x v="0"/>
  </r>
  <r>
    <n v="15740476"/>
    <n v="659"/>
    <s v="Germany"/>
    <s v="Female"/>
    <n v="32"/>
    <n v="3"/>
    <n v="150923.74"/>
    <n v="2"/>
    <n v="0"/>
    <n v="1"/>
    <n v="174652.51"/>
    <x v="1"/>
    <x v="0"/>
  </r>
  <r>
    <n v="15724282"/>
    <n v="540"/>
    <s v="Germany"/>
    <s v="Male"/>
    <n v="44"/>
    <n v="3"/>
    <n v="164113.04"/>
    <n v="2"/>
    <n v="1"/>
    <n v="1"/>
    <n v="12120.79"/>
    <x v="1"/>
    <x v="0"/>
  </r>
  <r>
    <n v="15624729"/>
    <n v="594"/>
    <s v="France"/>
    <s v="Male"/>
    <n v="27"/>
    <n v="0"/>
    <n v="197041.8"/>
    <n v="1"/>
    <n v="0"/>
    <n v="0"/>
    <n v="151912.49"/>
    <x v="1"/>
    <x v="0"/>
  </r>
  <r>
    <n v="15728505"/>
    <n v="601"/>
    <s v="France"/>
    <s v="Male"/>
    <n v="44"/>
    <n v="1"/>
    <n v="100486.18"/>
    <n v="2"/>
    <n v="1"/>
    <n v="1"/>
    <n v="62678.53"/>
    <x v="1"/>
    <x v="0"/>
  </r>
  <r>
    <n v="15647099"/>
    <n v="633"/>
    <s v="France"/>
    <s v="Female"/>
    <n v="37"/>
    <n v="9"/>
    <n v="156091.97"/>
    <n v="1"/>
    <n v="1"/>
    <n v="0"/>
    <n v="72008.61"/>
    <x v="1"/>
    <x v="0"/>
  </r>
  <r>
    <n v="15731522"/>
    <n v="771"/>
    <s v="Spain"/>
    <s v="Female"/>
    <n v="67"/>
    <n v="8"/>
    <n v="0"/>
    <n v="2"/>
    <n v="1"/>
    <n v="1"/>
    <n v="51219.8"/>
    <x v="1"/>
    <x v="0"/>
  </r>
  <r>
    <n v="15690452"/>
    <n v="605"/>
    <s v="France"/>
    <s v="Male"/>
    <n v="52"/>
    <n v="1"/>
    <n v="63349.75"/>
    <n v="1"/>
    <n v="1"/>
    <n v="0"/>
    <n v="108887.44"/>
    <x v="1"/>
    <x v="0"/>
  </r>
  <r>
    <n v="15644572"/>
    <n v="501"/>
    <s v="France"/>
    <s v="Male"/>
    <n v="40"/>
    <n v="4"/>
    <n v="125832.2"/>
    <n v="1"/>
    <n v="1"/>
    <n v="1"/>
    <n v="100433.83"/>
    <x v="1"/>
    <x v="0"/>
  </r>
  <r>
    <n v="15754849"/>
    <n v="776"/>
    <s v="Germany"/>
    <s v="Female"/>
    <n v="32"/>
    <n v="4"/>
    <n v="109421.13"/>
    <n v="2"/>
    <n v="1"/>
    <n v="1"/>
    <n v="126517.46"/>
    <x v="1"/>
    <x v="0"/>
  </r>
  <r>
    <n v="15785798"/>
    <n v="850"/>
    <s v="France"/>
    <s v="Male"/>
    <n v="40"/>
    <n v="9"/>
    <n v="0"/>
    <n v="2"/>
    <n v="0"/>
    <n v="1"/>
    <n v="119232.33"/>
    <x v="1"/>
    <x v="0"/>
  </r>
  <r>
    <n v="15697183"/>
    <n v="685"/>
    <s v="Spain"/>
    <s v="Male"/>
    <n v="43"/>
    <n v="9"/>
    <n v="0"/>
    <n v="2"/>
    <n v="1"/>
    <n v="0"/>
    <n v="107811.28"/>
    <x v="1"/>
    <x v="0"/>
  </r>
  <r>
    <n v="15730059"/>
    <n v="638"/>
    <s v="Spain"/>
    <s v="Male"/>
    <n v="44"/>
    <n v="9"/>
    <n v="77637.350000000006"/>
    <n v="2"/>
    <n v="1"/>
    <n v="1"/>
    <n v="111346.22"/>
    <x v="1"/>
    <x v="0"/>
  </r>
  <r>
    <n v="15805449"/>
    <n v="594"/>
    <s v="France"/>
    <s v="Male"/>
    <n v="38"/>
    <n v="4"/>
    <n v="0"/>
    <n v="2"/>
    <n v="0"/>
    <n v="0"/>
    <n v="186884.04"/>
    <x v="1"/>
    <x v="0"/>
  </r>
  <r>
    <n v="15732628"/>
    <n v="745"/>
    <s v="France"/>
    <s v="Male"/>
    <n v="46"/>
    <n v="2"/>
    <n v="122220.19"/>
    <n v="1"/>
    <n v="1"/>
    <n v="1"/>
    <n v="118024.1"/>
    <x v="1"/>
    <x v="0"/>
  </r>
  <r>
    <n v="15586959"/>
    <n v="468"/>
    <s v="France"/>
    <s v="Female"/>
    <n v="42"/>
    <n v="5"/>
    <n v="0"/>
    <n v="2"/>
    <n v="1"/>
    <n v="0"/>
    <n v="125305.34"/>
    <x v="1"/>
    <x v="0"/>
  </r>
  <r>
    <n v="15806964"/>
    <n v="702"/>
    <s v="France"/>
    <s v="Male"/>
    <n v="45"/>
    <n v="0"/>
    <n v="80793.58"/>
    <n v="1"/>
    <n v="1"/>
    <n v="1"/>
    <n v="27474.81"/>
    <x v="1"/>
    <x v="0"/>
  </r>
  <r>
    <n v="15575024"/>
    <n v="503"/>
    <s v="France"/>
    <s v="Male"/>
    <n v="29"/>
    <n v="3"/>
    <n v="0"/>
    <n v="2"/>
    <n v="1"/>
    <n v="1"/>
    <n v="143954.99"/>
    <x v="1"/>
    <x v="0"/>
  </r>
  <r>
    <n v="15804771"/>
    <n v="614"/>
    <s v="France"/>
    <s v="Male"/>
    <n v="51"/>
    <n v="4"/>
    <n v="40685.919999999998"/>
    <n v="1"/>
    <n v="1"/>
    <n v="1"/>
    <n v="46775.28"/>
    <x v="1"/>
    <x v="0"/>
  </r>
  <r>
    <n v="15745196"/>
    <n v="571"/>
    <s v="France"/>
    <s v="Female"/>
    <n v="35"/>
    <n v="8"/>
    <n v="0"/>
    <n v="2"/>
    <n v="0"/>
    <n v="0"/>
    <n v="84569.13"/>
    <x v="1"/>
    <x v="0"/>
  </r>
  <r>
    <n v="15668747"/>
    <n v="702"/>
    <s v="France"/>
    <s v="Female"/>
    <n v="46"/>
    <n v="9"/>
    <n v="98444.19"/>
    <n v="1"/>
    <n v="0"/>
    <n v="1"/>
    <n v="109563.28"/>
    <x v="1"/>
    <x v="0"/>
  </r>
  <r>
    <n v="15811127"/>
    <n v="521"/>
    <s v="France"/>
    <s v="Male"/>
    <n v="35"/>
    <n v="6"/>
    <n v="96423.84"/>
    <n v="1"/>
    <n v="1"/>
    <n v="0"/>
    <n v="10488.44"/>
    <x v="1"/>
    <x v="0"/>
  </r>
  <r>
    <n v="15602312"/>
    <n v="605"/>
    <s v="Spain"/>
    <s v="Male"/>
    <n v="33"/>
    <n v="5"/>
    <n v="150092.79999999999"/>
    <n v="1"/>
    <n v="0"/>
    <n v="0"/>
    <n v="71862.789999999994"/>
    <x v="1"/>
    <x v="0"/>
  </r>
  <r>
    <n v="15709295"/>
    <n v="697"/>
    <s v="Spain"/>
    <s v="Female"/>
    <n v="25"/>
    <n v="5"/>
    <n v="82931.850000000006"/>
    <n v="2"/>
    <n v="1"/>
    <n v="1"/>
    <n v="128373.88"/>
    <x v="1"/>
    <x v="0"/>
  </r>
  <r>
    <n v="15770811"/>
    <n v="519"/>
    <s v="France"/>
    <s v="Male"/>
    <n v="36"/>
    <n v="9"/>
    <n v="0"/>
    <n v="2"/>
    <n v="0"/>
    <n v="1"/>
    <n v="145562.4"/>
    <x v="1"/>
    <x v="0"/>
  </r>
  <r>
    <n v="15725511"/>
    <n v="559"/>
    <s v="France"/>
    <s v="Female"/>
    <n v="31"/>
    <n v="3"/>
    <n v="127070.73"/>
    <n v="1"/>
    <n v="0"/>
    <n v="1"/>
    <n v="160941.78"/>
    <x v="1"/>
    <x v="0"/>
  </r>
  <r>
    <n v="15653857"/>
    <n v="498"/>
    <s v="France"/>
    <s v="Male"/>
    <n v="34"/>
    <n v="2"/>
    <n v="0"/>
    <n v="2"/>
    <n v="1"/>
    <n v="1"/>
    <n v="148528.24"/>
    <x v="1"/>
    <x v="0"/>
  </r>
  <r>
    <n v="15708608"/>
    <n v="799"/>
    <s v="France"/>
    <s v="Female"/>
    <n v="22"/>
    <n v="8"/>
    <n v="174185.98"/>
    <n v="2"/>
    <n v="0"/>
    <n v="1"/>
    <n v="192633.85"/>
    <x v="1"/>
    <x v="0"/>
  </r>
  <r>
    <n v="15736112"/>
    <n v="519"/>
    <s v="Spain"/>
    <s v="Female"/>
    <n v="57"/>
    <n v="2"/>
    <n v="119035.35"/>
    <n v="2"/>
    <n v="1"/>
    <n v="1"/>
    <n v="29871.79"/>
    <x v="1"/>
    <x v="0"/>
  </r>
  <r>
    <n v="15788448"/>
    <n v="490"/>
    <s v="Spain"/>
    <s v="Male"/>
    <n v="31"/>
    <n v="3"/>
    <n v="145260.23000000001"/>
    <n v="1"/>
    <n v="0"/>
    <n v="1"/>
    <n v="114066.77"/>
    <x v="1"/>
    <x v="0"/>
  </r>
  <r>
    <n v="15595766"/>
    <n v="527"/>
    <s v="Spain"/>
    <s v="Male"/>
    <n v="37"/>
    <n v="5"/>
    <n v="93722.73"/>
    <n v="2"/>
    <n v="1"/>
    <n v="1"/>
    <n v="139093.73000000001"/>
    <x v="1"/>
    <x v="0"/>
  </r>
  <r>
    <n v="15641122"/>
    <n v="684"/>
    <s v="France"/>
    <s v="Male"/>
    <n v="30"/>
    <n v="2"/>
    <n v="0"/>
    <n v="2"/>
    <n v="1"/>
    <n v="0"/>
    <n v="83473.820000000007"/>
    <x v="1"/>
    <x v="0"/>
  </r>
  <r>
    <n v="15576313"/>
    <n v="486"/>
    <s v="Germany"/>
    <s v="Female"/>
    <n v="40"/>
    <n v="9"/>
    <n v="71340.09"/>
    <n v="1"/>
    <n v="1"/>
    <n v="0"/>
    <n v="76192.210000000006"/>
    <x v="1"/>
    <x v="0"/>
  </r>
  <r>
    <n v="15799515"/>
    <n v="652"/>
    <s v="France"/>
    <s v="Female"/>
    <n v="48"/>
    <n v="8"/>
    <n v="133297.24"/>
    <n v="1"/>
    <n v="1"/>
    <n v="0"/>
    <n v="77764.37"/>
    <x v="1"/>
    <x v="0"/>
  </r>
  <r>
    <n v="15705512"/>
    <n v="668"/>
    <s v="Germany"/>
    <s v="Female"/>
    <n v="37"/>
    <n v="6"/>
    <n v="167864.4"/>
    <n v="1"/>
    <n v="1"/>
    <n v="0"/>
    <n v="115638.29"/>
    <x v="1"/>
    <x v="0"/>
  </r>
  <r>
    <n v="15607178"/>
    <n v="850"/>
    <s v="Germany"/>
    <s v="Male"/>
    <n v="38"/>
    <n v="3"/>
    <n v="54901.01"/>
    <n v="1"/>
    <n v="1"/>
    <n v="1"/>
    <n v="140075.54999999999"/>
    <x v="1"/>
    <x v="0"/>
  </r>
  <r>
    <n v="15717046"/>
    <n v="741"/>
    <s v="Spain"/>
    <s v="Male"/>
    <n v="53"/>
    <n v="3"/>
    <n v="0"/>
    <n v="2"/>
    <n v="1"/>
    <n v="1"/>
    <n v="38913.68"/>
    <x v="1"/>
    <x v="0"/>
  </r>
  <r>
    <n v="15803716"/>
    <n v="706"/>
    <s v="Spain"/>
    <s v="Male"/>
    <n v="28"/>
    <n v="3"/>
    <n v="0"/>
    <n v="2"/>
    <n v="0"/>
    <n v="1"/>
    <n v="181543.67"/>
    <x v="1"/>
    <x v="0"/>
  </r>
  <r>
    <n v="15684484"/>
    <n v="543"/>
    <s v="France"/>
    <s v="Male"/>
    <n v="22"/>
    <n v="8"/>
    <n v="0"/>
    <n v="2"/>
    <n v="0"/>
    <n v="0"/>
    <n v="127587.22"/>
    <x v="1"/>
    <x v="0"/>
  </r>
  <r>
    <n v="15748936"/>
    <n v="709"/>
    <s v="Spain"/>
    <s v="Female"/>
    <n v="45"/>
    <n v="2"/>
    <n v="0"/>
    <n v="2"/>
    <n v="0"/>
    <n v="1"/>
    <n v="162922.65"/>
    <x v="1"/>
    <x v="0"/>
  </r>
  <r>
    <n v="15721024"/>
    <n v="642"/>
    <s v="France"/>
    <s v="Male"/>
    <n v="26"/>
    <n v="0"/>
    <n v="0"/>
    <n v="1"/>
    <n v="0"/>
    <n v="0"/>
    <n v="47472.68"/>
    <x v="1"/>
    <x v="0"/>
  </r>
  <r>
    <n v="15657566"/>
    <n v="634"/>
    <s v="Germany"/>
    <s v="Male"/>
    <n v="24"/>
    <n v="8"/>
    <n v="103097.85"/>
    <n v="1"/>
    <n v="1"/>
    <n v="1"/>
    <n v="157577.29"/>
    <x v="1"/>
    <x v="0"/>
  </r>
  <r>
    <n v="15628034"/>
    <n v="629"/>
    <s v="France"/>
    <s v="Female"/>
    <n v="37"/>
    <n v="6"/>
    <n v="129101.3"/>
    <n v="1"/>
    <n v="1"/>
    <n v="1"/>
    <n v="23971.33"/>
    <x v="1"/>
    <x v="0"/>
  </r>
  <r>
    <n v="15641009"/>
    <n v="544"/>
    <s v="France"/>
    <s v="Male"/>
    <n v="37"/>
    <n v="3"/>
    <n v="84496.71"/>
    <n v="1"/>
    <n v="0"/>
    <n v="0"/>
    <n v="79972.09"/>
    <x v="1"/>
    <x v="0"/>
  </r>
  <r>
    <n v="15692132"/>
    <n v="717"/>
    <s v="Spain"/>
    <s v="Female"/>
    <n v="22"/>
    <n v="6"/>
    <n v="101060.25"/>
    <n v="1"/>
    <n v="0"/>
    <n v="1"/>
    <n v="84699.56"/>
    <x v="1"/>
    <x v="0"/>
  </r>
  <r>
    <n v="15810864"/>
    <n v="700"/>
    <s v="France"/>
    <s v="Female"/>
    <n v="82"/>
    <n v="2"/>
    <n v="0"/>
    <n v="2"/>
    <n v="0"/>
    <n v="1"/>
    <n v="182055.36"/>
    <x v="1"/>
    <x v="0"/>
  </r>
  <r>
    <n v="15790299"/>
    <n v="592"/>
    <s v="Spain"/>
    <s v="Male"/>
    <n v="37"/>
    <n v="9"/>
    <n v="0"/>
    <n v="3"/>
    <n v="1"/>
    <n v="1"/>
    <n v="10656.89"/>
    <x v="1"/>
    <x v="1"/>
  </r>
  <r>
    <n v="15668893"/>
    <n v="782"/>
    <s v="France"/>
    <s v="Male"/>
    <n v="39"/>
    <n v="8"/>
    <n v="0"/>
    <n v="2"/>
    <n v="1"/>
    <n v="1"/>
    <n v="33949.67"/>
    <x v="1"/>
    <x v="0"/>
  </r>
  <r>
    <n v="15746490"/>
    <n v="648"/>
    <s v="Spain"/>
    <s v="Female"/>
    <n v="53"/>
    <n v="6"/>
    <n v="111201.41"/>
    <n v="1"/>
    <n v="1"/>
    <n v="1"/>
    <n v="121542.29"/>
    <x v="1"/>
    <x v="0"/>
  </r>
  <r>
    <n v="15611325"/>
    <n v="682"/>
    <s v="Germany"/>
    <s v="Male"/>
    <n v="24"/>
    <n v="9"/>
    <n v="57929.81"/>
    <n v="2"/>
    <n v="0"/>
    <n v="0"/>
    <n v="53134.3"/>
    <x v="1"/>
    <x v="0"/>
  </r>
  <r>
    <n v="15606149"/>
    <n v="571"/>
    <s v="Germany"/>
    <s v="Female"/>
    <n v="66"/>
    <n v="9"/>
    <n v="111577.01"/>
    <n v="1"/>
    <n v="0"/>
    <n v="1"/>
    <n v="189271.9"/>
    <x v="1"/>
    <x v="0"/>
  </r>
  <r>
    <n v="15768104"/>
    <n v="788"/>
    <s v="Spain"/>
    <s v="Male"/>
    <n v="37"/>
    <n v="8"/>
    <n v="141541.25"/>
    <n v="1"/>
    <n v="0"/>
    <n v="0"/>
    <n v="66013.27"/>
    <x v="1"/>
    <x v="0"/>
  </r>
  <r>
    <n v="15685357"/>
    <n v="750"/>
    <s v="Spain"/>
    <s v="Female"/>
    <n v="36"/>
    <n v="8"/>
    <n v="112940.07"/>
    <n v="1"/>
    <n v="0"/>
    <n v="1"/>
    <n v="9855.81"/>
    <x v="1"/>
    <x v="0"/>
  </r>
  <r>
    <n v="15600781"/>
    <n v="699"/>
    <s v="Germany"/>
    <s v="Male"/>
    <n v="34"/>
    <n v="4"/>
    <n v="185173.81"/>
    <n v="2"/>
    <n v="1"/>
    <n v="0"/>
    <n v="120834.48"/>
    <x v="1"/>
    <x v="0"/>
  </r>
  <r>
    <n v="15763274"/>
    <n v="661"/>
    <s v="France"/>
    <s v="Male"/>
    <n v="48"/>
    <n v="3"/>
    <n v="120320.54"/>
    <n v="1"/>
    <n v="0"/>
    <n v="0"/>
    <n v="96463.25"/>
    <x v="1"/>
    <x v="0"/>
  </r>
  <r>
    <n v="15780628"/>
    <n v="633"/>
    <s v="France"/>
    <s v="Female"/>
    <n v="30"/>
    <n v="6"/>
    <n v="0"/>
    <n v="2"/>
    <n v="0"/>
    <n v="0"/>
    <n v="41642.29"/>
    <x v="1"/>
    <x v="0"/>
  </r>
  <r>
    <n v="15572265"/>
    <n v="646"/>
    <s v="Germany"/>
    <s v="Male"/>
    <n v="46"/>
    <n v="1"/>
    <n v="170826.55"/>
    <n v="2"/>
    <n v="1"/>
    <n v="0"/>
    <n v="45041.32"/>
    <x v="1"/>
    <x v="0"/>
  </r>
  <r>
    <n v="15676521"/>
    <n v="696"/>
    <s v="France"/>
    <s v="Female"/>
    <n v="31"/>
    <n v="8"/>
    <n v="0"/>
    <n v="2"/>
    <n v="0"/>
    <n v="0"/>
    <n v="191074.11"/>
    <x v="1"/>
    <x v="0"/>
  </r>
  <r>
    <n v="15582616"/>
    <n v="520"/>
    <s v="France"/>
    <s v="Female"/>
    <n v="38"/>
    <n v="4"/>
    <n v="0"/>
    <n v="2"/>
    <n v="1"/>
    <n v="0"/>
    <n v="56388.63"/>
    <x v="1"/>
    <x v="0"/>
  </r>
  <r>
    <n v="15787155"/>
    <n v="514"/>
    <s v="Spain"/>
    <s v="Male"/>
    <n v="30"/>
    <n v="7"/>
    <n v="0"/>
    <n v="1"/>
    <n v="0"/>
    <n v="1"/>
    <n v="125010.24000000001"/>
    <x v="1"/>
    <x v="0"/>
  </r>
  <r>
    <n v="15765297"/>
    <n v="766"/>
    <s v="Spain"/>
    <s v="Male"/>
    <n v="41"/>
    <n v="0"/>
    <n v="0"/>
    <n v="2"/>
    <n v="0"/>
    <n v="1"/>
    <n v="34283.230000000003"/>
    <x v="1"/>
    <x v="0"/>
  </r>
  <r>
    <n v="15599289"/>
    <n v="724"/>
    <s v="France"/>
    <s v="Female"/>
    <n v="37"/>
    <n v="10"/>
    <n v="68598.559999999998"/>
    <n v="1"/>
    <n v="1"/>
    <n v="0"/>
    <n v="157862.82"/>
    <x v="1"/>
    <x v="0"/>
  </r>
  <r>
    <n v="15625047"/>
    <n v="846"/>
    <s v="France"/>
    <s v="Female"/>
    <n v="38"/>
    <n v="5"/>
    <n v="0"/>
    <n v="1"/>
    <n v="1"/>
    <n v="1"/>
    <n v="187616.16"/>
    <x v="1"/>
    <x v="0"/>
  </r>
  <r>
    <n v="15633950"/>
    <n v="737"/>
    <s v="France"/>
    <s v="Male"/>
    <n v="41"/>
    <n v="1"/>
    <n v="101960.74"/>
    <n v="1"/>
    <n v="1"/>
    <n v="1"/>
    <n v="123547.28"/>
    <x v="1"/>
    <x v="0"/>
  </r>
  <r>
    <n v="15766205"/>
    <n v="550"/>
    <s v="Germany"/>
    <s v="Male"/>
    <n v="38"/>
    <n v="2"/>
    <n v="103391.38"/>
    <n v="1"/>
    <n v="0"/>
    <n v="1"/>
    <n v="90878.13"/>
    <x v="1"/>
    <x v="0"/>
  </r>
  <r>
    <n v="15672692"/>
    <n v="787"/>
    <s v="France"/>
    <s v="Female"/>
    <n v="42"/>
    <n v="10"/>
    <n v="145988.65"/>
    <n v="2"/>
    <n v="1"/>
    <n v="1"/>
    <n v="79510.37"/>
    <x v="1"/>
    <x v="0"/>
  </r>
  <r>
    <n v="15736816"/>
    <n v="756"/>
    <s v="Germany"/>
    <s v="Male"/>
    <n v="36"/>
    <n v="2"/>
    <n v="136815.64000000001"/>
    <n v="1"/>
    <n v="1"/>
    <n v="1"/>
    <n v="170041.95"/>
    <x v="1"/>
    <x v="0"/>
  </r>
  <r>
    <n v="15643696"/>
    <n v="611"/>
    <s v="France"/>
    <s v="Male"/>
    <n v="49"/>
    <n v="3"/>
    <n v="0"/>
    <n v="2"/>
    <n v="1"/>
    <n v="1"/>
    <n v="142917.54"/>
    <x v="1"/>
    <x v="0"/>
  </r>
  <r>
    <n v="15585215"/>
    <n v="763"/>
    <s v="France"/>
    <s v="Female"/>
    <n v="31"/>
    <n v="4"/>
    <n v="0"/>
    <n v="2"/>
    <n v="0"/>
    <n v="0"/>
    <n v="50404.72"/>
    <x v="1"/>
    <x v="0"/>
  </r>
  <r>
    <n v="15639788"/>
    <n v="577"/>
    <s v="France"/>
    <s v="Female"/>
    <n v="39"/>
    <n v="10"/>
    <n v="0"/>
    <n v="2"/>
    <n v="1"/>
    <n v="0"/>
    <n v="10553.31"/>
    <x v="1"/>
    <x v="0"/>
  </r>
  <r>
    <n v="15693683"/>
    <n v="814"/>
    <s v="Germany"/>
    <s v="Male"/>
    <n v="29"/>
    <n v="8"/>
    <n v="97086.399999999994"/>
    <n v="2"/>
    <n v="1"/>
    <n v="1"/>
    <n v="197276.13"/>
    <x v="1"/>
    <x v="0"/>
  </r>
  <r>
    <n v="15571002"/>
    <n v="706"/>
    <s v="France"/>
    <s v="Female"/>
    <n v="44"/>
    <n v="4"/>
    <n v="129605.99"/>
    <n v="1"/>
    <n v="0"/>
    <n v="0"/>
    <n v="69865.490000000005"/>
    <x v="1"/>
    <x v="0"/>
  </r>
  <r>
    <n v="15576256"/>
    <n v="582"/>
    <s v="France"/>
    <s v="Male"/>
    <n v="39"/>
    <n v="5"/>
    <n v="0"/>
    <n v="2"/>
    <n v="1"/>
    <n v="1"/>
    <n v="129892.93"/>
    <x v="1"/>
    <x v="0"/>
  </r>
  <r>
    <n v="15779659"/>
    <n v="625"/>
    <s v="France"/>
    <s v="Female"/>
    <n v="28"/>
    <n v="3"/>
    <n v="0"/>
    <n v="1"/>
    <n v="0"/>
    <n v="0"/>
    <n v="183646.41"/>
    <x v="1"/>
    <x v="0"/>
  </r>
  <r>
    <n v="15799217"/>
    <n v="791"/>
    <s v="Germany"/>
    <s v="Female"/>
    <n v="35"/>
    <n v="7"/>
    <n v="52436.2"/>
    <n v="1"/>
    <n v="1"/>
    <n v="0"/>
    <n v="161051.75"/>
    <x v="1"/>
    <x v="0"/>
  </r>
  <r>
    <n v="15765311"/>
    <n v="642"/>
    <s v="Spain"/>
    <s v="Male"/>
    <n v="34"/>
    <n v="8"/>
    <n v="0"/>
    <n v="1"/>
    <n v="1"/>
    <n v="0"/>
    <n v="72085.100000000006"/>
    <x v="1"/>
    <x v="0"/>
  </r>
  <r>
    <n v="15814275"/>
    <n v="685"/>
    <s v="France"/>
    <s v="Male"/>
    <n v="33"/>
    <n v="6"/>
    <n v="174912.72"/>
    <n v="1"/>
    <n v="1"/>
    <n v="1"/>
    <n v="43932.54"/>
    <x v="1"/>
    <x v="0"/>
  </r>
  <r>
    <n v="15752047"/>
    <n v="689"/>
    <s v="Germany"/>
    <s v="Male"/>
    <n v="33"/>
    <n v="2"/>
    <n v="161814.64000000001"/>
    <n v="2"/>
    <n v="1"/>
    <n v="0"/>
    <n v="169381.9"/>
    <x v="1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4">
  <r>
    <n v="15637476"/>
    <n v="683"/>
    <s v="Germany"/>
    <s v="Female"/>
    <n v="57"/>
    <n v="5"/>
    <n v="162448.69"/>
    <n v="1"/>
    <n v="0"/>
    <x v="0"/>
    <n v="9221.7800000000007"/>
    <x v="0"/>
    <x v="0"/>
    <n v="0"/>
    <x v="0"/>
    <n v="1"/>
    <n v="0"/>
  </r>
  <r>
    <n v="15759618"/>
    <n v="535"/>
    <s v="France"/>
    <s v="Female"/>
    <n v="48"/>
    <n v="9"/>
    <n v="0"/>
    <n v="1"/>
    <n v="1"/>
    <x v="0"/>
    <n v="149892.79"/>
    <x v="0"/>
    <x v="0"/>
    <n v="1"/>
    <x v="0"/>
    <n v="1"/>
    <n v="1"/>
  </r>
  <r>
    <n v="15628936"/>
    <n v="692"/>
    <s v="Spain"/>
    <s v="Male"/>
    <n v="28"/>
    <n v="9"/>
    <n v="118945.09"/>
    <n v="1"/>
    <n v="0"/>
    <x v="0"/>
    <n v="16064.25"/>
    <x v="0"/>
    <x v="0"/>
    <n v="0"/>
    <x v="0"/>
    <n v="0"/>
    <n v="1"/>
  </r>
  <r>
    <n v="15625426"/>
    <n v="754"/>
    <s v="Germany"/>
    <s v="Female"/>
    <n v="55"/>
    <n v="3"/>
    <n v="161608.81"/>
    <n v="1"/>
    <n v="1"/>
    <x v="0"/>
    <n v="8080.85"/>
    <x v="0"/>
    <x v="0"/>
    <n v="0"/>
    <x v="1"/>
    <n v="1"/>
    <n v="1"/>
  </r>
  <r>
    <n v="15589475"/>
    <n v="591"/>
    <s v="Spain"/>
    <s v="Female"/>
    <n v="39"/>
    <n v="3"/>
    <n v="0"/>
    <n v="3"/>
    <n v="1"/>
    <x v="0"/>
    <n v="140469.38"/>
    <x v="0"/>
    <x v="1"/>
    <n v="1"/>
    <x v="1"/>
    <n v="1"/>
    <n v="1"/>
  </r>
  <r>
    <n v="15773972"/>
    <n v="614"/>
    <s v="France"/>
    <s v="Male"/>
    <n v="50"/>
    <n v="4"/>
    <n v="137104.47"/>
    <n v="1"/>
    <n v="1"/>
    <x v="0"/>
    <n v="127166.49"/>
    <x v="0"/>
    <x v="0"/>
    <n v="1"/>
    <x v="0"/>
    <n v="1"/>
    <n v="1"/>
  </r>
  <r>
    <n v="15772781"/>
    <n v="703"/>
    <s v="France"/>
    <s v="Female"/>
    <n v="51"/>
    <n v="3"/>
    <n v="0"/>
    <n v="3"/>
    <n v="1"/>
    <x v="1"/>
    <n v="77294.559999999998"/>
    <x v="0"/>
    <x v="1"/>
    <n v="1"/>
    <x v="1"/>
    <n v="1"/>
    <n v="1"/>
  </r>
  <r>
    <n v="15803689"/>
    <n v="647"/>
    <s v="Germany"/>
    <s v="Female"/>
    <n v="51"/>
    <n v="1"/>
    <n v="119741.77"/>
    <n v="2"/>
    <n v="0"/>
    <x v="0"/>
    <n v="54954.51"/>
    <x v="0"/>
    <x v="0"/>
    <n v="1"/>
    <x v="1"/>
    <n v="1"/>
    <n v="1"/>
  </r>
  <r>
    <n v="15571221"/>
    <n v="747"/>
    <s v="Germany"/>
    <s v="Male"/>
    <n v="58"/>
    <n v="7"/>
    <n v="116313.57"/>
    <n v="1"/>
    <n v="1"/>
    <x v="1"/>
    <n v="190696.35"/>
    <x v="0"/>
    <x v="0"/>
    <n v="1"/>
    <x v="0"/>
    <n v="1"/>
    <n v="0"/>
  </r>
  <r>
    <n v="15619955"/>
    <n v="733"/>
    <s v="Germany"/>
    <s v="Male"/>
    <n v="34"/>
    <n v="3"/>
    <n v="100337.96"/>
    <n v="3"/>
    <n v="1"/>
    <x v="0"/>
    <n v="48559.19"/>
    <x v="0"/>
    <x v="1"/>
    <n v="1"/>
    <x v="1"/>
    <n v="1"/>
    <n v="1"/>
  </r>
  <r>
    <n v="15651674"/>
    <n v="438"/>
    <s v="Spain"/>
    <s v="Female"/>
    <n v="54"/>
    <n v="2"/>
    <n v="0"/>
    <n v="1"/>
    <n v="0"/>
    <x v="0"/>
    <n v="191763.07"/>
    <x v="0"/>
    <x v="0"/>
    <n v="1"/>
    <x v="1"/>
    <n v="1"/>
    <n v="1"/>
  </r>
  <r>
    <n v="15677921"/>
    <n v="720"/>
    <s v="Germany"/>
    <s v="Male"/>
    <n v="60"/>
    <n v="9"/>
    <n v="115920.62"/>
    <n v="2"/>
    <n v="0"/>
    <x v="0"/>
    <n v="157552.07999999999"/>
    <x v="0"/>
    <x v="0"/>
    <n v="1"/>
    <x v="0"/>
    <n v="1"/>
    <n v="0"/>
  </r>
  <r>
    <n v="15806467"/>
    <n v="568"/>
    <s v="Germany"/>
    <s v="Male"/>
    <n v="40"/>
    <n v="1"/>
    <n v="99282.63"/>
    <n v="1"/>
    <n v="0"/>
    <x v="0"/>
    <n v="134600.94"/>
    <x v="0"/>
    <x v="0"/>
    <n v="1"/>
    <x v="1"/>
    <n v="1"/>
    <n v="1"/>
  </r>
  <r>
    <n v="15593782"/>
    <n v="816"/>
    <s v="Germany"/>
    <s v="Female"/>
    <n v="38"/>
    <n v="5"/>
    <n v="130878.75"/>
    <n v="3"/>
    <n v="1"/>
    <x v="0"/>
    <n v="71905.77"/>
    <x v="0"/>
    <x v="1"/>
    <n v="1"/>
    <x v="0"/>
    <n v="1"/>
    <n v="1"/>
  </r>
  <r>
    <n v="15592387"/>
    <n v="566"/>
    <s v="France"/>
    <s v="Male"/>
    <n v="30"/>
    <n v="5"/>
    <n v="0"/>
    <n v="1"/>
    <n v="1"/>
    <x v="0"/>
    <n v="54926.51"/>
    <x v="0"/>
    <x v="0"/>
    <n v="1"/>
    <x v="0"/>
    <n v="0"/>
    <n v="1"/>
  </r>
  <r>
    <n v="15637876"/>
    <n v="663"/>
    <s v="Germany"/>
    <s v="Female"/>
    <n v="36"/>
    <n v="6"/>
    <n v="77253.5"/>
    <n v="1"/>
    <n v="0"/>
    <x v="0"/>
    <n v="35817.97"/>
    <x v="0"/>
    <x v="0"/>
    <n v="0"/>
    <x v="0"/>
    <n v="1"/>
    <n v="1"/>
  </r>
  <r>
    <n v="15642041"/>
    <n v="727"/>
    <s v="Germany"/>
    <s v="Male"/>
    <n v="40"/>
    <n v="1"/>
    <n v="93051.64"/>
    <n v="2"/>
    <n v="1"/>
    <x v="0"/>
    <n v="71865.31"/>
    <x v="0"/>
    <x v="0"/>
    <n v="1"/>
    <x v="1"/>
    <n v="1"/>
    <n v="1"/>
  </r>
  <r>
    <n v="15664610"/>
    <n v="459"/>
    <s v="Germany"/>
    <s v="Male"/>
    <n v="48"/>
    <n v="4"/>
    <n v="133994.51999999999"/>
    <n v="1"/>
    <n v="1"/>
    <x v="1"/>
    <n v="19287.060000000001"/>
    <x v="0"/>
    <x v="0"/>
    <n v="0"/>
    <x v="0"/>
    <n v="1"/>
    <n v="1"/>
  </r>
  <r>
    <n v="15676895"/>
    <n v="547"/>
    <s v="Germany"/>
    <s v="Female"/>
    <n v="39"/>
    <n v="6"/>
    <n v="74596.149999999994"/>
    <n v="3"/>
    <n v="1"/>
    <x v="1"/>
    <n v="85746.52"/>
    <x v="0"/>
    <x v="1"/>
    <n v="1"/>
    <x v="0"/>
    <n v="1"/>
    <n v="1"/>
  </r>
  <r>
    <n v="15640078"/>
    <n v="660"/>
    <s v="Germany"/>
    <s v="Female"/>
    <n v="39"/>
    <n v="5"/>
    <n v="135134.99"/>
    <n v="1"/>
    <n v="1"/>
    <x v="0"/>
    <n v="173683"/>
    <x v="0"/>
    <x v="0"/>
    <n v="1"/>
    <x v="0"/>
    <n v="1"/>
    <n v="1"/>
  </r>
  <r>
    <n v="15684173"/>
    <n v="687"/>
    <s v="Spain"/>
    <s v="Female"/>
    <n v="44"/>
    <n v="7"/>
    <n v="0"/>
    <n v="3"/>
    <n v="1"/>
    <x v="0"/>
    <n v="155853.51999999999"/>
    <x v="0"/>
    <x v="1"/>
    <n v="1"/>
    <x v="0"/>
    <n v="1"/>
    <n v="1"/>
  </r>
  <r>
    <n v="15607312"/>
    <n v="648"/>
    <s v="Spain"/>
    <s v="Female"/>
    <n v="49"/>
    <n v="10"/>
    <n v="0"/>
    <n v="2"/>
    <n v="1"/>
    <x v="1"/>
    <n v="159835.78"/>
    <x v="0"/>
    <x v="0"/>
    <n v="1"/>
    <x v="0"/>
    <n v="1"/>
    <n v="1"/>
  </r>
  <r>
    <n v="15794580"/>
    <n v="599"/>
    <s v="France"/>
    <s v="Male"/>
    <n v="58"/>
    <n v="4"/>
    <n v="0"/>
    <n v="1"/>
    <n v="0"/>
    <x v="0"/>
    <n v="176407.15"/>
    <x v="0"/>
    <x v="0"/>
    <n v="1"/>
    <x v="0"/>
    <n v="1"/>
    <n v="0"/>
  </r>
  <r>
    <n v="15594408"/>
    <n v="584"/>
    <s v="Spain"/>
    <s v="Female"/>
    <n v="48"/>
    <n v="2"/>
    <n v="213146.2"/>
    <n v="1"/>
    <n v="1"/>
    <x v="0"/>
    <n v="75161.25"/>
    <x v="0"/>
    <x v="0"/>
    <n v="1"/>
    <x v="1"/>
    <n v="1"/>
    <n v="1"/>
  </r>
  <r>
    <n v="15806438"/>
    <n v="580"/>
    <s v="Germany"/>
    <s v="Female"/>
    <n v="42"/>
    <n v="2"/>
    <n v="123331.36"/>
    <n v="1"/>
    <n v="0"/>
    <x v="0"/>
    <n v="103516.08"/>
    <x v="0"/>
    <x v="0"/>
    <n v="1"/>
    <x v="1"/>
    <n v="1"/>
    <n v="1"/>
  </r>
  <r>
    <n v="15801559"/>
    <n v="693"/>
    <s v="Germany"/>
    <s v="Female"/>
    <n v="41"/>
    <n v="9"/>
    <n v="181461.48"/>
    <n v="3"/>
    <n v="1"/>
    <x v="1"/>
    <n v="187929.43"/>
    <x v="0"/>
    <x v="1"/>
    <n v="1"/>
    <x v="0"/>
    <n v="1"/>
    <n v="1"/>
  </r>
  <r>
    <n v="15743411"/>
    <n v="609"/>
    <s v="Spain"/>
    <s v="Male"/>
    <n v="61"/>
    <n v="1"/>
    <n v="0"/>
    <n v="1"/>
    <n v="1"/>
    <x v="0"/>
    <n v="22447.85"/>
    <x v="0"/>
    <x v="0"/>
    <n v="0"/>
    <x v="1"/>
    <n v="1"/>
    <n v="0"/>
  </r>
  <r>
    <n v="15661670"/>
    <n v="524"/>
    <s v="Germany"/>
    <s v="Female"/>
    <n v="31"/>
    <n v="8"/>
    <n v="107818.63"/>
    <n v="1"/>
    <n v="1"/>
    <x v="0"/>
    <n v="199725.39"/>
    <x v="0"/>
    <x v="0"/>
    <n v="1"/>
    <x v="0"/>
    <n v="1"/>
    <n v="1"/>
  </r>
  <r>
    <n v="15660429"/>
    <n v="665"/>
    <s v="Spain"/>
    <s v="Female"/>
    <n v="42"/>
    <n v="2"/>
    <n v="156371.60999999999"/>
    <n v="2"/>
    <n v="0"/>
    <x v="1"/>
    <n v="156774.94"/>
    <x v="0"/>
    <x v="0"/>
    <n v="1"/>
    <x v="1"/>
    <n v="1"/>
    <n v="1"/>
  </r>
  <r>
    <n v="15679145"/>
    <n v="706"/>
    <s v="Spain"/>
    <s v="Male"/>
    <n v="57"/>
    <n v="7"/>
    <n v="0"/>
    <n v="1"/>
    <n v="1"/>
    <x v="0"/>
    <n v="17941.16"/>
    <x v="0"/>
    <x v="0"/>
    <n v="0"/>
    <x v="0"/>
    <n v="1"/>
    <n v="0"/>
  </r>
  <r>
    <n v="15574012"/>
    <n v="645"/>
    <s v="Spain"/>
    <s v="Male"/>
    <n v="44"/>
    <n v="8"/>
    <n v="113755.78"/>
    <n v="2"/>
    <n v="1"/>
    <x v="0"/>
    <n v="149756.71"/>
    <x v="0"/>
    <x v="0"/>
    <n v="1"/>
    <x v="0"/>
    <n v="1"/>
    <n v="1"/>
  </r>
  <r>
    <n v="15590241"/>
    <n v="750"/>
    <s v="Spain"/>
    <s v="Female"/>
    <n v="34"/>
    <n v="9"/>
    <n v="112822.26"/>
    <n v="1"/>
    <n v="0"/>
    <x v="0"/>
    <n v="150401.53"/>
    <x v="0"/>
    <x v="0"/>
    <n v="1"/>
    <x v="0"/>
    <n v="1"/>
    <n v="1"/>
  </r>
  <r>
    <n v="15675964"/>
    <n v="672"/>
    <s v="France"/>
    <s v="Female"/>
    <n v="45"/>
    <n v="9"/>
    <n v="0"/>
    <n v="1"/>
    <n v="1"/>
    <x v="1"/>
    <n v="92027.69"/>
    <x v="0"/>
    <x v="0"/>
    <n v="1"/>
    <x v="0"/>
    <n v="1"/>
    <n v="1"/>
  </r>
  <r>
    <n v="15738148"/>
    <n v="465"/>
    <s v="France"/>
    <s v="Female"/>
    <n v="51"/>
    <n v="8"/>
    <n v="122522.32"/>
    <n v="1"/>
    <n v="0"/>
    <x v="0"/>
    <n v="181297.65"/>
    <x v="0"/>
    <x v="0"/>
    <n v="1"/>
    <x v="0"/>
    <n v="1"/>
    <n v="1"/>
  </r>
  <r>
    <n v="15719377"/>
    <n v="804"/>
    <s v="France"/>
    <s v="Female"/>
    <n v="50"/>
    <n v="4"/>
    <n v="0"/>
    <n v="1"/>
    <n v="1"/>
    <x v="1"/>
    <n v="8546.8700000000008"/>
    <x v="0"/>
    <x v="0"/>
    <n v="0"/>
    <x v="0"/>
    <n v="1"/>
    <n v="1"/>
  </r>
  <r>
    <n v="15573456"/>
    <n v="648"/>
    <s v="Spain"/>
    <s v="Male"/>
    <n v="46"/>
    <n v="9"/>
    <n v="127209"/>
    <n v="2"/>
    <n v="1"/>
    <x v="0"/>
    <n v="77405.95"/>
    <x v="0"/>
    <x v="0"/>
    <n v="1"/>
    <x v="0"/>
    <n v="1"/>
    <n v="1"/>
  </r>
  <r>
    <n v="15578761"/>
    <n v="459"/>
    <s v="Spain"/>
    <s v="Female"/>
    <n v="42"/>
    <n v="6"/>
    <n v="129634.25"/>
    <n v="2"/>
    <n v="1"/>
    <x v="1"/>
    <n v="177683.02"/>
    <x v="0"/>
    <x v="0"/>
    <n v="1"/>
    <x v="0"/>
    <n v="1"/>
    <n v="1"/>
  </r>
  <r>
    <n v="15613772"/>
    <n v="542"/>
    <s v="France"/>
    <s v="Male"/>
    <n v="39"/>
    <n v="3"/>
    <n v="135096.76999999999"/>
    <n v="1"/>
    <n v="1"/>
    <x v="1"/>
    <n v="14353.43"/>
    <x v="0"/>
    <x v="0"/>
    <n v="0"/>
    <x v="1"/>
    <n v="1"/>
    <n v="1"/>
  </r>
  <r>
    <n v="15657284"/>
    <n v="674"/>
    <s v="Germany"/>
    <s v="Male"/>
    <n v="47"/>
    <n v="6"/>
    <n v="106901.94"/>
    <n v="1"/>
    <n v="1"/>
    <x v="1"/>
    <n v="2079.1999999999998"/>
    <x v="0"/>
    <x v="0"/>
    <n v="0"/>
    <x v="0"/>
    <n v="1"/>
    <n v="1"/>
  </r>
  <r>
    <n v="15684548"/>
    <n v="556"/>
    <s v="Spain"/>
    <s v="Male"/>
    <n v="38"/>
    <n v="8"/>
    <n v="0"/>
    <n v="2"/>
    <n v="0"/>
    <x v="0"/>
    <n v="417.41"/>
    <x v="0"/>
    <x v="0"/>
    <n v="0"/>
    <x v="0"/>
    <n v="1"/>
    <n v="1"/>
  </r>
  <r>
    <n v="15629677"/>
    <n v="687"/>
    <s v="Spain"/>
    <s v="Female"/>
    <n v="39"/>
    <n v="2"/>
    <n v="0"/>
    <n v="3"/>
    <n v="0"/>
    <x v="0"/>
    <n v="188150.6"/>
    <x v="0"/>
    <x v="1"/>
    <n v="1"/>
    <x v="1"/>
    <n v="1"/>
    <n v="1"/>
  </r>
  <r>
    <n v="15600337"/>
    <n v="661"/>
    <s v="Spain"/>
    <s v="Male"/>
    <n v="42"/>
    <n v="2"/>
    <n v="178820.91"/>
    <n v="1"/>
    <n v="0"/>
    <x v="0"/>
    <n v="29358.57"/>
    <x v="0"/>
    <x v="0"/>
    <n v="0"/>
    <x v="1"/>
    <n v="1"/>
    <n v="1"/>
  </r>
  <r>
    <n v="15738181"/>
    <n v="850"/>
    <s v="France"/>
    <s v="Male"/>
    <n v="31"/>
    <n v="6"/>
    <n v="67996.23"/>
    <n v="2"/>
    <n v="0"/>
    <x v="0"/>
    <n v="50129.87"/>
    <x v="0"/>
    <x v="0"/>
    <n v="1"/>
    <x v="0"/>
    <n v="1"/>
    <n v="1"/>
  </r>
  <r>
    <n v="15662736"/>
    <n v="559"/>
    <s v="France"/>
    <s v="Male"/>
    <n v="49"/>
    <n v="2"/>
    <n v="147069.78"/>
    <n v="1"/>
    <n v="1"/>
    <x v="0"/>
    <n v="120540.83"/>
    <x v="0"/>
    <x v="0"/>
    <n v="1"/>
    <x v="1"/>
    <n v="1"/>
    <n v="1"/>
  </r>
  <r>
    <n v="15772896"/>
    <n v="763"/>
    <s v="Germany"/>
    <s v="Male"/>
    <n v="42"/>
    <n v="6"/>
    <n v="100160.75"/>
    <n v="1"/>
    <n v="1"/>
    <x v="0"/>
    <n v="33462.94"/>
    <x v="0"/>
    <x v="0"/>
    <n v="0"/>
    <x v="0"/>
    <n v="1"/>
    <n v="1"/>
  </r>
  <r>
    <n v="15804919"/>
    <n v="670"/>
    <s v="Spain"/>
    <s v="Female"/>
    <n v="65"/>
    <n v="1"/>
    <n v="0"/>
    <n v="1"/>
    <n v="1"/>
    <x v="1"/>
    <n v="177655.67999999999"/>
    <x v="0"/>
    <x v="0"/>
    <n v="1"/>
    <x v="1"/>
    <n v="1"/>
    <n v="0"/>
  </r>
  <r>
    <n v="15727299"/>
    <n v="445"/>
    <s v="Spain"/>
    <s v="Male"/>
    <n v="62"/>
    <n v="1"/>
    <n v="64119.38"/>
    <n v="1"/>
    <n v="1"/>
    <x v="1"/>
    <n v="76569.64"/>
    <x v="0"/>
    <x v="0"/>
    <n v="1"/>
    <x v="1"/>
    <n v="1"/>
    <n v="0"/>
  </r>
  <r>
    <n v="15569807"/>
    <n v="673"/>
    <s v="France"/>
    <s v="Female"/>
    <n v="34"/>
    <n v="8"/>
    <n v="42157.08"/>
    <n v="1"/>
    <n v="1"/>
    <x v="0"/>
    <n v="20598.59"/>
    <x v="0"/>
    <x v="0"/>
    <n v="0"/>
    <x v="0"/>
    <n v="1"/>
    <n v="1"/>
  </r>
  <r>
    <n v="15741336"/>
    <n v="715"/>
    <s v="France"/>
    <s v="Female"/>
    <n v="38"/>
    <n v="5"/>
    <n v="118590.41"/>
    <n v="1"/>
    <n v="1"/>
    <x v="1"/>
    <n v="5684.17"/>
    <x v="0"/>
    <x v="0"/>
    <n v="0"/>
    <x v="0"/>
    <n v="1"/>
    <n v="1"/>
  </r>
  <r>
    <n v="15707567"/>
    <n v="732"/>
    <s v="Germany"/>
    <s v="Male"/>
    <n v="50"/>
    <n v="6"/>
    <n v="145338.76"/>
    <n v="1"/>
    <n v="0"/>
    <x v="0"/>
    <n v="91936.1"/>
    <x v="0"/>
    <x v="0"/>
    <n v="1"/>
    <x v="0"/>
    <n v="1"/>
    <n v="1"/>
  </r>
  <r>
    <n v="15773792"/>
    <n v="662"/>
    <s v="France"/>
    <s v="Female"/>
    <n v="32"/>
    <n v="4"/>
    <n v="133950.37"/>
    <n v="1"/>
    <n v="1"/>
    <x v="1"/>
    <n v="48725.68"/>
    <x v="0"/>
    <x v="0"/>
    <n v="1"/>
    <x v="0"/>
    <n v="1"/>
    <n v="1"/>
  </r>
  <r>
    <n v="15654700"/>
    <n v="523"/>
    <s v="France"/>
    <s v="Female"/>
    <n v="40"/>
    <n v="2"/>
    <n v="102967.41"/>
    <n v="1"/>
    <n v="1"/>
    <x v="0"/>
    <n v="128702.1"/>
    <x v="0"/>
    <x v="0"/>
    <n v="1"/>
    <x v="1"/>
    <n v="1"/>
    <n v="1"/>
  </r>
  <r>
    <n v="15609618"/>
    <n v="721"/>
    <s v="Germany"/>
    <s v="Male"/>
    <n v="28"/>
    <n v="9"/>
    <n v="154475.54"/>
    <n v="2"/>
    <n v="0"/>
    <x v="1"/>
    <n v="101300.94"/>
    <x v="0"/>
    <x v="0"/>
    <n v="1"/>
    <x v="0"/>
    <n v="0"/>
    <n v="1"/>
  </r>
  <r>
    <n v="15794142"/>
    <n v="564"/>
    <s v="Germany"/>
    <s v="Female"/>
    <n v="62"/>
    <n v="5"/>
    <n v="114931.35"/>
    <n v="3"/>
    <n v="0"/>
    <x v="1"/>
    <n v="18260.98"/>
    <x v="0"/>
    <x v="1"/>
    <n v="0"/>
    <x v="0"/>
    <n v="1"/>
    <n v="0"/>
  </r>
  <r>
    <n v="15717398"/>
    <n v="549"/>
    <s v="Spain"/>
    <s v="Female"/>
    <n v="39"/>
    <n v="7"/>
    <n v="0"/>
    <n v="1"/>
    <n v="0"/>
    <x v="0"/>
    <n v="81259.25"/>
    <x v="0"/>
    <x v="0"/>
    <n v="1"/>
    <x v="0"/>
    <n v="1"/>
    <n v="1"/>
  </r>
  <r>
    <n v="15674551"/>
    <n v="535"/>
    <s v="Germany"/>
    <s v="Male"/>
    <n v="40"/>
    <n v="7"/>
    <n v="111756.5"/>
    <n v="1"/>
    <n v="1"/>
    <x v="0"/>
    <n v="8128.32"/>
    <x v="0"/>
    <x v="0"/>
    <n v="0"/>
    <x v="0"/>
    <n v="1"/>
    <n v="1"/>
  </r>
  <r>
    <n v="15721658"/>
    <n v="672"/>
    <s v="Spain"/>
    <s v="Female"/>
    <n v="56"/>
    <n v="2"/>
    <n v="209767.31"/>
    <n v="2"/>
    <n v="1"/>
    <x v="1"/>
    <n v="150694.42000000001"/>
    <x v="0"/>
    <x v="0"/>
    <n v="1"/>
    <x v="1"/>
    <n v="1"/>
    <n v="0"/>
  </r>
  <r>
    <n v="15571928"/>
    <n v="679"/>
    <s v="France"/>
    <s v="Female"/>
    <n v="43"/>
    <n v="4"/>
    <n v="0"/>
    <n v="3"/>
    <n v="1"/>
    <x v="0"/>
    <n v="115136.51"/>
    <x v="0"/>
    <x v="1"/>
    <n v="1"/>
    <x v="0"/>
    <n v="1"/>
    <n v="1"/>
  </r>
  <r>
    <n v="15627360"/>
    <n v="432"/>
    <s v="France"/>
    <s v="Male"/>
    <n v="42"/>
    <n v="9"/>
    <n v="152603.45000000001"/>
    <n v="1"/>
    <n v="1"/>
    <x v="0"/>
    <n v="110265.24"/>
    <x v="0"/>
    <x v="0"/>
    <n v="1"/>
    <x v="0"/>
    <n v="1"/>
    <n v="1"/>
  </r>
  <r>
    <n v="15774854"/>
    <n v="592"/>
    <s v="France"/>
    <s v="Male"/>
    <n v="54"/>
    <n v="8"/>
    <n v="0"/>
    <n v="1"/>
    <n v="1"/>
    <x v="1"/>
    <n v="28737.71"/>
    <x v="0"/>
    <x v="0"/>
    <n v="0"/>
    <x v="0"/>
    <n v="1"/>
    <n v="1"/>
  </r>
  <r>
    <n v="15762418"/>
    <n v="750"/>
    <s v="Spain"/>
    <s v="Male"/>
    <n v="22"/>
    <n v="3"/>
    <n v="121681.82"/>
    <n v="1"/>
    <n v="1"/>
    <x v="0"/>
    <n v="128643.35"/>
    <x v="0"/>
    <x v="0"/>
    <n v="1"/>
    <x v="1"/>
    <n v="0"/>
    <n v="1"/>
  </r>
  <r>
    <n v="15583456"/>
    <n v="745"/>
    <s v="Germany"/>
    <s v="Male"/>
    <n v="45"/>
    <n v="10"/>
    <n v="117231.63"/>
    <n v="3"/>
    <n v="1"/>
    <x v="1"/>
    <n v="122381.02"/>
    <x v="0"/>
    <x v="1"/>
    <n v="1"/>
    <x v="0"/>
    <n v="1"/>
    <n v="1"/>
  </r>
  <r>
    <n v="15676519"/>
    <n v="615"/>
    <s v="Spain"/>
    <s v="Male"/>
    <n v="61"/>
    <n v="9"/>
    <n v="0"/>
    <n v="2"/>
    <n v="1"/>
    <x v="0"/>
    <n v="150227.85"/>
    <x v="0"/>
    <x v="0"/>
    <n v="1"/>
    <x v="0"/>
    <n v="1"/>
    <n v="0"/>
  </r>
  <r>
    <n v="15699309"/>
    <n v="510"/>
    <s v="Spain"/>
    <s v="Female"/>
    <s v="NULL"/>
    <n v="4"/>
    <n v="0"/>
    <n v="1"/>
    <n v="1"/>
    <x v="0"/>
    <n v="118913.53"/>
    <x v="0"/>
    <x v="0"/>
    <n v="1"/>
    <x v="0"/>
    <n v="1"/>
    <n v="0"/>
  </r>
  <r>
    <n v="15745295"/>
    <n v="727"/>
    <s v="Spain"/>
    <s v="Female"/>
    <n v="31"/>
    <n v="0"/>
    <n v="0"/>
    <n v="1"/>
    <n v="1"/>
    <x v="0"/>
    <n v="121751.03999999999"/>
    <x v="0"/>
    <x v="0"/>
    <n v="1"/>
    <x v="1"/>
    <n v="1"/>
    <n v="1"/>
  </r>
  <r>
    <n v="15713483"/>
    <n v="793"/>
    <s v="Spain"/>
    <s v="Male"/>
    <n v="52"/>
    <n v="2"/>
    <n v="0"/>
    <n v="1"/>
    <n v="1"/>
    <x v="0"/>
    <n v="159123.82"/>
    <x v="0"/>
    <x v="0"/>
    <n v="1"/>
    <x v="1"/>
    <n v="1"/>
    <n v="1"/>
  </r>
  <r>
    <n v="15684181"/>
    <n v="643"/>
    <s v="France"/>
    <s v="Male"/>
    <n v="45"/>
    <n v="5"/>
    <n v="0"/>
    <n v="1"/>
    <n v="1"/>
    <x v="0"/>
    <n v="142513.5"/>
    <x v="0"/>
    <x v="0"/>
    <n v="1"/>
    <x v="0"/>
    <n v="1"/>
    <n v="1"/>
  </r>
  <r>
    <n v="15683625"/>
    <n v="703"/>
    <s v="France"/>
    <s v="Male"/>
    <n v="37"/>
    <n v="1"/>
    <n v="149762.07999999999"/>
    <n v="1"/>
    <n v="1"/>
    <x v="0"/>
    <n v="20629.400000000001"/>
    <x v="0"/>
    <x v="0"/>
    <n v="0"/>
    <x v="1"/>
    <n v="1"/>
    <n v="1"/>
  </r>
  <r>
    <n v="15634602"/>
    <n v="619"/>
    <s v="France"/>
    <s v="Female"/>
    <n v="42"/>
    <n v="2"/>
    <n v="0"/>
    <n v="1"/>
    <n v="1"/>
    <x v="1"/>
    <n v="101348.88"/>
    <x v="0"/>
    <x v="0"/>
    <n v="1"/>
    <x v="1"/>
    <n v="1"/>
    <n v="1"/>
  </r>
  <r>
    <n v="15600974"/>
    <n v="516"/>
    <s v="Spain"/>
    <s v="Male"/>
    <n v="50"/>
    <n v="5"/>
    <n v="0"/>
    <n v="1"/>
    <n v="0"/>
    <x v="1"/>
    <n v="146145.93"/>
    <x v="0"/>
    <x v="0"/>
    <n v="1"/>
    <x v="0"/>
    <n v="1"/>
    <n v="1"/>
  </r>
  <r>
    <n v="15776780"/>
    <n v="608"/>
    <s v="France"/>
    <s v="Male"/>
    <n v="59"/>
    <n v="1"/>
    <n v="0"/>
    <n v="1"/>
    <n v="1"/>
    <x v="0"/>
    <n v="70649.64"/>
    <x v="0"/>
    <x v="0"/>
    <n v="1"/>
    <x v="1"/>
    <n v="1"/>
    <n v="0"/>
  </r>
  <r>
    <n v="15757535"/>
    <n v="647"/>
    <s v="Spain"/>
    <s v="Female"/>
    <n v="44"/>
    <n v="5"/>
    <n v="0"/>
    <n v="3"/>
    <n v="1"/>
    <x v="1"/>
    <n v="174205.22"/>
    <x v="0"/>
    <x v="1"/>
    <n v="1"/>
    <x v="0"/>
    <n v="1"/>
    <n v="1"/>
  </r>
  <r>
    <n v="15720559"/>
    <n v="487"/>
    <s v="Germany"/>
    <s v="Female"/>
    <n v="61"/>
    <n v="5"/>
    <n v="110368.03"/>
    <n v="1"/>
    <n v="0"/>
    <x v="0"/>
    <n v="11384.45"/>
    <x v="0"/>
    <x v="0"/>
    <n v="0"/>
    <x v="0"/>
    <n v="1"/>
    <n v="0"/>
  </r>
  <r>
    <n v="15594898"/>
    <n v="731"/>
    <s v="France"/>
    <s v="Male"/>
    <n v="43"/>
    <n v="2"/>
    <n v="0"/>
    <n v="1"/>
    <n v="1"/>
    <x v="1"/>
    <n v="170034.95"/>
    <x v="0"/>
    <x v="0"/>
    <n v="1"/>
    <x v="1"/>
    <n v="1"/>
    <n v="1"/>
  </r>
  <r>
    <n v="15756026"/>
    <n v="790"/>
    <s v="Spain"/>
    <s v="Female"/>
    <n v="46"/>
    <n v="9"/>
    <n v="0"/>
    <n v="1"/>
    <n v="0"/>
    <x v="0"/>
    <n v="14679.81"/>
    <x v="0"/>
    <x v="0"/>
    <n v="0"/>
    <x v="0"/>
    <n v="1"/>
    <n v="1"/>
  </r>
  <r>
    <n v="15725679"/>
    <n v="531"/>
    <s v="France"/>
    <s v="Female"/>
    <n v="47"/>
    <n v="6"/>
    <n v="0"/>
    <n v="1"/>
    <n v="0"/>
    <x v="0"/>
    <n v="194998.34"/>
    <x v="0"/>
    <x v="0"/>
    <n v="1"/>
    <x v="0"/>
    <n v="1"/>
    <n v="1"/>
  </r>
  <r>
    <n v="15681206"/>
    <n v="722"/>
    <s v="France"/>
    <s v="Female"/>
    <n v="49"/>
    <n v="3"/>
    <n v="168197.66"/>
    <n v="1"/>
    <n v="1"/>
    <x v="0"/>
    <n v="140765.57"/>
    <x v="0"/>
    <x v="0"/>
    <n v="1"/>
    <x v="1"/>
    <n v="1"/>
    <n v="1"/>
  </r>
  <r>
    <n v="15697441"/>
    <n v="485"/>
    <s v="France"/>
    <s v="Male"/>
    <n v="29"/>
    <n v="7"/>
    <n v="182123.79"/>
    <n v="1"/>
    <n v="1"/>
    <x v="0"/>
    <n v="116828.51"/>
    <x v="0"/>
    <x v="0"/>
    <n v="1"/>
    <x v="0"/>
    <n v="0"/>
    <n v="1"/>
  </r>
  <r>
    <n v="15643024"/>
    <n v="479"/>
    <s v="Germany"/>
    <s v="Male"/>
    <n v="35"/>
    <n v="4"/>
    <n v="138718.92000000001"/>
    <n v="1"/>
    <n v="1"/>
    <x v="1"/>
    <n v="47251.79"/>
    <x v="0"/>
    <x v="0"/>
    <n v="1"/>
    <x v="0"/>
    <n v="1"/>
    <n v="1"/>
  </r>
  <r>
    <n v="15683503"/>
    <n v="601"/>
    <s v="France"/>
    <s v="Female"/>
    <n v="43"/>
    <n v="8"/>
    <n v="0"/>
    <n v="3"/>
    <n v="0"/>
    <x v="1"/>
    <n v="110916.15"/>
    <x v="0"/>
    <x v="1"/>
    <n v="1"/>
    <x v="0"/>
    <n v="1"/>
    <n v="1"/>
  </r>
  <r>
    <n v="15736008"/>
    <n v="644"/>
    <s v="France"/>
    <s v="Female"/>
    <n v="46"/>
    <n v="9"/>
    <n v="95441.27"/>
    <n v="1"/>
    <n v="1"/>
    <x v="0"/>
    <n v="108761.05"/>
    <x v="0"/>
    <x v="0"/>
    <n v="1"/>
    <x v="0"/>
    <n v="1"/>
    <n v="1"/>
  </r>
  <r>
    <n v="15797219"/>
    <n v="635"/>
    <s v="France"/>
    <s v="Female"/>
    <n v="40"/>
    <n v="10"/>
    <n v="123497.58"/>
    <n v="1"/>
    <n v="1"/>
    <x v="0"/>
    <n v="131953.23000000001"/>
    <x v="0"/>
    <x v="0"/>
    <n v="1"/>
    <x v="0"/>
    <n v="1"/>
    <n v="1"/>
  </r>
  <r>
    <n v="15693864"/>
    <n v="567"/>
    <s v="Germany"/>
    <s v="Female"/>
    <n v="49"/>
    <n v="5"/>
    <n v="134956.01999999999"/>
    <n v="1"/>
    <n v="1"/>
    <x v="0"/>
    <n v="93953.84"/>
    <x v="0"/>
    <x v="0"/>
    <n v="1"/>
    <x v="0"/>
    <n v="1"/>
    <n v="1"/>
  </r>
  <r>
    <n v="15792328"/>
    <n v="475"/>
    <s v="France"/>
    <s v="Male"/>
    <n v="39"/>
    <n v="6"/>
    <n v="0"/>
    <n v="1"/>
    <n v="1"/>
    <x v="1"/>
    <n v="56999.9"/>
    <x v="0"/>
    <x v="0"/>
    <n v="1"/>
    <x v="0"/>
    <n v="1"/>
    <n v="1"/>
  </r>
  <r>
    <n v="15672012"/>
    <n v="773"/>
    <s v="Spain"/>
    <s v="Female"/>
    <n v="41"/>
    <n v="5"/>
    <n v="0"/>
    <n v="1"/>
    <n v="1"/>
    <x v="0"/>
    <n v="28266.9"/>
    <x v="0"/>
    <x v="0"/>
    <n v="0"/>
    <x v="0"/>
    <n v="1"/>
    <n v="1"/>
  </r>
  <r>
    <n v="15794056"/>
    <n v="668"/>
    <s v="France"/>
    <s v="Female"/>
    <n v="46"/>
    <n v="2"/>
    <n v="0"/>
    <n v="3"/>
    <n v="1"/>
    <x v="0"/>
    <n v="89048.46"/>
    <x v="0"/>
    <x v="1"/>
    <n v="1"/>
    <x v="1"/>
    <n v="1"/>
    <n v="1"/>
  </r>
  <r>
    <n v="15591986"/>
    <n v="621"/>
    <s v="Germany"/>
    <s v="Male"/>
    <n v="46"/>
    <n v="6"/>
    <n v="141078.37"/>
    <n v="1"/>
    <n v="0"/>
    <x v="0"/>
    <n v="34580.800000000003"/>
    <x v="0"/>
    <x v="0"/>
    <n v="0"/>
    <x v="0"/>
    <n v="1"/>
    <n v="1"/>
  </r>
  <r>
    <n v="15672056"/>
    <n v="710"/>
    <s v="Germany"/>
    <s v="Male"/>
    <n v="43"/>
    <n v="2"/>
    <n v="140080.32000000001"/>
    <n v="3"/>
    <n v="1"/>
    <x v="1"/>
    <n v="157908.19"/>
    <x v="0"/>
    <x v="1"/>
    <n v="1"/>
    <x v="1"/>
    <n v="1"/>
    <n v="1"/>
  </r>
  <r>
    <n v="15745844"/>
    <n v="642"/>
    <s v="Germany"/>
    <s v="Female"/>
    <n v="40"/>
    <n v="6"/>
    <n v="129502.49"/>
    <n v="2"/>
    <n v="0"/>
    <x v="1"/>
    <n v="86099.23"/>
    <x v="0"/>
    <x v="0"/>
    <n v="1"/>
    <x v="0"/>
    <n v="1"/>
    <n v="1"/>
  </r>
  <r>
    <n v="15641675"/>
    <n v="611"/>
    <s v="France"/>
    <s v="Female"/>
    <n v="49"/>
    <n v="2"/>
    <n v="88915.37"/>
    <n v="3"/>
    <n v="0"/>
    <x v="0"/>
    <n v="161435.01999999999"/>
    <x v="0"/>
    <x v="1"/>
    <n v="1"/>
    <x v="1"/>
    <n v="1"/>
    <n v="1"/>
  </r>
  <r>
    <n v="15728669"/>
    <n v="584"/>
    <s v="Germany"/>
    <s v="Female"/>
    <n v="30"/>
    <n v="8"/>
    <n v="112013.81"/>
    <n v="1"/>
    <n v="1"/>
    <x v="0"/>
    <n v="177772.03"/>
    <x v="0"/>
    <x v="0"/>
    <n v="1"/>
    <x v="0"/>
    <n v="0"/>
    <n v="1"/>
  </r>
  <r>
    <n v="15705953"/>
    <n v="721"/>
    <s v="Spain"/>
    <s v="Male"/>
    <n v="51"/>
    <n v="0"/>
    <n v="169312.13"/>
    <n v="1"/>
    <n v="1"/>
    <x v="0"/>
    <n v="109078.35"/>
    <x v="0"/>
    <x v="0"/>
    <n v="1"/>
    <x v="1"/>
    <n v="1"/>
    <n v="1"/>
  </r>
  <r>
    <n v="15703793"/>
    <n v="738"/>
    <s v="Germany"/>
    <s v="Male"/>
    <n v="58"/>
    <n v="2"/>
    <n v="133745.44"/>
    <n v="4"/>
    <n v="1"/>
    <x v="0"/>
    <n v="28373.86"/>
    <x v="0"/>
    <x v="1"/>
    <n v="0"/>
    <x v="1"/>
    <n v="1"/>
    <n v="0"/>
  </r>
  <r>
    <n v="15782210"/>
    <n v="714"/>
    <s v="France"/>
    <s v="Male"/>
    <n v="46"/>
    <n v="1"/>
    <n v="0"/>
    <n v="1"/>
    <n v="1"/>
    <x v="0"/>
    <n v="152167.79"/>
    <x v="0"/>
    <x v="0"/>
    <n v="1"/>
    <x v="1"/>
    <n v="1"/>
    <n v="1"/>
  </r>
  <r>
    <n v="15784844"/>
    <n v="752"/>
    <s v="Spain"/>
    <s v="Male"/>
    <n v="48"/>
    <n v="5"/>
    <n v="116060.08"/>
    <n v="1"/>
    <n v="1"/>
    <x v="0"/>
    <n v="156618.38"/>
    <x v="0"/>
    <x v="0"/>
    <n v="1"/>
    <x v="0"/>
    <n v="1"/>
    <n v="1"/>
  </r>
  <r>
    <n v="15809087"/>
    <n v="598"/>
    <s v="France"/>
    <s v="Male"/>
    <n v="64"/>
    <n v="1"/>
    <n v="0"/>
    <n v="2"/>
    <n v="1"/>
    <x v="0"/>
    <n v="195635.3"/>
    <x v="0"/>
    <x v="0"/>
    <n v="1"/>
    <x v="1"/>
    <n v="1"/>
    <n v="0"/>
  </r>
  <r>
    <n v="15766575"/>
    <n v="612"/>
    <s v="Germany"/>
    <s v="Female"/>
    <n v="62"/>
    <n v="8"/>
    <n v="140745.32999999999"/>
    <n v="1"/>
    <n v="1"/>
    <x v="0"/>
    <n v="193437.89"/>
    <x v="0"/>
    <x v="0"/>
    <n v="1"/>
    <x v="0"/>
    <n v="1"/>
    <n v="0"/>
  </r>
  <r>
    <n v="15755196"/>
    <n v="834"/>
    <s v="France"/>
    <s v="Female"/>
    <n v="49"/>
    <n v="2"/>
    <n v="131394.56"/>
    <n v="1"/>
    <n v="0"/>
    <x v="0"/>
    <n v="194365.76"/>
    <x v="0"/>
    <x v="0"/>
    <n v="1"/>
    <x v="1"/>
    <n v="1"/>
    <n v="1"/>
  </r>
  <r>
    <n v="15613749"/>
    <n v="569"/>
    <s v="Spain"/>
    <s v="Male"/>
    <n v="34"/>
    <n v="0"/>
    <n v="151839.26"/>
    <n v="1"/>
    <n v="1"/>
    <x v="0"/>
    <n v="102299.81"/>
    <x v="0"/>
    <x v="0"/>
    <n v="1"/>
    <x v="1"/>
    <n v="1"/>
    <n v="1"/>
  </r>
  <r>
    <n v="15663706"/>
    <n v="777"/>
    <s v="France"/>
    <s v="Female"/>
    <n v="32"/>
    <n v="2"/>
    <n v="0"/>
    <n v="1"/>
    <n v="1"/>
    <x v="0"/>
    <n v="136458.19"/>
    <x v="0"/>
    <x v="0"/>
    <n v="1"/>
    <x v="1"/>
    <n v="1"/>
    <n v="1"/>
  </r>
  <r>
    <n v="15772423"/>
    <n v="739"/>
    <s v="Germany"/>
    <s v="Male"/>
    <n v="54"/>
    <n v="8"/>
    <n v="126418.14"/>
    <n v="1"/>
    <n v="1"/>
    <x v="0"/>
    <n v="134420.75"/>
    <x v="0"/>
    <x v="0"/>
    <n v="1"/>
    <x v="0"/>
    <n v="1"/>
    <n v="1"/>
  </r>
  <r>
    <n v="15804586"/>
    <n v="376"/>
    <s v="France"/>
    <s v="Female"/>
    <n v="46"/>
    <n v="6"/>
    <n v="0"/>
    <n v="1"/>
    <n v="1"/>
    <x v="0"/>
    <n v="157333.69"/>
    <x v="0"/>
    <x v="0"/>
    <n v="1"/>
    <x v="0"/>
    <n v="1"/>
    <n v="1"/>
  </r>
  <r>
    <n v="15802593"/>
    <n v="504"/>
    <s v="France"/>
    <s v="Female"/>
    <n v="49"/>
    <n v="7"/>
    <n v="0"/>
    <n v="3"/>
    <n v="0"/>
    <x v="1"/>
    <n v="87822.14"/>
    <x v="0"/>
    <x v="1"/>
    <n v="1"/>
    <x v="0"/>
    <n v="1"/>
    <n v="1"/>
  </r>
  <r>
    <n v="15757811"/>
    <n v="732"/>
    <s v="Spain"/>
    <s v="Female"/>
    <n v="69"/>
    <n v="9"/>
    <n v="137453.43"/>
    <n v="1"/>
    <n v="0"/>
    <x v="1"/>
    <n v="110932.24"/>
    <x v="0"/>
    <x v="0"/>
    <n v="1"/>
    <x v="0"/>
    <n v="1"/>
    <n v="0"/>
  </r>
  <r>
    <n v="15794171"/>
    <n v="475"/>
    <s v="France"/>
    <s v="Female"/>
    <n v="45"/>
    <n v="0"/>
    <n v="134264.04"/>
    <n v="1"/>
    <n v="1"/>
    <x v="0"/>
    <n v="27822.99"/>
    <x v="0"/>
    <x v="0"/>
    <n v="0"/>
    <x v="1"/>
    <n v="1"/>
    <n v="1"/>
  </r>
  <r>
    <n v="15653849"/>
    <n v="572"/>
    <s v="Germany"/>
    <s v="Female"/>
    <n v="48"/>
    <n v="3"/>
    <n v="152827.99"/>
    <n v="1"/>
    <n v="1"/>
    <x v="0"/>
    <n v="38411.79"/>
    <x v="0"/>
    <x v="0"/>
    <n v="0"/>
    <x v="1"/>
    <n v="1"/>
    <n v="1"/>
  </r>
  <r>
    <n v="15775318"/>
    <n v="590"/>
    <s v="Spain"/>
    <s v="Female"/>
    <n v="51"/>
    <n v="3"/>
    <n v="154962.99"/>
    <n v="3"/>
    <n v="0"/>
    <x v="1"/>
    <n v="191932.27"/>
    <x v="0"/>
    <x v="1"/>
    <n v="1"/>
    <x v="1"/>
    <n v="1"/>
    <n v="1"/>
  </r>
  <r>
    <n v="15694408"/>
    <n v="749"/>
    <s v="France"/>
    <s v="Male"/>
    <n v="40"/>
    <n v="1"/>
    <n v="139290.41"/>
    <n v="1"/>
    <n v="1"/>
    <x v="0"/>
    <n v="182855.42"/>
    <x v="0"/>
    <x v="0"/>
    <n v="1"/>
    <x v="1"/>
    <n v="1"/>
    <n v="1"/>
  </r>
  <r>
    <n v="15591047"/>
    <n v="519"/>
    <s v="Spain"/>
    <s v="Female"/>
    <n v="47"/>
    <n v="6"/>
    <n v="157296.01999999999"/>
    <n v="2"/>
    <n v="0"/>
    <x v="0"/>
    <n v="147278.43"/>
    <x v="0"/>
    <x v="0"/>
    <n v="1"/>
    <x v="0"/>
    <n v="1"/>
    <n v="1"/>
  </r>
  <r>
    <n v="15671256"/>
    <n v="850"/>
    <s v="France"/>
    <s v="Female"/>
    <n v="35"/>
    <n v="1"/>
    <n v="211774.31"/>
    <n v="1"/>
    <n v="1"/>
    <x v="0"/>
    <n v="188574.12"/>
    <x v="0"/>
    <x v="0"/>
    <n v="1"/>
    <x v="1"/>
    <n v="1"/>
    <n v="1"/>
  </r>
  <r>
    <n v="15671137"/>
    <n v="549"/>
    <s v="France"/>
    <s v="Female"/>
    <n v="52"/>
    <n v="1"/>
    <n v="0"/>
    <n v="1"/>
    <n v="0"/>
    <x v="1"/>
    <n v="8636.0499999999993"/>
    <x v="0"/>
    <x v="0"/>
    <n v="0"/>
    <x v="1"/>
    <n v="1"/>
    <n v="1"/>
  </r>
  <r>
    <n v="15582741"/>
    <n v="693"/>
    <s v="France"/>
    <s v="Female"/>
    <n v="35"/>
    <n v="5"/>
    <n v="124151.09"/>
    <n v="1"/>
    <n v="1"/>
    <x v="0"/>
    <n v="88705.14"/>
    <x v="0"/>
    <x v="0"/>
    <n v="1"/>
    <x v="0"/>
    <n v="1"/>
    <n v="1"/>
  </r>
  <r>
    <n v="15595039"/>
    <n v="545"/>
    <s v="Germany"/>
    <s v="Female"/>
    <n v="37"/>
    <n v="8"/>
    <n v="114754.08"/>
    <n v="1"/>
    <n v="1"/>
    <x v="0"/>
    <n v="136050.44"/>
    <x v="0"/>
    <x v="0"/>
    <n v="1"/>
    <x v="0"/>
    <n v="1"/>
    <n v="1"/>
  </r>
  <r>
    <n v="15698786"/>
    <n v="819"/>
    <s v="France"/>
    <s v="Female"/>
    <n v="39"/>
    <n v="9"/>
    <n v="133102.92000000001"/>
    <n v="1"/>
    <n v="1"/>
    <x v="0"/>
    <n v="27046.46"/>
    <x v="0"/>
    <x v="0"/>
    <n v="0"/>
    <x v="0"/>
    <n v="1"/>
    <n v="1"/>
  </r>
  <r>
    <n v="15602280"/>
    <n v="829"/>
    <s v="Germany"/>
    <s v="Female"/>
    <n v="27"/>
    <n v="9"/>
    <n v="112045.67"/>
    <n v="1"/>
    <n v="1"/>
    <x v="1"/>
    <n v="119708.21"/>
    <x v="0"/>
    <x v="0"/>
    <n v="1"/>
    <x v="0"/>
    <n v="0"/>
    <n v="1"/>
  </r>
  <r>
    <n v="15744607"/>
    <n v="738"/>
    <s v="Germany"/>
    <s v="Male"/>
    <n v="43"/>
    <n v="9"/>
    <n v="121152.05"/>
    <n v="2"/>
    <n v="1"/>
    <x v="0"/>
    <n v="64166.7"/>
    <x v="0"/>
    <x v="0"/>
    <n v="1"/>
    <x v="0"/>
    <n v="1"/>
    <n v="1"/>
  </r>
  <r>
    <n v="15613854"/>
    <n v="622"/>
    <s v="Spain"/>
    <s v="Female"/>
    <n v="46"/>
    <n v="4"/>
    <n v="107073.27"/>
    <n v="2"/>
    <n v="1"/>
    <x v="1"/>
    <n v="30984.59"/>
    <x v="0"/>
    <x v="0"/>
    <n v="0"/>
    <x v="0"/>
    <n v="1"/>
    <n v="1"/>
  </r>
  <r>
    <n v="15775912"/>
    <n v="698"/>
    <s v="France"/>
    <s v="Male"/>
    <n v="48"/>
    <n v="4"/>
    <n v="101238.24"/>
    <n v="2"/>
    <n v="0"/>
    <x v="1"/>
    <n v="177815.87"/>
    <x v="0"/>
    <x v="0"/>
    <n v="1"/>
    <x v="0"/>
    <n v="1"/>
    <n v="1"/>
  </r>
  <r>
    <n v="15755262"/>
    <n v="608"/>
    <s v="Spain"/>
    <s v="Female"/>
    <n v="41"/>
    <n v="3"/>
    <n v="89763.839999999997"/>
    <n v="1"/>
    <n v="0"/>
    <x v="0"/>
    <n v="199304.74"/>
    <x v="0"/>
    <x v="0"/>
    <n v="1"/>
    <x v="1"/>
    <n v="1"/>
    <n v="1"/>
  </r>
  <r>
    <n v="15807663"/>
    <n v="667"/>
    <s v="France"/>
    <s v="Male"/>
    <n v="43"/>
    <n v="8"/>
    <n v="190227.46"/>
    <n v="1"/>
    <n v="1"/>
    <x v="0"/>
    <n v="97508.04"/>
    <x v="0"/>
    <x v="0"/>
    <n v="1"/>
    <x v="0"/>
    <n v="1"/>
    <n v="1"/>
  </r>
  <r>
    <n v="15692750"/>
    <n v="629"/>
    <s v="Germany"/>
    <s v="Female"/>
    <n v="45"/>
    <n v="7"/>
    <n v="129818.39"/>
    <n v="3"/>
    <n v="1"/>
    <x v="0"/>
    <n v="9217.5499999999993"/>
    <x v="0"/>
    <x v="1"/>
    <n v="0"/>
    <x v="0"/>
    <n v="1"/>
    <n v="1"/>
  </r>
  <r>
    <n v="15807008"/>
    <n v="614"/>
    <s v="Germany"/>
    <s v="Female"/>
    <n v="35"/>
    <n v="6"/>
    <n v="128100.28"/>
    <n v="1"/>
    <n v="0"/>
    <x v="0"/>
    <n v="69454.240000000005"/>
    <x v="0"/>
    <x v="0"/>
    <n v="1"/>
    <x v="0"/>
    <n v="1"/>
    <n v="1"/>
  </r>
  <r>
    <n v="15596175"/>
    <n v="659"/>
    <s v="Germany"/>
    <s v="Male"/>
    <n v="67"/>
    <n v="6"/>
    <n v="117411.6"/>
    <n v="1"/>
    <n v="1"/>
    <x v="1"/>
    <n v="45071.09"/>
    <x v="0"/>
    <x v="0"/>
    <n v="1"/>
    <x v="0"/>
    <n v="1"/>
    <n v="0"/>
  </r>
  <r>
    <n v="15737741"/>
    <n v="607"/>
    <s v="Spain"/>
    <s v="Female"/>
    <n v="33"/>
    <n v="2"/>
    <n v="108431.87"/>
    <n v="2"/>
    <n v="0"/>
    <x v="1"/>
    <n v="109291.39"/>
    <x v="0"/>
    <x v="0"/>
    <n v="1"/>
    <x v="1"/>
    <n v="1"/>
    <n v="1"/>
  </r>
  <r>
    <n v="15685329"/>
    <n v="531"/>
    <s v="France"/>
    <s v="Female"/>
    <n v="63"/>
    <n v="1"/>
    <n v="114715.71"/>
    <n v="1"/>
    <n v="0"/>
    <x v="1"/>
    <n v="24506.95"/>
    <x v="0"/>
    <x v="0"/>
    <n v="0"/>
    <x v="1"/>
    <n v="1"/>
    <n v="0"/>
  </r>
  <r>
    <n v="15712403"/>
    <n v="589"/>
    <s v="France"/>
    <s v="Female"/>
    <n v="61"/>
    <n v="1"/>
    <n v="0"/>
    <n v="1"/>
    <n v="1"/>
    <x v="0"/>
    <n v="61108.56"/>
    <x v="0"/>
    <x v="0"/>
    <n v="1"/>
    <x v="1"/>
    <n v="1"/>
    <n v="0"/>
  </r>
  <r>
    <n v="15580956"/>
    <n v="683"/>
    <s v="Germany"/>
    <s v="Female"/>
    <n v="43"/>
    <n v="4"/>
    <n v="115888.04"/>
    <n v="1"/>
    <n v="1"/>
    <x v="1"/>
    <n v="117349.19"/>
    <x v="0"/>
    <x v="0"/>
    <n v="1"/>
    <x v="0"/>
    <n v="1"/>
    <n v="1"/>
  </r>
  <r>
    <n v="15612966"/>
    <n v="545"/>
    <s v="Germany"/>
    <s v="Female"/>
    <n v="60"/>
    <n v="7"/>
    <n v="128981.07"/>
    <n v="1"/>
    <n v="0"/>
    <x v="1"/>
    <n v="176924.21"/>
    <x v="0"/>
    <x v="0"/>
    <n v="1"/>
    <x v="0"/>
    <n v="1"/>
    <n v="0"/>
  </r>
  <r>
    <n v="15745324"/>
    <n v="599"/>
    <s v="Spain"/>
    <s v="Female"/>
    <n v="39"/>
    <n v="4"/>
    <n v="0"/>
    <n v="1"/>
    <n v="1"/>
    <x v="0"/>
    <n v="194273.2"/>
    <x v="0"/>
    <x v="0"/>
    <n v="1"/>
    <x v="0"/>
    <n v="1"/>
    <n v="1"/>
  </r>
  <r>
    <n v="15634844"/>
    <n v="598"/>
    <s v="Germany"/>
    <s v="Male"/>
    <n v="41"/>
    <n v="3"/>
    <n v="91536.93"/>
    <n v="1"/>
    <n v="1"/>
    <x v="0"/>
    <n v="191468.78"/>
    <x v="0"/>
    <x v="0"/>
    <n v="1"/>
    <x v="1"/>
    <n v="1"/>
    <n v="1"/>
  </r>
  <r>
    <n v="15802741"/>
    <n v="625"/>
    <s v="France"/>
    <s v="Female"/>
    <n v="51"/>
    <n v="7"/>
    <n v="136294.97"/>
    <n v="1"/>
    <n v="1"/>
    <x v="0"/>
    <n v="38867.46"/>
    <x v="0"/>
    <x v="0"/>
    <n v="0"/>
    <x v="0"/>
    <n v="1"/>
    <n v="1"/>
  </r>
  <r>
    <n v="15578045"/>
    <n v="538"/>
    <s v="Spain"/>
    <s v="Female"/>
    <n v="49"/>
    <n v="9"/>
    <n v="141434.04"/>
    <n v="1"/>
    <n v="0"/>
    <x v="0"/>
    <n v="173779.25"/>
    <x v="0"/>
    <x v="0"/>
    <n v="1"/>
    <x v="0"/>
    <n v="1"/>
    <n v="1"/>
  </r>
  <r>
    <n v="15731815"/>
    <n v="529"/>
    <s v="Spain"/>
    <s v="Male"/>
    <n v="63"/>
    <n v="4"/>
    <n v="96134.11"/>
    <n v="3"/>
    <n v="1"/>
    <x v="0"/>
    <n v="108732.96"/>
    <x v="0"/>
    <x v="1"/>
    <n v="1"/>
    <x v="0"/>
    <n v="1"/>
    <n v="0"/>
  </r>
  <r>
    <n v="15775306"/>
    <n v="421"/>
    <s v="Germany"/>
    <s v="Male"/>
    <n v="28"/>
    <n v="8"/>
    <n v="122384.22"/>
    <n v="3"/>
    <n v="1"/>
    <x v="1"/>
    <n v="89017.38"/>
    <x v="0"/>
    <x v="1"/>
    <n v="1"/>
    <x v="0"/>
    <n v="0"/>
    <n v="1"/>
  </r>
  <r>
    <n v="15789158"/>
    <n v="636"/>
    <s v="Germany"/>
    <s v="Male"/>
    <n v="49"/>
    <n v="6"/>
    <n v="113599.74"/>
    <n v="2"/>
    <n v="1"/>
    <x v="0"/>
    <n v="158887.09"/>
    <x v="0"/>
    <x v="0"/>
    <n v="1"/>
    <x v="0"/>
    <n v="1"/>
    <n v="1"/>
  </r>
  <r>
    <n v="15809100"/>
    <n v="548"/>
    <s v="France"/>
    <s v="Female"/>
    <n v="32"/>
    <n v="2"/>
    <n v="172448.77"/>
    <n v="1"/>
    <n v="1"/>
    <x v="0"/>
    <n v="188083.77"/>
    <x v="0"/>
    <x v="0"/>
    <n v="1"/>
    <x v="1"/>
    <n v="1"/>
    <n v="1"/>
  </r>
  <r>
    <n v="15636624"/>
    <n v="805"/>
    <s v="Spain"/>
    <s v="Female"/>
    <n v="39"/>
    <n v="5"/>
    <n v="165272.13"/>
    <n v="1"/>
    <n v="1"/>
    <x v="0"/>
    <n v="14109.85"/>
    <x v="0"/>
    <x v="0"/>
    <n v="0"/>
    <x v="0"/>
    <n v="1"/>
    <n v="1"/>
  </r>
  <r>
    <n v="15597602"/>
    <n v="619"/>
    <s v="Germany"/>
    <s v="Male"/>
    <n v="57"/>
    <n v="3"/>
    <n v="137946.39000000001"/>
    <n v="1"/>
    <n v="1"/>
    <x v="1"/>
    <n v="72467.990000000005"/>
    <x v="0"/>
    <x v="0"/>
    <n v="1"/>
    <x v="1"/>
    <n v="1"/>
    <n v="0"/>
  </r>
  <r>
    <n v="15585888"/>
    <n v="553"/>
    <s v="Spain"/>
    <s v="Female"/>
    <n v="48"/>
    <n v="3"/>
    <n v="0"/>
    <n v="1"/>
    <n v="0"/>
    <x v="1"/>
    <n v="30730.95"/>
    <x v="0"/>
    <x v="0"/>
    <n v="0"/>
    <x v="1"/>
    <n v="1"/>
    <n v="1"/>
  </r>
  <r>
    <n v="15656148"/>
    <n v="376"/>
    <s v="Germany"/>
    <s v="Female"/>
    <n v="29"/>
    <n v="4"/>
    <n v="115046.74"/>
    <n v="4"/>
    <n v="1"/>
    <x v="0"/>
    <n v="119346.88"/>
    <x v="0"/>
    <x v="1"/>
    <n v="1"/>
    <x v="0"/>
    <n v="0"/>
    <n v="1"/>
  </r>
  <r>
    <n v="15771573"/>
    <n v="637"/>
    <s v="Germany"/>
    <s v="Female"/>
    <n v="39"/>
    <n v="9"/>
    <n v="137843.79999999999"/>
    <n v="1"/>
    <n v="1"/>
    <x v="1"/>
    <n v="117622.8"/>
    <x v="0"/>
    <x v="0"/>
    <n v="1"/>
    <x v="0"/>
    <n v="1"/>
    <n v="1"/>
  </r>
  <r>
    <n v="15788291"/>
    <n v="713"/>
    <s v="Germany"/>
    <s v="Female"/>
    <n v="38"/>
    <n v="7"/>
    <n v="144606.22"/>
    <n v="1"/>
    <n v="1"/>
    <x v="1"/>
    <n v="56594.36"/>
    <x v="0"/>
    <x v="0"/>
    <n v="1"/>
    <x v="0"/>
    <n v="1"/>
    <n v="1"/>
  </r>
  <r>
    <n v="15756804"/>
    <n v="636"/>
    <s v="France"/>
    <s v="Female"/>
    <n v="48"/>
    <n v="1"/>
    <n v="170833.46"/>
    <n v="1"/>
    <n v="1"/>
    <x v="0"/>
    <n v="110510.28"/>
    <x v="0"/>
    <x v="0"/>
    <n v="1"/>
    <x v="1"/>
    <n v="1"/>
    <n v="1"/>
  </r>
  <r>
    <n v="15724848"/>
    <n v="516"/>
    <s v="France"/>
    <s v="Female"/>
    <n v="46"/>
    <n v="1"/>
    <n v="104947.72"/>
    <n v="1"/>
    <n v="1"/>
    <x v="0"/>
    <n v="115789.25"/>
    <x v="0"/>
    <x v="0"/>
    <n v="1"/>
    <x v="1"/>
    <n v="1"/>
    <n v="1"/>
  </r>
  <r>
    <n v="15619304"/>
    <n v="502"/>
    <s v="France"/>
    <s v="Female"/>
    <n v="42"/>
    <n v="8"/>
    <n v="159660.79999999999"/>
    <n v="3"/>
    <n v="1"/>
    <x v="0"/>
    <n v="113931.57"/>
    <x v="0"/>
    <x v="1"/>
    <n v="1"/>
    <x v="0"/>
    <n v="1"/>
    <n v="1"/>
  </r>
  <r>
    <n v="15727868"/>
    <n v="711"/>
    <s v="France"/>
    <s v="Female"/>
    <n v="38"/>
    <n v="2"/>
    <n v="129022.06"/>
    <n v="2"/>
    <n v="1"/>
    <x v="1"/>
    <n v="14374.86"/>
    <x v="0"/>
    <x v="0"/>
    <n v="0"/>
    <x v="1"/>
    <n v="1"/>
    <n v="1"/>
  </r>
  <r>
    <n v="15726931"/>
    <n v="715"/>
    <s v="France"/>
    <s v="Female"/>
    <n v="41"/>
    <n v="8"/>
    <n v="56214.85"/>
    <n v="2"/>
    <n v="0"/>
    <x v="0"/>
    <n v="92982.61"/>
    <x v="0"/>
    <x v="0"/>
    <n v="1"/>
    <x v="0"/>
    <n v="1"/>
    <n v="1"/>
  </r>
  <r>
    <n v="15718057"/>
    <n v="760"/>
    <s v="France"/>
    <s v="Female"/>
    <n v="51"/>
    <n v="2"/>
    <n v="100946.71"/>
    <n v="1"/>
    <n v="0"/>
    <x v="0"/>
    <n v="179614.8"/>
    <x v="0"/>
    <x v="0"/>
    <n v="1"/>
    <x v="1"/>
    <n v="1"/>
    <n v="1"/>
  </r>
  <r>
    <n v="15730076"/>
    <n v="651"/>
    <s v="France"/>
    <s v="Male"/>
    <n v="45"/>
    <n v="1"/>
    <n v="0"/>
    <n v="1"/>
    <n v="1"/>
    <x v="0"/>
    <n v="67740.08"/>
    <x v="0"/>
    <x v="0"/>
    <n v="1"/>
    <x v="1"/>
    <n v="1"/>
    <n v="1"/>
  </r>
  <r>
    <n v="15637753"/>
    <n v="751"/>
    <s v="Germany"/>
    <s v="Male"/>
    <n v="50"/>
    <n v="2"/>
    <n v="96888.39"/>
    <n v="1"/>
    <n v="1"/>
    <x v="0"/>
    <n v="77206.25"/>
    <x v="0"/>
    <x v="0"/>
    <n v="1"/>
    <x v="1"/>
    <n v="1"/>
    <n v="1"/>
  </r>
  <r>
    <n v="15646372"/>
    <n v="616"/>
    <s v="France"/>
    <s v="Female"/>
    <n v="66"/>
    <n v="1"/>
    <n v="135842.41"/>
    <n v="1"/>
    <n v="1"/>
    <x v="0"/>
    <n v="183840.51"/>
    <x v="0"/>
    <x v="0"/>
    <n v="1"/>
    <x v="1"/>
    <n v="1"/>
    <n v="0"/>
  </r>
  <r>
    <n v="15570060"/>
    <s v="NULL"/>
    <s v="France"/>
    <s v="Female"/>
    <n v="43"/>
    <n v="8"/>
    <n v="132558.26"/>
    <n v="1"/>
    <n v="1"/>
    <x v="0"/>
    <n v="67046.83"/>
    <x v="0"/>
    <x v="0"/>
    <n v="1"/>
    <x v="0"/>
    <n v="1"/>
    <n v="1"/>
  </r>
  <r>
    <n v="15702298"/>
    <n v="655"/>
    <s v="Germany"/>
    <s v="Male"/>
    <n v="41"/>
    <n v="8"/>
    <n v="125561.97"/>
    <n v="1"/>
    <n v="0"/>
    <x v="0"/>
    <n v="164040.94"/>
    <x v="0"/>
    <x v="0"/>
    <n v="1"/>
    <x v="0"/>
    <n v="1"/>
    <n v="1"/>
  </r>
  <r>
    <n v="15787470"/>
    <n v="553"/>
    <s v="Spain"/>
    <s v="Male"/>
    <n v="47"/>
    <n v="3"/>
    <n v="116528.15"/>
    <n v="1"/>
    <n v="0"/>
    <x v="0"/>
    <n v="145704.19"/>
    <x v="0"/>
    <x v="0"/>
    <n v="1"/>
    <x v="1"/>
    <n v="1"/>
    <n v="1"/>
  </r>
  <r>
    <n v="15665956"/>
    <n v="509"/>
    <s v="France"/>
    <s v="Female"/>
    <n v="46"/>
    <n v="1"/>
    <n v="0"/>
    <n v="1"/>
    <n v="1"/>
    <x v="0"/>
    <n v="71244.59"/>
    <x v="0"/>
    <x v="0"/>
    <n v="1"/>
    <x v="1"/>
    <n v="1"/>
    <n v="1"/>
  </r>
  <r>
    <n v="15782688"/>
    <n v="625"/>
    <s v="Germany"/>
    <s v="Male"/>
    <n v="56"/>
    <n v="0"/>
    <n v="148507.24"/>
    <n v="1"/>
    <n v="1"/>
    <x v="0"/>
    <n v="46824.08"/>
    <x v="0"/>
    <x v="0"/>
    <n v="1"/>
    <x v="1"/>
    <n v="1"/>
    <n v="0"/>
  </r>
  <r>
    <n v="15811762"/>
    <n v="583"/>
    <s v="Germany"/>
    <s v="Female"/>
    <n v="54"/>
    <n v="6"/>
    <n v="115988.86"/>
    <n v="1"/>
    <n v="1"/>
    <x v="0"/>
    <n v="57553.98"/>
    <x v="0"/>
    <x v="0"/>
    <n v="1"/>
    <x v="0"/>
    <n v="1"/>
    <n v="1"/>
  </r>
  <r>
    <n v="15574692"/>
    <n v="667"/>
    <s v="Spain"/>
    <s v="Female"/>
    <n v="39"/>
    <n v="2"/>
    <n v="0"/>
    <n v="2"/>
    <n v="1"/>
    <x v="0"/>
    <n v="40721.24"/>
    <x v="0"/>
    <x v="0"/>
    <n v="0"/>
    <x v="1"/>
    <n v="1"/>
    <n v="1"/>
  </r>
  <r>
    <n v="15682048"/>
    <n v="605"/>
    <s v="France"/>
    <s v="Female"/>
    <n v="51"/>
    <n v="3"/>
    <n v="136188.78"/>
    <n v="1"/>
    <n v="1"/>
    <x v="1"/>
    <n v="67110.59"/>
    <x v="0"/>
    <x v="0"/>
    <n v="1"/>
    <x v="1"/>
    <n v="1"/>
    <n v="1"/>
  </r>
  <r>
    <n v="15584091"/>
    <n v="742"/>
    <s v="Germany"/>
    <s v="Female"/>
    <n v="36"/>
    <n v="2"/>
    <n v="129748.54"/>
    <n v="2"/>
    <n v="0"/>
    <x v="0"/>
    <n v="47271.61"/>
    <x v="0"/>
    <x v="0"/>
    <n v="1"/>
    <x v="1"/>
    <n v="1"/>
    <n v="1"/>
  </r>
  <r>
    <n v="15568748"/>
    <n v="671"/>
    <s v="Germany"/>
    <s v="Male"/>
    <n v="45"/>
    <n v="6"/>
    <n v="99564.22"/>
    <n v="1"/>
    <n v="1"/>
    <x v="1"/>
    <n v="108872.45"/>
    <x v="0"/>
    <x v="0"/>
    <n v="1"/>
    <x v="0"/>
    <n v="1"/>
    <n v="1"/>
  </r>
  <r>
    <n v="15612525"/>
    <n v="499"/>
    <s v="France"/>
    <s v="Female"/>
    <n v="57"/>
    <n v="1"/>
    <n v="0"/>
    <n v="1"/>
    <n v="0"/>
    <x v="0"/>
    <n v="131372.38"/>
    <x v="0"/>
    <x v="0"/>
    <n v="1"/>
    <x v="1"/>
    <n v="1"/>
    <n v="0"/>
  </r>
  <r>
    <n v="15646810"/>
    <n v="603"/>
    <s v="Germany"/>
    <s v="Male"/>
    <n v="44"/>
    <n v="6"/>
    <n v="108122.39"/>
    <n v="2"/>
    <n v="1"/>
    <x v="0"/>
    <n v="108488.33"/>
    <x v="0"/>
    <x v="0"/>
    <n v="1"/>
    <x v="0"/>
    <n v="1"/>
    <n v="1"/>
  </r>
  <r>
    <n v="15715142"/>
    <n v="739"/>
    <s v="Germany"/>
    <s v="Male"/>
    <n v="45"/>
    <n v="7"/>
    <n v="102703.62"/>
    <n v="1"/>
    <n v="0"/>
    <x v="1"/>
    <n v="147802.94"/>
    <x v="0"/>
    <x v="0"/>
    <n v="1"/>
    <x v="0"/>
    <n v="1"/>
    <n v="1"/>
  </r>
  <r>
    <n v="15661629"/>
    <n v="522"/>
    <s v="Spain"/>
    <s v="Male"/>
    <n v="34"/>
    <n v="9"/>
    <n v="126436.29"/>
    <n v="1"/>
    <n v="1"/>
    <x v="0"/>
    <n v="174248.52"/>
    <x v="0"/>
    <x v="0"/>
    <n v="1"/>
    <x v="0"/>
    <n v="1"/>
    <n v="1"/>
  </r>
  <r>
    <n v="15696674"/>
    <n v="643"/>
    <s v="Germany"/>
    <s v="Female"/>
    <n v="45"/>
    <n v="2"/>
    <n v="150842.93"/>
    <n v="1"/>
    <n v="0"/>
    <x v="1"/>
    <n v="2319.96"/>
    <x v="0"/>
    <x v="0"/>
    <n v="0"/>
    <x v="1"/>
    <n v="1"/>
    <n v="1"/>
  </r>
  <r>
    <n v="15737452"/>
    <n v="653"/>
    <s v="Germany"/>
    <s v="Male"/>
    <n v="58"/>
    <n v="1"/>
    <n v="132602.88"/>
    <n v="1"/>
    <n v="1"/>
    <x v="0"/>
    <n v="5097.67"/>
    <x v="0"/>
    <x v="0"/>
    <n v="0"/>
    <x v="1"/>
    <n v="1"/>
    <n v="0"/>
  </r>
  <r>
    <n v="15737795"/>
    <n v="512"/>
    <s v="Spain"/>
    <s v="Male"/>
    <n v="36"/>
    <n v="1"/>
    <n v="0"/>
    <n v="1"/>
    <n v="0"/>
    <x v="1"/>
    <n v="135482.26"/>
    <x v="0"/>
    <x v="0"/>
    <n v="1"/>
    <x v="1"/>
    <n v="1"/>
    <n v="1"/>
  </r>
  <r>
    <n v="15743007"/>
    <n v="643"/>
    <s v="France"/>
    <s v="Female"/>
    <n v="45"/>
    <n v="4"/>
    <n v="45144.43"/>
    <n v="1"/>
    <n v="1"/>
    <x v="0"/>
    <n v="60917.24"/>
    <x v="0"/>
    <x v="0"/>
    <n v="1"/>
    <x v="0"/>
    <n v="1"/>
    <n v="1"/>
  </r>
  <r>
    <n v="15677020"/>
    <n v="570"/>
    <s v="France"/>
    <s v="Female"/>
    <n v="58"/>
    <n v="8"/>
    <n v="0"/>
    <n v="1"/>
    <n v="0"/>
    <x v="1"/>
    <n v="116503.92"/>
    <x v="0"/>
    <x v="0"/>
    <n v="1"/>
    <x v="0"/>
    <n v="1"/>
    <n v="0"/>
  </r>
  <r>
    <n v="15622897"/>
    <n v="646"/>
    <s v="France"/>
    <s v="Female"/>
    <n v="46"/>
    <n v="4"/>
    <n v="0"/>
    <n v="3"/>
    <n v="1"/>
    <x v="0"/>
    <n v="93251.42"/>
    <x v="0"/>
    <x v="1"/>
    <n v="1"/>
    <x v="0"/>
    <n v="1"/>
    <n v="1"/>
  </r>
  <r>
    <n v="15712551"/>
    <n v="622"/>
    <s v="Germany"/>
    <s v="Female"/>
    <n v="58"/>
    <n v="7"/>
    <n v="116922.25"/>
    <n v="1"/>
    <n v="1"/>
    <x v="0"/>
    <n v="120415.61"/>
    <x v="0"/>
    <x v="0"/>
    <n v="1"/>
    <x v="0"/>
    <n v="1"/>
    <n v="0"/>
  </r>
  <r>
    <n v="15659366"/>
    <n v="807"/>
    <s v="France"/>
    <s v="Male"/>
    <n v="43"/>
    <n v="1"/>
    <n v="105799.32"/>
    <n v="2"/>
    <n v="1"/>
    <x v="0"/>
    <n v="34888.04"/>
    <x v="0"/>
    <x v="0"/>
    <n v="0"/>
    <x v="1"/>
    <n v="1"/>
    <n v="1"/>
  </r>
  <r>
    <n v="15585362"/>
    <n v="749"/>
    <s v="France"/>
    <s v="Female"/>
    <n v="60"/>
    <n v="6"/>
    <n v="0"/>
    <n v="1"/>
    <n v="1"/>
    <x v="0"/>
    <n v="17978.68"/>
    <x v="0"/>
    <x v="0"/>
    <n v="0"/>
    <x v="0"/>
    <n v="1"/>
    <n v="0"/>
  </r>
  <r>
    <n v="15733247"/>
    <n v="850"/>
    <s v="France"/>
    <s v="Male"/>
    <n v="33"/>
    <n v="10"/>
    <n v="0"/>
    <n v="1"/>
    <n v="1"/>
    <x v="0"/>
    <n v="4861.72"/>
    <x v="0"/>
    <x v="0"/>
    <n v="0"/>
    <x v="0"/>
    <n v="1"/>
    <n v="1"/>
  </r>
  <r>
    <n v="15669987"/>
    <n v="728"/>
    <s v="Germany"/>
    <s v="Female"/>
    <n v="35"/>
    <n v="8"/>
    <n v="125884.95"/>
    <n v="2"/>
    <n v="1"/>
    <x v="0"/>
    <n v="54359.02"/>
    <x v="0"/>
    <x v="0"/>
    <n v="1"/>
    <x v="0"/>
    <n v="1"/>
    <n v="1"/>
  </r>
  <r>
    <n v="15764866"/>
    <n v="539"/>
    <s v="Germany"/>
    <s v="Female"/>
    <n v="43"/>
    <n v="3"/>
    <n v="116220.5"/>
    <n v="3"/>
    <n v="1"/>
    <x v="0"/>
    <n v="55803.96"/>
    <x v="0"/>
    <x v="1"/>
    <n v="1"/>
    <x v="1"/>
    <n v="1"/>
    <n v="1"/>
  </r>
  <r>
    <n v="15613630"/>
    <n v="775"/>
    <s v="France"/>
    <s v="Male"/>
    <n v="52"/>
    <n v="8"/>
    <n v="109922.61"/>
    <n v="1"/>
    <n v="1"/>
    <x v="1"/>
    <n v="96823.32"/>
    <x v="0"/>
    <x v="0"/>
    <n v="1"/>
    <x v="0"/>
    <n v="1"/>
    <n v="1"/>
  </r>
  <r>
    <n v="15744689"/>
    <n v="479"/>
    <s v="Germany"/>
    <s v="Male"/>
    <n v="35"/>
    <n v="9"/>
    <n v="92833.89"/>
    <n v="1"/>
    <n v="1"/>
    <x v="0"/>
    <n v="99449.86"/>
    <x v="0"/>
    <x v="0"/>
    <n v="1"/>
    <x v="0"/>
    <n v="1"/>
    <n v="1"/>
  </r>
  <r>
    <n v="15810418"/>
    <n v="756"/>
    <s v="Germany"/>
    <s v="Female"/>
    <n v="60"/>
    <n v="3"/>
    <n v="115924.89"/>
    <n v="1"/>
    <n v="1"/>
    <x v="0"/>
    <n v="93524.19"/>
    <x v="0"/>
    <x v="0"/>
    <n v="1"/>
    <x v="1"/>
    <n v="1"/>
    <n v="0"/>
  </r>
  <r>
    <n v="15724623"/>
    <n v="704"/>
    <s v="Germany"/>
    <s v="Female"/>
    <n v="24"/>
    <n v="7"/>
    <n v="113034.22"/>
    <n v="1"/>
    <n v="1"/>
    <x v="0"/>
    <n v="162503.48000000001"/>
    <x v="0"/>
    <x v="0"/>
    <n v="1"/>
    <x v="0"/>
    <n v="0"/>
    <n v="1"/>
  </r>
  <r>
    <n v="15658929"/>
    <n v="683"/>
    <s v="Spain"/>
    <s v="Male"/>
    <n v="29"/>
    <n v="0"/>
    <n v="133702.89000000001"/>
    <n v="1"/>
    <n v="1"/>
    <x v="0"/>
    <n v="55582.54"/>
    <x v="0"/>
    <x v="0"/>
    <n v="1"/>
    <x v="1"/>
    <n v="0"/>
    <n v="1"/>
  </r>
  <r>
    <n v="15612350"/>
    <n v="691"/>
    <s v="France"/>
    <s v="Female"/>
    <n v="31"/>
    <n v="5"/>
    <n v="40915.550000000003"/>
    <n v="1"/>
    <n v="1"/>
    <x v="0"/>
    <n v="126213.84"/>
    <x v="0"/>
    <x v="0"/>
    <n v="1"/>
    <x v="0"/>
    <n v="1"/>
    <n v="1"/>
  </r>
  <r>
    <n v="15623944"/>
    <n v="511"/>
    <s v="Spain"/>
    <s v="Female"/>
    <n v="66"/>
    <n v="4"/>
    <n v="0"/>
    <n v="1"/>
    <n v="1"/>
    <x v="0"/>
    <n v="1643.11"/>
    <x v="0"/>
    <x v="0"/>
    <n v="0"/>
    <x v="0"/>
    <n v="1"/>
    <n v="0"/>
  </r>
  <r>
    <n v="15694456"/>
    <n v="756"/>
    <s v="France"/>
    <s v="Male"/>
    <n v="62"/>
    <n v="3"/>
    <n v="0"/>
    <n v="1"/>
    <n v="1"/>
    <x v="1"/>
    <n v="11199.04"/>
    <x v="0"/>
    <x v="0"/>
    <n v="0"/>
    <x v="1"/>
    <n v="1"/>
    <n v="0"/>
  </r>
  <r>
    <n v="15714485"/>
    <n v="774"/>
    <s v="France"/>
    <s v="Male"/>
    <n v="60"/>
    <n v="5"/>
    <n v="85891.55"/>
    <n v="1"/>
    <n v="1"/>
    <x v="0"/>
    <n v="74135.48"/>
    <x v="0"/>
    <x v="0"/>
    <n v="1"/>
    <x v="0"/>
    <n v="1"/>
    <n v="0"/>
  </r>
  <r>
    <n v="15762729"/>
    <n v="745"/>
    <s v="Germany"/>
    <s v="Female"/>
    <n v="28"/>
    <n v="1"/>
    <n v="111071.36"/>
    <n v="1"/>
    <n v="1"/>
    <x v="0"/>
    <n v="73275.960000000006"/>
    <x v="0"/>
    <x v="0"/>
    <n v="1"/>
    <x v="1"/>
    <n v="0"/>
    <n v="1"/>
  </r>
  <r>
    <n v="15694860"/>
    <n v="675"/>
    <s v="France"/>
    <s v="Female"/>
    <n v="38"/>
    <n v="6"/>
    <n v="68065.8"/>
    <n v="1"/>
    <n v="0"/>
    <x v="0"/>
    <n v="138777"/>
    <x v="0"/>
    <x v="0"/>
    <n v="1"/>
    <x v="0"/>
    <n v="1"/>
    <n v="1"/>
  </r>
  <r>
    <n v="15640905"/>
    <n v="579"/>
    <s v="Spain"/>
    <s v="Female"/>
    <n v="35"/>
    <n v="1"/>
    <n v="129490.36"/>
    <n v="2"/>
    <n v="0"/>
    <x v="1"/>
    <n v="8590.83"/>
    <x v="0"/>
    <x v="0"/>
    <n v="0"/>
    <x v="1"/>
    <n v="1"/>
    <n v="1"/>
  </r>
  <r>
    <n v="15752081"/>
    <n v="468"/>
    <s v="France"/>
    <s v="Female"/>
    <n v="56"/>
    <n v="10"/>
    <n v="0"/>
    <n v="3"/>
    <n v="0"/>
    <x v="1"/>
    <n v="62256.87"/>
    <x v="0"/>
    <x v="1"/>
    <n v="1"/>
    <x v="0"/>
    <n v="1"/>
    <n v="0"/>
  </r>
  <r>
    <n v="15620204"/>
    <n v="543"/>
    <s v="Germany"/>
    <s v="Female"/>
    <n v="57"/>
    <n v="1"/>
    <n v="106138.33"/>
    <n v="2"/>
    <n v="1"/>
    <x v="1"/>
    <n v="120657.32"/>
    <x v="0"/>
    <x v="0"/>
    <n v="1"/>
    <x v="1"/>
    <n v="1"/>
    <n v="0"/>
  </r>
  <r>
    <n v="15794048"/>
    <n v="667"/>
    <s v="Germany"/>
    <s v="Female"/>
    <n v="48"/>
    <n v="1"/>
    <n v="97133.92"/>
    <n v="2"/>
    <n v="0"/>
    <x v="0"/>
    <n v="113316.77"/>
    <x v="0"/>
    <x v="0"/>
    <n v="1"/>
    <x v="1"/>
    <n v="1"/>
    <n v="1"/>
  </r>
  <r>
    <n v="15579334"/>
    <n v="769"/>
    <s v="Germany"/>
    <s v="Female"/>
    <n v="45"/>
    <n v="5"/>
    <n v="126674.81"/>
    <n v="1"/>
    <n v="1"/>
    <x v="0"/>
    <n v="124118.71"/>
    <x v="0"/>
    <x v="0"/>
    <n v="1"/>
    <x v="0"/>
    <n v="1"/>
    <n v="1"/>
  </r>
  <r>
    <n v="15723488"/>
    <n v="668"/>
    <s v="Germany"/>
    <s v="Male"/>
    <n v="47"/>
    <n v="7"/>
    <n v="106854.21"/>
    <n v="1"/>
    <n v="0"/>
    <x v="1"/>
    <n v="157959.01999999999"/>
    <x v="0"/>
    <x v="0"/>
    <n v="1"/>
    <x v="0"/>
    <n v="1"/>
    <n v="1"/>
  </r>
  <r>
    <n v="15580148"/>
    <n v="750"/>
    <s v="Germany"/>
    <s v="Male"/>
    <n v="40"/>
    <n v="5"/>
    <n v="168286.81"/>
    <n v="3"/>
    <n v="1"/>
    <x v="0"/>
    <n v="20451.990000000002"/>
    <x v="0"/>
    <x v="1"/>
    <n v="0"/>
    <x v="0"/>
    <n v="1"/>
    <n v="1"/>
  </r>
  <r>
    <n v="15585865"/>
    <n v="673"/>
    <s v="France"/>
    <s v="Female"/>
    <n v="38"/>
    <n v="2"/>
    <n v="170061.92"/>
    <n v="2"/>
    <n v="0"/>
    <x v="0"/>
    <n v="134901.34"/>
    <x v="0"/>
    <x v="0"/>
    <n v="1"/>
    <x v="1"/>
    <n v="1"/>
    <n v="1"/>
  </r>
  <r>
    <n v="15620981"/>
    <n v="684"/>
    <s v="France"/>
    <s v="Female"/>
    <n v="48"/>
    <n v="3"/>
    <n v="73309.38"/>
    <n v="1"/>
    <n v="0"/>
    <x v="0"/>
    <n v="21228.34"/>
    <x v="0"/>
    <x v="0"/>
    <n v="0"/>
    <x v="1"/>
    <n v="1"/>
    <n v="1"/>
  </r>
  <r>
    <n v="15753337"/>
    <n v="555"/>
    <s v="France"/>
    <s v="Male"/>
    <n v="51"/>
    <n v="5"/>
    <n v="0"/>
    <n v="3"/>
    <n v="1"/>
    <x v="0"/>
    <n v="189122.89"/>
    <x v="0"/>
    <x v="1"/>
    <n v="1"/>
    <x v="0"/>
    <n v="1"/>
    <n v="1"/>
  </r>
  <r>
    <n v="15707362"/>
    <n v="514"/>
    <s v="Germany"/>
    <s v="Male"/>
    <n v="43"/>
    <n v="1"/>
    <n v="95556.31"/>
    <n v="1"/>
    <n v="0"/>
    <x v="1"/>
    <n v="199273.98"/>
    <x v="0"/>
    <x v="0"/>
    <n v="1"/>
    <x v="1"/>
    <n v="1"/>
    <n v="1"/>
  </r>
  <r>
    <n v="15569590"/>
    <n v="601"/>
    <s v="Germany"/>
    <s v="Male"/>
    <n v="42"/>
    <n v="1"/>
    <n v="98495.72"/>
    <n v="1"/>
    <n v="1"/>
    <x v="0"/>
    <n v="40014.76"/>
    <x v="0"/>
    <x v="0"/>
    <n v="0"/>
    <x v="1"/>
    <n v="1"/>
    <n v="1"/>
  </r>
  <r>
    <n v="15651022"/>
    <n v="480"/>
    <s v="Germany"/>
    <s v="Male"/>
    <n v="44"/>
    <n v="10"/>
    <n v="129608.57"/>
    <n v="1"/>
    <n v="1"/>
    <x v="0"/>
    <n v="5472.7"/>
    <x v="0"/>
    <x v="0"/>
    <n v="0"/>
    <x v="0"/>
    <n v="1"/>
    <n v="1"/>
  </r>
  <r>
    <n v="15807923"/>
    <n v="716"/>
    <s v="Germany"/>
    <s v="Female"/>
    <n v="39"/>
    <n v="10"/>
    <n v="115301.31"/>
    <n v="1"/>
    <n v="1"/>
    <x v="0"/>
    <n v="43527.4"/>
    <x v="0"/>
    <x v="0"/>
    <n v="0"/>
    <x v="0"/>
    <n v="1"/>
    <n v="1"/>
  </r>
  <r>
    <n v="15722010"/>
    <n v="621"/>
    <s v="Spain"/>
    <s v="Male"/>
    <n v="53"/>
    <n v="9"/>
    <n v="170491.84"/>
    <n v="1"/>
    <n v="1"/>
    <x v="0"/>
    <n v="35588.07"/>
    <x v="0"/>
    <x v="0"/>
    <n v="0"/>
    <x v="0"/>
    <n v="1"/>
    <n v="1"/>
  </r>
  <r>
    <n v="15737792"/>
    <n v="818"/>
    <s v="France"/>
    <s v="Female"/>
    <n v="31"/>
    <n v="1"/>
    <n v="186796.37"/>
    <n v="1"/>
    <n v="0"/>
    <x v="0"/>
    <n v="178252.63"/>
    <x v="1"/>
    <x v="0"/>
    <n v="1"/>
    <x v="1"/>
    <n v="1"/>
    <n v="1"/>
  </r>
  <r>
    <n v="15775238"/>
    <n v="651"/>
    <s v="Germany"/>
    <s v="Female"/>
    <n v="41"/>
    <n v="4"/>
    <n v="133432.59"/>
    <n v="1"/>
    <n v="0"/>
    <x v="1"/>
    <n v="151303.48000000001"/>
    <x v="1"/>
    <x v="0"/>
    <n v="1"/>
    <x v="0"/>
    <n v="1"/>
    <n v="1"/>
  </r>
  <r>
    <n v="15607098"/>
    <n v="747"/>
    <s v="Spain"/>
    <s v="Female"/>
    <n v="41"/>
    <n v="5"/>
    <n v="94521.17"/>
    <n v="2"/>
    <n v="1"/>
    <x v="0"/>
    <n v="194926.86"/>
    <x v="1"/>
    <x v="0"/>
    <n v="1"/>
    <x v="0"/>
    <n v="1"/>
    <n v="1"/>
  </r>
  <r>
    <n v="15763218"/>
    <n v="661"/>
    <s v="France"/>
    <s v="Female"/>
    <n v="41"/>
    <n v="1"/>
    <n v="0"/>
    <n v="2"/>
    <n v="0"/>
    <x v="1"/>
    <n v="131300.68"/>
    <x v="1"/>
    <x v="0"/>
    <n v="1"/>
    <x v="1"/>
    <n v="1"/>
    <n v="1"/>
  </r>
  <r>
    <n v="15604119"/>
    <n v="850"/>
    <s v="Spain"/>
    <s v="Male"/>
    <n v="35"/>
    <n v="7"/>
    <n v="110349.82"/>
    <n v="1"/>
    <n v="0"/>
    <x v="0"/>
    <n v="126355.8"/>
    <x v="1"/>
    <x v="0"/>
    <n v="1"/>
    <x v="0"/>
    <n v="1"/>
    <n v="1"/>
  </r>
  <r>
    <n v="15642004"/>
    <n v="686"/>
    <s v="France"/>
    <s v="Male"/>
    <n v="25"/>
    <n v="1"/>
    <n v="0"/>
    <n v="2"/>
    <n v="0"/>
    <x v="1"/>
    <n v="16459.37"/>
    <x v="1"/>
    <x v="0"/>
    <n v="0"/>
    <x v="1"/>
    <n v="0"/>
    <n v="1"/>
  </r>
  <r>
    <n v="15594815"/>
    <n v="807"/>
    <s v="France"/>
    <s v="Male"/>
    <n v="35"/>
    <n v="3"/>
    <n v="174790.15"/>
    <n v="1"/>
    <n v="1"/>
    <x v="1"/>
    <n v="600.36"/>
    <x v="1"/>
    <x v="0"/>
    <n v="0"/>
    <x v="1"/>
    <n v="1"/>
    <n v="1"/>
  </r>
  <r>
    <n v="15649992"/>
    <n v="681"/>
    <s v="Spain"/>
    <s v="Male"/>
    <n v="65"/>
    <n v="7"/>
    <n v="134714.70000000001"/>
    <n v="2"/>
    <n v="0"/>
    <x v="1"/>
    <n v="190419.81"/>
    <x v="1"/>
    <x v="0"/>
    <n v="1"/>
    <x v="0"/>
    <n v="1"/>
    <n v="0"/>
  </r>
  <r>
    <n v="15604348"/>
    <n v="710"/>
    <s v="Spain"/>
    <s v="Male"/>
    <n v="22"/>
    <n v="8"/>
    <n v="0"/>
    <n v="2"/>
    <n v="0"/>
    <x v="0"/>
    <n v="99645.04"/>
    <x v="1"/>
    <x v="0"/>
    <n v="1"/>
    <x v="0"/>
    <n v="0"/>
    <n v="1"/>
  </r>
  <r>
    <n v="15683562"/>
    <n v="646"/>
    <s v="France"/>
    <s v="Male"/>
    <n v="35"/>
    <n v="6"/>
    <n v="84026.86"/>
    <n v="1"/>
    <n v="0"/>
    <x v="1"/>
    <n v="164255.69"/>
    <x v="1"/>
    <x v="0"/>
    <n v="1"/>
    <x v="0"/>
    <n v="1"/>
    <n v="1"/>
  </r>
  <r>
    <n v="15681554"/>
    <n v="614"/>
    <s v="Germany"/>
    <s v="Female"/>
    <n v="31"/>
    <n v="7"/>
    <n v="120599.38"/>
    <n v="2"/>
    <n v="1"/>
    <x v="1"/>
    <n v="46163.44"/>
    <x v="1"/>
    <x v="0"/>
    <n v="1"/>
    <x v="0"/>
    <n v="1"/>
    <n v="1"/>
  </r>
  <r>
    <n v="15625461"/>
    <n v="613"/>
    <s v="France"/>
    <s v="Female"/>
    <n v="45"/>
    <n v="1"/>
    <n v="187841.99"/>
    <n v="2"/>
    <n v="1"/>
    <x v="1"/>
    <n v="147224.26999999999"/>
    <x v="1"/>
    <x v="0"/>
    <n v="1"/>
    <x v="1"/>
    <n v="1"/>
    <n v="1"/>
  </r>
  <r>
    <n v="15730447"/>
    <n v="629"/>
    <s v="France"/>
    <s v="Female"/>
    <n v="49"/>
    <n v="4"/>
    <n v="0"/>
    <n v="2"/>
    <n v="1"/>
    <x v="1"/>
    <n v="196335.48"/>
    <x v="1"/>
    <x v="0"/>
    <n v="1"/>
    <x v="0"/>
    <n v="1"/>
    <n v="1"/>
  </r>
  <r>
    <n v="15661526"/>
    <n v="815"/>
    <s v="Germany"/>
    <s v="Male"/>
    <n v="37"/>
    <n v="2"/>
    <n v="110777.26"/>
    <n v="2"/>
    <n v="1"/>
    <x v="0"/>
    <n v="2383.59"/>
    <x v="1"/>
    <x v="0"/>
    <n v="0"/>
    <x v="1"/>
    <n v="1"/>
    <n v="1"/>
  </r>
  <r>
    <n v="15737173"/>
    <n v="497"/>
    <s v="Spain"/>
    <s v="NULL"/>
    <n v="24"/>
    <n v="3"/>
    <n v="0"/>
    <n v="2"/>
    <n v="1"/>
    <x v="0"/>
    <n v="76390.009999999995"/>
    <x v="1"/>
    <x v="0"/>
    <n v="1"/>
    <x v="1"/>
    <n v="0"/>
    <n v="1"/>
  </r>
  <r>
    <n v="15794549"/>
    <n v="722"/>
    <s v="France"/>
    <s v="Female"/>
    <n v="35"/>
    <n v="2"/>
    <n v="163943.89000000001"/>
    <n v="2"/>
    <n v="1"/>
    <x v="1"/>
    <n v="15068.18"/>
    <x v="1"/>
    <x v="0"/>
    <n v="0"/>
    <x v="1"/>
    <n v="1"/>
    <n v="1"/>
  </r>
  <r>
    <n v="15699637"/>
    <n v="694"/>
    <s v="Spain"/>
    <s v="Male"/>
    <n v="57"/>
    <n v="8"/>
    <n v="116326.07"/>
    <n v="1"/>
    <n v="1"/>
    <x v="1"/>
    <n v="117704.65"/>
    <x v="1"/>
    <x v="0"/>
    <n v="1"/>
    <x v="0"/>
    <n v="1"/>
    <n v="0"/>
  </r>
  <r>
    <n v="15758449"/>
    <n v="769"/>
    <s v="France"/>
    <s v="Female"/>
    <n v="39"/>
    <n v="8"/>
    <n v="0"/>
    <n v="1"/>
    <n v="0"/>
    <x v="1"/>
    <n v="21016"/>
    <x v="1"/>
    <x v="0"/>
    <n v="0"/>
    <x v="0"/>
    <n v="1"/>
    <n v="1"/>
  </r>
  <r>
    <n v="15809722"/>
    <n v="611"/>
    <s v="France"/>
    <s v="Female"/>
    <n v="40"/>
    <n v="8"/>
    <n v="100812.33"/>
    <n v="2"/>
    <n v="1"/>
    <x v="0"/>
    <n v="147358.26999999999"/>
    <x v="1"/>
    <x v="0"/>
    <n v="1"/>
    <x v="0"/>
    <n v="1"/>
    <n v="1"/>
  </r>
  <r>
    <n v="15717426"/>
    <n v="850"/>
    <s v="France"/>
    <s v="Male"/>
    <n v="36"/>
    <n v="7"/>
    <n v="0"/>
    <n v="1"/>
    <n v="1"/>
    <x v="1"/>
    <n v="40812.9"/>
    <x v="1"/>
    <x v="0"/>
    <n v="0"/>
    <x v="0"/>
    <n v="1"/>
    <n v="1"/>
  </r>
  <r>
    <n v="15727915"/>
    <n v="507"/>
    <s v="France"/>
    <s v="Male"/>
    <n v="36"/>
    <n v="4"/>
    <n v="83543.37"/>
    <n v="1"/>
    <n v="0"/>
    <x v="0"/>
    <n v="140134.43"/>
    <x v="1"/>
    <x v="0"/>
    <n v="1"/>
    <x v="0"/>
    <n v="1"/>
    <n v="1"/>
  </r>
  <r>
    <n v="15702968"/>
    <n v="733"/>
    <s v="Germany"/>
    <s v="Male"/>
    <n v="74"/>
    <n v="3"/>
    <n v="106545.53"/>
    <n v="1"/>
    <n v="1"/>
    <x v="1"/>
    <n v="134589.57999999999"/>
    <x v="1"/>
    <x v="0"/>
    <n v="1"/>
    <x v="1"/>
    <n v="1"/>
    <n v="0"/>
  </r>
  <r>
    <n v="15584518"/>
    <n v="589"/>
    <s v="Germany"/>
    <s v="Female"/>
    <n v="50"/>
    <n v="5"/>
    <n v="144895.04999999999"/>
    <n v="2"/>
    <n v="1"/>
    <x v="1"/>
    <n v="34941.230000000003"/>
    <x v="1"/>
    <x v="0"/>
    <n v="0"/>
    <x v="0"/>
    <n v="1"/>
    <n v="1"/>
  </r>
  <r>
    <n v="15815364"/>
    <n v="736"/>
    <s v="Spain"/>
    <s v="Female"/>
    <n v="28"/>
    <n v="2"/>
    <n v="0"/>
    <n v="2"/>
    <n v="1"/>
    <x v="1"/>
    <n v="117431.1"/>
    <x v="1"/>
    <x v="0"/>
    <n v="1"/>
    <x v="1"/>
    <n v="0"/>
    <n v="1"/>
  </r>
  <r>
    <n v="15695585"/>
    <n v="788"/>
    <s v="Spain"/>
    <s v="Male"/>
    <n v="34"/>
    <n v="6"/>
    <n v="156478.62"/>
    <n v="1"/>
    <n v="0"/>
    <x v="1"/>
    <n v="181196.76"/>
    <x v="1"/>
    <x v="0"/>
    <n v="1"/>
    <x v="0"/>
    <n v="1"/>
    <n v="1"/>
  </r>
  <r>
    <n v="15581539"/>
    <n v="474"/>
    <s v="Spain"/>
    <s v="Male"/>
    <n v="37"/>
    <n v="3"/>
    <n v="0"/>
    <n v="2"/>
    <n v="0"/>
    <x v="0"/>
    <n v="57175.32"/>
    <x v="1"/>
    <x v="0"/>
    <n v="1"/>
    <x v="1"/>
    <n v="1"/>
    <n v="1"/>
  </r>
  <r>
    <n v="15675316"/>
    <n v="619"/>
    <s v="France"/>
    <s v="Female"/>
    <n v="38"/>
    <n v="3"/>
    <n v="0"/>
    <n v="2"/>
    <n v="0"/>
    <x v="1"/>
    <n v="116467.35"/>
    <x v="1"/>
    <x v="0"/>
    <n v="1"/>
    <x v="1"/>
    <n v="1"/>
    <n v="1"/>
  </r>
  <r>
    <n v="15603203"/>
    <n v="650"/>
    <s v="France"/>
    <s v="Female"/>
    <n v="27"/>
    <n v="6"/>
    <n v="0"/>
    <n v="2"/>
    <n v="1"/>
    <x v="0"/>
    <n v="1002.39"/>
    <x v="1"/>
    <x v="0"/>
    <n v="0"/>
    <x v="0"/>
    <n v="0"/>
    <n v="1"/>
  </r>
  <r>
    <n v="15660535"/>
    <n v="680"/>
    <s v="France"/>
    <s v="Female"/>
    <n v="47"/>
    <n v="5"/>
    <n v="0"/>
    <n v="2"/>
    <n v="1"/>
    <x v="1"/>
    <n v="179843.33"/>
    <x v="1"/>
    <x v="0"/>
    <n v="1"/>
    <x v="0"/>
    <n v="1"/>
    <n v="1"/>
  </r>
  <r>
    <n v="15608968"/>
    <n v="714"/>
    <s v="Germany"/>
    <s v="Male"/>
    <n v="21"/>
    <n v="6"/>
    <n v="86402.52"/>
    <n v="2"/>
    <n v="0"/>
    <x v="0"/>
    <n v="27330.59"/>
    <x v="1"/>
    <x v="0"/>
    <n v="0"/>
    <x v="0"/>
    <n v="0"/>
    <n v="1"/>
  </r>
  <r>
    <n v="15685997"/>
    <n v="838"/>
    <s v="Spain"/>
    <s v="Female"/>
    <n v="39"/>
    <n v="5"/>
    <n v="166733.92000000001"/>
    <n v="2"/>
    <n v="1"/>
    <x v="0"/>
    <n v="14279.44"/>
    <x v="1"/>
    <x v="0"/>
    <n v="0"/>
    <x v="0"/>
    <n v="1"/>
    <n v="1"/>
  </r>
  <r>
    <n v="15700476"/>
    <n v="564"/>
    <s v="Germany"/>
    <s v="Male"/>
    <n v="41"/>
    <n v="9"/>
    <n v="103522.75"/>
    <n v="2"/>
    <n v="1"/>
    <x v="1"/>
    <n v="34338.21"/>
    <x v="1"/>
    <x v="0"/>
    <n v="0"/>
    <x v="0"/>
    <n v="1"/>
    <n v="1"/>
  </r>
  <r>
    <n v="15699029"/>
    <n v="670"/>
    <s v="France"/>
    <s v="Male"/>
    <n v="37"/>
    <n v="4"/>
    <n v="170557.91"/>
    <n v="2"/>
    <n v="1"/>
    <x v="0"/>
    <n v="198252.88"/>
    <x v="1"/>
    <x v="0"/>
    <n v="1"/>
    <x v="0"/>
    <n v="1"/>
    <n v="1"/>
  </r>
  <r>
    <n v="15663478"/>
    <n v="729"/>
    <s v="France"/>
    <s v="Male"/>
    <n v="32"/>
    <n v="6"/>
    <n v="93694.42"/>
    <n v="1"/>
    <n v="1"/>
    <x v="1"/>
    <n v="79919.13"/>
    <x v="1"/>
    <x v="0"/>
    <n v="1"/>
    <x v="0"/>
    <n v="1"/>
    <n v="1"/>
  </r>
  <r>
    <n v="15686870"/>
    <n v="761"/>
    <s v="Germany"/>
    <s v="Male"/>
    <n v="36"/>
    <n v="8"/>
    <n v="108239.11"/>
    <n v="2"/>
    <n v="0"/>
    <x v="0"/>
    <n v="99444.02"/>
    <x v="1"/>
    <x v="0"/>
    <n v="1"/>
    <x v="0"/>
    <n v="1"/>
    <n v="1"/>
  </r>
  <r>
    <n v="15779052"/>
    <n v="604"/>
    <s v="Germany"/>
    <s v="Female"/>
    <n v="25"/>
    <n v="5"/>
    <n v="157780.84"/>
    <n v="2"/>
    <n v="1"/>
    <x v="1"/>
    <n v="58426.81"/>
    <x v="1"/>
    <x v="0"/>
    <n v="1"/>
    <x v="0"/>
    <n v="0"/>
    <n v="1"/>
  </r>
  <r>
    <n v="15601589"/>
    <n v="675"/>
    <s v="France"/>
    <s v="Female"/>
    <n v="57"/>
    <n v="8"/>
    <n v="0"/>
    <n v="2"/>
    <n v="0"/>
    <x v="1"/>
    <n v="95463.29"/>
    <x v="1"/>
    <x v="0"/>
    <n v="1"/>
    <x v="0"/>
    <n v="1"/>
    <n v="0"/>
  </r>
  <r>
    <n v="15813844"/>
    <n v="703"/>
    <s v="France"/>
    <s v="Male"/>
    <n v="37"/>
    <n v="8"/>
    <n v="105961.68"/>
    <n v="2"/>
    <n v="0"/>
    <x v="1"/>
    <n v="74158.8"/>
    <x v="1"/>
    <x v="0"/>
    <n v="1"/>
    <x v="0"/>
    <n v="1"/>
    <n v="1"/>
  </r>
  <r>
    <n v="15591995"/>
    <n v="757"/>
    <s v="Germany"/>
    <s v="Male"/>
    <n v="26"/>
    <n v="8"/>
    <n v="121581.56"/>
    <n v="2"/>
    <n v="1"/>
    <x v="1"/>
    <n v="127059.04"/>
    <x v="1"/>
    <x v="0"/>
    <n v="1"/>
    <x v="0"/>
    <n v="0"/>
    <n v="1"/>
  </r>
  <r>
    <n v="15686137"/>
    <n v="456"/>
    <s v="Spain"/>
    <s v="Male"/>
    <n v="32"/>
    <n v="9"/>
    <n v="147506.25"/>
    <n v="1"/>
    <n v="1"/>
    <x v="1"/>
    <n v="135399.21"/>
    <x v="1"/>
    <x v="0"/>
    <n v="1"/>
    <x v="0"/>
    <n v="1"/>
    <n v="1"/>
  </r>
  <r>
    <n v="15592531"/>
    <n v="822"/>
    <s v="France"/>
    <s v="Male"/>
    <n v="50"/>
    <n v="7"/>
    <n v="0"/>
    <n v="2"/>
    <n v="1"/>
    <x v="1"/>
    <n v="10062.799999999999"/>
    <x v="1"/>
    <x v="0"/>
    <n v="0"/>
    <x v="0"/>
    <n v="1"/>
    <n v="1"/>
  </r>
  <r>
    <n v="15600462"/>
    <n v="542"/>
    <s v="France"/>
    <s v="Female"/>
    <n v="43"/>
    <n v="8"/>
    <n v="145618.37"/>
    <n v="1"/>
    <n v="0"/>
    <x v="1"/>
    <n v="10350.74"/>
    <x v="1"/>
    <x v="0"/>
    <n v="0"/>
    <x v="0"/>
    <n v="1"/>
    <n v="1"/>
  </r>
  <r>
    <n v="15790782"/>
    <n v="661"/>
    <s v="Spain"/>
    <s v="Male"/>
    <n v="39"/>
    <n v="6"/>
    <n v="132628.98000000001"/>
    <n v="1"/>
    <n v="0"/>
    <x v="0"/>
    <n v="38812.67"/>
    <x v="1"/>
    <x v="0"/>
    <n v="0"/>
    <x v="0"/>
    <n v="1"/>
    <n v="1"/>
  </r>
  <r>
    <n v="15598493"/>
    <n v="656"/>
    <s v="France"/>
    <s v="Male"/>
    <n v="50"/>
    <n v="7"/>
    <n v="0"/>
    <n v="2"/>
    <n v="0"/>
    <x v="1"/>
    <n v="72143.44"/>
    <x v="1"/>
    <x v="0"/>
    <n v="1"/>
    <x v="0"/>
    <n v="1"/>
    <n v="1"/>
  </r>
  <r>
    <n v="15767821"/>
    <n v="528"/>
    <s v="France"/>
    <s v="Male"/>
    <n v="31"/>
    <n v="6"/>
    <n v="102016.72"/>
    <n v="2"/>
    <n v="0"/>
    <x v="0"/>
    <n v="80181.119999999995"/>
    <x v="1"/>
    <x v="0"/>
    <n v="1"/>
    <x v="0"/>
    <n v="1"/>
    <n v="1"/>
  </r>
  <r>
    <n v="15800228"/>
    <n v="652"/>
    <s v="Spain"/>
    <s v="Female"/>
    <n v="42"/>
    <n v="4"/>
    <n v="0"/>
    <n v="2"/>
    <n v="1"/>
    <x v="1"/>
    <n v="38152.01"/>
    <x v="1"/>
    <x v="0"/>
    <n v="0"/>
    <x v="0"/>
    <n v="1"/>
    <n v="1"/>
  </r>
  <r>
    <n v="15738751"/>
    <n v="493"/>
    <s v="France"/>
    <s v="Female"/>
    <n v="46"/>
    <n v="4"/>
    <n v="0"/>
    <n v="2"/>
    <n v="1"/>
    <x v="0"/>
    <n v="1907.66"/>
    <x v="1"/>
    <x v="0"/>
    <n v="0"/>
    <x v="0"/>
    <n v="1"/>
    <n v="1"/>
  </r>
  <r>
    <n v="15603323"/>
    <n v="660"/>
    <s v="Spain"/>
    <s v="Female"/>
    <n v="2"/>
    <n v="1"/>
    <n v="0"/>
    <n v="2"/>
    <n v="0"/>
    <x v="0"/>
    <n v="117834.91"/>
    <x v="1"/>
    <x v="0"/>
    <n v="1"/>
    <x v="1"/>
    <n v="0"/>
    <n v="1"/>
  </r>
  <r>
    <n v="15661249"/>
    <n v="699"/>
    <s v="France"/>
    <s v="Male"/>
    <n v="53"/>
    <n v="4"/>
    <n v="0"/>
    <n v="2"/>
    <n v="0"/>
    <x v="1"/>
    <n v="111307.98"/>
    <x v="1"/>
    <x v="0"/>
    <n v="1"/>
    <x v="0"/>
    <n v="1"/>
    <n v="1"/>
  </r>
  <r>
    <n v="15780140"/>
    <n v="435"/>
    <s v="Germany"/>
    <s v="Male"/>
    <n v="32"/>
    <n v="2"/>
    <n v="57017.06"/>
    <n v="2"/>
    <n v="1"/>
    <x v="1"/>
    <n v="5907.11"/>
    <x v="1"/>
    <x v="0"/>
    <n v="0"/>
    <x v="1"/>
    <n v="1"/>
    <n v="1"/>
  </r>
  <r>
    <n v="15746902"/>
    <n v="793"/>
    <s v="Spain"/>
    <s v="Male"/>
    <n v="38"/>
    <n v="9"/>
    <n v="0"/>
    <n v="2"/>
    <n v="1"/>
    <x v="0"/>
    <n v="88225.02"/>
    <x v="1"/>
    <x v="0"/>
    <n v="1"/>
    <x v="0"/>
    <n v="1"/>
    <n v="1"/>
  </r>
  <r>
    <n v="15812351"/>
    <n v="710"/>
    <s v="Spain"/>
    <s v="Female"/>
    <n v="27"/>
    <n v="2"/>
    <n v="135277.96"/>
    <n v="1"/>
    <n v="1"/>
    <x v="0"/>
    <n v="142200.15"/>
    <x v="1"/>
    <x v="0"/>
    <n v="1"/>
    <x v="1"/>
    <n v="0"/>
    <n v="1"/>
  </r>
  <r>
    <n v="15665238"/>
    <n v="745"/>
    <s v="Germany"/>
    <s v="Male"/>
    <n v="36"/>
    <n v="8"/>
    <n v="145071.24"/>
    <n v="1"/>
    <n v="0"/>
    <x v="0"/>
    <n v="6078.46"/>
    <x v="1"/>
    <x v="0"/>
    <n v="0"/>
    <x v="0"/>
    <n v="1"/>
    <n v="1"/>
  </r>
  <r>
    <n v="15705707"/>
    <n v="635"/>
    <s v="Spain"/>
    <s v="Female"/>
    <n v="29"/>
    <n v="8"/>
    <n v="138296.94"/>
    <n v="2"/>
    <n v="1"/>
    <x v="0"/>
    <n v="141075.51"/>
    <x v="1"/>
    <x v="0"/>
    <n v="1"/>
    <x v="0"/>
    <n v="0"/>
    <n v="1"/>
  </r>
  <r>
    <n v="15599660"/>
    <n v="604"/>
    <s v="France"/>
    <s v="Male"/>
    <n v="36"/>
    <n v="6"/>
    <n v="116229.85"/>
    <n v="2"/>
    <n v="1"/>
    <x v="1"/>
    <n v="79633.38"/>
    <x v="1"/>
    <x v="0"/>
    <n v="1"/>
    <x v="0"/>
    <n v="1"/>
    <n v="1"/>
  </r>
  <r>
    <n v="15589805"/>
    <n v="563"/>
    <s v="France"/>
    <s v="Female"/>
    <n v="34"/>
    <n v="6"/>
    <n v="139810.34"/>
    <n v="1"/>
    <n v="1"/>
    <x v="1"/>
    <n v="152417.79"/>
    <x v="1"/>
    <x v="0"/>
    <n v="1"/>
    <x v="0"/>
    <n v="1"/>
    <n v="1"/>
  </r>
  <r>
    <n v="15684171"/>
    <n v="660"/>
    <s v="Spain"/>
    <s v="Female"/>
    <n v="61"/>
    <n v="5"/>
    <n v="155931.10999999999"/>
    <n v="1"/>
    <n v="1"/>
    <x v="1"/>
    <n v="158338.39000000001"/>
    <x v="1"/>
    <x v="0"/>
    <n v="1"/>
    <x v="0"/>
    <n v="1"/>
    <n v="0"/>
  </r>
  <r>
    <n v="15706365"/>
    <n v="648"/>
    <s v="France"/>
    <s v="Female"/>
    <n v="50"/>
    <n v="9"/>
    <n v="102535.57"/>
    <n v="1"/>
    <n v="1"/>
    <x v="1"/>
    <n v="189543.19"/>
    <x v="1"/>
    <x v="0"/>
    <n v="1"/>
    <x v="0"/>
    <n v="1"/>
    <n v="1"/>
  </r>
  <r>
    <n v="15759537"/>
    <n v="717"/>
    <s v="Germany"/>
    <s v="Male"/>
    <n v="35"/>
    <n v="7"/>
    <n v="58469.37"/>
    <n v="2"/>
    <n v="1"/>
    <x v="1"/>
    <n v="172459.39"/>
    <x v="1"/>
    <x v="0"/>
    <n v="1"/>
    <x v="0"/>
    <n v="1"/>
    <n v="1"/>
  </r>
  <r>
    <n v="15630328"/>
    <n v="635"/>
    <s v="France"/>
    <s v="Female"/>
    <n v="48"/>
    <n v="8"/>
    <n v="130796.33"/>
    <n v="2"/>
    <n v="1"/>
    <x v="1"/>
    <n v="43250.3"/>
    <x v="1"/>
    <x v="0"/>
    <n v="0"/>
    <x v="0"/>
    <n v="1"/>
    <n v="1"/>
  </r>
  <r>
    <n v="15720910"/>
    <n v="560"/>
    <s v="France"/>
    <s v="Female"/>
    <n v="66"/>
    <n v="9"/>
    <n v="0"/>
    <n v="1"/>
    <n v="1"/>
    <x v="1"/>
    <n v="15928.49"/>
    <x v="1"/>
    <x v="0"/>
    <n v="0"/>
    <x v="0"/>
    <n v="1"/>
    <n v="0"/>
  </r>
  <r>
    <n v="15641655"/>
    <n v="700"/>
    <s v="France"/>
    <s v="Female"/>
    <n v="26"/>
    <n v="2"/>
    <n v="0"/>
    <n v="2"/>
    <n v="0"/>
    <x v="0"/>
    <n v="50051.42"/>
    <x v="1"/>
    <x v="0"/>
    <n v="1"/>
    <x v="1"/>
    <n v="0"/>
    <n v="1"/>
  </r>
  <r>
    <n v="15783659"/>
    <n v="659"/>
    <s v="France"/>
    <s v="Male"/>
    <n v="67"/>
    <n v="4"/>
    <n v="145981.87"/>
    <n v="1"/>
    <n v="1"/>
    <x v="1"/>
    <n v="131043.2"/>
    <x v="1"/>
    <x v="0"/>
    <n v="1"/>
    <x v="0"/>
    <n v="1"/>
    <n v="0"/>
  </r>
  <r>
    <n v="15684042"/>
    <n v="636"/>
    <s v="Germany"/>
    <s v="Male"/>
    <n v="34"/>
    <n v="2"/>
    <n v="40105.51"/>
    <n v="2"/>
    <n v="0"/>
    <x v="1"/>
    <n v="53512.160000000003"/>
    <x v="1"/>
    <x v="0"/>
    <n v="1"/>
    <x v="1"/>
    <n v="1"/>
    <n v="1"/>
  </r>
  <r>
    <n v="15576368"/>
    <n v="624"/>
    <s v="Germany"/>
    <s v="Female"/>
    <n v="48"/>
    <n v="3"/>
    <n v="122388.38"/>
    <n v="2"/>
    <n v="0"/>
    <x v="0"/>
    <n v="30020.09"/>
    <x v="1"/>
    <x v="0"/>
    <n v="0"/>
    <x v="1"/>
    <n v="1"/>
    <n v="1"/>
  </r>
  <r>
    <n v="15701354"/>
    <n v="699"/>
    <s v="France"/>
    <s v="Female"/>
    <n v="39"/>
    <n v="1"/>
    <n v="0"/>
    <n v="2"/>
    <n v="0"/>
    <x v="0"/>
    <n v="93826.63"/>
    <x v="1"/>
    <x v="0"/>
    <n v="1"/>
    <x v="1"/>
    <n v="1"/>
    <n v="1"/>
  </r>
  <r>
    <n v="15655774"/>
    <n v="583"/>
    <s v="France"/>
    <s v="Male"/>
    <n v="27"/>
    <n v="7"/>
    <n v="0"/>
    <n v="2"/>
    <n v="1"/>
    <x v="0"/>
    <n v="51285.49"/>
    <x v="1"/>
    <x v="0"/>
    <n v="1"/>
    <x v="0"/>
    <n v="0"/>
    <n v="1"/>
  </r>
  <r>
    <n v="15800116"/>
    <n v="712"/>
    <s v="Germany"/>
    <s v="Male"/>
    <n v="28"/>
    <n v="4"/>
    <n v="145605.44"/>
    <n v="1"/>
    <n v="0"/>
    <x v="1"/>
    <n v="93883.53"/>
    <x v="1"/>
    <x v="0"/>
    <n v="1"/>
    <x v="0"/>
    <n v="0"/>
    <n v="1"/>
  </r>
  <r>
    <n v="15622993"/>
    <n v="709"/>
    <s v="Germany"/>
    <s v="Male"/>
    <n v="28"/>
    <n v="8"/>
    <n v="124695.72"/>
    <n v="2"/>
    <n v="1"/>
    <x v="0"/>
    <n v="145251.35"/>
    <x v="1"/>
    <x v="0"/>
    <n v="1"/>
    <x v="0"/>
    <n v="0"/>
    <n v="1"/>
  </r>
  <r>
    <n v="15796505"/>
    <n v="811"/>
    <s v="Germany"/>
    <s v="Female"/>
    <n v="34"/>
    <n v="1"/>
    <n v="149297.19"/>
    <n v="2"/>
    <n v="1"/>
    <x v="1"/>
    <n v="186339.74"/>
    <x v="1"/>
    <x v="0"/>
    <n v="1"/>
    <x v="1"/>
    <n v="1"/>
    <n v="1"/>
  </r>
  <r>
    <n v="15607170"/>
    <n v="699"/>
    <s v="France"/>
    <s v="Male"/>
    <n v="35"/>
    <n v="5"/>
    <n v="0"/>
    <n v="2"/>
    <n v="1"/>
    <x v="1"/>
    <n v="78397.240000000005"/>
    <x v="1"/>
    <x v="0"/>
    <n v="1"/>
    <x v="0"/>
    <n v="1"/>
    <n v="1"/>
  </r>
  <r>
    <n v="15776605"/>
    <n v="528"/>
    <s v="Spain"/>
    <s v="Male"/>
    <n v="36"/>
    <n v="7"/>
    <n v="0"/>
    <n v="2"/>
    <n v="1"/>
    <x v="0"/>
    <n v="60536.56"/>
    <x v="1"/>
    <x v="0"/>
    <n v="1"/>
    <x v="0"/>
    <n v="1"/>
    <n v="1"/>
  </r>
  <r>
    <n v="15629448"/>
    <n v="632"/>
    <s v="Spain"/>
    <s v="Male"/>
    <n v="38"/>
    <n v="1"/>
    <n v="120599.21"/>
    <n v="1"/>
    <n v="1"/>
    <x v="0"/>
    <n v="92816.86"/>
    <x v="1"/>
    <x v="0"/>
    <n v="1"/>
    <x v="1"/>
    <n v="1"/>
    <n v="1"/>
  </r>
  <r>
    <n v="15812191"/>
    <n v="553"/>
    <s v="France"/>
    <s v="Male"/>
    <n v="33"/>
    <n v="4"/>
    <n v="118082.89"/>
    <n v="1"/>
    <n v="0"/>
    <x v="0"/>
    <n v="94440.45"/>
    <x v="1"/>
    <x v="0"/>
    <n v="1"/>
    <x v="0"/>
    <n v="1"/>
    <n v="1"/>
  </r>
  <r>
    <n v="15776807"/>
    <n v="654"/>
    <s v="France"/>
    <s v="Male"/>
    <n v="29"/>
    <n v="1"/>
    <n v="0"/>
    <n v="1"/>
    <n v="1"/>
    <x v="0"/>
    <n v="180345.44"/>
    <x v="1"/>
    <x v="0"/>
    <n v="1"/>
    <x v="1"/>
    <n v="0"/>
    <n v="1"/>
  </r>
  <r>
    <n v="15694506"/>
    <n v="611"/>
    <s v="Germany"/>
    <s v="Male"/>
    <n v="31"/>
    <n v="0"/>
    <n v="107884.81"/>
    <n v="2"/>
    <n v="1"/>
    <x v="1"/>
    <n v="183487.98"/>
    <x v="1"/>
    <x v="0"/>
    <n v="1"/>
    <x v="1"/>
    <n v="1"/>
    <n v="1"/>
  </r>
  <r>
    <n v="15671139"/>
    <n v="694"/>
    <s v="Spain"/>
    <s v="Male"/>
    <n v="39"/>
    <n v="0"/>
    <n v="107042.74"/>
    <n v="1"/>
    <n v="1"/>
    <x v="1"/>
    <n v="102284.2"/>
    <x v="1"/>
    <x v="0"/>
    <n v="1"/>
    <x v="1"/>
    <n v="1"/>
    <n v="1"/>
  </r>
  <r>
    <n v="15749851"/>
    <n v="702"/>
    <s v="Spain"/>
    <s v="Female"/>
    <n v="26"/>
    <n v="4"/>
    <n v="135219.57"/>
    <n v="1"/>
    <n v="0"/>
    <x v="1"/>
    <n v="59747.63"/>
    <x v="1"/>
    <x v="0"/>
    <n v="1"/>
    <x v="0"/>
    <n v="0"/>
    <n v="1"/>
  </r>
  <r>
    <n v="15763859"/>
    <n v="840"/>
    <s v="France"/>
    <s v="Female"/>
    <n v="43"/>
    <n v="7"/>
    <n v="0"/>
    <n v="2"/>
    <n v="1"/>
    <x v="0"/>
    <n v="90908.95"/>
    <x v="1"/>
    <x v="0"/>
    <n v="1"/>
    <x v="0"/>
    <n v="1"/>
    <n v="1"/>
  </r>
  <r>
    <n v="15696061"/>
    <n v="581"/>
    <s v="Germany"/>
    <s v="Female"/>
    <n v="34"/>
    <n v="1"/>
    <n v="101633.04"/>
    <n v="1"/>
    <n v="1"/>
    <x v="0"/>
    <n v="110431.51"/>
    <x v="1"/>
    <x v="0"/>
    <n v="1"/>
    <x v="1"/>
    <n v="1"/>
    <n v="1"/>
  </r>
  <r>
    <n v="15709324"/>
    <n v="417"/>
    <s v="France"/>
    <s v="Male"/>
    <n v="34"/>
    <n v="7"/>
    <n v="0"/>
    <n v="2"/>
    <n v="1"/>
    <x v="0"/>
    <n v="55003.79"/>
    <x v="1"/>
    <x v="0"/>
    <n v="1"/>
    <x v="0"/>
    <n v="1"/>
    <n v="1"/>
  </r>
  <r>
    <n v="15771873"/>
    <n v="776"/>
    <s v="Germany"/>
    <s v="Female"/>
    <n v="37"/>
    <n v="2"/>
    <n v="103769.22"/>
    <n v="2"/>
    <n v="1"/>
    <x v="0"/>
    <n v="194099.12"/>
    <x v="1"/>
    <x v="0"/>
    <n v="1"/>
    <x v="1"/>
    <n v="1"/>
    <n v="1"/>
  </r>
  <r>
    <n v="15625944"/>
    <n v="664"/>
    <s v="France"/>
    <s v="Male"/>
    <n v="58"/>
    <n v="5"/>
    <n v="98668.18"/>
    <n v="1"/>
    <n v="1"/>
    <x v="1"/>
    <n v="60887.58"/>
    <x v="1"/>
    <x v="0"/>
    <n v="1"/>
    <x v="0"/>
    <n v="1"/>
    <n v="0"/>
  </r>
  <r>
    <n v="15668032"/>
    <n v="577"/>
    <s v="France"/>
    <s v="Female"/>
    <n v="37"/>
    <n v="4"/>
    <n v="0"/>
    <n v="1"/>
    <n v="1"/>
    <x v="1"/>
    <n v="79881.39"/>
    <x v="1"/>
    <x v="0"/>
    <n v="1"/>
    <x v="0"/>
    <n v="1"/>
    <n v="1"/>
  </r>
  <r>
    <n v="15775153"/>
    <n v="630"/>
    <s v="Spain"/>
    <s v="Male"/>
    <n v="32"/>
    <n v="4"/>
    <n v="82034"/>
    <n v="1"/>
    <n v="0"/>
    <x v="0"/>
    <n v="146326.45000000001"/>
    <x v="1"/>
    <x v="0"/>
    <n v="1"/>
    <x v="0"/>
    <n v="1"/>
    <n v="1"/>
  </r>
  <r>
    <n v="15801488"/>
    <n v="723"/>
    <s v="France"/>
    <s v="Male"/>
    <n v="25"/>
    <n v="3"/>
    <n v="0"/>
    <n v="2"/>
    <n v="1"/>
    <x v="1"/>
    <n v="134509.47"/>
    <x v="1"/>
    <x v="0"/>
    <n v="1"/>
    <x v="1"/>
    <n v="0"/>
    <n v="1"/>
  </r>
  <r>
    <n v="15706021"/>
    <n v="665"/>
    <s v="France"/>
    <s v="Female"/>
    <n v="34"/>
    <n v="1"/>
    <n v="96645.54"/>
    <n v="2"/>
    <n v="0"/>
    <x v="0"/>
    <n v="171413.66"/>
    <x v="1"/>
    <x v="0"/>
    <n v="1"/>
    <x v="1"/>
    <n v="1"/>
    <n v="1"/>
  </r>
  <r>
    <n v="15745527"/>
    <n v="655"/>
    <s v="France"/>
    <s v="Male"/>
    <n v="37"/>
    <n v="5"/>
    <n v="93147"/>
    <n v="2"/>
    <n v="1"/>
    <x v="0"/>
    <n v="66214.13"/>
    <x v="1"/>
    <x v="0"/>
    <n v="1"/>
    <x v="0"/>
    <n v="1"/>
    <n v="1"/>
  </r>
  <r>
    <n v="15744398"/>
    <n v="525"/>
    <s v="France"/>
    <s v="Female"/>
    <n v="23"/>
    <n v="5"/>
    <n v="0"/>
    <n v="2"/>
    <n v="1"/>
    <x v="0"/>
    <n v="160249.1"/>
    <x v="1"/>
    <x v="0"/>
    <n v="1"/>
    <x v="0"/>
    <n v="0"/>
    <n v="1"/>
  </r>
  <r>
    <n v="15615457"/>
    <n v="842"/>
    <s v="Spain"/>
    <s v="Female"/>
    <n v="44"/>
    <n v="2"/>
    <n v="112652.08"/>
    <n v="2"/>
    <n v="1"/>
    <x v="0"/>
    <n v="126644.98"/>
    <x v="1"/>
    <x v="0"/>
    <n v="1"/>
    <x v="1"/>
    <n v="1"/>
    <n v="1"/>
  </r>
  <r>
    <n v="15575185"/>
    <n v="757"/>
    <s v="Spain"/>
    <s v="Male"/>
    <n v="33"/>
    <n v="5"/>
    <n v="77253.22"/>
    <n v="1"/>
    <n v="0"/>
    <x v="1"/>
    <n v="194239.63"/>
    <x v="1"/>
    <x v="0"/>
    <n v="1"/>
    <x v="0"/>
    <n v="1"/>
    <n v="1"/>
  </r>
  <r>
    <n v="15695699"/>
    <n v="687"/>
    <s v="France"/>
    <s v="Male"/>
    <n v="35"/>
    <n v="8"/>
    <n v="0"/>
    <n v="2"/>
    <n v="1"/>
    <x v="0"/>
    <n v="10334.049999999999"/>
    <x v="1"/>
    <x v="0"/>
    <n v="0"/>
    <x v="0"/>
    <n v="1"/>
    <n v="1"/>
  </r>
  <r>
    <n v="15760085"/>
    <n v="684"/>
    <s v="Germany"/>
    <s v="Female"/>
    <n v="48"/>
    <n v="10"/>
    <n v="126384.42"/>
    <n v="1"/>
    <n v="1"/>
    <x v="1"/>
    <n v="198129.36"/>
    <x v="1"/>
    <x v="0"/>
    <n v="1"/>
    <x v="0"/>
    <n v="1"/>
    <n v="1"/>
  </r>
  <r>
    <n v="15596939"/>
    <n v="659"/>
    <s v="Germany"/>
    <s v="Male"/>
    <n v="36"/>
    <n v="4"/>
    <n v="132578.92000000001"/>
    <n v="2"/>
    <n v="1"/>
    <x v="0"/>
    <n v="84320.94"/>
    <x v="1"/>
    <x v="0"/>
    <n v="1"/>
    <x v="0"/>
    <n v="1"/>
    <n v="1"/>
  </r>
  <r>
    <n v="15585768"/>
    <n v="582"/>
    <s v="Germany"/>
    <s v="Male"/>
    <n v="41"/>
    <n v="6"/>
    <n v="70349.48"/>
    <n v="2"/>
    <n v="0"/>
    <x v="1"/>
    <n v="178074.04"/>
    <x v="1"/>
    <x v="0"/>
    <n v="1"/>
    <x v="0"/>
    <n v="1"/>
    <n v="1"/>
  </r>
  <r>
    <n v="15690673"/>
    <n v="656"/>
    <s v="France"/>
    <s v="Female"/>
    <n v="39"/>
    <n v="6"/>
    <n v="0"/>
    <n v="2"/>
    <n v="1"/>
    <x v="0"/>
    <n v="141069.88"/>
    <x v="1"/>
    <x v="0"/>
    <n v="1"/>
    <x v="0"/>
    <n v="1"/>
    <n v="1"/>
  </r>
  <r>
    <n v="15640280"/>
    <n v="850"/>
    <s v="France"/>
    <s v="Male"/>
    <n v="39"/>
    <n v="4"/>
    <n v="127771.35"/>
    <n v="2"/>
    <n v="0"/>
    <x v="1"/>
    <n v="151738.54"/>
    <x v="1"/>
    <x v="0"/>
    <n v="1"/>
    <x v="0"/>
    <n v="1"/>
    <n v="1"/>
  </r>
  <r>
    <n v="15797964"/>
    <n v="732"/>
    <s v="Germany"/>
    <s v="Female"/>
    <n v="29"/>
    <n v="1"/>
    <n v="154333.82"/>
    <n v="1"/>
    <n v="1"/>
    <x v="1"/>
    <n v="138527.56"/>
    <x v="1"/>
    <x v="0"/>
    <n v="1"/>
    <x v="1"/>
    <n v="0"/>
    <n v="1"/>
  </r>
  <r>
    <n v="15762615"/>
    <n v="597"/>
    <s v="Spain"/>
    <s v="Female"/>
    <n v="40"/>
    <n v="8"/>
    <n v="101993.12"/>
    <n v="1"/>
    <n v="0"/>
    <x v="1"/>
    <n v="94774.12"/>
    <x v="1"/>
    <x v="0"/>
    <n v="1"/>
    <x v="0"/>
    <n v="1"/>
    <n v="1"/>
  </r>
  <r>
    <n v="15592386"/>
    <n v="520"/>
    <s v="France"/>
    <s v="Male"/>
    <n v="58"/>
    <n v="3"/>
    <n v="0"/>
    <n v="2"/>
    <n v="0"/>
    <x v="1"/>
    <n v="32790.019999999997"/>
    <x v="1"/>
    <x v="0"/>
    <n v="0"/>
    <x v="1"/>
    <n v="1"/>
    <n v="0"/>
  </r>
  <r>
    <n v="15773809"/>
    <n v="620"/>
    <s v="France"/>
    <s v="Male"/>
    <n v="42"/>
    <n v="4"/>
    <n v="0"/>
    <n v="2"/>
    <n v="1"/>
    <x v="0"/>
    <n v="6232.31"/>
    <x v="1"/>
    <x v="0"/>
    <n v="0"/>
    <x v="0"/>
    <n v="1"/>
    <n v="1"/>
  </r>
  <r>
    <n v="15640635"/>
    <n v="769"/>
    <s v="France"/>
    <s v="Male"/>
    <n v="29"/>
    <n v="8"/>
    <n v="0"/>
    <n v="2"/>
    <n v="1"/>
    <x v="1"/>
    <n v="172290.61"/>
    <x v="1"/>
    <x v="0"/>
    <n v="1"/>
    <x v="0"/>
    <n v="0"/>
    <n v="1"/>
  </r>
  <r>
    <n v="15676966"/>
    <n v="730"/>
    <s v="Spain"/>
    <s v="Male"/>
    <n v="42"/>
    <n v="4"/>
    <n v="0"/>
    <n v="2"/>
    <n v="0"/>
    <x v="1"/>
    <n v="85982.47"/>
    <x v="1"/>
    <x v="0"/>
    <n v="1"/>
    <x v="0"/>
    <n v="1"/>
    <n v="1"/>
  </r>
  <r>
    <n v="15781589"/>
    <n v="751"/>
    <s v="Spain"/>
    <s v="Male"/>
    <n v="52"/>
    <n v="8"/>
    <n v="0"/>
    <n v="2"/>
    <n v="0"/>
    <x v="1"/>
    <n v="179291.85"/>
    <x v="1"/>
    <x v="0"/>
    <n v="1"/>
    <x v="0"/>
    <n v="1"/>
    <n v="1"/>
  </r>
  <r>
    <n v="15626742"/>
    <n v="694"/>
    <s v="France"/>
    <s v="Male"/>
    <n v="36"/>
    <n v="3"/>
    <n v="97530.25"/>
    <n v="1"/>
    <n v="1"/>
    <x v="1"/>
    <n v="117140.41"/>
    <x v="1"/>
    <x v="0"/>
    <n v="1"/>
    <x v="1"/>
    <n v="1"/>
    <n v="1"/>
  </r>
  <r>
    <n v="15693737"/>
    <n v="627"/>
    <s v="Germany"/>
    <s v="Female"/>
    <n v="30"/>
    <n v="4"/>
    <n v="79871.02"/>
    <n v="2"/>
    <n v="1"/>
    <x v="0"/>
    <n v="129826.89"/>
    <x v="1"/>
    <x v="0"/>
    <n v="1"/>
    <x v="0"/>
    <n v="0"/>
    <n v="1"/>
  </r>
  <r>
    <n v="15731744"/>
    <n v="692"/>
    <s v="France"/>
    <s v="Male"/>
    <n v="30"/>
    <n v="2"/>
    <n v="0"/>
    <n v="2"/>
    <n v="0"/>
    <x v="1"/>
    <n v="130486.57"/>
    <x v="1"/>
    <x v="0"/>
    <n v="1"/>
    <x v="1"/>
    <n v="0"/>
    <n v="1"/>
  </r>
  <r>
    <n v="15622003"/>
    <n v="745"/>
    <s v="France"/>
    <s v="Male"/>
    <n v="35"/>
    <n v="9"/>
    <n v="92566.53"/>
    <n v="2"/>
    <n v="1"/>
    <x v="0"/>
    <n v="161519.76999999999"/>
    <x v="1"/>
    <x v="0"/>
    <n v="1"/>
    <x v="0"/>
    <n v="1"/>
    <n v="1"/>
  </r>
  <r>
    <n v="15639314"/>
    <n v="589"/>
    <s v="France"/>
    <s v="Male"/>
    <n v="32"/>
    <n v="2"/>
    <n v="0"/>
    <n v="2"/>
    <n v="0"/>
    <x v="1"/>
    <n v="9468.64"/>
    <x v="1"/>
    <x v="0"/>
    <n v="0"/>
    <x v="1"/>
    <n v="1"/>
    <n v="1"/>
  </r>
  <r>
    <n v="15808017"/>
    <n v="545"/>
    <s v="France"/>
    <s v="Male"/>
    <n v="38"/>
    <n v="1"/>
    <n v="88293.13"/>
    <n v="2"/>
    <n v="1"/>
    <x v="1"/>
    <n v="24302.95"/>
    <x v="1"/>
    <x v="0"/>
    <n v="0"/>
    <x v="1"/>
    <n v="1"/>
    <n v="1"/>
  </r>
  <r>
    <n v="15780961"/>
    <n v="735"/>
    <s v="France"/>
    <s v="Female"/>
    <n v="21"/>
    <n v="1"/>
    <n v="178718.19"/>
    <n v="2"/>
    <n v="1"/>
    <x v="0"/>
    <n v="22388"/>
    <x v="1"/>
    <x v="0"/>
    <n v="0"/>
    <x v="1"/>
    <n v="0"/>
    <n v="1"/>
  </r>
  <r>
    <n v="15620505"/>
    <n v="594"/>
    <s v="Spain"/>
    <s v="Female"/>
    <n v="24"/>
    <n v="0"/>
    <n v="97378.54"/>
    <n v="1"/>
    <n v="1"/>
    <x v="1"/>
    <n v="71405.17"/>
    <x v="1"/>
    <x v="0"/>
    <n v="1"/>
    <x v="1"/>
    <n v="0"/>
    <n v="1"/>
  </r>
  <r>
    <n v="15609286"/>
    <n v="702"/>
    <s v="France"/>
    <s v="Male"/>
    <n v="37"/>
    <n v="10"/>
    <n v="150525.79999999999"/>
    <n v="1"/>
    <n v="1"/>
    <x v="1"/>
    <n v="94728.49"/>
    <x v="1"/>
    <x v="0"/>
    <n v="1"/>
    <x v="0"/>
    <n v="1"/>
    <n v="1"/>
  </r>
  <r>
    <n v="15677610"/>
    <n v="511"/>
    <s v="Germany"/>
    <s v="Female"/>
    <n v="41"/>
    <n v="8"/>
    <n v="153895.65"/>
    <n v="1"/>
    <n v="1"/>
    <x v="1"/>
    <n v="39087.42"/>
    <x v="1"/>
    <x v="0"/>
    <n v="0"/>
    <x v="0"/>
    <n v="1"/>
    <n v="1"/>
  </r>
  <r>
    <n v="15679587"/>
    <n v="666"/>
    <s v="France"/>
    <s v="Female"/>
    <n v="34"/>
    <n v="9"/>
    <n v="115897.12"/>
    <n v="1"/>
    <n v="1"/>
    <x v="1"/>
    <n v="25095.03"/>
    <x v="1"/>
    <x v="0"/>
    <n v="0"/>
    <x v="0"/>
    <n v="1"/>
    <n v="1"/>
  </r>
  <r>
    <n v="15667215"/>
    <n v="678"/>
    <s v="France"/>
    <s v="Male"/>
    <n v="31"/>
    <n v="2"/>
    <n v="0"/>
    <n v="2"/>
    <n v="1"/>
    <x v="1"/>
    <n v="58803.28"/>
    <x v="1"/>
    <x v="0"/>
    <n v="1"/>
    <x v="1"/>
    <n v="1"/>
    <n v="1"/>
  </r>
  <r>
    <n v="15654506"/>
    <n v="514"/>
    <s v="France"/>
    <s v="Male"/>
    <n v="32"/>
    <n v="8"/>
    <n v="0"/>
    <n v="2"/>
    <n v="1"/>
    <x v="0"/>
    <n v="95857.18"/>
    <x v="1"/>
    <x v="0"/>
    <n v="1"/>
    <x v="0"/>
    <n v="1"/>
    <n v="1"/>
  </r>
  <r>
    <n v="15665834"/>
    <n v="696"/>
    <s v="Spain"/>
    <s v="Male"/>
    <n v="28"/>
    <n v="8"/>
    <n v="0"/>
    <n v="1"/>
    <n v="0"/>
    <x v="0"/>
    <n v="176713.47"/>
    <x v="1"/>
    <x v="0"/>
    <n v="1"/>
    <x v="0"/>
    <n v="0"/>
    <n v="1"/>
  </r>
  <r>
    <n v="15745088"/>
    <n v="443"/>
    <s v="Germany"/>
    <s v="Female"/>
    <n v="29"/>
    <n v="9"/>
    <n v="99027.61"/>
    <n v="2"/>
    <n v="1"/>
    <x v="0"/>
    <n v="10940.4"/>
    <x v="1"/>
    <x v="0"/>
    <n v="0"/>
    <x v="0"/>
    <n v="0"/>
    <n v="1"/>
  </r>
  <r>
    <n v="15804072"/>
    <n v="701"/>
    <s v="Spain"/>
    <s v="Female"/>
    <n v="42"/>
    <n v="5"/>
    <n v="0"/>
    <n v="2"/>
    <n v="0"/>
    <x v="0"/>
    <n v="24210.560000000001"/>
    <x v="1"/>
    <x v="0"/>
    <n v="0"/>
    <x v="0"/>
    <n v="1"/>
    <n v="1"/>
  </r>
  <r>
    <n v="15710825"/>
    <n v="592"/>
    <s v="Spain"/>
    <s v="Male"/>
    <n v="31"/>
    <n v="7"/>
    <n v="110071.1"/>
    <n v="1"/>
    <n v="0"/>
    <x v="0"/>
    <n v="43921.36"/>
    <x v="1"/>
    <x v="0"/>
    <n v="0"/>
    <x v="0"/>
    <n v="1"/>
    <n v="1"/>
  </r>
  <r>
    <n v="15785899"/>
    <n v="789"/>
    <s v="Germany"/>
    <s v="Male"/>
    <n v="33"/>
    <n v="8"/>
    <n v="151607.56"/>
    <n v="1"/>
    <n v="1"/>
    <x v="0"/>
    <n v="4389.3999999999996"/>
    <x v="1"/>
    <x v="0"/>
    <n v="0"/>
    <x v="0"/>
    <n v="1"/>
    <n v="1"/>
  </r>
  <r>
    <n v="15807432"/>
    <n v="645"/>
    <s v="Germany"/>
    <s v="Female"/>
    <n v="37"/>
    <n v="2"/>
    <n v="136925.09"/>
    <n v="2"/>
    <n v="0"/>
    <x v="1"/>
    <n v="153400.24"/>
    <x v="1"/>
    <x v="0"/>
    <n v="1"/>
    <x v="1"/>
    <n v="1"/>
    <n v="1"/>
  </r>
  <r>
    <n v="15660602"/>
    <n v="464"/>
    <s v="Germany"/>
    <s v="Male"/>
    <n v="33"/>
    <n v="8"/>
    <n v="164284.72"/>
    <n v="2"/>
    <n v="1"/>
    <x v="1"/>
    <n v="3710.34"/>
    <x v="1"/>
    <x v="0"/>
    <n v="0"/>
    <x v="0"/>
    <n v="1"/>
    <n v="1"/>
  </r>
  <r>
    <n v="15589488"/>
    <n v="686"/>
    <s v="Germany"/>
    <s v="Female"/>
    <n v="56"/>
    <n v="5"/>
    <n v="111642.08"/>
    <n v="1"/>
    <n v="1"/>
    <x v="1"/>
    <n v="80553.87"/>
    <x v="1"/>
    <x v="0"/>
    <n v="1"/>
    <x v="0"/>
    <n v="1"/>
    <n v="0"/>
  </r>
  <r>
    <n v="15600258"/>
    <n v="701"/>
    <s v="France"/>
    <s v="Male"/>
    <n v="43"/>
    <n v="2"/>
    <n v="0"/>
    <n v="2"/>
    <n v="1"/>
    <x v="1"/>
    <n v="165303.79"/>
    <x v="1"/>
    <x v="0"/>
    <n v="1"/>
    <x v="1"/>
    <n v="1"/>
    <n v="1"/>
  </r>
  <r>
    <n v="15767339"/>
    <n v="777"/>
    <s v="France"/>
    <s v="Female"/>
    <n v="53"/>
    <n v="10"/>
    <n v="0"/>
    <n v="2"/>
    <n v="1"/>
    <x v="0"/>
    <n v="189992.97"/>
    <x v="1"/>
    <x v="0"/>
    <n v="1"/>
    <x v="0"/>
    <n v="1"/>
    <n v="1"/>
  </r>
  <r>
    <n v="15674840"/>
    <n v="645"/>
    <s v="France"/>
    <s v="Female"/>
    <n v="38"/>
    <n v="5"/>
    <n v="101430.3"/>
    <n v="2"/>
    <n v="0"/>
    <x v="1"/>
    <n v="4400.32"/>
    <x v="1"/>
    <x v="0"/>
    <n v="0"/>
    <x v="0"/>
    <n v="1"/>
    <n v="1"/>
  </r>
  <r>
    <n v="15641582"/>
    <n v="735"/>
    <s v="Germany"/>
    <s v="Male"/>
    <n v="43"/>
    <n v="10"/>
    <n v="123180.01"/>
    <n v="2"/>
    <n v="1"/>
    <x v="1"/>
    <n v="196673.28"/>
    <x v="1"/>
    <x v="0"/>
    <n v="1"/>
    <x v="0"/>
    <n v="1"/>
    <n v="1"/>
  </r>
  <r>
    <n v="15718443"/>
    <n v="539"/>
    <s v="France"/>
    <s v="Male"/>
    <n v="39"/>
    <n v="3"/>
    <n v="0"/>
    <n v="2"/>
    <n v="1"/>
    <x v="0"/>
    <n v="36692.17"/>
    <x v="1"/>
    <x v="0"/>
    <n v="0"/>
    <x v="1"/>
    <n v="1"/>
    <n v="1"/>
  </r>
  <r>
    <n v="15616550"/>
    <n v="698"/>
    <s v="Germany"/>
    <s v="Male"/>
    <n v="44"/>
    <n v="10"/>
    <n v="116363.37"/>
    <n v="2"/>
    <n v="1"/>
    <x v="0"/>
    <n v="198059.16"/>
    <x v="1"/>
    <x v="0"/>
    <n v="1"/>
    <x v="0"/>
    <n v="1"/>
    <n v="1"/>
  </r>
  <r>
    <n v="15652266"/>
    <n v="703"/>
    <s v="Germany"/>
    <s v="Male"/>
    <n v="42"/>
    <n v="9"/>
    <n v="63227"/>
    <n v="1"/>
    <n v="0"/>
    <x v="1"/>
    <n v="137316.32"/>
    <x v="1"/>
    <x v="0"/>
    <n v="1"/>
    <x v="0"/>
    <n v="1"/>
    <n v="1"/>
  </r>
  <r>
    <n v="15653762"/>
    <n v="501"/>
    <s v="France"/>
    <s v="Female"/>
    <n v="39"/>
    <n v="9"/>
    <n v="117301.66"/>
    <n v="1"/>
    <n v="0"/>
    <x v="0"/>
    <n v="182025.95"/>
    <x v="1"/>
    <x v="0"/>
    <n v="1"/>
    <x v="0"/>
    <n v="1"/>
    <n v="1"/>
  </r>
  <r>
    <n v="15583212"/>
    <n v="600"/>
    <s v="France"/>
    <s v="Female"/>
    <n v="43"/>
    <n v="5"/>
    <n v="134022.06"/>
    <n v="1"/>
    <n v="1"/>
    <x v="0"/>
    <n v="194764.83"/>
    <x v="1"/>
    <x v="0"/>
    <n v="1"/>
    <x v="0"/>
    <n v="1"/>
    <n v="1"/>
  </r>
  <r>
    <n v="15591100"/>
    <n v="675"/>
    <s v="Spain"/>
    <s v="Male"/>
    <n v="36"/>
    <n v="9"/>
    <n v="106190.55"/>
    <n v="1"/>
    <n v="0"/>
    <x v="1"/>
    <n v="22994.32"/>
    <x v="1"/>
    <x v="0"/>
    <n v="0"/>
    <x v="0"/>
    <n v="1"/>
    <n v="1"/>
  </r>
  <r>
    <n v="15604482"/>
    <n v="850"/>
    <s v="Spain"/>
    <s v="Male"/>
    <n v="30"/>
    <n v="2"/>
    <n v="141040.01"/>
    <n v="1"/>
    <n v="1"/>
    <x v="1"/>
    <n v="5978.2"/>
    <x v="1"/>
    <x v="0"/>
    <n v="0"/>
    <x v="1"/>
    <n v="0"/>
    <n v="1"/>
  </r>
  <r>
    <n v="15774393"/>
    <n v="694"/>
    <s v="France"/>
    <s v="Female"/>
    <n v="30"/>
    <n v="9"/>
    <n v="0"/>
    <n v="2"/>
    <n v="1"/>
    <x v="1"/>
    <n v="26960.31"/>
    <x v="1"/>
    <x v="0"/>
    <n v="0"/>
    <x v="0"/>
    <n v="0"/>
    <n v="1"/>
  </r>
  <r>
    <n v="15699389"/>
    <n v="807"/>
    <s v="France"/>
    <s v="Male"/>
    <n v="42"/>
    <n v="7"/>
    <n v="118274.71"/>
    <n v="1"/>
    <n v="1"/>
    <x v="1"/>
    <n v="25885.72"/>
    <x v="1"/>
    <x v="0"/>
    <n v="0"/>
    <x v="0"/>
    <n v="1"/>
    <n v="1"/>
  </r>
  <r>
    <n v="15804017"/>
    <n v="631"/>
    <s v="Germany"/>
    <s v="Female"/>
    <n v="33"/>
    <n v="4"/>
    <n v="123246.7"/>
    <n v="1"/>
    <n v="0"/>
    <x v="0"/>
    <n v="112687.57"/>
    <x v="1"/>
    <x v="0"/>
    <n v="1"/>
    <x v="0"/>
    <n v="1"/>
    <n v="1"/>
  </r>
  <r>
    <n v="15691483"/>
    <n v="549"/>
    <s v="France"/>
    <s v="Female"/>
    <n v="25"/>
    <n v="5"/>
    <n v="0"/>
    <n v="2"/>
    <n v="0"/>
    <x v="0"/>
    <n v="190857.79"/>
    <x v="1"/>
    <x v="0"/>
    <n v="1"/>
    <x v="0"/>
    <n v="0"/>
    <n v="1"/>
  </r>
  <r>
    <n v="15786063"/>
    <n v="776"/>
    <s v="France"/>
    <s v="Female"/>
    <n v="31"/>
    <n v="2"/>
    <n v="0"/>
    <n v="2"/>
    <n v="1"/>
    <x v="1"/>
    <n v="112349.51"/>
    <x v="1"/>
    <x v="0"/>
    <n v="1"/>
    <x v="1"/>
    <n v="1"/>
    <n v="1"/>
  </r>
  <r>
    <n v="15681068"/>
    <n v="796"/>
    <s v="France"/>
    <s v="Female"/>
    <n v="45"/>
    <n v="2"/>
    <n v="109730.22"/>
    <n v="1"/>
    <n v="1"/>
    <x v="1"/>
    <n v="123882.73"/>
    <x v="1"/>
    <x v="0"/>
    <n v="1"/>
    <x v="1"/>
    <n v="1"/>
    <n v="1"/>
  </r>
  <r>
    <n v="15712543"/>
    <n v="789"/>
    <s v="Germany"/>
    <s v="Male"/>
    <n v="39"/>
    <n v="7"/>
    <n v="124828.46"/>
    <n v="2"/>
    <n v="1"/>
    <x v="1"/>
    <n v="124411.08"/>
    <x v="1"/>
    <x v="0"/>
    <n v="1"/>
    <x v="0"/>
    <n v="1"/>
    <n v="1"/>
  </r>
  <r>
    <n v="15571973"/>
    <n v="776"/>
    <s v="France"/>
    <s v="Female"/>
    <n v="38"/>
    <n v="2"/>
    <n v="169824.46"/>
    <n v="1"/>
    <n v="1"/>
    <x v="0"/>
    <n v="169291.7"/>
    <x v="1"/>
    <x v="0"/>
    <n v="1"/>
    <x v="1"/>
    <n v="1"/>
    <n v="1"/>
  </r>
  <r>
    <n v="15710404"/>
    <n v="569"/>
    <s v="France"/>
    <s v="Male"/>
    <n v="35"/>
    <n v="10"/>
    <n v="124525.52"/>
    <n v="1"/>
    <n v="1"/>
    <x v="1"/>
    <n v="193793.78"/>
    <x v="1"/>
    <x v="0"/>
    <n v="1"/>
    <x v="0"/>
    <n v="1"/>
    <n v="1"/>
  </r>
  <r>
    <n v="15624188"/>
    <n v="712"/>
    <s v="France"/>
    <s v="Female"/>
    <n v="33"/>
    <n v="6"/>
    <n v="0"/>
    <n v="2"/>
    <n v="1"/>
    <x v="1"/>
    <n v="190686.16"/>
    <x v="1"/>
    <x v="0"/>
    <n v="1"/>
    <x v="0"/>
    <n v="1"/>
    <n v="1"/>
  </r>
  <r>
    <n v="15813163"/>
    <n v="531"/>
    <s v="Spain"/>
    <s v="Female"/>
    <n v="36"/>
    <n v="9"/>
    <n v="99240.51"/>
    <n v="1"/>
    <n v="1"/>
    <x v="0"/>
    <n v="123137.01"/>
    <x v="1"/>
    <x v="0"/>
    <n v="1"/>
    <x v="0"/>
    <n v="1"/>
    <n v="1"/>
  </r>
  <r>
    <n v="15745307"/>
    <n v="477"/>
    <s v="Spain"/>
    <s v="Female"/>
    <n v="2"/>
    <n v="2"/>
    <n v="129120.64"/>
    <n v="1"/>
    <n v="0"/>
    <x v="1"/>
    <n v="26475.79"/>
    <x v="1"/>
    <x v="0"/>
    <n v="0"/>
    <x v="1"/>
    <n v="0"/>
    <n v="1"/>
  </r>
  <r>
    <n v="15582797"/>
    <n v="685"/>
    <s v="Spain"/>
    <s v="Male"/>
    <n v="35"/>
    <n v="4"/>
    <n v="137948.51"/>
    <n v="1"/>
    <n v="1"/>
    <x v="0"/>
    <n v="113639.64"/>
    <x v="1"/>
    <x v="0"/>
    <n v="1"/>
    <x v="0"/>
    <n v="1"/>
    <n v="1"/>
  </r>
  <r>
    <n v="15696231"/>
    <n v="635"/>
    <s v="France"/>
    <s v="Male"/>
    <n v="29"/>
    <n v="7"/>
    <n v="105405.97"/>
    <n v="1"/>
    <n v="1"/>
    <x v="1"/>
    <n v="149853.89000000001"/>
    <x v="1"/>
    <x v="0"/>
    <n v="1"/>
    <x v="0"/>
    <n v="0"/>
    <n v="1"/>
  </r>
  <r>
    <n v="15727688"/>
    <n v="555"/>
    <s v="Spain"/>
    <s v="Male"/>
    <n v="32"/>
    <n v="4"/>
    <n v="0"/>
    <n v="2"/>
    <n v="1"/>
    <x v="1"/>
    <n v="54405.79"/>
    <x v="1"/>
    <x v="0"/>
    <n v="1"/>
    <x v="0"/>
    <n v="1"/>
    <n v="1"/>
  </r>
  <r>
    <n v="15813850"/>
    <n v="720"/>
    <s v="France"/>
    <s v="Male"/>
    <n v="52"/>
    <n v="7"/>
    <n v="0"/>
    <n v="1"/>
    <n v="1"/>
    <x v="1"/>
    <n v="14781.12"/>
    <x v="1"/>
    <x v="0"/>
    <n v="0"/>
    <x v="0"/>
    <n v="1"/>
    <n v="1"/>
  </r>
  <r>
    <n v="15626144"/>
    <n v="675"/>
    <s v="France"/>
    <s v="Male"/>
    <n v="40"/>
    <n v="7"/>
    <n v="113208.86"/>
    <n v="2"/>
    <n v="1"/>
    <x v="0"/>
    <n v="34577.360000000001"/>
    <x v="1"/>
    <x v="0"/>
    <n v="0"/>
    <x v="0"/>
    <n v="1"/>
    <n v="1"/>
  </r>
  <r>
    <n v="15622750"/>
    <n v="742"/>
    <s v="Germany"/>
    <s v="Female"/>
    <n v="21"/>
    <n v="1"/>
    <n v="114292.48"/>
    <n v="1"/>
    <n v="1"/>
    <x v="0"/>
    <n v="31520.400000000001"/>
    <x v="1"/>
    <x v="0"/>
    <n v="0"/>
    <x v="1"/>
    <n v="0"/>
    <n v="1"/>
  </r>
  <r>
    <n v="15782735"/>
    <n v="626"/>
    <s v="France"/>
    <s v="Female"/>
    <n v="35"/>
    <n v="3"/>
    <n v="0"/>
    <n v="1"/>
    <n v="0"/>
    <x v="0"/>
    <n v="80190.36"/>
    <x v="1"/>
    <x v="0"/>
    <n v="1"/>
    <x v="1"/>
    <n v="1"/>
    <n v="1"/>
  </r>
  <r>
    <n v="15703264"/>
    <n v="735"/>
    <s v="France"/>
    <s v="Male"/>
    <n v="44"/>
    <n v="9"/>
    <n v="120681.63"/>
    <n v="1"/>
    <n v="1"/>
    <x v="0"/>
    <n v="74836.34"/>
    <x v="1"/>
    <x v="0"/>
    <n v="1"/>
    <x v="0"/>
    <n v="1"/>
    <n v="1"/>
  </r>
  <r>
    <n v="15652883"/>
    <n v="492"/>
    <s v="Germany"/>
    <s v="Male"/>
    <n v="39"/>
    <n v="10"/>
    <n v="124576.65"/>
    <n v="2"/>
    <n v="1"/>
    <x v="0"/>
    <n v="148584.60999999999"/>
    <x v="1"/>
    <x v="0"/>
    <n v="1"/>
    <x v="0"/>
    <n v="1"/>
    <n v="1"/>
  </r>
  <r>
    <n v="15646558"/>
    <n v="611"/>
    <s v="Spain"/>
    <s v="Male"/>
    <n v="51"/>
    <n v="1"/>
    <n v="122874.74"/>
    <n v="1"/>
    <n v="1"/>
    <x v="1"/>
    <n v="149648.45000000001"/>
    <x v="1"/>
    <x v="0"/>
    <n v="1"/>
    <x v="1"/>
    <n v="1"/>
    <n v="1"/>
  </r>
  <r>
    <n v="15773469"/>
    <n v="687"/>
    <s v="Germany"/>
    <s v="Female"/>
    <n v="27"/>
    <n v="9"/>
    <n v="152328.88"/>
    <n v="2"/>
    <n v="0"/>
    <x v="0"/>
    <n v="126494.82"/>
    <x v="1"/>
    <x v="0"/>
    <n v="1"/>
    <x v="0"/>
    <n v="0"/>
    <n v="1"/>
  </r>
  <r>
    <n v="15777076"/>
    <n v="651"/>
    <s v="France"/>
    <s v="Male"/>
    <n v="36"/>
    <n v="7"/>
    <n v="0"/>
    <n v="2"/>
    <n v="1"/>
    <x v="0"/>
    <n v="13898.31"/>
    <x v="1"/>
    <x v="0"/>
    <n v="0"/>
    <x v="0"/>
    <n v="1"/>
    <n v="1"/>
  </r>
  <r>
    <n v="15792360"/>
    <n v="668"/>
    <s v="France"/>
    <s v="Male"/>
    <n v="32"/>
    <n v="7"/>
    <n v="0"/>
    <n v="2"/>
    <n v="1"/>
    <x v="1"/>
    <n v="777.37"/>
    <x v="1"/>
    <x v="0"/>
    <n v="0"/>
    <x v="0"/>
    <n v="1"/>
    <n v="1"/>
  </r>
  <r>
    <n v="15623595"/>
    <n v="586"/>
    <s v="Spain"/>
    <s v="Female"/>
    <n v="28"/>
    <n v="2"/>
    <n v="0"/>
    <n v="2"/>
    <n v="1"/>
    <x v="1"/>
    <n v="92067.35"/>
    <x v="1"/>
    <x v="0"/>
    <n v="1"/>
    <x v="1"/>
    <n v="0"/>
    <n v="1"/>
  </r>
  <r>
    <n v="15732963"/>
    <n v="722"/>
    <s v="Spain"/>
    <s v="Female"/>
    <n v="29"/>
    <n v="9"/>
    <n v="0"/>
    <n v="2"/>
    <n v="1"/>
    <x v="1"/>
    <n v="142033.07"/>
    <x v="1"/>
    <x v="0"/>
    <n v="1"/>
    <x v="0"/>
    <n v="0"/>
    <n v="1"/>
  </r>
  <r>
    <n v="15677871"/>
    <n v="687"/>
    <s v="France"/>
    <s v="Male"/>
    <n v="38"/>
    <n v="9"/>
    <n v="122570.87"/>
    <n v="1"/>
    <n v="1"/>
    <x v="1"/>
    <n v="35608.879999999997"/>
    <x v="1"/>
    <x v="0"/>
    <n v="0"/>
    <x v="0"/>
    <n v="1"/>
    <n v="1"/>
  </r>
  <r>
    <n v="15790757"/>
    <n v="769"/>
    <s v="France"/>
    <s v="Female"/>
    <n v="25"/>
    <n v="10"/>
    <n v="0"/>
    <n v="2"/>
    <n v="0"/>
    <x v="0"/>
    <n v="187925.75"/>
    <x v="1"/>
    <x v="0"/>
    <n v="1"/>
    <x v="0"/>
    <n v="0"/>
    <n v="1"/>
  </r>
  <r>
    <n v="15567446"/>
    <n v="646"/>
    <s v="Germany"/>
    <s v="Male"/>
    <n v="39"/>
    <n v="9"/>
    <n v="111574.41"/>
    <n v="1"/>
    <n v="1"/>
    <x v="1"/>
    <n v="30838.51"/>
    <x v="1"/>
    <x v="0"/>
    <n v="0"/>
    <x v="0"/>
    <n v="1"/>
    <n v="1"/>
  </r>
  <r>
    <n v="15809248"/>
    <n v="524"/>
    <s v="France"/>
    <s v="Female"/>
    <n v="36"/>
    <n v="10"/>
    <n v="0"/>
    <n v="2"/>
    <n v="1"/>
    <x v="0"/>
    <n v="109614.57"/>
    <x v="1"/>
    <x v="0"/>
    <n v="1"/>
    <x v="0"/>
    <n v="1"/>
    <n v="1"/>
  </r>
  <r>
    <n v="15774696"/>
    <n v="640"/>
    <s v="Germany"/>
    <s v="Female"/>
    <n v="75"/>
    <n v="1"/>
    <n v="106307.91"/>
    <n v="2"/>
    <n v="0"/>
    <x v="1"/>
    <n v="113428.77"/>
    <x v="1"/>
    <x v="0"/>
    <n v="1"/>
    <x v="1"/>
    <n v="1"/>
    <n v="0"/>
  </r>
  <r>
    <n v="15602084"/>
    <n v="663"/>
    <s v="France"/>
    <s v="Female"/>
    <n v="42"/>
    <n v="5"/>
    <n v="124626.07"/>
    <n v="1"/>
    <n v="1"/>
    <x v="1"/>
    <n v="78004.5"/>
    <x v="1"/>
    <x v="0"/>
    <n v="1"/>
    <x v="0"/>
    <n v="1"/>
    <n v="1"/>
  </r>
  <r>
    <n v="15799384"/>
    <n v="683"/>
    <s v="France"/>
    <s v="Male"/>
    <n v="33"/>
    <n v="8"/>
    <n v="0"/>
    <n v="1"/>
    <n v="0"/>
    <x v="0"/>
    <n v="73564.44"/>
    <x v="1"/>
    <x v="0"/>
    <n v="1"/>
    <x v="0"/>
    <n v="1"/>
    <n v="1"/>
  </r>
  <r>
    <n v="15679531"/>
    <n v="618"/>
    <s v="France"/>
    <s v="Male"/>
    <n v="34"/>
    <n v="5"/>
    <n v="134954.53"/>
    <n v="1"/>
    <n v="1"/>
    <x v="1"/>
    <n v="151954.39000000001"/>
    <x v="1"/>
    <x v="0"/>
    <n v="1"/>
    <x v="0"/>
    <n v="1"/>
    <n v="1"/>
  </r>
  <r>
    <n v="15702919"/>
    <n v="729"/>
    <s v="Germany"/>
    <s v="Male"/>
    <n v="30"/>
    <n v="6"/>
    <n v="63669.42"/>
    <n v="1"/>
    <n v="1"/>
    <x v="0"/>
    <n v="145111.37"/>
    <x v="1"/>
    <x v="0"/>
    <n v="1"/>
    <x v="0"/>
    <n v="0"/>
    <n v="1"/>
  </r>
  <r>
    <n v="15658169"/>
    <n v="778"/>
    <s v="Spain"/>
    <s v="Female"/>
    <n v="47"/>
    <n v="6"/>
    <n v="127299.34"/>
    <n v="2"/>
    <n v="1"/>
    <x v="0"/>
    <n v="124694.99"/>
    <x v="1"/>
    <x v="0"/>
    <n v="1"/>
    <x v="0"/>
    <n v="1"/>
    <n v="1"/>
  </r>
  <r>
    <n v="15649423"/>
    <n v="580"/>
    <s v="France"/>
    <s v="Female"/>
    <n v="35"/>
    <n v="8"/>
    <n v="0"/>
    <n v="2"/>
    <n v="0"/>
    <x v="1"/>
    <n v="10357.030000000001"/>
    <x v="1"/>
    <x v="0"/>
    <n v="0"/>
    <x v="0"/>
    <n v="1"/>
    <n v="1"/>
  </r>
  <r>
    <n v="15798906"/>
    <n v="628"/>
    <s v="France"/>
    <s v="Male"/>
    <n v="69"/>
    <n v="5"/>
    <n v="0"/>
    <n v="2"/>
    <n v="1"/>
    <x v="1"/>
    <n v="181964.6"/>
    <x v="1"/>
    <x v="0"/>
    <n v="1"/>
    <x v="0"/>
    <n v="1"/>
    <n v="0"/>
  </r>
  <r>
    <n v="15753831"/>
    <n v="642"/>
    <s v="Spain"/>
    <s v="Male"/>
    <n v="32"/>
    <n v="7"/>
    <n v="100433.8"/>
    <n v="1"/>
    <n v="1"/>
    <x v="1"/>
    <n v="39768.589999999997"/>
    <x v="1"/>
    <x v="0"/>
    <n v="0"/>
    <x v="0"/>
    <n v="1"/>
    <n v="1"/>
  </r>
  <r>
    <n v="15636444"/>
    <n v="535"/>
    <s v="Germany"/>
    <s v="Female"/>
    <n v="53"/>
    <n v="5"/>
    <n v="141616.54999999999"/>
    <n v="2"/>
    <n v="1"/>
    <x v="1"/>
    <n v="75888.649999999994"/>
    <x v="1"/>
    <x v="0"/>
    <n v="1"/>
    <x v="0"/>
    <n v="1"/>
    <n v="1"/>
  </r>
  <r>
    <n v="15679200"/>
    <n v="580"/>
    <s v="Spain"/>
    <s v="Male"/>
    <n v="29"/>
    <n v="9"/>
    <n v="61710.44"/>
    <n v="2"/>
    <n v="1"/>
    <x v="0"/>
    <n v="128077.8"/>
    <x v="1"/>
    <x v="0"/>
    <n v="1"/>
    <x v="0"/>
    <n v="0"/>
    <n v="1"/>
  </r>
  <r>
    <n v="15619857"/>
    <n v="605"/>
    <s v="France"/>
    <s v="Female"/>
    <n v="64"/>
    <n v="2"/>
    <n v="129555.7"/>
    <n v="1"/>
    <n v="1"/>
    <x v="1"/>
    <n v="13601.79"/>
    <x v="1"/>
    <x v="0"/>
    <n v="0"/>
    <x v="1"/>
    <n v="1"/>
    <n v="0"/>
  </r>
  <r>
    <n v="15682472"/>
    <n v="828"/>
    <s v="France"/>
    <s v="Male"/>
    <n v="34"/>
    <n v="8"/>
    <n v="129433.34"/>
    <n v="2"/>
    <n v="0"/>
    <x v="0"/>
    <n v="38131.769999999997"/>
    <x v="1"/>
    <x v="0"/>
    <n v="0"/>
    <x v="0"/>
    <n v="1"/>
    <n v="1"/>
  </r>
  <r>
    <n v="15730830"/>
    <n v="752"/>
    <s v="France"/>
    <s v="Female"/>
    <n v="30"/>
    <n v="3"/>
    <n v="0"/>
    <n v="2"/>
    <n v="1"/>
    <x v="1"/>
    <n v="104991.28"/>
    <x v="1"/>
    <x v="0"/>
    <n v="1"/>
    <x v="1"/>
    <n v="0"/>
    <n v="1"/>
  </r>
  <r>
    <n v="15664521"/>
    <n v="659"/>
    <s v="Spain"/>
    <s v="Male"/>
    <n v="31"/>
    <n v="7"/>
    <n v="149620.88"/>
    <n v="2"/>
    <n v="1"/>
    <x v="1"/>
    <n v="104533.51"/>
    <x v="1"/>
    <x v="0"/>
    <n v="1"/>
    <x v="0"/>
    <n v="1"/>
    <n v="1"/>
  </r>
  <r>
    <n v="15776223"/>
    <n v="597"/>
    <s v="France"/>
    <s v="Female"/>
    <n v="42"/>
    <n v="4"/>
    <n v="64740.12"/>
    <n v="1"/>
    <n v="1"/>
    <x v="1"/>
    <n v="106841.12"/>
    <x v="1"/>
    <x v="0"/>
    <n v="1"/>
    <x v="0"/>
    <n v="1"/>
    <n v="1"/>
  </r>
  <r>
    <n v="15699430"/>
    <n v="618"/>
    <s v="France"/>
    <s v="Female"/>
    <n v="35"/>
    <n v="10"/>
    <n v="0"/>
    <n v="2"/>
    <n v="1"/>
    <x v="0"/>
    <n v="180439.75"/>
    <x v="1"/>
    <x v="0"/>
    <n v="1"/>
    <x v="0"/>
    <n v="1"/>
    <n v="1"/>
  </r>
  <r>
    <n v="15790678"/>
    <n v="475"/>
    <s v="France"/>
    <s v="Female"/>
    <n v="32"/>
    <n v="8"/>
    <n v="119023.28"/>
    <n v="1"/>
    <n v="1"/>
    <x v="0"/>
    <n v="100816.29"/>
    <x v="1"/>
    <x v="0"/>
    <n v="1"/>
    <x v="0"/>
    <n v="1"/>
    <n v="1"/>
  </r>
  <r>
    <n v="15719352"/>
    <n v="754"/>
    <s v="Spain"/>
    <s v="Male"/>
    <n v="39"/>
    <n v="6"/>
    <n v="170184.99"/>
    <n v="2"/>
    <n v="1"/>
    <x v="0"/>
    <n v="89593.26"/>
    <x v="1"/>
    <x v="0"/>
    <n v="1"/>
    <x v="0"/>
    <n v="1"/>
    <n v="1"/>
  </r>
  <r>
    <n v="15661036"/>
    <n v="725"/>
    <s v="France"/>
    <s v="Male"/>
    <n v="46"/>
    <n v="6"/>
    <n v="0"/>
    <n v="2"/>
    <n v="1"/>
    <x v="0"/>
    <n v="161767.38"/>
    <x v="1"/>
    <x v="0"/>
    <n v="1"/>
    <x v="0"/>
    <n v="1"/>
    <n v="1"/>
  </r>
  <r>
    <n v="15742668"/>
    <n v="626"/>
    <s v="Spain"/>
    <s v="Female"/>
    <n v="37"/>
    <n v="6"/>
    <n v="108269.37"/>
    <n v="1"/>
    <n v="1"/>
    <x v="0"/>
    <n v="5597.94"/>
    <x v="1"/>
    <x v="0"/>
    <n v="0"/>
    <x v="0"/>
    <n v="1"/>
    <n v="1"/>
  </r>
  <r>
    <n v="15667896"/>
    <n v="833"/>
    <s v="France"/>
    <s v="Male"/>
    <n v="37"/>
    <n v="8"/>
    <n v="151226.18"/>
    <n v="2"/>
    <n v="1"/>
    <x v="1"/>
    <n v="136129.49"/>
    <x v="1"/>
    <x v="0"/>
    <n v="1"/>
    <x v="0"/>
    <n v="1"/>
    <n v="1"/>
  </r>
  <r>
    <n v="15615624"/>
    <n v="605"/>
    <s v="France"/>
    <s v="Female"/>
    <n v="28"/>
    <n v="6"/>
    <n v="0"/>
    <n v="2"/>
    <n v="0"/>
    <x v="0"/>
    <n v="159508.51999999999"/>
    <x v="1"/>
    <x v="0"/>
    <n v="1"/>
    <x v="0"/>
    <n v="0"/>
    <n v="1"/>
  </r>
  <r>
    <n v="15597945"/>
    <n v="636"/>
    <s v="Spain"/>
    <s v="Female"/>
    <n v="32"/>
    <n v="8"/>
    <n v="0"/>
    <n v="2"/>
    <n v="1"/>
    <x v="0"/>
    <s v="NULL"/>
    <x v="1"/>
    <x v="0"/>
    <n v="1"/>
    <x v="0"/>
    <n v="1"/>
    <n v="1"/>
  </r>
  <r>
    <n v="15695632"/>
    <n v="556"/>
    <s v="France"/>
    <s v="Female"/>
    <n v="39"/>
    <n v="9"/>
    <n v="89588.35"/>
    <n v="1"/>
    <n v="1"/>
    <x v="1"/>
    <n v="94898.1"/>
    <x v="1"/>
    <x v="0"/>
    <n v="1"/>
    <x v="0"/>
    <n v="1"/>
    <n v="1"/>
  </r>
  <r>
    <n v="15737051"/>
    <n v="639"/>
    <s v="France"/>
    <s v="Male"/>
    <n v="27"/>
    <n v="8"/>
    <n v="0"/>
    <n v="2"/>
    <n v="1"/>
    <x v="0"/>
    <n v="192247.35"/>
    <x v="1"/>
    <x v="0"/>
    <n v="1"/>
    <x v="0"/>
    <n v="0"/>
    <n v="1"/>
  </r>
  <r>
    <n v="15612087"/>
    <n v="671"/>
    <s v="France"/>
    <s v="Male"/>
    <n v="45"/>
    <n v="2"/>
    <n v="106376.85"/>
    <n v="1"/>
    <n v="0"/>
    <x v="1"/>
    <n v="158264.62"/>
    <x v="1"/>
    <x v="0"/>
    <n v="1"/>
    <x v="1"/>
    <n v="1"/>
    <n v="1"/>
  </r>
  <r>
    <n v="15599792"/>
    <n v="545"/>
    <s v="France"/>
    <s v="Female"/>
    <n v="26"/>
    <n v="1"/>
    <n v="0"/>
    <n v="2"/>
    <n v="1"/>
    <x v="1"/>
    <n v="199638.56"/>
    <x v="1"/>
    <x v="0"/>
    <n v="1"/>
    <x v="1"/>
    <n v="0"/>
    <n v="1"/>
  </r>
  <r>
    <n v="15692671"/>
    <n v="701"/>
    <s v="Spain"/>
    <s v="Male"/>
    <n v="36"/>
    <n v="8"/>
    <n v="0"/>
    <n v="2"/>
    <n v="1"/>
    <x v="0"/>
    <n v="169161.46"/>
    <x v="1"/>
    <x v="0"/>
    <n v="1"/>
    <x v="0"/>
    <n v="1"/>
    <n v="1"/>
  </r>
  <r>
    <n v="15809663"/>
    <n v="583"/>
    <s v="France"/>
    <s v="Female"/>
    <n v="27"/>
    <n v="1"/>
    <n v="125406.58"/>
    <n v="1"/>
    <n v="1"/>
    <x v="1"/>
    <n v="110784.42"/>
    <x v="1"/>
    <x v="0"/>
    <n v="1"/>
    <x v="1"/>
    <n v="0"/>
    <n v="1"/>
  </r>
  <r>
    <n v="15746726"/>
    <n v="438"/>
    <s v="Germany"/>
    <s v="Male"/>
    <n v="31"/>
    <n v="8"/>
    <n v="78398.69"/>
    <n v="1"/>
    <n v="1"/>
    <x v="0"/>
    <n v="44937.01"/>
    <x v="1"/>
    <x v="0"/>
    <n v="0"/>
    <x v="0"/>
    <n v="1"/>
    <n v="1"/>
  </r>
  <r>
    <n v="15758685"/>
    <n v="706"/>
    <s v="Spain"/>
    <s v="Female"/>
    <n v="37"/>
    <n v="7"/>
    <n v="0"/>
    <n v="2"/>
    <n v="1"/>
    <x v="1"/>
    <n v="110899.3"/>
    <x v="1"/>
    <x v="0"/>
    <n v="1"/>
    <x v="0"/>
    <n v="1"/>
    <n v="1"/>
  </r>
  <r>
    <n v="15787071"/>
    <n v="650"/>
    <s v="Spain"/>
    <s v="Male"/>
    <n v="41"/>
    <n v="9"/>
    <n v="0"/>
    <n v="2"/>
    <n v="0"/>
    <x v="1"/>
    <n v="191599.67"/>
    <x v="1"/>
    <x v="0"/>
    <n v="1"/>
    <x v="0"/>
    <n v="1"/>
    <n v="1"/>
  </r>
  <r>
    <n v="15698028"/>
    <n v="506"/>
    <s v="France"/>
    <s v="Female"/>
    <n v="41"/>
    <n v="1"/>
    <n v="0"/>
    <n v="2"/>
    <n v="1"/>
    <x v="0"/>
    <n v="31766.3"/>
    <x v="1"/>
    <x v="0"/>
    <n v="0"/>
    <x v="1"/>
    <n v="1"/>
    <n v="1"/>
  </r>
  <r>
    <n v="15586585"/>
    <n v="698"/>
    <s v="Germany"/>
    <s v="Female"/>
    <n v="51"/>
    <n v="2"/>
    <n v="111018.98"/>
    <n v="1"/>
    <n v="1"/>
    <x v="0"/>
    <n v="86410.28"/>
    <x v="1"/>
    <x v="0"/>
    <n v="1"/>
    <x v="1"/>
    <n v="1"/>
    <n v="1"/>
  </r>
  <r>
    <n v="15660271"/>
    <n v="688"/>
    <s v="Germany"/>
    <s v="Male"/>
    <n v="26"/>
    <n v="8"/>
    <n v="146133.39000000001"/>
    <n v="1"/>
    <n v="1"/>
    <x v="1"/>
    <n v="175296.76"/>
    <x v="1"/>
    <x v="0"/>
    <n v="1"/>
    <x v="0"/>
    <n v="0"/>
    <n v="1"/>
  </r>
  <r>
    <n v="15760550"/>
    <n v="741"/>
    <s v="Spain"/>
    <s v="Male"/>
    <n v="39"/>
    <n v="7"/>
    <n v="143637.57999999999"/>
    <n v="2"/>
    <n v="0"/>
    <x v="1"/>
    <n v="174227.66"/>
    <x v="1"/>
    <x v="0"/>
    <n v="1"/>
    <x v="0"/>
    <n v="1"/>
    <n v="1"/>
  </r>
  <r>
    <n v="15763431"/>
    <n v="698"/>
    <s v="France"/>
    <s v="Male"/>
    <n v="36"/>
    <n v="2"/>
    <n v="82275.350000000006"/>
    <n v="2"/>
    <n v="1"/>
    <x v="1"/>
    <n v="93249.26"/>
    <x v="1"/>
    <x v="0"/>
    <n v="1"/>
    <x v="1"/>
    <n v="1"/>
    <n v="1"/>
  </r>
  <r>
    <n v="15803976"/>
    <n v="694"/>
    <s v="France"/>
    <s v="Female"/>
    <n v="31"/>
    <n v="10"/>
    <n v="0"/>
    <n v="2"/>
    <n v="1"/>
    <x v="0"/>
    <n v="160990.26999999999"/>
    <x v="1"/>
    <x v="0"/>
    <n v="1"/>
    <x v="0"/>
    <n v="1"/>
    <n v="1"/>
  </r>
  <r>
    <n v="15603156"/>
    <n v="571"/>
    <s v="France"/>
    <s v="Female"/>
    <n v="33"/>
    <n v="1"/>
    <n v="0"/>
    <n v="2"/>
    <n v="1"/>
    <x v="0"/>
    <n v="102750.7"/>
    <x v="1"/>
    <x v="0"/>
    <n v="1"/>
    <x v="1"/>
    <n v="1"/>
    <n v="1"/>
  </r>
  <r>
    <n v="15736534"/>
    <n v="742"/>
    <s v="Germany"/>
    <s v="Male"/>
    <n v="33"/>
    <n v="0"/>
    <n v="181656.51"/>
    <n v="1"/>
    <n v="1"/>
    <x v="1"/>
    <n v="107667.91"/>
    <x v="1"/>
    <x v="0"/>
    <n v="1"/>
    <x v="1"/>
    <n v="1"/>
    <n v="1"/>
  </r>
  <r>
    <n v="15747960"/>
    <n v="733"/>
    <s v="France"/>
    <s v="Male"/>
    <n v="33"/>
    <n v="3"/>
    <n v="0"/>
    <n v="1"/>
    <n v="1"/>
    <x v="1"/>
    <n v="7666.73"/>
    <x v="1"/>
    <x v="0"/>
    <n v="0"/>
    <x v="1"/>
    <n v="1"/>
    <n v="1"/>
  </r>
  <r>
    <n v="15647091"/>
    <n v="725"/>
    <s v="Germany"/>
    <s v="Male"/>
    <n v="19"/>
    <n v="0"/>
    <n v="75888.2"/>
    <n v="1"/>
    <n v="0"/>
    <x v="0"/>
    <n v="45613.75"/>
    <x v="1"/>
    <x v="0"/>
    <n v="1"/>
    <x v="1"/>
    <n v="0"/>
    <n v="1"/>
  </r>
  <r>
    <n v="15726032"/>
    <n v="608"/>
    <s v="France"/>
    <s v="Male"/>
    <n v="33"/>
    <n v="9"/>
    <n v="89968.69"/>
    <n v="1"/>
    <n v="1"/>
    <x v="0"/>
    <n v="68777.259999999995"/>
    <x v="1"/>
    <x v="0"/>
    <n v="1"/>
    <x v="0"/>
    <n v="1"/>
    <n v="1"/>
  </r>
  <r>
    <n v="15803526"/>
    <n v="685"/>
    <s v="Germany"/>
    <s v="Male"/>
    <n v="30"/>
    <n v="3"/>
    <n v="90536.81"/>
    <n v="1"/>
    <n v="0"/>
    <x v="1"/>
    <n v="63082.879999999997"/>
    <x v="1"/>
    <x v="0"/>
    <n v="1"/>
    <x v="1"/>
    <n v="0"/>
    <n v="1"/>
  </r>
  <r>
    <n v="15566111"/>
    <n v="596"/>
    <s v="France"/>
    <s v="Male"/>
    <n v="39"/>
    <n v="9"/>
    <n v="0"/>
    <n v="1"/>
    <n v="1"/>
    <x v="0"/>
    <n v="48963.59"/>
    <x v="1"/>
    <x v="0"/>
    <n v="1"/>
    <x v="0"/>
    <n v="1"/>
    <n v="1"/>
  </r>
  <r>
    <n v="15788126"/>
    <n v="689"/>
    <s v="Spain"/>
    <s v="Female"/>
    <n v="38"/>
    <n v="6"/>
    <n v="121021.05"/>
    <n v="1"/>
    <n v="1"/>
    <x v="1"/>
    <n v="12182.15"/>
    <x v="1"/>
    <x v="0"/>
    <n v="0"/>
    <x v="0"/>
    <n v="1"/>
    <n v="1"/>
  </r>
  <r>
    <n v="15799422"/>
    <n v="535"/>
    <s v="France"/>
    <s v="Female"/>
    <n v="40"/>
    <n v="8"/>
    <n v="0"/>
    <n v="1"/>
    <n v="1"/>
    <x v="1"/>
    <n v="27689.77"/>
    <x v="1"/>
    <x v="0"/>
    <n v="0"/>
    <x v="0"/>
    <n v="1"/>
    <n v="1"/>
  </r>
  <r>
    <n v="15714939"/>
    <n v="484"/>
    <s v="Germany"/>
    <s v="Female"/>
    <n v="34"/>
    <n v="4"/>
    <n v="148249.54"/>
    <n v="1"/>
    <n v="0"/>
    <x v="1"/>
    <n v="33738.269999999997"/>
    <x v="1"/>
    <x v="0"/>
    <n v="0"/>
    <x v="0"/>
    <n v="1"/>
    <n v="1"/>
  </r>
  <r>
    <n v="15633059"/>
    <n v="413"/>
    <s v="France"/>
    <s v="Male"/>
    <n v="34"/>
    <n v="9"/>
    <n v="0"/>
    <n v="2"/>
    <n v="0"/>
    <x v="0"/>
    <n v="6534.18"/>
    <x v="1"/>
    <x v="0"/>
    <n v="0"/>
    <x v="0"/>
    <n v="1"/>
    <n v="1"/>
  </r>
  <r>
    <n v="15681705"/>
    <n v="785"/>
    <s v="France"/>
    <s v="Male"/>
    <n v="28"/>
    <n v="8"/>
    <n v="0"/>
    <n v="2"/>
    <n v="1"/>
    <x v="0"/>
    <n v="77231.27"/>
    <x v="1"/>
    <x v="0"/>
    <n v="1"/>
    <x v="0"/>
    <n v="0"/>
    <n v="1"/>
  </r>
  <r>
    <n v="15599433"/>
    <n v="660"/>
    <s v="Germany"/>
    <s v="Male"/>
    <n v="35"/>
    <n v="8"/>
    <n v="58641.43"/>
    <n v="1"/>
    <n v="0"/>
    <x v="1"/>
    <n v="198674.08"/>
    <x v="1"/>
    <x v="0"/>
    <n v="1"/>
    <x v="0"/>
    <n v="1"/>
    <n v="1"/>
  </r>
  <r>
    <n v="15713578"/>
    <n v="483"/>
    <s v="France"/>
    <s v="Female"/>
    <n v="50"/>
    <n v="9"/>
    <n v="0"/>
    <n v="2"/>
    <n v="1"/>
    <x v="1"/>
    <n v="111020.24"/>
    <x v="1"/>
    <x v="0"/>
    <n v="1"/>
    <x v="0"/>
    <n v="1"/>
    <n v="1"/>
  </r>
  <r>
    <n v="15702669"/>
    <n v="663"/>
    <s v="Germany"/>
    <s v="Male"/>
    <n v="44"/>
    <n v="2"/>
    <n v="117028.6"/>
    <n v="2"/>
    <n v="0"/>
    <x v="1"/>
    <n v="144680.18"/>
    <x v="1"/>
    <x v="0"/>
    <n v="1"/>
    <x v="1"/>
    <n v="1"/>
    <n v="1"/>
  </r>
  <r>
    <n v="15580684"/>
    <n v="706"/>
    <s v="France"/>
    <s v="Female"/>
    <n v="29"/>
    <n v="5"/>
    <n v="112564.62"/>
    <n v="1"/>
    <n v="1"/>
    <x v="0"/>
    <n v="42334.38"/>
    <x v="1"/>
    <x v="0"/>
    <n v="0"/>
    <x v="0"/>
    <n v="0"/>
    <n v="1"/>
  </r>
  <r>
    <n v="15732674"/>
    <n v="443"/>
    <s v="Spain"/>
    <s v="Male"/>
    <n v="36"/>
    <n v="6"/>
    <n v="70438.009999999995"/>
    <n v="2"/>
    <n v="0"/>
    <x v="1"/>
    <n v="56937.43"/>
    <x v="1"/>
    <x v="0"/>
    <n v="1"/>
    <x v="0"/>
    <n v="1"/>
    <n v="1"/>
  </r>
  <r>
    <n v="15720649"/>
    <n v="641"/>
    <s v="France"/>
    <s v="Female"/>
    <n v="36"/>
    <n v="5"/>
    <n v="66392.639999999999"/>
    <n v="1"/>
    <n v="1"/>
    <x v="0"/>
    <n v="31106.67"/>
    <x v="1"/>
    <x v="0"/>
    <n v="0"/>
    <x v="0"/>
    <n v="1"/>
    <n v="1"/>
  </r>
  <r>
    <n v="15591607"/>
    <n v="770"/>
    <s v="France"/>
    <s v="Male"/>
    <n v="24"/>
    <n v="9"/>
    <n v="101827.07"/>
    <n v="1"/>
    <n v="1"/>
    <x v="0"/>
    <n v="167256.35"/>
    <x v="1"/>
    <x v="0"/>
    <n v="1"/>
    <x v="0"/>
    <n v="0"/>
    <n v="1"/>
  </r>
  <r>
    <n v="15783501"/>
    <n v="800"/>
    <s v="France"/>
    <s v="Female"/>
    <n v="38"/>
    <n v="2"/>
    <n v="168190.33"/>
    <n v="2"/>
    <n v="1"/>
    <x v="0"/>
    <n v="68052.08"/>
    <x v="1"/>
    <x v="0"/>
    <n v="1"/>
    <x v="1"/>
    <n v="1"/>
    <n v="1"/>
  </r>
  <r>
    <n v="15723886"/>
    <n v="767"/>
    <s v="Germany"/>
    <s v="Male"/>
    <n v="20"/>
    <n v="3"/>
    <n v="119714.25"/>
    <n v="2"/>
    <n v="0"/>
    <x v="1"/>
    <n v="150135.38"/>
    <x v="1"/>
    <x v="0"/>
    <n v="1"/>
    <x v="1"/>
    <n v="0"/>
    <n v="1"/>
  </r>
  <r>
    <n v="15699461"/>
    <n v="515"/>
    <s v="Spain"/>
    <s v="Male"/>
    <n v="35"/>
    <n v="10"/>
    <n v="176273.95"/>
    <n v="1"/>
    <n v="0"/>
    <x v="1"/>
    <n v="121277.78"/>
    <x v="1"/>
    <x v="0"/>
    <n v="1"/>
    <x v="0"/>
    <n v="1"/>
    <n v="1"/>
  </r>
  <r>
    <n v="15592846"/>
    <n v="639"/>
    <s v="Germany"/>
    <s v="Male"/>
    <n v="35"/>
    <n v="10"/>
    <n v="128173.9"/>
    <n v="2"/>
    <n v="1"/>
    <x v="0"/>
    <n v="59093.39"/>
    <x v="1"/>
    <x v="0"/>
    <n v="1"/>
    <x v="0"/>
    <n v="1"/>
    <n v="1"/>
  </r>
  <r>
    <n v="15722548"/>
    <n v="540"/>
    <s v="France"/>
    <s v="Male"/>
    <n v="48"/>
    <n v="0"/>
    <n v="148116.48000000001"/>
    <n v="1"/>
    <n v="0"/>
    <x v="0"/>
    <n v="116973.48"/>
    <x v="1"/>
    <x v="0"/>
    <n v="1"/>
    <x v="1"/>
    <n v="1"/>
    <n v="1"/>
  </r>
  <r>
    <n v="15686302"/>
    <n v="745"/>
    <s v="Spain"/>
    <s v="Female"/>
    <n v="31"/>
    <n v="3"/>
    <n v="124328.84"/>
    <n v="1"/>
    <n v="1"/>
    <x v="1"/>
    <n v="140451.51999999999"/>
    <x v="1"/>
    <x v="0"/>
    <n v="1"/>
    <x v="1"/>
    <n v="1"/>
    <n v="1"/>
  </r>
  <r>
    <n v="15749167"/>
    <n v="753"/>
    <s v="France"/>
    <s v="Male"/>
    <n v="35"/>
    <n v="3"/>
    <n v="0"/>
    <n v="2"/>
    <n v="1"/>
    <x v="1"/>
    <n v="184843.77"/>
    <x v="1"/>
    <x v="0"/>
    <n v="1"/>
    <x v="1"/>
    <n v="1"/>
    <n v="1"/>
  </r>
  <r>
    <n v="15568595"/>
    <n v="544"/>
    <s v="France"/>
    <s v="Male"/>
    <n v="64"/>
    <n v="9"/>
    <n v="113829.45"/>
    <n v="1"/>
    <n v="1"/>
    <x v="1"/>
    <n v="124341.49"/>
    <x v="1"/>
    <x v="0"/>
    <n v="1"/>
    <x v="0"/>
    <n v="1"/>
    <n v="0"/>
  </r>
  <r>
    <n v="15659420"/>
    <n v="659"/>
    <s v="Spain"/>
    <s v="Male"/>
    <n v="32"/>
    <n v="3"/>
    <n v="107594.11"/>
    <n v="2"/>
    <n v="1"/>
    <x v="1"/>
    <n v="102416.84"/>
    <x v="1"/>
    <x v="0"/>
    <n v="1"/>
    <x v="1"/>
    <n v="1"/>
    <n v="1"/>
  </r>
  <r>
    <n v="15642291"/>
    <n v="685"/>
    <s v="France"/>
    <s v="Male"/>
    <n v="23"/>
    <n v="8"/>
    <n v="0"/>
    <n v="2"/>
    <n v="1"/>
    <x v="1"/>
    <n v="112239.03"/>
    <x v="1"/>
    <x v="0"/>
    <n v="1"/>
    <x v="0"/>
    <n v="0"/>
    <n v="1"/>
  </r>
  <r>
    <n v="15568506"/>
    <n v="524"/>
    <s v="Germany"/>
    <s v="Female"/>
    <n v="31"/>
    <n v="10"/>
    <n v="67238.98"/>
    <n v="2"/>
    <n v="1"/>
    <x v="1"/>
    <n v="161811.23000000001"/>
    <x v="1"/>
    <x v="0"/>
    <n v="1"/>
    <x v="0"/>
    <n v="1"/>
    <n v="1"/>
  </r>
  <r>
    <n v="15708710"/>
    <n v="525"/>
    <s v="Spain"/>
    <s v="Female"/>
    <n v="37"/>
    <n v="0"/>
    <n v="0"/>
    <n v="1"/>
    <n v="0"/>
    <x v="1"/>
    <n v="131521.72"/>
    <x v="1"/>
    <x v="0"/>
    <n v="1"/>
    <x v="1"/>
    <n v="1"/>
    <n v="1"/>
  </r>
  <r>
    <n v="15628145"/>
    <n v="682"/>
    <s v="France"/>
    <s v="Female"/>
    <n v="43"/>
    <n v="5"/>
    <n v="125851.93"/>
    <n v="1"/>
    <n v="1"/>
    <x v="1"/>
    <n v="193318.33"/>
    <x v="1"/>
    <x v="0"/>
    <n v="1"/>
    <x v="0"/>
    <n v="1"/>
    <n v="1"/>
  </r>
  <r>
    <n v="15745354"/>
    <n v="611"/>
    <s v="Spain"/>
    <s v="Female"/>
    <n v="37"/>
    <n v="4"/>
    <n v="0"/>
    <n v="2"/>
    <n v="1"/>
    <x v="0"/>
    <n v="125696.26"/>
    <x v="1"/>
    <x v="0"/>
    <n v="1"/>
    <x v="0"/>
    <n v="1"/>
    <n v="1"/>
  </r>
  <r>
    <n v="15566156"/>
    <n v="749"/>
    <s v="Germany"/>
    <s v="Female"/>
    <n v="44"/>
    <n v="0"/>
    <n v="71497.789999999994"/>
    <n v="2"/>
    <n v="0"/>
    <x v="0"/>
    <n v="151083.79999999999"/>
    <x v="1"/>
    <x v="0"/>
    <n v="1"/>
    <x v="1"/>
    <n v="1"/>
    <n v="1"/>
  </r>
  <r>
    <n v="15762238"/>
    <n v="671"/>
    <s v="Germany"/>
    <s v="Female"/>
    <n v="44"/>
    <n v="0"/>
    <n v="84745.03"/>
    <n v="2"/>
    <n v="0"/>
    <x v="1"/>
    <n v="34673.980000000003"/>
    <x v="1"/>
    <x v="0"/>
    <n v="0"/>
    <x v="1"/>
    <n v="1"/>
    <n v="1"/>
  </r>
  <r>
    <n v="15627000"/>
    <n v="610"/>
    <s v="France"/>
    <s v="Male"/>
    <n v="40"/>
    <n v="0"/>
    <n v="0"/>
    <n v="2"/>
    <n v="1"/>
    <x v="0"/>
    <n v="62232.6"/>
    <x v="1"/>
    <x v="0"/>
    <n v="1"/>
    <x v="1"/>
    <n v="1"/>
    <n v="1"/>
  </r>
  <r>
    <n v="15658935"/>
    <n v="630"/>
    <s v="Germany"/>
    <s v="Female"/>
    <n v="34"/>
    <n v="9"/>
    <n v="106937.05"/>
    <n v="2"/>
    <n v="1"/>
    <x v="0"/>
    <n v="138275.01"/>
    <x v="1"/>
    <x v="0"/>
    <n v="1"/>
    <x v="0"/>
    <n v="1"/>
    <n v="1"/>
  </r>
  <r>
    <n v="15715527"/>
    <n v="543"/>
    <s v="Spain"/>
    <s v="Female"/>
    <n v="41"/>
    <n v="4"/>
    <n v="0"/>
    <n v="1"/>
    <n v="0"/>
    <x v="0"/>
    <n v="194902.16"/>
    <x v="1"/>
    <x v="0"/>
    <n v="1"/>
    <x v="0"/>
    <n v="1"/>
    <n v="1"/>
  </r>
  <r>
    <n v="15811490"/>
    <n v="627"/>
    <s v="France"/>
    <s v="Male"/>
    <n v="33"/>
    <n v="5"/>
    <n v="0"/>
    <n v="2"/>
    <n v="1"/>
    <x v="1"/>
    <n v="103737.82"/>
    <x v="1"/>
    <x v="0"/>
    <n v="1"/>
    <x v="0"/>
    <n v="1"/>
    <n v="1"/>
  </r>
  <r>
    <n v="15808582"/>
    <n v="665"/>
    <s v="France"/>
    <s v="Female"/>
    <n v="40"/>
    <n v="6"/>
    <n v="0"/>
    <n v="1"/>
    <n v="1"/>
    <x v="1"/>
    <n v="161848.03"/>
    <x v="1"/>
    <x v="0"/>
    <n v="1"/>
    <x v="0"/>
    <n v="1"/>
    <n v="1"/>
  </r>
  <r>
    <n v="15755209"/>
    <n v="484"/>
    <s v="Spain"/>
    <s v="Female"/>
    <n v="35"/>
    <n v="7"/>
    <n v="133868.21"/>
    <n v="1"/>
    <n v="1"/>
    <x v="1"/>
    <n v="27286.1"/>
    <x v="1"/>
    <x v="0"/>
    <n v="0"/>
    <x v="0"/>
    <n v="1"/>
    <n v="1"/>
  </r>
  <r>
    <n v="15637979"/>
    <n v="664"/>
    <s v="Germany"/>
    <s v="Female"/>
    <n v="36"/>
    <n v="2"/>
    <n v="127160.78"/>
    <n v="2"/>
    <n v="1"/>
    <x v="0"/>
    <n v="78140.75"/>
    <x v="1"/>
    <x v="0"/>
    <n v="1"/>
    <x v="1"/>
    <n v="1"/>
    <n v="1"/>
  </r>
  <r>
    <n v="15600739"/>
    <n v="562"/>
    <s v="Spain"/>
    <s v="Female"/>
    <n v="35"/>
    <n v="0"/>
    <n v="0"/>
    <n v="2"/>
    <n v="1"/>
    <x v="0"/>
    <n v="119899.52"/>
    <x v="1"/>
    <x v="0"/>
    <n v="1"/>
    <x v="1"/>
    <n v="1"/>
    <n v="1"/>
  </r>
  <r>
    <n v="15747807"/>
    <n v="720"/>
    <s v="France"/>
    <s v="Female"/>
    <n v="43"/>
    <n v="6"/>
    <n v="137824.03"/>
    <n v="2"/>
    <n v="1"/>
    <x v="0"/>
    <n v="172557.77"/>
    <x v="1"/>
    <x v="0"/>
    <n v="1"/>
    <x v="0"/>
    <n v="1"/>
    <n v="1"/>
  </r>
  <r>
    <n v="15601026"/>
    <n v="572"/>
    <s v="Germany"/>
    <s v="Female"/>
    <n v="19"/>
    <n v="1"/>
    <n v="138657.07999999999"/>
    <n v="1"/>
    <n v="1"/>
    <x v="1"/>
    <n v="16161.82"/>
    <x v="1"/>
    <x v="0"/>
    <n v="0"/>
    <x v="1"/>
    <n v="0"/>
    <n v="1"/>
  </r>
  <r>
    <n v="15637414"/>
    <n v="618"/>
    <s v="France"/>
    <s v="Female"/>
    <n v="24"/>
    <n v="7"/>
    <n v="128736.39"/>
    <n v="1"/>
    <n v="0"/>
    <x v="1"/>
    <n v="37147.61"/>
    <x v="1"/>
    <x v="0"/>
    <n v="0"/>
    <x v="0"/>
    <n v="0"/>
    <n v="1"/>
  </r>
  <r>
    <n v="15611088"/>
    <n v="790"/>
    <s v="France"/>
    <s v="Female"/>
    <n v="31"/>
    <n v="9"/>
    <n v="0"/>
    <n v="2"/>
    <n v="1"/>
    <x v="0"/>
    <n v="84126.75"/>
    <x v="1"/>
    <x v="0"/>
    <n v="1"/>
    <x v="0"/>
    <n v="1"/>
    <n v="1"/>
  </r>
  <r>
    <n v="15782236"/>
    <n v="735"/>
    <s v="Spain"/>
    <s v="Male"/>
    <n v="34"/>
    <n v="5"/>
    <n v="0"/>
    <n v="2"/>
    <n v="0"/>
    <x v="0"/>
    <n v="71095.41"/>
    <x v="1"/>
    <x v="0"/>
    <n v="1"/>
    <x v="0"/>
    <n v="1"/>
    <n v="1"/>
  </r>
  <r>
    <n v="15720893"/>
    <n v="637"/>
    <s v="Spain"/>
    <s v="Female"/>
    <n v="34"/>
    <n v="9"/>
    <n v="0"/>
    <n v="2"/>
    <n v="0"/>
    <x v="0"/>
    <n v="26057.08"/>
    <x v="1"/>
    <x v="0"/>
    <n v="0"/>
    <x v="0"/>
    <n v="1"/>
    <n v="1"/>
  </r>
  <r>
    <n v="15627801"/>
    <s v="NULL"/>
    <s v="Spain"/>
    <s v="Male"/>
    <n v="33"/>
    <n v="3"/>
    <n v="176666.62"/>
    <n v="1"/>
    <n v="1"/>
    <x v="0"/>
    <n v="94670.77"/>
    <x v="1"/>
    <x v="0"/>
    <n v="1"/>
    <x v="1"/>
    <n v="1"/>
    <n v="1"/>
  </r>
  <r>
    <n v="15751710"/>
    <n v="729"/>
    <s v="Spain"/>
    <s v="Male"/>
    <n v="31"/>
    <n v="8"/>
    <n v="164870.81"/>
    <n v="2"/>
    <n v="1"/>
    <x v="1"/>
    <n v="9567.39"/>
    <x v="1"/>
    <x v="0"/>
    <n v="0"/>
    <x v="0"/>
    <n v="1"/>
    <n v="1"/>
  </r>
  <r>
    <n v="15573152"/>
    <n v="620"/>
    <s v="France"/>
    <s v="Female"/>
    <n v="41"/>
    <n v="9"/>
    <n v="0"/>
    <n v="2"/>
    <n v="0"/>
    <x v="0"/>
    <n v="88852.47"/>
    <x v="1"/>
    <x v="0"/>
    <n v="1"/>
    <x v="0"/>
    <n v="1"/>
    <n v="1"/>
  </r>
  <r>
    <n v="15638424"/>
    <n v="661"/>
    <s v="Germany"/>
    <s v="Female"/>
    <n v="35"/>
    <n v="5"/>
    <n v="150725.53"/>
    <n v="2"/>
    <n v="0"/>
    <x v="1"/>
    <n v="113656.85"/>
    <x v="1"/>
    <x v="0"/>
    <n v="1"/>
    <x v="0"/>
    <n v="1"/>
    <n v="1"/>
  </r>
  <r>
    <n v="15685500"/>
    <n v="772"/>
    <s v="Germany"/>
    <s v="Male"/>
    <n v="26"/>
    <n v="7"/>
    <n v="152400.51"/>
    <n v="2"/>
    <n v="1"/>
    <x v="0"/>
    <n v="79414"/>
    <x v="1"/>
    <x v="0"/>
    <n v="1"/>
    <x v="0"/>
    <n v="0"/>
    <n v="1"/>
  </r>
  <r>
    <n v="15643966"/>
    <n v="616"/>
    <s v="Germany"/>
    <s v="Male"/>
    <n v="45"/>
    <n v="3"/>
    <n v="143129.41"/>
    <n v="2"/>
    <n v="0"/>
    <x v="1"/>
    <n v="64327.26"/>
    <x v="1"/>
    <x v="0"/>
    <n v="1"/>
    <x v="1"/>
    <n v="1"/>
    <n v="1"/>
  </r>
  <r>
    <n v="15756850"/>
    <n v="479"/>
    <s v="France"/>
    <s v="Male"/>
    <n v="40"/>
    <n v="1"/>
    <n v="0"/>
    <n v="2"/>
    <n v="0"/>
    <x v="0"/>
    <n v="114996.43"/>
    <x v="1"/>
    <x v="0"/>
    <n v="1"/>
    <x v="1"/>
    <n v="1"/>
    <n v="1"/>
  </r>
  <r>
    <n v="15677369"/>
    <n v="554"/>
    <s v="Germany"/>
    <s v="Female"/>
    <n v="37"/>
    <n v="4"/>
    <n v="58629.97"/>
    <n v="1"/>
    <n v="0"/>
    <x v="0"/>
    <n v="182038.6"/>
    <x v="1"/>
    <x v="0"/>
    <n v="1"/>
    <x v="0"/>
    <n v="1"/>
    <n v="1"/>
  </r>
  <r>
    <n v="15810834"/>
    <n v="525"/>
    <s v="Spain"/>
    <s v="Female"/>
    <n v="57"/>
    <n v="2"/>
    <n v="145965.32999999999"/>
    <n v="1"/>
    <n v="1"/>
    <x v="1"/>
    <n v="64448.36"/>
    <x v="1"/>
    <x v="0"/>
    <n v="1"/>
    <x v="1"/>
    <n v="1"/>
    <n v="0"/>
  </r>
  <r>
    <n v="15653620"/>
    <n v="546"/>
    <s v="France"/>
    <s v="Female"/>
    <n v="27"/>
    <n v="8"/>
    <n v="0"/>
    <n v="2"/>
    <n v="1"/>
    <x v="1"/>
    <n v="14858.1"/>
    <x v="1"/>
    <x v="0"/>
    <n v="0"/>
    <x v="0"/>
    <n v="0"/>
    <n v="1"/>
  </r>
  <r>
    <n v="15738721"/>
    <n v="773"/>
    <s v="Spain"/>
    <s v="Male"/>
    <n v="41"/>
    <n v="9"/>
    <n v="102827.44"/>
    <n v="1"/>
    <n v="0"/>
    <x v="1"/>
    <n v="64595.25"/>
    <x v="1"/>
    <x v="0"/>
    <n v="1"/>
    <x v="0"/>
    <n v="1"/>
    <n v="1"/>
  </r>
  <r>
    <n v="15771086"/>
    <n v="512"/>
    <s v="France"/>
    <s v="Female"/>
    <n v="36"/>
    <n v="3"/>
    <n v="84327.77"/>
    <n v="2"/>
    <n v="1"/>
    <x v="0"/>
    <n v="17675.36"/>
    <x v="1"/>
    <x v="0"/>
    <n v="0"/>
    <x v="1"/>
    <n v="1"/>
    <n v="1"/>
  </r>
  <r>
    <n v="15812009"/>
    <n v="662"/>
    <s v="Spain"/>
    <s v="Male"/>
    <n v="38"/>
    <n v="4"/>
    <n v="0"/>
    <n v="2"/>
    <n v="1"/>
    <x v="0"/>
    <n v="136259.65"/>
    <x v="1"/>
    <x v="0"/>
    <n v="1"/>
    <x v="0"/>
    <n v="1"/>
    <n v="1"/>
  </r>
  <r>
    <n v="15633922"/>
    <n v="755"/>
    <s v="France"/>
    <s v="Male"/>
    <n v="30"/>
    <n v="4"/>
    <n v="123217.66"/>
    <n v="2"/>
    <n v="0"/>
    <x v="1"/>
    <n v="144183.1"/>
    <x v="1"/>
    <x v="0"/>
    <n v="1"/>
    <x v="0"/>
    <n v="0"/>
    <n v="1"/>
  </r>
  <r>
    <n v="15779711"/>
    <n v="750"/>
    <s v="Spain"/>
    <s v="Female"/>
    <n v="38"/>
    <n v="7"/>
    <n v="97257.41"/>
    <n v="2"/>
    <n v="0"/>
    <x v="1"/>
    <n v="179883.04"/>
    <x v="1"/>
    <x v="0"/>
    <n v="1"/>
    <x v="0"/>
    <n v="1"/>
    <n v="1"/>
  </r>
  <r>
    <n v="15776433"/>
    <n v="730"/>
    <s v="Spain"/>
    <s v="Male"/>
    <n v="62"/>
    <n v="2"/>
    <n v="0"/>
    <n v="2"/>
    <n v="1"/>
    <x v="1"/>
    <n v="186489.95"/>
    <x v="1"/>
    <x v="0"/>
    <n v="1"/>
    <x v="1"/>
    <n v="1"/>
    <n v="0"/>
  </r>
  <r>
    <n v="15603925"/>
    <n v="779"/>
    <s v="Spain"/>
    <s v="Female"/>
    <n v="26"/>
    <n v="4"/>
    <n v="174318.13"/>
    <n v="2"/>
    <n v="0"/>
    <x v="1"/>
    <n v="38296.21"/>
    <x v="1"/>
    <x v="0"/>
    <n v="0"/>
    <x v="0"/>
    <n v="0"/>
    <n v="1"/>
  </r>
  <r>
    <n v="15688074"/>
    <n v="802"/>
    <s v="Germany"/>
    <s v="Male"/>
    <n v="31"/>
    <n v="1"/>
    <n v="125013.72"/>
    <n v="1"/>
    <n v="1"/>
    <x v="1"/>
    <n v="187658.09"/>
    <x v="1"/>
    <x v="0"/>
    <n v="1"/>
    <x v="1"/>
    <n v="1"/>
    <n v="1"/>
  </r>
  <r>
    <n v="15581229"/>
    <n v="502"/>
    <s v="Germany"/>
    <s v="Female"/>
    <n v="32"/>
    <n v="1"/>
    <n v="173340.83"/>
    <n v="1"/>
    <n v="0"/>
    <x v="1"/>
    <n v="122763.95"/>
    <x v="1"/>
    <x v="0"/>
    <n v="1"/>
    <x v="1"/>
    <n v="1"/>
    <n v="1"/>
  </r>
  <r>
    <n v="15698932"/>
    <n v="756"/>
    <s v="Germany"/>
    <s v="Male"/>
    <n v="44"/>
    <n v="10"/>
    <n v="137452.09"/>
    <n v="1"/>
    <n v="1"/>
    <x v="0"/>
    <n v="189543.9"/>
    <x v="1"/>
    <x v="0"/>
    <n v="1"/>
    <x v="0"/>
    <n v="1"/>
    <n v="1"/>
  </r>
  <r>
    <n v="15603065"/>
    <n v="751"/>
    <s v="France"/>
    <s v="Female"/>
    <n v="30"/>
    <n v="6"/>
    <n v="0"/>
    <n v="2"/>
    <n v="1"/>
    <x v="0"/>
    <n v="15766.1"/>
    <x v="1"/>
    <x v="0"/>
    <n v="0"/>
    <x v="0"/>
    <n v="0"/>
    <n v="1"/>
  </r>
  <r>
    <n v="15682585"/>
    <n v="593"/>
    <s v="France"/>
    <s v="Male"/>
    <n v="35"/>
    <n v="9"/>
    <n v="114193.24"/>
    <n v="1"/>
    <n v="1"/>
    <x v="0"/>
    <n v="71154.100000000006"/>
    <x v="1"/>
    <x v="0"/>
    <n v="1"/>
    <x v="0"/>
    <n v="1"/>
    <n v="1"/>
  </r>
  <r>
    <n v="15592389"/>
    <n v="684"/>
    <s v="France"/>
    <s v="Male"/>
    <n v="27"/>
    <n v="2"/>
    <n v="134603.88"/>
    <n v="1"/>
    <n v="1"/>
    <x v="1"/>
    <n v="71725.73"/>
    <x v="1"/>
    <x v="0"/>
    <n v="1"/>
    <x v="1"/>
    <n v="0"/>
    <n v="1"/>
  </r>
  <r>
    <n v="15804256"/>
    <n v="765"/>
    <s v="Germany"/>
    <s v="Male"/>
    <n v="36"/>
    <n v="8"/>
    <n v="92310.54"/>
    <n v="2"/>
    <n v="1"/>
    <x v="1"/>
    <n v="72924.56"/>
    <x v="1"/>
    <x v="0"/>
    <n v="1"/>
    <x v="0"/>
    <n v="1"/>
    <n v="1"/>
  </r>
  <r>
    <n v="15789484"/>
    <n v="751"/>
    <s v="Germany"/>
    <s v="Female"/>
    <n v="36"/>
    <n v="6"/>
    <n v="169831.46"/>
    <n v="2"/>
    <n v="1"/>
    <x v="1"/>
    <n v="27758.36"/>
    <x v="1"/>
    <x v="0"/>
    <n v="0"/>
    <x v="0"/>
    <n v="1"/>
    <n v="1"/>
  </r>
  <r>
    <n v="15720187"/>
    <n v="479"/>
    <s v="Germany"/>
    <s v="Female"/>
    <n v="30"/>
    <n v="7"/>
    <n v="143964.35999999999"/>
    <n v="2"/>
    <n v="1"/>
    <x v="0"/>
    <n v="41879.99"/>
    <x v="1"/>
    <x v="0"/>
    <n v="0"/>
    <x v="0"/>
    <n v="0"/>
    <n v="1"/>
  </r>
  <r>
    <n v="15568982"/>
    <n v="726"/>
    <s v="France"/>
    <s v="Female"/>
    <n v="24"/>
    <n v="6"/>
    <n v="0"/>
    <n v="2"/>
    <n v="1"/>
    <x v="1"/>
    <n v="54724.03"/>
    <x v="1"/>
    <x v="0"/>
    <n v="1"/>
    <x v="0"/>
    <n v="0"/>
    <n v="1"/>
  </r>
  <r>
    <n v="15614782"/>
    <n v="526"/>
    <s v="France"/>
    <s v="Male"/>
    <n v="36"/>
    <n v="1"/>
    <n v="0"/>
    <n v="1"/>
    <n v="1"/>
    <x v="0"/>
    <n v="160696.72"/>
    <x v="1"/>
    <x v="0"/>
    <n v="1"/>
    <x v="1"/>
    <n v="1"/>
    <n v="1"/>
  </r>
  <r>
    <n v="15803457"/>
    <n v="750"/>
    <s v="France"/>
    <s v="Female"/>
    <n v="32"/>
    <n v="5"/>
    <n v="0"/>
    <n v="2"/>
    <n v="1"/>
    <x v="0"/>
    <n v="95611.47"/>
    <x v="1"/>
    <x v="0"/>
    <n v="1"/>
    <x v="0"/>
    <n v="1"/>
    <n v="1"/>
  </r>
  <r>
    <n v="15669169"/>
    <n v="775"/>
    <s v="Spain"/>
    <s v="Male"/>
    <n v="29"/>
    <n v="10"/>
    <n v="0"/>
    <n v="2"/>
    <n v="1"/>
    <x v="1"/>
    <n v="68143.929999999993"/>
    <x v="1"/>
    <x v="0"/>
    <n v="1"/>
    <x v="0"/>
    <n v="0"/>
    <n v="1"/>
  </r>
  <r>
    <n v="15619708"/>
    <n v="745"/>
    <s v="France"/>
    <s v="Male"/>
    <n v="25"/>
    <n v="5"/>
    <n v="157993.15"/>
    <n v="2"/>
    <n v="1"/>
    <x v="0"/>
    <n v="146041.45000000001"/>
    <x v="1"/>
    <x v="0"/>
    <n v="1"/>
    <x v="0"/>
    <n v="0"/>
    <n v="1"/>
  </r>
  <r>
    <n v="15629117"/>
    <n v="584"/>
    <s v="France"/>
    <s v="Male"/>
    <n v="28"/>
    <n v="10"/>
    <n v="0"/>
    <n v="2"/>
    <n v="1"/>
    <x v="0"/>
    <n v="19834.32"/>
    <x v="1"/>
    <x v="0"/>
    <n v="0"/>
    <x v="0"/>
    <n v="0"/>
    <n v="1"/>
  </r>
  <r>
    <n v="15794413"/>
    <n v="416"/>
    <s v="France"/>
    <s v="Male"/>
    <n v="32"/>
    <n v="0"/>
    <n v="0"/>
    <n v="2"/>
    <n v="0"/>
    <x v="1"/>
    <n v="878.87"/>
    <x v="1"/>
    <x v="0"/>
    <n v="0"/>
    <x v="1"/>
    <n v="1"/>
    <n v="1"/>
  </r>
  <r>
    <n v="15682541"/>
    <n v="616"/>
    <s v="Spain"/>
    <s v="Female"/>
    <n v="36"/>
    <n v="6"/>
    <n v="132311.71"/>
    <n v="1"/>
    <n v="0"/>
    <x v="0"/>
    <n v="15462.84"/>
    <x v="1"/>
    <x v="0"/>
    <n v="0"/>
    <x v="0"/>
    <n v="1"/>
    <n v="1"/>
  </r>
  <r>
    <n v="15587562"/>
    <n v="484"/>
    <s v="France"/>
    <s v="Female"/>
    <n v="29"/>
    <n v="4"/>
    <n v="130114.39"/>
    <n v="1"/>
    <n v="1"/>
    <x v="0"/>
    <n v="164017.89000000001"/>
    <x v="1"/>
    <x v="0"/>
    <n v="1"/>
    <x v="0"/>
    <n v="0"/>
    <n v="1"/>
  </r>
  <r>
    <n v="15695846"/>
    <n v="684"/>
    <s v="France"/>
    <s v="Female"/>
    <n v="34"/>
    <n v="6"/>
    <n v="0"/>
    <n v="2"/>
    <n v="1"/>
    <x v="1"/>
    <n v="130928.22"/>
    <x v="1"/>
    <x v="0"/>
    <n v="1"/>
    <x v="0"/>
    <n v="1"/>
    <n v="1"/>
  </r>
  <r>
    <n v="15725311"/>
    <n v="726"/>
    <s v="France"/>
    <s v="Female"/>
    <n v="31"/>
    <n v="9"/>
    <n v="114722.05"/>
    <n v="2"/>
    <n v="1"/>
    <x v="1"/>
    <n v="98178.57"/>
    <x v="1"/>
    <x v="0"/>
    <n v="1"/>
    <x v="0"/>
    <n v="1"/>
    <n v="1"/>
  </r>
  <r>
    <n v="15733114"/>
    <n v="552"/>
    <s v="Spain"/>
    <s v="Male"/>
    <n v="45"/>
    <n v="9"/>
    <n v="0"/>
    <n v="2"/>
    <n v="1"/>
    <x v="0"/>
    <n v="26752.560000000001"/>
    <x v="1"/>
    <x v="0"/>
    <n v="0"/>
    <x v="0"/>
    <n v="1"/>
    <n v="1"/>
  </r>
  <r>
    <n v="15792365"/>
    <n v="501"/>
    <s v="France"/>
    <s v="Male"/>
    <n v="44"/>
    <n v="4"/>
    <n v="142051.07"/>
    <n v="2"/>
    <n v="0"/>
    <x v="1"/>
    <n v="74940.5"/>
    <x v="1"/>
    <x v="0"/>
    <n v="1"/>
    <x v="0"/>
    <n v="1"/>
    <n v="1"/>
  </r>
  <r>
    <n v="15740404"/>
    <n v="758"/>
    <s v="France"/>
    <s v="Female"/>
    <n v="34"/>
    <n v="3"/>
    <n v="0"/>
    <n v="2"/>
    <n v="1"/>
    <x v="1"/>
    <n v="124226.16"/>
    <x v="1"/>
    <x v="0"/>
    <n v="1"/>
    <x v="1"/>
    <n v="1"/>
    <n v="1"/>
  </r>
  <r>
    <n v="15668444"/>
    <n v="590"/>
    <s v="Spain"/>
    <s v="Female"/>
    <n v="44"/>
    <n v="3"/>
    <n v="139432.37"/>
    <n v="1"/>
    <n v="1"/>
    <x v="0"/>
    <n v="62222.81"/>
    <x v="1"/>
    <x v="0"/>
    <n v="1"/>
    <x v="1"/>
    <n v="1"/>
    <n v="1"/>
  </r>
  <r>
    <n v="15642394"/>
    <n v="529"/>
    <s v="Spain"/>
    <s v="Male"/>
    <n v="35"/>
    <n v="5"/>
    <n v="0"/>
    <n v="2"/>
    <n v="1"/>
    <x v="1"/>
    <n v="187288.5"/>
    <x v="1"/>
    <x v="0"/>
    <n v="1"/>
    <x v="0"/>
    <n v="1"/>
    <n v="1"/>
  </r>
  <r>
    <n v="15658485"/>
    <n v="785"/>
    <s v="France"/>
    <s v="Female"/>
    <n v="34"/>
    <n v="9"/>
    <n v="70302.48"/>
    <n v="1"/>
    <n v="1"/>
    <x v="1"/>
    <n v="68600.36"/>
    <x v="1"/>
    <x v="0"/>
    <n v="1"/>
    <x v="0"/>
    <n v="1"/>
    <n v="1"/>
  </r>
  <r>
    <n v="15788218"/>
    <n v="549"/>
    <s v="Spain"/>
    <s v="Female"/>
    <n v="24"/>
    <n v="9"/>
    <n v="0"/>
    <n v="2"/>
    <n v="1"/>
    <x v="1"/>
    <n v="14406.41"/>
    <x v="1"/>
    <x v="0"/>
    <n v="0"/>
    <x v="0"/>
    <n v="0"/>
    <n v="1"/>
  </r>
  <r>
    <n v="15777211"/>
    <n v="515"/>
    <s v="France"/>
    <s v="Male"/>
    <n v="65"/>
    <n v="7"/>
    <n v="92113.61"/>
    <n v="1"/>
    <n v="1"/>
    <x v="1"/>
    <n v="142548.32999999999"/>
    <x v="1"/>
    <x v="0"/>
    <n v="1"/>
    <x v="0"/>
    <n v="1"/>
    <n v="0"/>
  </r>
  <r>
    <n v="15613880"/>
    <n v="591"/>
    <s v="Spain"/>
    <s v="Male"/>
    <n v="58"/>
    <n v="5"/>
    <n v="128468.69"/>
    <n v="1"/>
    <n v="0"/>
    <x v="1"/>
    <n v="137254.54999999999"/>
    <x v="1"/>
    <x v="0"/>
    <n v="1"/>
    <x v="0"/>
    <n v="1"/>
    <n v="0"/>
  </r>
  <r>
    <n v="15647311"/>
    <n v="608"/>
    <s v="Spain"/>
    <s v="Female"/>
    <n v="41"/>
    <n v="1"/>
    <n v="83807.86"/>
    <n v="1"/>
    <n v="0"/>
    <x v="1"/>
    <n v="112542.58"/>
    <x v="1"/>
    <x v="0"/>
    <n v="1"/>
    <x v="1"/>
    <n v="1"/>
    <n v="1"/>
  </r>
  <r>
    <n v="15632210"/>
    <n v="657"/>
    <s v="Germany"/>
    <s v="Male"/>
    <n v="25"/>
    <n v="2"/>
    <n v="171770.55"/>
    <n v="1"/>
    <n v="1"/>
    <x v="0"/>
    <n v="22745.5"/>
    <x v="1"/>
    <x v="0"/>
    <n v="0"/>
    <x v="1"/>
    <n v="0"/>
    <n v="1"/>
  </r>
  <r>
    <n v="15726631"/>
    <n v="758"/>
    <s v="France"/>
    <s v="Female"/>
    <n v="39"/>
    <n v="6"/>
    <n v="127357.75999999999"/>
    <n v="1"/>
    <n v="0"/>
    <x v="1"/>
    <n v="56577"/>
    <x v="1"/>
    <x v="0"/>
    <n v="1"/>
    <x v="0"/>
    <n v="1"/>
    <n v="1"/>
  </r>
  <r>
    <n v="15645248"/>
    <n v="510"/>
    <s v="France"/>
    <s v="Female"/>
    <n v="30"/>
    <n v="0"/>
    <n v="0"/>
    <n v="2"/>
    <n v="1"/>
    <x v="1"/>
    <n v="130553.47"/>
    <x v="1"/>
    <x v="0"/>
    <n v="1"/>
    <x v="1"/>
    <n v="0"/>
    <n v="1"/>
  </r>
  <r>
    <n v="15658032"/>
    <n v="701"/>
    <s v="France"/>
    <s v="Male"/>
    <n v="39"/>
    <n v="2"/>
    <n v="0"/>
    <n v="2"/>
    <n v="1"/>
    <x v="1"/>
    <n v="82526.92"/>
    <x v="1"/>
    <x v="0"/>
    <n v="1"/>
    <x v="1"/>
    <n v="1"/>
    <n v="1"/>
  </r>
  <r>
    <n v="15694366"/>
    <n v="714"/>
    <s v="Germany"/>
    <s v="Male"/>
    <n v="42"/>
    <n v="2"/>
    <n v="177640.09"/>
    <n v="1"/>
    <n v="0"/>
    <x v="1"/>
    <n v="47166.55"/>
    <x v="1"/>
    <x v="0"/>
    <n v="1"/>
    <x v="1"/>
    <n v="1"/>
    <n v="1"/>
  </r>
  <r>
    <n v="15714689"/>
    <n v="591"/>
    <s v="Spain"/>
    <s v="Male"/>
    <n v="29"/>
    <n v="1"/>
    <n v="97541.24"/>
    <n v="1"/>
    <n v="1"/>
    <x v="1"/>
    <n v="196356.17"/>
    <x v="1"/>
    <x v="0"/>
    <n v="1"/>
    <x v="1"/>
    <n v="0"/>
    <n v="1"/>
  </r>
  <r>
    <n v="15788659"/>
    <n v="695"/>
    <s v="France"/>
    <s v="Male"/>
    <n v="46"/>
    <n v="4"/>
    <n v="0"/>
    <n v="2"/>
    <n v="1"/>
    <x v="1"/>
    <n v="137537.22"/>
    <x v="1"/>
    <x v="0"/>
    <n v="1"/>
    <x v="0"/>
    <n v="1"/>
    <n v="1"/>
  </r>
  <r>
    <n v="15712825"/>
    <n v="511"/>
    <s v="Spain"/>
    <s v="Female"/>
    <n v="29"/>
    <n v="9"/>
    <n v="0"/>
    <n v="2"/>
    <n v="0"/>
    <x v="1"/>
    <n v="140676.98000000001"/>
    <x v="1"/>
    <x v="0"/>
    <n v="1"/>
    <x v="0"/>
    <n v="0"/>
    <n v="1"/>
  </r>
  <r>
    <n v="15624623"/>
    <n v="516"/>
    <s v="France"/>
    <s v="Male"/>
    <n v="35"/>
    <n v="10"/>
    <n v="104088.59"/>
    <n v="2"/>
    <n v="0"/>
    <x v="0"/>
    <n v="119666"/>
    <x v="1"/>
    <x v="0"/>
    <n v="1"/>
    <x v="0"/>
    <n v="1"/>
    <n v="1"/>
  </r>
  <r>
    <n v="15789669"/>
    <n v="510"/>
    <s v="France"/>
    <s v="Male"/>
    <n v="65"/>
    <n v="2"/>
    <n v="0"/>
    <n v="2"/>
    <n v="1"/>
    <x v="1"/>
    <n v="48071.61"/>
    <x v="1"/>
    <x v="0"/>
    <n v="1"/>
    <x v="1"/>
    <n v="1"/>
    <n v="0"/>
  </r>
  <r>
    <n v="15811773"/>
    <n v="543"/>
    <s v="France"/>
    <s v="Male"/>
    <n v="36"/>
    <n v="4"/>
    <n v="0"/>
    <n v="2"/>
    <n v="1"/>
    <x v="1"/>
    <n v="141210.5"/>
    <x v="1"/>
    <x v="0"/>
    <n v="1"/>
    <x v="0"/>
    <n v="1"/>
    <n v="1"/>
  </r>
  <r>
    <n v="15619360"/>
    <n v="472"/>
    <s v="Spain"/>
    <s v="Male"/>
    <n v="40"/>
    <n v="4"/>
    <n v="0"/>
    <n v="1"/>
    <n v="1"/>
    <x v="0"/>
    <n v="70154.22"/>
    <x v="1"/>
    <x v="0"/>
    <n v="1"/>
    <x v="0"/>
    <n v="1"/>
    <n v="1"/>
  </r>
  <r>
    <n v="15601274"/>
    <n v="667"/>
    <s v="Spain"/>
    <s v="Female"/>
    <n v="40"/>
    <n v="1"/>
    <n v="146502.07"/>
    <n v="1"/>
    <n v="1"/>
    <x v="0"/>
    <n v="19162.89"/>
    <x v="1"/>
    <x v="0"/>
    <n v="0"/>
    <x v="1"/>
    <n v="1"/>
    <n v="1"/>
  </r>
  <r>
    <n v="15787619"/>
    <n v="844"/>
    <s v="France"/>
    <s v="Male"/>
    <n v="18"/>
    <n v="2"/>
    <n v="160980.03"/>
    <n v="1"/>
    <n v="0"/>
    <x v="0"/>
    <n v="145936.28"/>
    <x v="1"/>
    <x v="0"/>
    <n v="1"/>
    <x v="1"/>
    <n v="0"/>
    <n v="1"/>
  </r>
  <r>
    <n v="15677305"/>
    <n v="490"/>
    <s v="France"/>
    <s v="Female"/>
    <n v="35"/>
    <n v="7"/>
    <n v="107749.03"/>
    <n v="1"/>
    <n v="1"/>
    <x v="1"/>
    <n v="3937.37"/>
    <x v="1"/>
    <x v="0"/>
    <n v="0"/>
    <x v="0"/>
    <n v="1"/>
    <n v="1"/>
  </r>
  <r>
    <n v="15809616"/>
    <n v="626"/>
    <s v="Spain"/>
    <s v="Male"/>
    <n v="26"/>
    <n v="8"/>
    <n v="0"/>
    <n v="2"/>
    <n v="0"/>
    <x v="0"/>
    <n v="191420.71"/>
    <x v="1"/>
    <x v="0"/>
    <n v="1"/>
    <x v="0"/>
    <n v="0"/>
    <n v="1"/>
  </r>
  <r>
    <n v="15662100"/>
    <n v="850"/>
    <s v="Germany"/>
    <s v="Female"/>
    <n v="44"/>
    <n v="5"/>
    <n v="128605.32"/>
    <n v="1"/>
    <n v="0"/>
    <x v="1"/>
    <n v="171096.2"/>
    <x v="1"/>
    <x v="0"/>
    <n v="1"/>
    <x v="0"/>
    <n v="1"/>
    <n v="1"/>
  </r>
  <r>
    <n v="15614049"/>
    <n v="664"/>
    <s v="France"/>
    <s v="Male"/>
    <n v="55"/>
    <n v="8"/>
    <n v="0"/>
    <n v="2"/>
    <n v="1"/>
    <x v="1"/>
    <n v="139161.64000000001"/>
    <x v="1"/>
    <x v="0"/>
    <n v="1"/>
    <x v="0"/>
    <n v="1"/>
    <n v="1"/>
  </r>
  <r>
    <n v="15680772"/>
    <n v="721"/>
    <s v="Spain"/>
    <s v="Female"/>
    <n v="36"/>
    <n v="2"/>
    <n v="0"/>
    <n v="2"/>
    <n v="1"/>
    <x v="1"/>
    <n v="106977.8"/>
    <x v="1"/>
    <x v="0"/>
    <n v="1"/>
    <x v="1"/>
    <n v="1"/>
    <n v="1"/>
  </r>
  <r>
    <n v="15666633"/>
    <n v="758"/>
    <s v="Spain"/>
    <s v="Male"/>
    <n v="56"/>
    <n v="1"/>
    <n v="0"/>
    <n v="2"/>
    <n v="1"/>
    <x v="1"/>
    <n v="10643.38"/>
    <x v="1"/>
    <x v="0"/>
    <n v="0"/>
    <x v="1"/>
    <n v="1"/>
    <n v="0"/>
  </r>
  <r>
    <n v="15628112"/>
    <n v="771"/>
    <s v="Germany"/>
    <s v="Female"/>
    <n v="36"/>
    <n v="5"/>
    <n v="77846.899999999994"/>
    <n v="1"/>
    <n v="0"/>
    <x v="0"/>
    <n v="99805.99"/>
    <x v="1"/>
    <x v="0"/>
    <n v="1"/>
    <x v="0"/>
    <n v="1"/>
    <n v="1"/>
  </r>
  <r>
    <n v="15690134"/>
    <n v="464"/>
    <s v="Germany"/>
    <s v="Female"/>
    <n v="42"/>
    <n v="3"/>
    <n v="85679.25"/>
    <n v="1"/>
    <n v="1"/>
    <x v="1"/>
    <n v="164104.74"/>
    <x v="1"/>
    <x v="0"/>
    <n v="1"/>
    <x v="1"/>
    <n v="1"/>
    <n v="1"/>
  </r>
  <r>
    <n v="15734565"/>
    <n v="696"/>
    <s v="France"/>
    <s v="Male"/>
    <n v="29"/>
    <n v="8"/>
    <n v="0"/>
    <n v="2"/>
    <n v="1"/>
    <x v="0"/>
    <n v="191166.09"/>
    <x v="1"/>
    <x v="0"/>
    <n v="1"/>
    <x v="0"/>
    <n v="0"/>
    <n v="1"/>
  </r>
  <r>
    <n v="15742358"/>
    <n v="696"/>
    <s v="Germany"/>
    <s v="Male"/>
    <n v="32"/>
    <n v="8"/>
    <n v="101160.99"/>
    <n v="1"/>
    <n v="1"/>
    <x v="1"/>
    <n v="115916.55"/>
    <x v="1"/>
    <x v="0"/>
    <n v="1"/>
    <x v="0"/>
    <n v="1"/>
    <n v="1"/>
  </r>
  <r>
    <n v="15689044"/>
    <n v="539"/>
    <s v="France"/>
    <s v="Male"/>
    <n v="37"/>
    <n v="2"/>
    <n v="127609.59"/>
    <n v="1"/>
    <n v="1"/>
    <x v="0"/>
    <n v="98646.22"/>
    <x v="1"/>
    <x v="0"/>
    <n v="1"/>
    <x v="1"/>
    <n v="1"/>
    <n v="1"/>
  </r>
  <r>
    <n v="15743192"/>
    <n v="623"/>
    <s v="France"/>
    <s v="Female"/>
    <n v="44"/>
    <n v="6"/>
    <n v="0"/>
    <n v="2"/>
    <n v="0"/>
    <x v="0"/>
    <n v="167162.43"/>
    <x v="1"/>
    <x v="0"/>
    <n v="1"/>
    <x v="0"/>
    <n v="1"/>
    <n v="1"/>
  </r>
  <r>
    <n v="15580146"/>
    <n v="738"/>
    <s v="France"/>
    <s v="Male"/>
    <n v="31"/>
    <n v="9"/>
    <n v="82674.149999999994"/>
    <n v="1"/>
    <n v="1"/>
    <x v="0"/>
    <n v="41970.720000000001"/>
    <x v="1"/>
    <x v="0"/>
    <n v="0"/>
    <x v="0"/>
    <n v="1"/>
    <n v="1"/>
  </r>
  <r>
    <n v="15644753"/>
    <n v="848"/>
    <s v="Spain"/>
    <s v="Male"/>
    <n v="40"/>
    <n v="3"/>
    <n v="110929.96"/>
    <n v="1"/>
    <n v="1"/>
    <x v="1"/>
    <n v="30876.84"/>
    <x v="1"/>
    <x v="0"/>
    <n v="0"/>
    <x v="1"/>
    <n v="1"/>
    <n v="1"/>
  </r>
  <r>
    <n v="15625021"/>
    <n v="585"/>
    <s v="France"/>
    <s v="Male"/>
    <n v="42"/>
    <n v="2"/>
    <n v="0"/>
    <n v="2"/>
    <n v="1"/>
    <x v="1"/>
    <n v="18657.77"/>
    <x v="1"/>
    <x v="0"/>
    <n v="0"/>
    <x v="1"/>
    <n v="1"/>
    <n v="1"/>
  </r>
  <r>
    <n v="15651280"/>
    <n v="742"/>
    <s v="Germany"/>
    <s v="Male"/>
    <n v="35"/>
    <n v="5"/>
    <n v="136857"/>
    <n v="1"/>
    <n v="0"/>
    <x v="0"/>
    <n v="84509.57"/>
    <x v="1"/>
    <x v="0"/>
    <n v="1"/>
    <x v="0"/>
    <n v="1"/>
    <n v="1"/>
  </r>
  <r>
    <n v="15709737"/>
    <n v="643"/>
    <s v="France"/>
    <s v="Male"/>
    <n v="36"/>
    <n v="7"/>
    <n v="161064.64000000001"/>
    <n v="2"/>
    <n v="0"/>
    <x v="1"/>
    <n v="84294.82"/>
    <x v="1"/>
    <x v="0"/>
    <n v="1"/>
    <x v="0"/>
    <n v="1"/>
    <n v="1"/>
  </r>
  <r>
    <n v="15613085"/>
    <n v="628"/>
    <s v="Spain"/>
    <s v="Female"/>
    <n v="33"/>
    <n v="3"/>
    <n v="0"/>
    <n v="1"/>
    <n v="1"/>
    <x v="1"/>
    <n v="188193.25"/>
    <x v="1"/>
    <x v="0"/>
    <n v="1"/>
    <x v="1"/>
    <n v="1"/>
    <n v="1"/>
  </r>
  <r>
    <n v="15713853"/>
    <n v="732"/>
    <s v="Germany"/>
    <s v="Male"/>
    <n v="42"/>
    <n v="9"/>
    <n v="108748.08"/>
    <n v="2"/>
    <n v="1"/>
    <x v="1"/>
    <n v="65323.11"/>
    <x v="1"/>
    <x v="0"/>
    <n v="1"/>
    <x v="0"/>
    <n v="1"/>
    <n v="1"/>
  </r>
  <r>
    <n v="15600651"/>
    <n v="749"/>
    <s v="France"/>
    <s v="Male"/>
    <n v="24"/>
    <n v="1"/>
    <n v="0"/>
    <n v="3"/>
    <n v="1"/>
    <x v="1"/>
    <n v="47911.03"/>
    <x v="1"/>
    <x v="1"/>
    <n v="1"/>
    <x v="1"/>
    <n v="0"/>
    <n v="1"/>
  </r>
  <r>
    <n v="15777352"/>
    <n v="568"/>
    <s v="Spain"/>
    <s v="Female"/>
    <n v="32"/>
    <n v="7"/>
    <n v="169399.6"/>
    <n v="1"/>
    <n v="1"/>
    <x v="0"/>
    <n v="61936.22"/>
    <x v="1"/>
    <x v="0"/>
    <n v="1"/>
    <x v="0"/>
    <n v="1"/>
    <n v="1"/>
  </r>
  <r>
    <n v="15717225"/>
    <n v="544"/>
    <s v="France"/>
    <s v="Female"/>
    <n v="21"/>
    <n v="10"/>
    <n v="161525.96"/>
    <n v="2"/>
    <n v="1"/>
    <x v="0"/>
    <n v="9262.77"/>
    <x v="1"/>
    <x v="0"/>
    <n v="0"/>
    <x v="0"/>
    <n v="0"/>
    <n v="1"/>
  </r>
  <r>
    <n v="15778463"/>
    <n v="657"/>
    <s v="France"/>
    <s v="Female"/>
    <n v="37"/>
    <n v="6"/>
    <n v="95845.6"/>
    <n v="1"/>
    <n v="1"/>
    <x v="0"/>
    <n v="122218.23"/>
    <x v="1"/>
    <x v="0"/>
    <n v="1"/>
    <x v="0"/>
    <n v="1"/>
    <n v="1"/>
  </r>
  <r>
    <n v="15593601"/>
    <n v="734"/>
    <s v="France"/>
    <s v="Male"/>
    <n v="34"/>
    <n v="6"/>
    <n v="133598.39999999999"/>
    <n v="1"/>
    <n v="1"/>
    <x v="1"/>
    <n v="13107.24"/>
    <x v="1"/>
    <x v="0"/>
    <n v="0"/>
    <x v="0"/>
    <n v="1"/>
    <n v="1"/>
  </r>
  <r>
    <n v="15592461"/>
    <n v="603"/>
    <s v="Germany"/>
    <s v="Male"/>
    <n v="26"/>
    <n v="4"/>
    <n v="109166.37"/>
    <n v="1"/>
    <n v="1"/>
    <x v="1"/>
    <n v="92840.67"/>
    <x v="1"/>
    <x v="0"/>
    <n v="1"/>
    <x v="0"/>
    <n v="0"/>
    <n v="1"/>
  </r>
  <r>
    <n v="15754605"/>
    <n v="563"/>
    <s v="France"/>
    <s v="Female"/>
    <n v="39"/>
    <n v="5"/>
    <n v="0"/>
    <n v="2"/>
    <n v="1"/>
    <x v="1"/>
    <n v="17603.810000000001"/>
    <x v="1"/>
    <x v="0"/>
    <n v="0"/>
    <x v="0"/>
    <n v="1"/>
    <n v="1"/>
  </r>
  <r>
    <n v="15702014"/>
    <n v="555"/>
    <s v="Spain"/>
    <s v="Male"/>
    <n v="33"/>
    <n v="1"/>
    <n v="56084.69"/>
    <n v="2"/>
    <n v="0"/>
    <x v="0"/>
    <n v="178798.13"/>
    <x v="1"/>
    <x v="0"/>
    <n v="1"/>
    <x v="1"/>
    <n v="1"/>
    <n v="1"/>
  </r>
  <r>
    <n v="15654238"/>
    <n v="673"/>
    <s v="France"/>
    <s v="Female"/>
    <n v="40"/>
    <n v="5"/>
    <n v="137494.28"/>
    <n v="1"/>
    <n v="1"/>
    <x v="0"/>
    <n v="81753.919999999998"/>
    <x v="1"/>
    <x v="0"/>
    <n v="1"/>
    <x v="0"/>
    <n v="1"/>
    <n v="1"/>
  </r>
  <r>
    <n v="15656333"/>
    <n v="574"/>
    <s v="France"/>
    <s v="Female"/>
    <n v="33"/>
    <n v="3"/>
    <n v="134348.57"/>
    <n v="1"/>
    <n v="1"/>
    <x v="0"/>
    <n v="63163.99"/>
    <x v="1"/>
    <x v="0"/>
    <n v="1"/>
    <x v="1"/>
    <n v="1"/>
    <n v="1"/>
  </r>
  <r>
    <n v="15656176"/>
    <n v="501"/>
    <s v="France"/>
    <s v="Male"/>
    <n v="57"/>
    <n v="10"/>
    <n v="0"/>
    <n v="2"/>
    <n v="1"/>
    <x v="1"/>
    <n v="47847.19"/>
    <x v="1"/>
    <x v="0"/>
    <n v="1"/>
    <x v="0"/>
    <n v="1"/>
    <n v="0"/>
  </r>
  <r>
    <n v="15750803"/>
    <n v="693"/>
    <s v="France"/>
    <s v="Female"/>
    <n v="30"/>
    <n v="6"/>
    <n v="127992.25"/>
    <n v="1"/>
    <n v="1"/>
    <x v="1"/>
    <n v="50457.2"/>
    <x v="1"/>
    <x v="0"/>
    <n v="1"/>
    <x v="0"/>
    <n v="0"/>
    <n v="1"/>
  </r>
  <r>
    <n v="15631681"/>
    <n v="807"/>
    <s v="Spain"/>
    <s v="Female"/>
    <n v="43"/>
    <n v="0"/>
    <n v="0"/>
    <n v="2"/>
    <n v="0"/>
    <x v="1"/>
    <n v="85523.24"/>
    <x v="1"/>
    <x v="0"/>
    <n v="1"/>
    <x v="1"/>
    <n v="1"/>
    <n v="1"/>
  </r>
  <r>
    <n v="15650068"/>
    <n v="511"/>
    <s v="France"/>
    <s v="Male"/>
    <n v="58"/>
    <n v="0"/>
    <n v="149117.31"/>
    <n v="1"/>
    <n v="1"/>
    <x v="1"/>
    <n v="162599.51"/>
    <x v="1"/>
    <x v="0"/>
    <n v="1"/>
    <x v="1"/>
    <n v="1"/>
    <n v="0"/>
  </r>
  <r>
    <n v="15685320"/>
    <n v="767"/>
    <s v="France"/>
    <s v="Male"/>
    <n v="36"/>
    <n v="3"/>
    <n v="139180.20000000001"/>
    <n v="1"/>
    <n v="0"/>
    <x v="0"/>
    <n v="123880.19"/>
    <x v="1"/>
    <x v="0"/>
    <n v="1"/>
    <x v="1"/>
    <n v="1"/>
    <n v="1"/>
  </r>
  <r>
    <n v="15706647"/>
    <n v="761"/>
    <s v="France"/>
    <s v="Male"/>
    <n v="31"/>
    <n v="7"/>
    <n v="0"/>
    <n v="3"/>
    <n v="1"/>
    <x v="1"/>
    <n v="166698.18"/>
    <x v="1"/>
    <x v="1"/>
    <n v="1"/>
    <x v="0"/>
    <n v="1"/>
    <n v="1"/>
  </r>
  <r>
    <n v="15622911"/>
    <n v="759"/>
    <s v="France"/>
    <s v="Male"/>
    <n v="42"/>
    <n v="4"/>
    <n v="105420.18"/>
    <n v="1"/>
    <n v="0"/>
    <x v="1"/>
    <n v="121409.06"/>
    <x v="1"/>
    <x v="0"/>
    <n v="1"/>
    <x v="0"/>
    <n v="1"/>
    <n v="1"/>
  </r>
  <r>
    <n v="15653780"/>
    <n v="621"/>
    <s v="France"/>
    <s v="Female"/>
    <n v="43"/>
    <n v="5"/>
    <n v="0"/>
    <n v="1"/>
    <n v="1"/>
    <x v="1"/>
    <n v="47578.45"/>
    <x v="1"/>
    <x v="0"/>
    <n v="1"/>
    <x v="0"/>
    <n v="1"/>
    <n v="1"/>
  </r>
  <r>
    <n v="15700696"/>
    <n v="738"/>
    <s v="Spain"/>
    <s v="Male"/>
    <n v="31"/>
    <n v="9"/>
    <n v="79019.8"/>
    <n v="1"/>
    <n v="1"/>
    <x v="1"/>
    <n v="18606.23"/>
    <x v="1"/>
    <x v="0"/>
    <n v="0"/>
    <x v="0"/>
    <n v="1"/>
    <n v="1"/>
  </r>
  <r>
    <n v="15573112"/>
    <n v="602"/>
    <s v="Spain"/>
    <s v="Male"/>
    <n v="29"/>
    <n v="5"/>
    <n v="103907.28"/>
    <n v="1"/>
    <n v="1"/>
    <x v="0"/>
    <n v="161229.84"/>
    <x v="1"/>
    <x v="0"/>
    <n v="1"/>
    <x v="0"/>
    <n v="0"/>
    <n v="1"/>
  </r>
  <r>
    <n v="15674991"/>
    <n v="667"/>
    <s v="France"/>
    <s v="Male"/>
    <n v="42"/>
    <n v="9"/>
    <n v="0"/>
    <n v="2"/>
    <n v="0"/>
    <x v="1"/>
    <n v="58137.42"/>
    <x v="1"/>
    <x v="0"/>
    <n v="1"/>
    <x v="0"/>
    <n v="1"/>
    <n v="1"/>
  </r>
  <r>
    <n v="15718369"/>
    <n v="795"/>
    <s v="Germany"/>
    <s v="Female"/>
    <n v="33"/>
    <n v="9"/>
    <n v="130862.43"/>
    <n v="1"/>
    <n v="1"/>
    <x v="1"/>
    <n v="114935.21"/>
    <x v="1"/>
    <x v="0"/>
    <n v="1"/>
    <x v="0"/>
    <n v="1"/>
    <n v="1"/>
  </r>
  <r>
    <n v="15632264"/>
    <n v="476"/>
    <s v="France"/>
    <s v="Female"/>
    <n v="34"/>
    <n v="10"/>
    <n v="0"/>
    <n v="2"/>
    <n v="1"/>
    <x v="0"/>
    <n v="26260.98"/>
    <x v="1"/>
    <x v="0"/>
    <n v="0"/>
    <x v="0"/>
    <n v="1"/>
    <n v="1"/>
  </r>
  <r>
    <n v="15580203"/>
    <n v="674"/>
    <s v="Spain"/>
    <s v="Male"/>
    <n v="39"/>
    <n v="6"/>
    <n v="120193.42"/>
    <n v="1"/>
    <n v="0"/>
    <x v="0"/>
    <n v="100130.95"/>
    <x v="1"/>
    <x v="0"/>
    <n v="1"/>
    <x v="0"/>
    <n v="1"/>
    <n v="1"/>
  </r>
  <r>
    <n v="15575492"/>
    <n v="828"/>
    <s v="France"/>
    <s v="Female"/>
    <n v="41"/>
    <n v="7"/>
    <n v="0"/>
    <n v="2"/>
    <n v="1"/>
    <x v="0"/>
    <n v="171378.77"/>
    <x v="1"/>
    <x v="0"/>
    <n v="1"/>
    <x v="0"/>
    <n v="1"/>
    <n v="1"/>
  </r>
  <r>
    <n v="15648064"/>
    <n v="649"/>
    <s v="France"/>
    <s v="Male"/>
    <n v="33"/>
    <n v="2"/>
    <n v="0"/>
    <n v="2"/>
    <n v="1"/>
    <x v="0"/>
    <n v="2010.98"/>
    <x v="1"/>
    <x v="0"/>
    <n v="0"/>
    <x v="1"/>
    <n v="1"/>
    <n v="1"/>
  </r>
  <r>
    <n v="15756475"/>
    <n v="551"/>
    <s v="Germany"/>
    <s v="Male"/>
    <n v="31"/>
    <n v="9"/>
    <n v="82293.820000000007"/>
    <n v="2"/>
    <n v="1"/>
    <x v="1"/>
    <n v="91565.25"/>
    <x v="1"/>
    <x v="0"/>
    <n v="1"/>
    <x v="0"/>
    <n v="1"/>
    <n v="1"/>
  </r>
  <r>
    <n v="15776231"/>
    <n v="626"/>
    <s v="Germany"/>
    <s v="Male"/>
    <n v="35"/>
    <n v="4"/>
    <n v="88109.81"/>
    <n v="1"/>
    <n v="1"/>
    <x v="1"/>
    <n v="32825.5"/>
    <x v="1"/>
    <x v="0"/>
    <n v="0"/>
    <x v="0"/>
    <n v="1"/>
    <n v="1"/>
  </r>
  <r>
    <n v="15667871"/>
    <n v="572"/>
    <s v="Spain"/>
    <s v="Male"/>
    <n v="35"/>
    <n v="4"/>
    <n v="152390.26"/>
    <n v="1"/>
    <n v="1"/>
    <x v="0"/>
    <n v="128123.66"/>
    <x v="1"/>
    <x v="0"/>
    <n v="1"/>
    <x v="0"/>
    <n v="1"/>
    <n v="1"/>
  </r>
  <r>
    <n v="15724296"/>
    <n v="684"/>
    <s v="Spain"/>
    <s v="Male"/>
    <n v="41"/>
    <n v="2"/>
    <n v="119782.72"/>
    <n v="2"/>
    <n v="0"/>
    <x v="0"/>
    <n v="120284.67"/>
    <x v="1"/>
    <x v="0"/>
    <n v="1"/>
    <x v="1"/>
    <n v="1"/>
    <n v="1"/>
  </r>
  <r>
    <n v="15721935"/>
    <n v="521"/>
    <s v="France"/>
    <s v="Male"/>
    <n v="25"/>
    <n v="7"/>
    <n v="0"/>
    <n v="2"/>
    <n v="1"/>
    <x v="1"/>
    <n v="157878.67000000001"/>
    <x v="1"/>
    <x v="0"/>
    <n v="1"/>
    <x v="0"/>
    <n v="0"/>
    <n v="1"/>
  </r>
  <r>
    <n v="15598883"/>
    <n v="599"/>
    <s v="Spain"/>
    <s v="Female"/>
    <n v="37"/>
    <n v="2"/>
    <n v="0"/>
    <n v="2"/>
    <n v="1"/>
    <x v="1"/>
    <n v="143739.29"/>
    <x v="1"/>
    <x v="0"/>
    <n v="1"/>
    <x v="1"/>
    <n v="1"/>
    <n v="1"/>
  </r>
  <r>
    <n v="15807709"/>
    <n v="714"/>
    <s v="Germany"/>
    <s v="Female"/>
    <n v="55"/>
    <n v="9"/>
    <n v="180075.22"/>
    <n v="1"/>
    <n v="1"/>
    <x v="1"/>
    <n v="100127.71"/>
    <x v="1"/>
    <x v="0"/>
    <n v="1"/>
    <x v="0"/>
    <n v="1"/>
    <n v="1"/>
  </r>
  <r>
    <n v="15636684"/>
    <n v="727"/>
    <s v="France"/>
    <s v="Male"/>
    <n v="34"/>
    <n v="10"/>
    <n v="0"/>
    <n v="2"/>
    <n v="1"/>
    <x v="1"/>
    <n v="198637.34"/>
    <x v="1"/>
    <x v="0"/>
    <n v="1"/>
    <x v="0"/>
    <n v="1"/>
    <n v="1"/>
  </r>
  <r>
    <n v="15584766"/>
    <n v="557"/>
    <s v="France"/>
    <s v="Male"/>
    <n v="33"/>
    <n v="3"/>
    <n v="54503.55"/>
    <n v="1"/>
    <n v="1"/>
    <x v="1"/>
    <n v="371.05"/>
    <x v="1"/>
    <x v="0"/>
    <n v="0"/>
    <x v="1"/>
    <n v="1"/>
    <n v="1"/>
  </r>
  <r>
    <n v="15745417"/>
    <n v="707"/>
    <s v="France"/>
    <s v="Male"/>
    <n v="58"/>
    <n v="6"/>
    <n v="89685.92"/>
    <n v="1"/>
    <n v="0"/>
    <x v="1"/>
    <n v="126471.13"/>
    <x v="1"/>
    <x v="0"/>
    <n v="1"/>
    <x v="0"/>
    <n v="1"/>
    <n v="0"/>
  </r>
  <r>
    <n v="15590876"/>
    <n v="764"/>
    <s v="France"/>
    <s v="Female"/>
    <n v="24"/>
    <n v="7"/>
    <n v="106234.02"/>
    <n v="1"/>
    <n v="0"/>
    <x v="0"/>
    <n v="115676.38"/>
    <x v="1"/>
    <x v="0"/>
    <n v="1"/>
    <x v="0"/>
    <n v="0"/>
    <n v="1"/>
  </r>
  <r>
    <n v="15675522"/>
    <n v="628"/>
    <s v="Germany"/>
    <s v="Female"/>
    <n v="30"/>
    <n v="9"/>
    <n v="132351.29"/>
    <n v="2"/>
    <n v="1"/>
    <x v="1"/>
    <n v="74169.13"/>
    <x v="1"/>
    <x v="0"/>
    <n v="1"/>
    <x v="0"/>
    <n v="0"/>
    <n v="1"/>
  </r>
  <r>
    <n v="15677371"/>
    <n v="629"/>
    <s v="Spain"/>
    <s v="Female"/>
    <n v="30"/>
    <n v="2"/>
    <n v="34013.629999999997"/>
    <n v="1"/>
    <n v="1"/>
    <x v="0"/>
    <n v="19570.63"/>
    <x v="1"/>
    <x v="0"/>
    <n v="0"/>
    <x v="1"/>
    <n v="0"/>
    <n v="1"/>
  </r>
  <r>
    <n v="15691625"/>
    <n v="537"/>
    <s v="Germany"/>
    <s v="Female"/>
    <n v="41"/>
    <n v="3"/>
    <n v="138306.34"/>
    <n v="1"/>
    <n v="1"/>
    <x v="0"/>
    <n v="106761.47"/>
    <x v="1"/>
    <x v="0"/>
    <n v="1"/>
    <x v="1"/>
    <n v="1"/>
    <n v="1"/>
  </r>
  <r>
    <n v="15625881"/>
    <n v="634"/>
    <s v="Germany"/>
    <s v="Male"/>
    <n v="37"/>
    <n v="3"/>
    <n v="111432.77"/>
    <n v="2"/>
    <n v="1"/>
    <x v="1"/>
    <n v="167032.49"/>
    <x v="1"/>
    <x v="0"/>
    <n v="1"/>
    <x v="1"/>
    <n v="1"/>
    <n v="1"/>
  </r>
  <r>
    <n v="15785542"/>
    <s v="NULL"/>
    <s v="Germany"/>
    <s v="Male"/>
    <n v="26"/>
    <n v="4"/>
    <n v="118287.01"/>
    <n v="2"/>
    <n v="0"/>
    <x v="0"/>
    <s v="NULL"/>
    <x v="1"/>
    <x v="0"/>
    <n v="1"/>
    <x v="0"/>
    <n v="0"/>
    <n v="1"/>
  </r>
  <r>
    <n v="15662403"/>
    <n v="622"/>
    <s v="France"/>
    <s v="Female"/>
    <n v="32"/>
    <n v="6"/>
    <n v="169089.38"/>
    <n v="2"/>
    <n v="1"/>
    <x v="0"/>
    <n v="101057.95"/>
    <x v="1"/>
    <x v="0"/>
    <n v="1"/>
    <x v="0"/>
    <n v="1"/>
    <n v="1"/>
  </r>
  <r>
    <n v="15595440"/>
    <n v="508"/>
    <s v="France"/>
    <s v="Male"/>
    <n v="49"/>
    <n v="7"/>
    <n v="122451.46"/>
    <n v="2"/>
    <n v="1"/>
    <x v="1"/>
    <n v="75808.100000000006"/>
    <x v="1"/>
    <x v="0"/>
    <n v="1"/>
    <x v="0"/>
    <n v="1"/>
    <n v="1"/>
  </r>
  <r>
    <n v="15773039"/>
    <n v="550"/>
    <s v="France"/>
    <s v="Male"/>
    <n v="37"/>
    <n v="3"/>
    <n v="0"/>
    <n v="1"/>
    <n v="1"/>
    <x v="1"/>
    <n v="179670.31"/>
    <x v="1"/>
    <x v="0"/>
    <n v="1"/>
    <x v="1"/>
    <n v="1"/>
    <n v="1"/>
  </r>
  <r>
    <n v="15694717"/>
    <n v="544"/>
    <s v="Germany"/>
    <s v="Male"/>
    <n v="37"/>
    <n v="2"/>
    <n v="79731.91"/>
    <n v="1"/>
    <n v="1"/>
    <x v="1"/>
    <n v="57558.95"/>
    <x v="1"/>
    <x v="0"/>
    <n v="1"/>
    <x v="1"/>
    <n v="1"/>
    <n v="1"/>
  </r>
  <r>
    <n v="15786014"/>
    <n v="568"/>
    <s v="France"/>
    <s v="Male"/>
    <n v="28"/>
    <n v="5"/>
    <n v="145105.64000000001"/>
    <n v="2"/>
    <n v="1"/>
    <x v="0"/>
    <n v="185489.11"/>
    <x v="1"/>
    <x v="0"/>
    <n v="1"/>
    <x v="0"/>
    <n v="0"/>
    <n v="1"/>
  </r>
  <r>
    <n v="15573318"/>
    <n v="610"/>
    <s v="France"/>
    <s v="Male"/>
    <n v="26"/>
    <n v="8"/>
    <n v="0"/>
    <n v="2"/>
    <n v="1"/>
    <x v="0"/>
    <n v="166031.07999999999"/>
    <x v="1"/>
    <x v="0"/>
    <n v="1"/>
    <x v="0"/>
    <n v="0"/>
    <n v="1"/>
  </r>
  <r>
    <n v="15626900"/>
    <n v="427"/>
    <s v="France"/>
    <s v="Male"/>
    <n v="29"/>
    <n v="1"/>
    <n v="141325.56"/>
    <n v="1"/>
    <n v="1"/>
    <x v="1"/>
    <n v="93839.3"/>
    <x v="1"/>
    <x v="0"/>
    <n v="1"/>
    <x v="1"/>
    <n v="0"/>
    <n v="1"/>
  </r>
  <r>
    <n v="15701376"/>
    <n v="668"/>
    <s v="Germany"/>
    <s v="Male"/>
    <n v="37"/>
    <n v="10"/>
    <n v="152958.29"/>
    <n v="2"/>
    <n v="1"/>
    <x v="1"/>
    <n v="159585.60999999999"/>
    <x v="1"/>
    <x v="0"/>
    <n v="1"/>
    <x v="0"/>
    <n v="1"/>
    <n v="1"/>
  </r>
  <r>
    <n v="15591969"/>
    <n v="497"/>
    <s v="Spain"/>
    <s v="Male"/>
    <n v="27"/>
    <n v="9"/>
    <n v="75263.16"/>
    <n v="1"/>
    <n v="1"/>
    <x v="1"/>
    <n v="164825.04"/>
    <x v="1"/>
    <x v="0"/>
    <n v="1"/>
    <x v="0"/>
    <n v="0"/>
    <n v="1"/>
  </r>
  <r>
    <n v="15743040"/>
    <n v="724"/>
    <s v="Germany"/>
    <s v="Male"/>
    <n v="41"/>
    <n v="2"/>
    <n v="127892.57"/>
    <n v="2"/>
    <n v="0"/>
    <x v="1"/>
    <n v="199645.45"/>
    <x v="1"/>
    <x v="0"/>
    <n v="1"/>
    <x v="1"/>
    <n v="1"/>
    <n v="1"/>
  </r>
  <r>
    <n v="15624528"/>
    <n v="664"/>
    <s v="Germany"/>
    <s v="Male"/>
    <n v="26"/>
    <n v="7"/>
    <n v="116244.14"/>
    <n v="2"/>
    <n v="1"/>
    <x v="1"/>
    <n v="95145.14"/>
    <x v="1"/>
    <x v="0"/>
    <n v="1"/>
    <x v="0"/>
    <n v="0"/>
    <n v="1"/>
  </r>
  <r>
    <n v="15805955"/>
    <n v="638"/>
    <s v="France"/>
    <s v="Female"/>
    <n v="48"/>
    <n v="10"/>
    <n v="138333.03"/>
    <n v="1"/>
    <n v="1"/>
    <x v="1"/>
    <n v="47679.14"/>
    <x v="1"/>
    <x v="0"/>
    <n v="1"/>
    <x v="0"/>
    <n v="1"/>
    <n v="1"/>
  </r>
  <r>
    <n v="15719856"/>
    <n v="646"/>
    <s v="France"/>
    <s v="Female"/>
    <n v="45"/>
    <n v="3"/>
    <n v="47134.75"/>
    <n v="1"/>
    <n v="1"/>
    <x v="1"/>
    <n v="57236.44"/>
    <x v="1"/>
    <x v="0"/>
    <n v="1"/>
    <x v="1"/>
    <n v="1"/>
    <n v="1"/>
  </r>
  <r>
    <n v="15784597"/>
    <n v="648"/>
    <s v="France"/>
    <s v="Male"/>
    <n v="26"/>
    <n v="9"/>
    <n v="162923.85"/>
    <n v="1"/>
    <n v="1"/>
    <x v="0"/>
    <n v="98368.24"/>
    <x v="1"/>
    <x v="0"/>
    <n v="1"/>
    <x v="0"/>
    <n v="0"/>
    <n v="1"/>
  </r>
  <r>
    <n v="15814035"/>
    <n v="601"/>
    <s v="France"/>
    <s v="Male"/>
    <n v="29"/>
    <n v="9"/>
    <n v="0"/>
    <n v="1"/>
    <n v="1"/>
    <x v="1"/>
    <n v="80393.27"/>
    <x v="1"/>
    <x v="0"/>
    <n v="1"/>
    <x v="0"/>
    <n v="0"/>
    <n v="1"/>
  </r>
  <r>
    <n v="15705515"/>
    <n v="587"/>
    <s v="Germany"/>
    <s v="Male"/>
    <n v="40"/>
    <n v="5"/>
    <n v="138241.9"/>
    <n v="2"/>
    <n v="1"/>
    <x v="0"/>
    <n v="159418.1"/>
    <x v="1"/>
    <x v="0"/>
    <n v="1"/>
    <x v="0"/>
    <n v="1"/>
    <n v="1"/>
  </r>
  <r>
    <n v="15773456"/>
    <n v="678"/>
    <s v="Germany"/>
    <s v="Male"/>
    <n v="36"/>
    <n v="3"/>
    <n v="145747.67000000001"/>
    <n v="2"/>
    <n v="0"/>
    <x v="1"/>
    <n v="89566.74"/>
    <x v="1"/>
    <x v="0"/>
    <n v="1"/>
    <x v="1"/>
    <n v="1"/>
    <n v="1"/>
  </r>
  <r>
    <n v="15662976"/>
    <n v="637"/>
    <s v="Spain"/>
    <s v="Male"/>
    <n v="37"/>
    <n v="8"/>
    <n v="0"/>
    <n v="1"/>
    <n v="1"/>
    <x v="1"/>
    <n v="186062.36"/>
    <x v="1"/>
    <x v="0"/>
    <n v="1"/>
    <x v="0"/>
    <n v="1"/>
    <n v="1"/>
  </r>
  <r>
    <n v="15637954"/>
    <n v="730"/>
    <s v="France"/>
    <s v="Female"/>
    <n v="35"/>
    <n v="0"/>
    <n v="155470.54999999999"/>
    <n v="1"/>
    <n v="1"/>
    <x v="1"/>
    <n v="53718.28"/>
    <x v="1"/>
    <x v="0"/>
    <n v="1"/>
    <x v="1"/>
    <n v="1"/>
    <n v="1"/>
  </r>
  <r>
    <n v="15802381"/>
    <n v="461"/>
    <s v="Germany"/>
    <s v="Female"/>
    <n v="34"/>
    <n v="5"/>
    <n v="63663.93"/>
    <n v="1"/>
    <n v="0"/>
    <x v="1"/>
    <n v="167784.28"/>
    <x v="1"/>
    <x v="0"/>
    <n v="1"/>
    <x v="0"/>
    <n v="1"/>
    <n v="1"/>
  </r>
  <r>
    <n v="15655007"/>
    <n v="758"/>
    <s v="France"/>
    <s v="Female"/>
    <n v="33"/>
    <n v="7"/>
    <n v="0"/>
    <n v="2"/>
    <n v="0"/>
    <x v="0"/>
    <n v="82996.47"/>
    <x v="1"/>
    <x v="0"/>
    <n v="1"/>
    <x v="0"/>
    <n v="1"/>
    <n v="1"/>
  </r>
  <r>
    <n v="15659843"/>
    <n v="643"/>
    <s v="France"/>
    <s v="Female"/>
    <n v="46"/>
    <n v="6"/>
    <n v="0"/>
    <n v="2"/>
    <n v="0"/>
    <x v="0"/>
    <n v="106781.59"/>
    <x v="1"/>
    <x v="0"/>
    <n v="1"/>
    <x v="0"/>
    <n v="1"/>
    <n v="1"/>
  </r>
  <r>
    <n v="15792388"/>
    <n v="645"/>
    <s v="France"/>
    <s v="Female"/>
    <n v="48"/>
    <n v="7"/>
    <n v="90612.34"/>
    <n v="1"/>
    <n v="1"/>
    <x v="1"/>
    <n v="149139.13"/>
    <x v="1"/>
    <x v="0"/>
    <n v="1"/>
    <x v="0"/>
    <n v="1"/>
    <n v="1"/>
  </r>
  <r>
    <n v="15703119"/>
    <n v="652"/>
    <s v="France"/>
    <s v="Male"/>
    <n v="38"/>
    <n v="6"/>
    <n v="0"/>
    <n v="2"/>
    <n v="1"/>
    <x v="1"/>
    <n v="145700.22"/>
    <x v="1"/>
    <x v="0"/>
    <n v="1"/>
    <x v="0"/>
    <n v="1"/>
    <n v="1"/>
  </r>
  <r>
    <n v="15725811"/>
    <n v="705"/>
    <s v="France"/>
    <s v="Male"/>
    <n v="25"/>
    <n v="0"/>
    <n v="97544.29"/>
    <n v="1"/>
    <n v="0"/>
    <x v="1"/>
    <n v="59887.15"/>
    <x v="1"/>
    <x v="0"/>
    <n v="1"/>
    <x v="1"/>
    <n v="0"/>
    <n v="1"/>
  </r>
  <r>
    <n v="15734674"/>
    <n v="593"/>
    <s v="France"/>
    <s v="Female"/>
    <n v="41"/>
    <n v="6"/>
    <n v="0"/>
    <n v="1"/>
    <n v="1"/>
    <x v="0"/>
    <n v="65170.66"/>
    <x v="1"/>
    <x v="0"/>
    <n v="1"/>
    <x v="0"/>
    <n v="1"/>
    <n v="1"/>
  </r>
  <r>
    <n v="15677307"/>
    <n v="684"/>
    <s v="Germany"/>
    <s v="Female"/>
    <n v="40"/>
    <n v="6"/>
    <n v="137326.65"/>
    <n v="1"/>
    <n v="1"/>
    <x v="0"/>
    <n v="186976.6"/>
    <x v="1"/>
    <x v="0"/>
    <n v="1"/>
    <x v="0"/>
    <n v="1"/>
    <n v="1"/>
  </r>
  <r>
    <n v="15592222"/>
    <n v="505"/>
    <s v="France"/>
    <s v="Male"/>
    <n v="49"/>
    <n v="7"/>
    <n v="80001.23"/>
    <n v="1"/>
    <n v="0"/>
    <x v="0"/>
    <n v="135180.10999999999"/>
    <x v="1"/>
    <x v="0"/>
    <n v="1"/>
    <x v="0"/>
    <n v="1"/>
    <n v="1"/>
  </r>
  <r>
    <n v="15594594"/>
    <n v="546"/>
    <s v="Spain"/>
    <s v="Male"/>
    <n v="42"/>
    <n v="7"/>
    <n v="139070.51"/>
    <n v="1"/>
    <n v="1"/>
    <x v="1"/>
    <n v="86945"/>
    <x v="1"/>
    <x v="0"/>
    <n v="1"/>
    <x v="0"/>
    <n v="1"/>
    <n v="1"/>
  </r>
  <r>
    <n v="15680970"/>
    <n v="611"/>
    <s v="Germany"/>
    <s v="Female"/>
    <n v="41"/>
    <n v="2"/>
    <n v="114206.84"/>
    <n v="1"/>
    <n v="1"/>
    <x v="0"/>
    <n v="164061.6"/>
    <x v="1"/>
    <x v="0"/>
    <n v="1"/>
    <x v="1"/>
    <n v="1"/>
    <n v="1"/>
  </r>
  <r>
    <n v="15729362"/>
    <n v="745"/>
    <s v="France"/>
    <s v="Male"/>
    <n v="36"/>
    <n v="8"/>
    <n v="67226.37"/>
    <n v="1"/>
    <n v="1"/>
    <x v="0"/>
    <n v="130789.6"/>
    <x v="1"/>
    <x v="0"/>
    <n v="1"/>
    <x v="0"/>
    <n v="1"/>
    <n v="1"/>
  </r>
  <r>
    <n v="15729599"/>
    <n v="804"/>
    <s v="Spain"/>
    <s v="Male"/>
    <n v="33"/>
    <n v="7"/>
    <n v="76548.600000000006"/>
    <n v="1"/>
    <n v="0"/>
    <x v="1"/>
    <n v="98453.45"/>
    <x v="1"/>
    <x v="0"/>
    <n v="1"/>
    <x v="0"/>
    <n v="1"/>
    <n v="1"/>
  </r>
  <r>
    <n v="15660155"/>
    <n v="792"/>
    <s v="Spain"/>
    <s v="Male"/>
    <n v="36"/>
    <n v="5"/>
    <n v="92140.15"/>
    <n v="1"/>
    <n v="0"/>
    <x v="1"/>
    <n v="67468.67"/>
    <x v="1"/>
    <x v="0"/>
    <n v="1"/>
    <x v="0"/>
    <n v="1"/>
    <n v="1"/>
  </r>
  <r>
    <n v="15677135"/>
    <n v="520"/>
    <s v="Germany"/>
    <s v="Male"/>
    <n v="61"/>
    <n v="8"/>
    <n v="133802.29"/>
    <n v="2"/>
    <n v="1"/>
    <x v="1"/>
    <n v="90304.01"/>
    <x v="1"/>
    <x v="0"/>
    <n v="1"/>
    <x v="0"/>
    <n v="1"/>
    <n v="0"/>
  </r>
  <r>
    <n v="15640825"/>
    <n v="695"/>
    <s v="Spain"/>
    <s v="Male"/>
    <n v="46"/>
    <n v="3"/>
    <n v="122549.64"/>
    <n v="1"/>
    <n v="1"/>
    <x v="1"/>
    <n v="56297.85"/>
    <x v="1"/>
    <x v="0"/>
    <n v="1"/>
    <x v="1"/>
    <n v="1"/>
    <n v="1"/>
  </r>
  <r>
    <n v="15797748"/>
    <n v="729"/>
    <s v="France"/>
    <s v="Male"/>
    <n v="44"/>
    <n v="5"/>
    <n v="0"/>
    <n v="2"/>
    <n v="0"/>
    <x v="1"/>
    <n v="9200.5400000000009"/>
    <x v="1"/>
    <x v="0"/>
    <n v="0"/>
    <x v="0"/>
    <n v="1"/>
    <n v="1"/>
  </r>
  <r>
    <n v="15705620"/>
    <n v="730"/>
    <s v="France"/>
    <s v="Male"/>
    <n v="34"/>
    <n v="5"/>
    <n v="122453.37"/>
    <n v="2"/>
    <n v="1"/>
    <x v="0"/>
    <n v="138882.98000000001"/>
    <x v="1"/>
    <x v="0"/>
    <n v="1"/>
    <x v="0"/>
    <n v="1"/>
    <n v="1"/>
  </r>
  <r>
    <n v="15605461"/>
    <n v="594"/>
    <s v="Germany"/>
    <s v="Female"/>
    <n v="29"/>
    <n v="3"/>
    <n v="130830.22"/>
    <n v="1"/>
    <n v="1"/>
    <x v="0"/>
    <n v="61048.53"/>
    <x v="1"/>
    <x v="0"/>
    <n v="1"/>
    <x v="1"/>
    <n v="0"/>
    <n v="1"/>
  </r>
  <r>
    <n v="15656300"/>
    <n v="411"/>
    <s v="France"/>
    <s v="Male"/>
    <n v="29"/>
    <n v="0"/>
    <n v="59697.17"/>
    <n v="2"/>
    <n v="1"/>
    <x v="1"/>
    <n v="53483.21"/>
    <x v="1"/>
    <x v="0"/>
    <n v="1"/>
    <x v="1"/>
    <n v="0"/>
    <n v="1"/>
  </r>
  <r>
    <n v="15739803"/>
    <n v="686"/>
    <s v="Spain"/>
    <s v="Male"/>
    <n v="34"/>
    <n v="9"/>
    <n v="0"/>
    <n v="2"/>
    <n v="1"/>
    <x v="0"/>
    <n v="127569.8"/>
    <x v="1"/>
    <x v="0"/>
    <n v="1"/>
    <x v="0"/>
    <n v="1"/>
    <n v="1"/>
  </r>
  <r>
    <n v="15715941"/>
    <n v="692"/>
    <s v="France"/>
    <s v="Male"/>
    <n v="54"/>
    <n v="5"/>
    <n v="0"/>
    <n v="2"/>
    <n v="1"/>
    <x v="1"/>
    <n v="88721.84"/>
    <x v="1"/>
    <x v="0"/>
    <n v="1"/>
    <x v="0"/>
    <n v="1"/>
    <n v="1"/>
  </r>
  <r>
    <n v="15805062"/>
    <n v="667"/>
    <s v="Spain"/>
    <s v="Male"/>
    <n v="38"/>
    <n v="1"/>
    <n v="87202.38"/>
    <n v="1"/>
    <n v="1"/>
    <x v="1"/>
    <n v="77866.91"/>
    <x v="1"/>
    <x v="0"/>
    <n v="1"/>
    <x v="1"/>
    <n v="1"/>
    <n v="1"/>
  </r>
  <r>
    <n v="15610156"/>
    <n v="637"/>
    <s v="France"/>
    <s v="Male"/>
    <n v="40"/>
    <n v="2"/>
    <n v="133463.1"/>
    <n v="1"/>
    <n v="0"/>
    <x v="1"/>
    <n v="93165.34"/>
    <x v="1"/>
    <x v="0"/>
    <n v="1"/>
    <x v="1"/>
    <n v="1"/>
    <n v="1"/>
  </r>
  <r>
    <n v="15801277"/>
    <n v="715"/>
    <s v="France"/>
    <s v="Female"/>
    <n v="31"/>
    <n v="2"/>
    <n v="112212.14"/>
    <n v="2"/>
    <n v="1"/>
    <x v="1"/>
    <n v="181600.72"/>
    <x v="1"/>
    <x v="0"/>
    <n v="1"/>
    <x v="1"/>
    <n v="1"/>
    <n v="1"/>
  </r>
  <r>
    <n v="15670080"/>
    <n v="584"/>
    <s v="Germany"/>
    <s v="Female"/>
    <n v="29"/>
    <n v="7"/>
    <n v="105204.01"/>
    <n v="1"/>
    <n v="0"/>
    <x v="1"/>
    <n v="138490.03"/>
    <x v="1"/>
    <x v="0"/>
    <n v="1"/>
    <x v="0"/>
    <n v="0"/>
    <n v="1"/>
  </r>
  <r>
    <n v="15738191"/>
    <n v="577"/>
    <s v="France"/>
    <s v="Male"/>
    <n v="25"/>
    <n v="3"/>
    <n v="0"/>
    <n v="2"/>
    <n v="0"/>
    <x v="1"/>
    <n v="124508.29"/>
    <x v="1"/>
    <x v="0"/>
    <n v="1"/>
    <x v="1"/>
    <n v="0"/>
    <n v="1"/>
  </r>
  <r>
    <n v="15589975"/>
    <n v="646"/>
    <s v="France"/>
    <s v="Female"/>
    <n v="73"/>
    <n v="6"/>
    <n v="97259.25"/>
    <n v="1"/>
    <n v="0"/>
    <x v="1"/>
    <n v="104719.66"/>
    <x v="1"/>
    <x v="0"/>
    <n v="1"/>
    <x v="0"/>
    <n v="1"/>
    <n v="0"/>
  </r>
  <r>
    <n v="15686164"/>
    <n v="850"/>
    <s v="Germany"/>
    <s v="Female"/>
    <n v="31"/>
    <n v="1"/>
    <n v="108822.39999999999"/>
    <n v="1"/>
    <n v="1"/>
    <x v="1"/>
    <n v="132173.31"/>
    <x v="1"/>
    <x v="0"/>
    <n v="1"/>
    <x v="1"/>
    <n v="1"/>
    <n v="1"/>
  </r>
  <r>
    <n v="15761043"/>
    <n v="632"/>
    <s v="Germany"/>
    <s v="Female"/>
    <n v="38"/>
    <n v="6"/>
    <n v="86569.76"/>
    <n v="2"/>
    <n v="1"/>
    <x v="0"/>
    <n v="98090.91"/>
    <x v="1"/>
    <x v="0"/>
    <n v="1"/>
    <x v="0"/>
    <n v="1"/>
    <n v="1"/>
  </r>
  <r>
    <n v="15576269"/>
    <n v="523"/>
    <s v="Spain"/>
    <s v="Male"/>
    <n v="34"/>
    <n v="7"/>
    <n v="0"/>
    <n v="2"/>
    <n v="1"/>
    <x v="0"/>
    <n v="62030.06"/>
    <x v="1"/>
    <x v="0"/>
    <n v="1"/>
    <x v="0"/>
    <n v="1"/>
    <n v="1"/>
  </r>
  <r>
    <n v="15676715"/>
    <n v="640"/>
    <s v="France"/>
    <s v="Male"/>
    <n v="68"/>
    <n v="9"/>
    <n v="0"/>
    <n v="2"/>
    <n v="1"/>
    <x v="1"/>
    <n v="199493.38"/>
    <x v="1"/>
    <x v="0"/>
    <n v="1"/>
    <x v="0"/>
    <n v="1"/>
    <n v="0"/>
  </r>
  <r>
    <n v="15800703"/>
    <n v="485"/>
    <s v="Spain"/>
    <s v="Female"/>
    <n v="21"/>
    <n v="5"/>
    <n v="113157.22"/>
    <n v="1"/>
    <n v="1"/>
    <x v="1"/>
    <n v="54141.5"/>
    <x v="1"/>
    <x v="0"/>
    <n v="1"/>
    <x v="0"/>
    <n v="0"/>
    <n v="1"/>
  </r>
  <r>
    <n v="15653547"/>
    <n v="850"/>
    <s v="France"/>
    <s v="Male"/>
    <n v="56"/>
    <n v="7"/>
    <n v="131317.48000000001"/>
    <n v="1"/>
    <n v="1"/>
    <x v="1"/>
    <n v="119175.45"/>
    <x v="1"/>
    <x v="0"/>
    <n v="1"/>
    <x v="0"/>
    <n v="1"/>
    <n v="0"/>
  </r>
  <r>
    <n v="15659428"/>
    <n v="520"/>
    <s v="Spain"/>
    <s v="Female"/>
    <n v="42"/>
    <n v="6"/>
    <n v="0"/>
    <n v="2"/>
    <n v="1"/>
    <x v="1"/>
    <n v="34410.550000000003"/>
    <x v="1"/>
    <x v="0"/>
    <n v="0"/>
    <x v="0"/>
    <n v="1"/>
    <n v="1"/>
  </r>
  <r>
    <n v="15592300"/>
    <n v="543"/>
    <s v="Spain"/>
    <s v="Male"/>
    <n v="35"/>
    <n v="10"/>
    <n v="59408.63"/>
    <n v="1"/>
    <n v="1"/>
    <x v="0"/>
    <n v="76773.53"/>
    <x v="1"/>
    <x v="0"/>
    <n v="1"/>
    <x v="0"/>
    <n v="1"/>
    <n v="1"/>
  </r>
  <r>
    <n v="15645569"/>
    <n v="762"/>
    <s v="Spain"/>
    <s v="Female"/>
    <n v="26"/>
    <n v="7"/>
    <n v="123709.46"/>
    <n v="2"/>
    <n v="1"/>
    <x v="1"/>
    <n v="169654.57"/>
    <x v="1"/>
    <x v="0"/>
    <n v="1"/>
    <x v="0"/>
    <n v="0"/>
    <n v="1"/>
  </r>
  <r>
    <n v="15583725"/>
    <n v="682"/>
    <s v="France"/>
    <s v="Male"/>
    <n v="48"/>
    <n v="1"/>
    <n v="138778.15"/>
    <n v="1"/>
    <n v="0"/>
    <x v="1"/>
    <n v="168840.23"/>
    <x v="1"/>
    <x v="0"/>
    <n v="1"/>
    <x v="1"/>
    <n v="1"/>
    <n v="1"/>
  </r>
  <r>
    <n v="15688251"/>
    <n v="767"/>
    <s v="France"/>
    <s v="Male"/>
    <n v="43"/>
    <n v="1"/>
    <n v="76408.850000000006"/>
    <n v="2"/>
    <n v="1"/>
    <x v="0"/>
    <n v="77837.63"/>
    <x v="1"/>
    <x v="0"/>
    <n v="1"/>
    <x v="1"/>
    <n v="1"/>
    <n v="1"/>
  </r>
  <r>
    <n v="15575883"/>
    <n v="559"/>
    <s v="France"/>
    <s v="Male"/>
    <n v="34"/>
    <n v="2"/>
    <n v="137390.10999999999"/>
    <n v="2"/>
    <n v="1"/>
    <x v="0"/>
    <n v="9677"/>
    <x v="1"/>
    <x v="0"/>
    <n v="0"/>
    <x v="1"/>
    <n v="1"/>
    <n v="1"/>
  </r>
  <r>
    <n v="15711889"/>
    <n v="668"/>
    <s v="France"/>
    <s v="Male"/>
    <n v="42"/>
    <n v="3"/>
    <n v="150461.07"/>
    <n v="1"/>
    <n v="1"/>
    <x v="0"/>
    <n v="108139.23"/>
    <x v="1"/>
    <x v="0"/>
    <n v="1"/>
    <x v="1"/>
    <n v="1"/>
    <n v="1"/>
  </r>
  <r>
    <n v="15680920"/>
    <n v="695"/>
    <s v="France"/>
    <s v="Male"/>
    <n v="46"/>
    <n v="7"/>
    <n v="49512.55"/>
    <n v="1"/>
    <n v="1"/>
    <x v="0"/>
    <n v="133007.34"/>
    <x v="1"/>
    <x v="0"/>
    <n v="1"/>
    <x v="0"/>
    <n v="1"/>
    <n v="1"/>
  </r>
  <r>
    <n v="15681081"/>
    <n v="545"/>
    <s v="Spain"/>
    <s v="Female"/>
    <n v="47"/>
    <n v="5"/>
    <n v="0"/>
    <n v="2"/>
    <n v="1"/>
    <x v="1"/>
    <n v="38970.14"/>
    <x v="1"/>
    <x v="0"/>
    <n v="0"/>
    <x v="0"/>
    <n v="1"/>
    <n v="1"/>
  </r>
  <r>
    <n v="15726676"/>
    <n v="616"/>
    <s v="Spain"/>
    <s v="Male"/>
    <n v="30"/>
    <n v="5"/>
    <n v="0"/>
    <n v="2"/>
    <n v="0"/>
    <x v="1"/>
    <n v="196108.51"/>
    <x v="1"/>
    <x v="0"/>
    <n v="1"/>
    <x v="0"/>
    <n v="0"/>
    <n v="1"/>
  </r>
  <r>
    <n v="15699005"/>
    <n v="710"/>
    <s v="France"/>
    <s v="Female"/>
    <n v="41"/>
    <n v="2"/>
    <n v="156067.04999999999"/>
    <n v="1"/>
    <n v="1"/>
    <x v="1"/>
    <n v="9983.8799999999992"/>
    <x v="1"/>
    <x v="0"/>
    <n v="0"/>
    <x v="1"/>
    <n v="1"/>
    <n v="1"/>
  </r>
  <r>
    <n v="15813034"/>
    <n v="727"/>
    <s v="Spain"/>
    <s v="Male"/>
    <n v="38"/>
    <n v="2"/>
    <n v="62276.99"/>
    <n v="1"/>
    <n v="1"/>
    <x v="1"/>
    <n v="59280.79"/>
    <x v="1"/>
    <x v="0"/>
    <n v="1"/>
    <x v="1"/>
    <n v="1"/>
    <n v="1"/>
  </r>
  <r>
    <n v="15708917"/>
    <n v="598"/>
    <s v="Germany"/>
    <s v="Male"/>
    <n v="53"/>
    <n v="10"/>
    <n v="167772.96"/>
    <n v="1"/>
    <n v="1"/>
    <x v="1"/>
    <n v="136886.85999999999"/>
    <x v="1"/>
    <x v="0"/>
    <n v="1"/>
    <x v="0"/>
    <n v="1"/>
    <n v="1"/>
  </r>
  <r>
    <n v="15793726"/>
    <n v="681"/>
    <s v="France"/>
    <s v="Female"/>
    <n v="79"/>
    <n v="0"/>
    <n v="0"/>
    <n v="2"/>
    <n v="0"/>
    <x v="1"/>
    <n v="170968.99"/>
    <x v="1"/>
    <x v="0"/>
    <n v="1"/>
    <x v="1"/>
    <n v="1"/>
    <n v="0"/>
  </r>
  <r>
    <n v="15785519"/>
    <n v="565"/>
    <s v="France"/>
    <s v="Male"/>
    <n v="36"/>
    <n v="6"/>
    <n v="106192.1"/>
    <n v="1"/>
    <n v="1"/>
    <x v="0"/>
    <n v="149575.59"/>
    <x v="1"/>
    <x v="0"/>
    <n v="1"/>
    <x v="0"/>
    <n v="1"/>
    <n v="1"/>
  </r>
  <r>
    <n v="15669064"/>
    <n v="671"/>
    <s v="Germany"/>
    <s v="Male"/>
    <n v="35"/>
    <n v="1"/>
    <n v="144848.74"/>
    <n v="1"/>
    <n v="1"/>
    <x v="1"/>
    <n v="179012.3"/>
    <x v="1"/>
    <x v="0"/>
    <n v="1"/>
    <x v="1"/>
    <n v="1"/>
    <n v="1"/>
  </r>
  <r>
    <n v="15734886"/>
    <n v="686"/>
    <s v="France"/>
    <s v="Female"/>
    <n v="34"/>
    <n v="3"/>
    <n v="123971.51"/>
    <n v="2"/>
    <n v="1"/>
    <x v="0"/>
    <n v="147794.63"/>
    <x v="1"/>
    <x v="0"/>
    <n v="1"/>
    <x v="1"/>
    <n v="1"/>
    <n v="1"/>
  </r>
  <r>
    <n v="15577657"/>
    <n v="732"/>
    <s v="France"/>
    <s v="Male"/>
    <n v="41"/>
    <n v="8"/>
    <n v="0"/>
    <n v="2"/>
    <n v="1"/>
    <x v="1"/>
    <n v="170886.17"/>
    <x v="1"/>
    <x v="0"/>
    <n v="1"/>
    <x v="0"/>
    <n v="1"/>
    <n v="1"/>
  </r>
  <r>
    <n v="15752137"/>
    <n v="648"/>
    <s v="France"/>
    <s v="Male"/>
    <n v="33"/>
    <n v="7"/>
    <n v="134944"/>
    <n v="1"/>
    <n v="1"/>
    <x v="1"/>
    <n v="117036.38"/>
    <x v="1"/>
    <x v="0"/>
    <n v="1"/>
    <x v="0"/>
    <n v="1"/>
    <n v="1"/>
  </r>
  <r>
    <n v="15677512"/>
    <n v="628"/>
    <s v="Spain"/>
    <s v="Female"/>
    <n v="22"/>
    <n v="3"/>
    <n v="0"/>
    <n v="1"/>
    <n v="1"/>
    <x v="0"/>
    <n v="85426.28"/>
    <x v="1"/>
    <x v="0"/>
    <n v="1"/>
    <x v="1"/>
    <n v="0"/>
    <n v="1"/>
  </r>
  <r>
    <n v="15727829"/>
    <n v="567"/>
    <s v="France"/>
    <s v="Male"/>
    <n v="42"/>
    <n v="2"/>
    <n v="0"/>
    <n v="2"/>
    <n v="1"/>
    <x v="1"/>
    <n v="167984.61"/>
    <x v="1"/>
    <x v="0"/>
    <n v="1"/>
    <x v="1"/>
    <n v="1"/>
    <n v="1"/>
  </r>
  <r>
    <n v="15588350"/>
    <n v="744"/>
    <s v="France"/>
    <s v="Female"/>
    <n v="43"/>
    <n v="10"/>
    <n v="147832.15"/>
    <n v="1"/>
    <n v="0"/>
    <x v="1"/>
    <n v="24234.11"/>
    <x v="1"/>
    <x v="0"/>
    <n v="0"/>
    <x v="0"/>
    <n v="1"/>
    <n v="1"/>
  </r>
  <r>
    <n v="15766741"/>
    <n v="525"/>
    <s v="France"/>
    <s v="Male"/>
    <n v="36"/>
    <n v="2"/>
    <n v="114628.4"/>
    <n v="1"/>
    <n v="0"/>
    <x v="1"/>
    <n v="168290.06"/>
    <x v="1"/>
    <x v="0"/>
    <n v="1"/>
    <x v="1"/>
    <n v="1"/>
    <n v="1"/>
  </r>
  <r>
    <n v="15620344"/>
    <n v="813"/>
    <s v="France"/>
    <s v="Male"/>
    <n v="29"/>
    <n v="6"/>
    <n v="0"/>
    <n v="1"/>
    <n v="1"/>
    <x v="0"/>
    <n v="33953.870000000003"/>
    <x v="1"/>
    <x v="0"/>
    <n v="0"/>
    <x v="0"/>
    <n v="0"/>
    <n v="1"/>
  </r>
  <r>
    <n v="15566594"/>
    <n v="709"/>
    <s v="Spain"/>
    <s v="Male"/>
    <n v="23"/>
    <n v="10"/>
    <n v="0"/>
    <n v="2"/>
    <n v="0"/>
    <x v="0"/>
    <n v="129590.18"/>
    <x v="1"/>
    <x v="0"/>
    <n v="1"/>
    <x v="0"/>
    <n v="0"/>
    <n v="1"/>
  </r>
  <r>
    <n v="15775625"/>
    <n v="596"/>
    <s v="France"/>
    <s v="Male"/>
    <n v="47"/>
    <n v="6"/>
    <n v="0"/>
    <n v="1"/>
    <n v="1"/>
    <x v="0"/>
    <n v="74835.649999999994"/>
    <x v="1"/>
    <x v="0"/>
    <n v="1"/>
    <x v="0"/>
    <n v="1"/>
    <n v="1"/>
  </r>
  <r>
    <n v="15728693"/>
    <n v="574"/>
    <s v="Germany"/>
    <s v="Female"/>
    <n v="43"/>
    <n v="3"/>
    <n v="141349.43"/>
    <n v="1"/>
    <n v="1"/>
    <x v="1"/>
    <n v="100187.43"/>
    <x v="1"/>
    <x v="0"/>
    <n v="1"/>
    <x v="1"/>
    <n v="1"/>
    <n v="1"/>
  </r>
  <r>
    <n v="15697000"/>
    <n v="728"/>
    <s v="Germany"/>
    <s v="Male"/>
    <n v="32"/>
    <n v="5"/>
    <n v="61825.5"/>
    <n v="1"/>
    <n v="1"/>
    <x v="1"/>
    <n v="156124.93"/>
    <x v="1"/>
    <x v="0"/>
    <n v="1"/>
    <x v="0"/>
    <n v="1"/>
    <n v="1"/>
  </r>
  <r>
    <n v="15811589"/>
    <n v="716"/>
    <s v="Spain"/>
    <s v="Male"/>
    <n v="42"/>
    <n v="8"/>
    <n v="0"/>
    <n v="2"/>
    <n v="1"/>
    <x v="0"/>
    <n v="180800.42"/>
    <x v="1"/>
    <x v="0"/>
    <n v="1"/>
    <x v="0"/>
    <n v="1"/>
    <n v="1"/>
  </r>
  <r>
    <n v="15591509"/>
    <n v="690"/>
    <s v="France"/>
    <s v="Male"/>
    <n v="36"/>
    <n v="7"/>
    <n v="101583.11"/>
    <n v="2"/>
    <n v="1"/>
    <x v="0"/>
    <n v="123775.15"/>
    <x v="1"/>
    <x v="0"/>
    <n v="1"/>
    <x v="0"/>
    <n v="1"/>
    <n v="1"/>
  </r>
  <r>
    <n v="15786308"/>
    <n v="730"/>
    <s v="Spain"/>
    <s v="Female"/>
    <n v="33"/>
    <n v="9"/>
    <n v="0"/>
    <n v="2"/>
    <n v="0"/>
    <x v="0"/>
    <n v="176576.62"/>
    <x v="1"/>
    <x v="0"/>
    <n v="1"/>
    <x v="0"/>
    <n v="1"/>
    <n v="1"/>
  </r>
  <r>
    <n v="15594917"/>
    <n v="676"/>
    <s v="France"/>
    <s v="Female"/>
    <n v="34"/>
    <n v="1"/>
    <n v="63095.01"/>
    <n v="1"/>
    <n v="1"/>
    <x v="1"/>
    <n v="40645.81"/>
    <x v="1"/>
    <x v="0"/>
    <n v="0"/>
    <x v="1"/>
    <n v="1"/>
    <n v="1"/>
  </r>
  <r>
    <n v="15641732"/>
    <n v="543"/>
    <s v="France"/>
    <s v="Female"/>
    <n v="36"/>
    <n v="3"/>
    <n v="0"/>
    <n v="2"/>
    <n v="0"/>
    <x v="0"/>
    <n v="26019.59"/>
    <x v="1"/>
    <x v="0"/>
    <n v="0"/>
    <x v="1"/>
    <n v="1"/>
    <n v="1"/>
  </r>
  <r>
    <n v="15762218"/>
    <n v="701"/>
    <s v="France"/>
    <s v="Female"/>
    <n v="39"/>
    <n v="9"/>
    <n v="0"/>
    <n v="2"/>
    <n v="0"/>
    <x v="1"/>
    <n v="145894.9"/>
    <x v="1"/>
    <x v="0"/>
    <n v="1"/>
    <x v="0"/>
    <n v="1"/>
    <n v="1"/>
  </r>
  <r>
    <n v="15709368"/>
    <n v="614"/>
    <s v="France"/>
    <s v="Female"/>
    <n v="43"/>
    <n v="6"/>
    <n v="0"/>
    <n v="2"/>
    <n v="1"/>
    <x v="1"/>
    <n v="109041.53"/>
    <x v="1"/>
    <x v="0"/>
    <n v="1"/>
    <x v="0"/>
    <n v="1"/>
    <n v="1"/>
  </r>
  <r>
    <n v="15626578"/>
    <n v="622"/>
    <s v="France"/>
    <s v="Male"/>
    <n v="26"/>
    <n v="9"/>
    <n v="0"/>
    <n v="2"/>
    <n v="1"/>
    <x v="1"/>
    <n v="153237.59"/>
    <x v="1"/>
    <x v="0"/>
    <n v="1"/>
    <x v="0"/>
    <n v="0"/>
    <n v="1"/>
  </r>
  <r>
    <n v="15733119"/>
    <n v="718"/>
    <s v="France"/>
    <s v="Male"/>
    <n v="35"/>
    <n v="8"/>
    <n v="0"/>
    <n v="2"/>
    <n v="1"/>
    <x v="0"/>
    <n v="94820.85"/>
    <x v="1"/>
    <x v="0"/>
    <n v="1"/>
    <x v="0"/>
    <n v="1"/>
    <n v="1"/>
  </r>
  <r>
    <n v="15737888"/>
    <n v="850"/>
    <s v="Spain"/>
    <s v="Female"/>
    <n v="43"/>
    <n v="2"/>
    <n v="125510.82"/>
    <n v="1"/>
    <n v="1"/>
    <x v="1"/>
    <n v="79084.100000000006"/>
    <x v="1"/>
    <x v="0"/>
    <n v="1"/>
    <x v="1"/>
    <n v="1"/>
    <n v="1"/>
  </r>
  <r>
    <n v="15604044"/>
    <n v="700"/>
    <s v="France"/>
    <s v="Male"/>
    <n v="38"/>
    <n v="8"/>
    <n v="134811.29999999999"/>
    <n v="1"/>
    <n v="1"/>
    <x v="0"/>
    <n v="1299.75"/>
    <x v="1"/>
    <x v="0"/>
    <n v="0"/>
    <x v="0"/>
    <n v="1"/>
    <n v="1"/>
  </r>
  <r>
    <n v="15583303"/>
    <n v="593"/>
    <s v="France"/>
    <s v="Female"/>
    <n v="29"/>
    <n v="2"/>
    <n v="152265.43"/>
    <n v="1"/>
    <n v="1"/>
    <x v="0"/>
    <n v="34004.44"/>
    <x v="1"/>
    <x v="0"/>
    <n v="0"/>
    <x v="1"/>
    <n v="0"/>
    <n v="1"/>
  </r>
  <r>
    <n v="15585255"/>
    <n v="577"/>
    <s v="France"/>
    <s v="Male"/>
    <n v="42"/>
    <n v="9"/>
    <n v="0"/>
    <n v="1"/>
    <n v="1"/>
    <x v="0"/>
    <n v="74077.91"/>
    <x v="1"/>
    <x v="0"/>
    <n v="1"/>
    <x v="0"/>
    <n v="1"/>
    <n v="1"/>
  </r>
  <r>
    <n v="15635905"/>
    <n v="616"/>
    <s v="Spain"/>
    <s v="Female"/>
    <n v="32"/>
    <n v="6"/>
    <n v="0"/>
    <n v="2"/>
    <n v="1"/>
    <x v="1"/>
    <n v="43001.46"/>
    <x v="1"/>
    <x v="0"/>
    <n v="0"/>
    <x v="0"/>
    <n v="1"/>
    <n v="1"/>
  </r>
  <r>
    <n v="15758639"/>
    <n v="641"/>
    <s v="France"/>
    <s v="Male"/>
    <n v="37"/>
    <n v="7"/>
    <n v="0"/>
    <n v="2"/>
    <n v="1"/>
    <x v="0"/>
    <n v="75248.3"/>
    <x v="1"/>
    <x v="0"/>
    <n v="1"/>
    <x v="0"/>
    <n v="1"/>
    <n v="1"/>
  </r>
  <r>
    <n v="15808621"/>
    <n v="659"/>
    <s v="Germany"/>
    <s v="Male"/>
    <n v="36"/>
    <n v="2"/>
    <n v="76190.48"/>
    <n v="2"/>
    <n v="1"/>
    <x v="1"/>
    <n v="149066.14000000001"/>
    <x v="1"/>
    <x v="0"/>
    <n v="1"/>
    <x v="1"/>
    <n v="1"/>
    <n v="1"/>
  </r>
  <r>
    <n v="15795564"/>
    <n v="737"/>
    <s v="Germany"/>
    <s v="Male"/>
    <n v="31"/>
    <n v="5"/>
    <n v="121192.22"/>
    <n v="2"/>
    <n v="1"/>
    <x v="1"/>
    <n v="74890.58"/>
    <x v="1"/>
    <x v="0"/>
    <n v="1"/>
    <x v="0"/>
    <n v="1"/>
    <n v="1"/>
  </r>
  <r>
    <n v="15650237"/>
    <n v="754"/>
    <s v="Spain"/>
    <s v="Female"/>
    <n v="32"/>
    <n v="7"/>
    <n v="0"/>
    <n v="2"/>
    <n v="1"/>
    <x v="0"/>
    <n v="89520.75"/>
    <x v="1"/>
    <x v="0"/>
    <n v="1"/>
    <x v="0"/>
    <n v="1"/>
    <n v="1"/>
  </r>
  <r>
    <n v="15612187"/>
    <n v="547"/>
    <s v="Germany"/>
    <s v="Male"/>
    <n v="32"/>
    <n v="8"/>
    <n v="155726.85"/>
    <n v="1"/>
    <n v="1"/>
    <x v="0"/>
    <n v="67789.990000000005"/>
    <x v="1"/>
    <x v="0"/>
    <n v="1"/>
    <x v="0"/>
    <n v="1"/>
    <n v="1"/>
  </r>
  <r>
    <n v="15753754"/>
    <n v="587"/>
    <s v="Spain"/>
    <s v="Female"/>
    <n v="34"/>
    <n v="1"/>
    <n v="0"/>
    <n v="2"/>
    <n v="1"/>
    <x v="1"/>
    <n v="97932.68"/>
    <x v="1"/>
    <x v="0"/>
    <n v="1"/>
    <x v="1"/>
    <n v="1"/>
    <n v="1"/>
  </r>
  <r>
    <n v="15685226"/>
    <n v="712"/>
    <s v="Germany"/>
    <s v="Female"/>
    <n v="29"/>
    <n v="7"/>
    <n v="147199.07"/>
    <n v="1"/>
    <n v="1"/>
    <x v="1"/>
    <n v="84932.4"/>
    <x v="1"/>
    <x v="0"/>
    <n v="1"/>
    <x v="0"/>
    <n v="0"/>
    <n v="1"/>
  </r>
  <r>
    <n v="15673481"/>
    <n v="726"/>
    <s v="Spain"/>
    <s v="Female"/>
    <n v="48"/>
    <n v="6"/>
    <n v="99906.19"/>
    <n v="1"/>
    <n v="1"/>
    <x v="0"/>
    <n v="64323.24"/>
    <x v="1"/>
    <x v="0"/>
    <n v="1"/>
    <x v="0"/>
    <n v="1"/>
    <n v="1"/>
  </r>
  <r>
    <n v="15810432"/>
    <n v="795"/>
    <s v="Spain"/>
    <s v="Male"/>
    <n v="35"/>
    <n v="8"/>
    <n v="0"/>
    <n v="2"/>
    <n v="1"/>
    <x v="0"/>
    <n v="167155.35999999999"/>
    <x v="1"/>
    <x v="0"/>
    <n v="1"/>
    <x v="0"/>
    <n v="1"/>
    <n v="1"/>
  </r>
  <r>
    <n v="15725737"/>
    <n v="669"/>
    <s v="France"/>
    <s v="Male"/>
    <n v="46"/>
    <n v="3"/>
    <n v="0"/>
    <n v="2"/>
    <n v="0"/>
    <x v="1"/>
    <n v="8487.75"/>
    <x v="1"/>
    <x v="0"/>
    <n v="0"/>
    <x v="1"/>
    <n v="1"/>
    <n v="1"/>
  </r>
  <r>
    <n v="15686611"/>
    <n v="495"/>
    <s v="France"/>
    <s v="Male"/>
    <n v="30"/>
    <n v="10"/>
    <n v="129755.99"/>
    <n v="1"/>
    <n v="0"/>
    <x v="0"/>
    <n v="172749.65"/>
    <x v="1"/>
    <x v="0"/>
    <n v="1"/>
    <x v="0"/>
    <n v="0"/>
    <n v="1"/>
  </r>
  <r>
    <n v="15806983"/>
    <n v="640"/>
    <s v="France"/>
    <s v="Male"/>
    <n v="44"/>
    <n v="3"/>
    <n v="137148.68"/>
    <n v="1"/>
    <n v="1"/>
    <x v="0"/>
    <n v="92381.01"/>
    <x v="1"/>
    <x v="0"/>
    <n v="1"/>
    <x v="1"/>
    <n v="1"/>
    <n v="1"/>
  </r>
  <r>
    <n v="15634245"/>
    <n v="758"/>
    <s v="Germany"/>
    <s v="Female"/>
    <n v="47"/>
    <n v="9"/>
    <n v="95523.16"/>
    <n v="1"/>
    <n v="1"/>
    <x v="0"/>
    <n v="73294.48"/>
    <x v="1"/>
    <x v="0"/>
    <n v="1"/>
    <x v="0"/>
    <n v="1"/>
    <n v="1"/>
  </r>
  <r>
    <n v="15635367"/>
    <n v="774"/>
    <s v="France"/>
    <s v="Male"/>
    <n v="26"/>
    <n v="2"/>
    <n v="93844.69"/>
    <n v="1"/>
    <n v="1"/>
    <x v="0"/>
    <n v="28415.360000000001"/>
    <x v="1"/>
    <x v="0"/>
    <n v="0"/>
    <x v="1"/>
    <n v="0"/>
    <n v="1"/>
  </r>
  <r>
    <n v="15661507"/>
    <n v="587"/>
    <s v="Spain"/>
    <s v="Male"/>
    <n v="45"/>
    <n v="6"/>
    <n v="0"/>
    <n v="1"/>
    <n v="0"/>
    <x v="0"/>
    <n v="158684.81"/>
    <x v="1"/>
    <x v="0"/>
    <n v="1"/>
    <x v="0"/>
    <n v="1"/>
    <n v="1"/>
  </r>
  <r>
    <n v="15769504"/>
    <n v="743"/>
    <s v="Germany"/>
    <s v="Female"/>
    <n v="34"/>
    <n v="1"/>
    <n v="131736.88"/>
    <n v="1"/>
    <n v="1"/>
    <x v="1"/>
    <n v="108543.21"/>
    <x v="1"/>
    <x v="0"/>
    <n v="1"/>
    <x v="1"/>
    <n v="1"/>
    <n v="1"/>
  </r>
  <r>
    <n v="15592937"/>
    <n v="632"/>
    <s v="Germany"/>
    <s v="Female"/>
    <n v="41"/>
    <n v="3"/>
    <n v="81877.38"/>
    <n v="1"/>
    <n v="1"/>
    <x v="1"/>
    <n v="33642.21"/>
    <x v="1"/>
    <x v="0"/>
    <n v="0"/>
    <x v="1"/>
    <n v="1"/>
    <n v="1"/>
  </r>
  <r>
    <n v="15748625"/>
    <n v="664"/>
    <s v="France"/>
    <s v="Male"/>
    <n v="57"/>
    <n v="6"/>
    <n v="0"/>
    <n v="2"/>
    <n v="1"/>
    <x v="1"/>
    <n v="15304.08"/>
    <x v="1"/>
    <x v="0"/>
    <n v="0"/>
    <x v="0"/>
    <n v="1"/>
    <n v="0"/>
  </r>
  <r>
    <n v="15805254"/>
    <n v="652"/>
    <s v="Spain"/>
    <s v="Female"/>
    <n v="75"/>
    <n v="10"/>
    <n v="0"/>
    <n v="2"/>
    <n v="1"/>
    <x v="1"/>
    <n v="114675.75"/>
    <x v="1"/>
    <x v="0"/>
    <n v="1"/>
    <x v="0"/>
    <n v="1"/>
    <n v="0"/>
  </r>
  <r>
    <n v="15619529"/>
    <n v="531"/>
    <s v="Spain"/>
    <s v="Male"/>
    <n v="27"/>
    <n v="8"/>
    <n v="132576.25"/>
    <n v="1"/>
    <n v="0"/>
    <x v="0"/>
    <n v="7222.92"/>
    <x v="1"/>
    <x v="0"/>
    <n v="0"/>
    <x v="0"/>
    <n v="0"/>
    <n v="1"/>
  </r>
  <r>
    <n v="15700772"/>
    <n v="571"/>
    <s v="France"/>
    <s v="Male"/>
    <n v="44"/>
    <n v="9"/>
    <n v="0"/>
    <n v="2"/>
    <n v="0"/>
    <x v="0"/>
    <n v="38433.35"/>
    <x v="1"/>
    <x v="0"/>
    <n v="0"/>
    <x v="0"/>
    <n v="1"/>
    <n v="1"/>
  </r>
  <r>
    <n v="15686436"/>
    <n v="523"/>
    <s v="Spain"/>
    <s v="Male"/>
    <n v="32"/>
    <n v="4"/>
    <n v="0"/>
    <n v="2"/>
    <n v="1"/>
    <x v="0"/>
    <n v="167848.02"/>
    <x v="1"/>
    <x v="0"/>
    <n v="1"/>
    <x v="0"/>
    <n v="1"/>
    <n v="1"/>
  </r>
  <r>
    <n v="15794396"/>
    <n v="494"/>
    <s v="Germany"/>
    <s v="Female"/>
    <n v="38"/>
    <n v="7"/>
    <n v="174937.64"/>
    <n v="1"/>
    <n v="1"/>
    <x v="0"/>
    <n v="40084.32"/>
    <x v="1"/>
    <x v="0"/>
    <n v="0"/>
    <x v="0"/>
    <n v="1"/>
    <n v="1"/>
  </r>
  <r>
    <n v="15725166"/>
    <n v="707"/>
    <s v="France"/>
    <s v="Male"/>
    <n v="30"/>
    <n v="8"/>
    <n v="0"/>
    <n v="2"/>
    <n v="1"/>
    <x v="0"/>
    <n v="33159.370000000003"/>
    <x v="1"/>
    <x v="0"/>
    <n v="0"/>
    <x v="0"/>
    <n v="0"/>
    <n v="1"/>
  </r>
  <r>
    <n v="15716164"/>
    <n v="501"/>
    <s v="France"/>
    <s v="Female"/>
    <n v="41"/>
    <n v="3"/>
    <n v="144260.5"/>
    <n v="1"/>
    <n v="1"/>
    <x v="0"/>
    <n v="172114.67"/>
    <x v="1"/>
    <x v="0"/>
    <n v="1"/>
    <x v="1"/>
    <n v="1"/>
    <n v="1"/>
  </r>
  <r>
    <n v="15693814"/>
    <n v="806"/>
    <s v="Spain"/>
    <s v="Male"/>
    <n v="25"/>
    <n v="7"/>
    <n v="0"/>
    <n v="2"/>
    <n v="1"/>
    <x v="0"/>
    <n v="18461.900000000001"/>
    <x v="1"/>
    <x v="0"/>
    <n v="0"/>
    <x v="0"/>
    <n v="0"/>
    <n v="1"/>
  </r>
  <r>
    <n v="15694272"/>
    <n v="673"/>
    <s v="France"/>
    <s v="Male"/>
    <n v="30"/>
    <n v="1"/>
    <n v="64097.75"/>
    <n v="1"/>
    <n v="1"/>
    <x v="1"/>
    <n v="77783.350000000006"/>
    <x v="1"/>
    <x v="0"/>
    <n v="1"/>
    <x v="1"/>
    <n v="0"/>
    <n v="1"/>
  </r>
  <r>
    <n v="15697307"/>
    <n v="588"/>
    <s v="Spain"/>
    <s v="Male"/>
    <n v="34"/>
    <n v="10"/>
    <n v="0"/>
    <n v="2"/>
    <n v="1"/>
    <x v="0"/>
    <n v="79078.91"/>
    <x v="1"/>
    <x v="0"/>
    <n v="1"/>
    <x v="0"/>
    <n v="1"/>
    <n v="1"/>
  </r>
  <r>
    <n v="15813741"/>
    <n v="549"/>
    <s v="Spain"/>
    <s v="Male"/>
    <n v="25"/>
    <n v="6"/>
    <n v="193858.2"/>
    <n v="1"/>
    <n v="0"/>
    <x v="1"/>
    <n v="21600.11"/>
    <x v="1"/>
    <x v="0"/>
    <n v="0"/>
    <x v="0"/>
    <n v="0"/>
    <n v="1"/>
  </r>
  <r>
    <n v="15660101"/>
    <n v="803"/>
    <s v="France"/>
    <s v="Male"/>
    <n v="31"/>
    <n v="9"/>
    <n v="157120.85999999999"/>
    <n v="2"/>
    <n v="1"/>
    <x v="0"/>
    <n v="141300.53"/>
    <x v="1"/>
    <x v="0"/>
    <n v="1"/>
    <x v="0"/>
    <n v="1"/>
    <n v="1"/>
  </r>
  <r>
    <n v="15633537"/>
    <n v="540"/>
    <s v="Germany"/>
    <s v="Female"/>
    <n v="42"/>
    <n v="9"/>
    <n v="87271.41"/>
    <n v="2"/>
    <n v="1"/>
    <x v="0"/>
    <n v="172572.64"/>
    <x v="1"/>
    <x v="0"/>
    <n v="1"/>
    <x v="0"/>
    <n v="1"/>
    <n v="1"/>
  </r>
  <r>
    <n v="15780804"/>
    <n v="482"/>
    <s v="France"/>
    <s v="Male"/>
    <n v="55"/>
    <n v="5"/>
    <n v="97318.25"/>
    <n v="1"/>
    <n v="0"/>
    <x v="1"/>
    <n v="78416.14"/>
    <x v="1"/>
    <x v="0"/>
    <n v="1"/>
    <x v="0"/>
    <n v="1"/>
    <n v="1"/>
  </r>
  <r>
    <n v="15680998"/>
    <n v="725"/>
    <s v="France"/>
    <s v="Male"/>
    <n v="44"/>
    <n v="5"/>
    <n v="0"/>
    <n v="1"/>
    <n v="1"/>
    <x v="1"/>
    <n v="117356.14"/>
    <x v="1"/>
    <x v="0"/>
    <n v="1"/>
    <x v="0"/>
    <n v="1"/>
    <n v="1"/>
  </r>
  <r>
    <n v="15677538"/>
    <n v="569"/>
    <s v="France"/>
    <s v="Male"/>
    <n v="38"/>
    <n v="7"/>
    <n v="0"/>
    <n v="1"/>
    <n v="1"/>
    <x v="1"/>
    <n v="108469.2"/>
    <x v="1"/>
    <x v="0"/>
    <n v="1"/>
    <x v="0"/>
    <n v="1"/>
    <n v="1"/>
  </r>
  <r>
    <n v="15761986"/>
    <n v="439"/>
    <s v="Spain"/>
    <s v="Female"/>
    <n v="32"/>
    <n v="3"/>
    <n v="138901.60999999999"/>
    <n v="1"/>
    <n v="1"/>
    <x v="0"/>
    <n v="75685.97"/>
    <x v="1"/>
    <x v="0"/>
    <n v="1"/>
    <x v="1"/>
    <n v="1"/>
    <n v="1"/>
  </r>
  <r>
    <n v="15736879"/>
    <n v="669"/>
    <s v="France"/>
    <s v="Male"/>
    <n v="23"/>
    <n v="1"/>
    <n v="0"/>
    <n v="2"/>
    <n v="0"/>
    <x v="0"/>
    <n v="66088.83"/>
    <x v="1"/>
    <x v="0"/>
    <n v="1"/>
    <x v="1"/>
    <n v="0"/>
    <n v="1"/>
  </r>
  <r>
    <n v="15750658"/>
    <n v="798"/>
    <s v="France"/>
    <s v="Male"/>
    <n v="37"/>
    <n v="8"/>
    <n v="0"/>
    <n v="3"/>
    <n v="0"/>
    <x v="0"/>
    <n v="110783.28"/>
    <x v="1"/>
    <x v="1"/>
    <n v="1"/>
    <x v="0"/>
    <n v="1"/>
    <n v="1"/>
  </r>
  <r>
    <n v="15805565"/>
    <n v="691"/>
    <s v="Germany"/>
    <s v="Male"/>
    <n v="30"/>
    <n v="7"/>
    <n v="116927.89"/>
    <n v="1"/>
    <n v="1"/>
    <x v="0"/>
    <n v="21198.39"/>
    <x v="1"/>
    <x v="0"/>
    <n v="0"/>
    <x v="0"/>
    <n v="0"/>
    <n v="1"/>
  </r>
  <r>
    <n v="15683553"/>
    <n v="788"/>
    <s v="France"/>
    <s v="Female"/>
    <n v="33"/>
    <n v="5"/>
    <n v="0"/>
    <n v="2"/>
    <n v="0"/>
    <x v="0"/>
    <n v="116978.19"/>
    <x v="1"/>
    <x v="0"/>
    <n v="1"/>
    <x v="0"/>
    <n v="1"/>
    <n v="1"/>
  </r>
  <r>
    <n v="15706552"/>
    <n v="533"/>
    <s v="France"/>
    <s v="Male"/>
    <n v="36"/>
    <n v="7"/>
    <n v="85311.7"/>
    <n v="1"/>
    <n v="0"/>
    <x v="1"/>
    <n v="156731.91"/>
    <x v="1"/>
    <x v="0"/>
    <n v="1"/>
    <x v="0"/>
    <n v="1"/>
    <n v="1"/>
  </r>
  <r>
    <n v="15727556"/>
    <n v="744"/>
    <s v="Spain"/>
    <s v="Female"/>
    <n v="26"/>
    <n v="5"/>
    <n v="166297.89000000001"/>
    <n v="1"/>
    <n v="1"/>
    <x v="1"/>
    <n v="181694.44"/>
    <x v="1"/>
    <x v="0"/>
    <n v="1"/>
    <x v="0"/>
    <n v="0"/>
    <n v="1"/>
  </r>
  <r>
    <n v="15621075"/>
    <n v="778"/>
    <s v="Germany"/>
    <s v="Female"/>
    <n v="45"/>
    <n v="1"/>
    <n v="162150.42000000001"/>
    <n v="2"/>
    <n v="1"/>
    <x v="0"/>
    <n v="174531.27"/>
    <x v="1"/>
    <x v="0"/>
    <n v="1"/>
    <x v="1"/>
    <n v="1"/>
    <n v="1"/>
  </r>
  <r>
    <n v="15613786"/>
    <n v="818"/>
    <s v="Spain"/>
    <s v="Male"/>
    <n v="26"/>
    <n v="4"/>
    <n v="0"/>
    <n v="2"/>
    <n v="1"/>
    <x v="1"/>
    <n v="167036.94"/>
    <x v="1"/>
    <x v="0"/>
    <n v="1"/>
    <x v="0"/>
    <n v="0"/>
    <n v="1"/>
  </r>
  <r>
    <n v="15614215"/>
    <n v="717"/>
    <s v="France"/>
    <s v="Male"/>
    <n v="53"/>
    <n v="6"/>
    <n v="0"/>
    <n v="2"/>
    <n v="0"/>
    <x v="1"/>
    <n v="97614.87"/>
    <x v="1"/>
    <x v="0"/>
    <n v="1"/>
    <x v="0"/>
    <n v="1"/>
    <n v="1"/>
  </r>
  <r>
    <n v="15790355"/>
    <n v="606"/>
    <s v="Germany"/>
    <s v="Male"/>
    <n v="36"/>
    <n v="5"/>
    <n v="190479.48"/>
    <n v="2"/>
    <n v="0"/>
    <x v="0"/>
    <n v="179351.89"/>
    <x v="1"/>
    <x v="0"/>
    <n v="1"/>
    <x v="0"/>
    <n v="1"/>
    <n v="1"/>
  </r>
  <r>
    <n v="15773890"/>
    <n v="733"/>
    <s v="France"/>
    <s v="Male"/>
    <n v="22"/>
    <n v="5"/>
    <n v="0"/>
    <n v="2"/>
    <n v="1"/>
    <x v="1"/>
    <n v="117202.19"/>
    <x v="1"/>
    <x v="0"/>
    <n v="1"/>
    <x v="0"/>
    <n v="0"/>
    <n v="1"/>
  </r>
  <r>
    <n v="15585036"/>
    <n v="694"/>
    <s v="Spain"/>
    <s v="Female"/>
    <n v="37"/>
    <n v="3"/>
    <n v="0"/>
    <n v="2"/>
    <n v="1"/>
    <x v="1"/>
    <n v="147012.22"/>
    <x v="1"/>
    <x v="0"/>
    <n v="1"/>
    <x v="1"/>
    <n v="1"/>
    <n v="1"/>
  </r>
  <r>
    <n v="15566292"/>
    <n v="574"/>
    <s v="Spain"/>
    <s v="Male"/>
    <n v="36"/>
    <n v="1"/>
    <n v="0"/>
    <n v="2"/>
    <n v="0"/>
    <x v="1"/>
    <n v="71709.119999999995"/>
    <x v="1"/>
    <x v="0"/>
    <n v="1"/>
    <x v="1"/>
    <n v="1"/>
    <n v="1"/>
  </r>
  <r>
    <n v="15698839"/>
    <n v="460"/>
    <s v="Germany"/>
    <s v="Male"/>
    <n v="46"/>
    <n v="4"/>
    <n v="127559.97"/>
    <n v="2"/>
    <n v="1"/>
    <x v="1"/>
    <n v="126952.5"/>
    <x v="1"/>
    <x v="0"/>
    <n v="1"/>
    <x v="0"/>
    <n v="1"/>
    <n v="1"/>
  </r>
  <r>
    <n v="15696859"/>
    <n v="474"/>
    <s v="France"/>
    <s v="Male"/>
    <n v="45"/>
    <n v="10"/>
    <n v="0"/>
    <n v="2"/>
    <n v="0"/>
    <x v="0"/>
    <n v="172175.9"/>
    <x v="1"/>
    <x v="0"/>
    <n v="1"/>
    <x v="0"/>
    <n v="1"/>
    <n v="1"/>
  </r>
  <r>
    <n v="15730460"/>
    <n v="722"/>
    <s v="France"/>
    <s v="Male"/>
    <n v="37"/>
    <n v="2"/>
    <n v="0"/>
    <n v="1"/>
    <n v="0"/>
    <x v="0"/>
    <n v="120906.83"/>
    <x v="1"/>
    <x v="0"/>
    <n v="1"/>
    <x v="1"/>
    <n v="1"/>
    <n v="1"/>
  </r>
  <r>
    <n v="15593773"/>
    <n v="784"/>
    <s v="Spain"/>
    <s v="Male"/>
    <n v="35"/>
    <n v="3"/>
    <n v="0"/>
    <n v="2"/>
    <n v="0"/>
    <x v="0"/>
    <n v="81483.64"/>
    <x v="1"/>
    <x v="0"/>
    <n v="1"/>
    <x v="1"/>
    <n v="1"/>
    <n v="1"/>
  </r>
  <r>
    <n v="15754105"/>
    <n v="650"/>
    <s v="France"/>
    <s v="Male"/>
    <n v="37"/>
    <n v="5"/>
    <n v="106967.18"/>
    <n v="1"/>
    <n v="0"/>
    <x v="0"/>
    <n v="24495.03"/>
    <x v="1"/>
    <x v="0"/>
    <n v="0"/>
    <x v="0"/>
    <n v="1"/>
    <n v="1"/>
  </r>
  <r>
    <n v="15663252"/>
    <n v="850"/>
    <s v="Spain"/>
    <s v="Female"/>
    <n v="32"/>
    <n v="9"/>
    <n v="0"/>
    <n v="2"/>
    <n v="1"/>
    <x v="1"/>
    <n v="18924.919999999998"/>
    <x v="1"/>
    <x v="0"/>
    <n v="0"/>
    <x v="0"/>
    <n v="1"/>
    <n v="1"/>
  </r>
  <r>
    <n v="15721181"/>
    <n v="611"/>
    <s v="Spain"/>
    <s v="Male"/>
    <n v="46"/>
    <n v="6"/>
    <n v="0"/>
    <n v="2"/>
    <n v="1"/>
    <x v="0"/>
    <n v="45886.33"/>
    <x v="1"/>
    <x v="0"/>
    <n v="1"/>
    <x v="0"/>
    <n v="1"/>
    <n v="1"/>
  </r>
  <r>
    <n v="15673570"/>
    <n v="580"/>
    <s v="France"/>
    <s v="Male"/>
    <n v="37"/>
    <n v="9"/>
    <n v="0"/>
    <n v="2"/>
    <n v="0"/>
    <x v="1"/>
    <n v="77108.66"/>
    <x v="1"/>
    <x v="0"/>
    <n v="1"/>
    <x v="0"/>
    <n v="1"/>
    <n v="1"/>
  </r>
  <r>
    <n v="15790314"/>
    <n v="649"/>
    <s v="France"/>
    <s v="Male"/>
    <n v="41"/>
    <n v="0"/>
    <n v="0"/>
    <n v="2"/>
    <n v="0"/>
    <x v="1"/>
    <n v="130567.02"/>
    <x v="1"/>
    <x v="0"/>
    <n v="1"/>
    <x v="1"/>
    <n v="1"/>
    <n v="1"/>
  </r>
  <r>
    <n v="15636673"/>
    <n v="667"/>
    <s v="France"/>
    <s v="Male"/>
    <n v="31"/>
    <n v="1"/>
    <n v="119266.69"/>
    <n v="1"/>
    <n v="1"/>
    <x v="1"/>
    <n v="28257.63"/>
    <x v="1"/>
    <x v="0"/>
    <n v="0"/>
    <x v="1"/>
    <n v="1"/>
    <n v="1"/>
  </r>
  <r>
    <n v="15645772"/>
    <n v="661"/>
    <s v="France"/>
    <s v="Male"/>
    <n v="33"/>
    <n v="9"/>
    <n v="0"/>
    <n v="2"/>
    <n v="1"/>
    <x v="1"/>
    <n v="84174.81"/>
    <x v="1"/>
    <x v="0"/>
    <n v="1"/>
    <x v="0"/>
    <n v="1"/>
    <n v="1"/>
  </r>
  <r>
    <n v="15689294"/>
    <n v="705"/>
    <s v="Germany"/>
    <s v="Male"/>
    <n v="44"/>
    <n v="3"/>
    <n v="105934.96"/>
    <n v="1"/>
    <n v="1"/>
    <x v="0"/>
    <n v="82463.69"/>
    <x v="1"/>
    <x v="0"/>
    <n v="1"/>
    <x v="1"/>
    <n v="1"/>
    <n v="1"/>
  </r>
  <r>
    <n v="15705639"/>
    <n v="692"/>
    <s v="France"/>
    <s v="Female"/>
    <n v="28"/>
    <n v="8"/>
    <n v="95059.02"/>
    <n v="2"/>
    <n v="1"/>
    <x v="0"/>
    <n v="44420.18"/>
    <x v="1"/>
    <x v="0"/>
    <n v="0"/>
    <x v="0"/>
    <n v="0"/>
    <n v="1"/>
  </r>
  <r>
    <n v="15587535"/>
    <n v="450"/>
    <s v="Spain"/>
    <s v="Female"/>
    <n v="46"/>
    <n v="5"/>
    <n v="177619.71"/>
    <n v="1"/>
    <n v="1"/>
    <x v="0"/>
    <n v="54227.06"/>
    <x v="1"/>
    <x v="0"/>
    <n v="1"/>
    <x v="0"/>
    <n v="1"/>
    <n v="1"/>
  </r>
  <r>
    <n v="15701164"/>
    <n v="506"/>
    <s v="France"/>
    <s v="Female"/>
    <n v="34"/>
    <n v="4"/>
    <n v="90307.62"/>
    <n v="1"/>
    <n v="1"/>
    <x v="1"/>
    <n v="159235.29"/>
    <x v="1"/>
    <x v="0"/>
    <n v="1"/>
    <x v="0"/>
    <n v="1"/>
    <n v="1"/>
  </r>
  <r>
    <n v="15785611"/>
    <n v="752"/>
    <s v="Germany"/>
    <s v="Male"/>
    <n v="38"/>
    <n v="3"/>
    <n v="183102.29"/>
    <n v="1"/>
    <n v="1"/>
    <x v="1"/>
    <n v="71557.119999999995"/>
    <x v="1"/>
    <x v="0"/>
    <n v="1"/>
    <x v="1"/>
    <n v="1"/>
    <n v="1"/>
  </r>
  <r>
    <n v="15687946"/>
    <n v="556"/>
    <s v="France"/>
    <s v="Female"/>
    <n v="61"/>
    <n v="2"/>
    <n v="117419.35"/>
    <n v="1"/>
    <n v="1"/>
    <x v="1"/>
    <n v="94153.83"/>
    <x v="1"/>
    <x v="0"/>
    <n v="1"/>
    <x v="1"/>
    <n v="1"/>
    <n v="0"/>
  </r>
  <r>
    <n v="15767954"/>
    <n v="635"/>
    <s v="Germany"/>
    <s v="Female"/>
    <n v="28"/>
    <n v="3"/>
    <n v="81623.67"/>
    <n v="2"/>
    <n v="1"/>
    <x v="1"/>
    <n v="156791.35999999999"/>
    <x v="1"/>
    <x v="0"/>
    <n v="1"/>
    <x v="1"/>
    <n v="0"/>
    <n v="1"/>
  </r>
  <r>
    <n v="15589493"/>
    <n v="716"/>
    <s v="Germany"/>
    <s v="Male"/>
    <n v="27"/>
    <n v="1"/>
    <n v="122552.34"/>
    <n v="2"/>
    <n v="1"/>
    <x v="0"/>
    <n v="67611.360000000001"/>
    <x v="1"/>
    <x v="0"/>
    <n v="1"/>
    <x v="1"/>
    <n v="0"/>
    <n v="1"/>
  </r>
  <r>
    <n v="15797227"/>
    <n v="754"/>
    <s v="France"/>
    <s v="Male"/>
    <n v="28"/>
    <n v="8"/>
    <n v="0"/>
    <n v="2"/>
    <n v="1"/>
    <x v="1"/>
    <n v="52615.62"/>
    <x v="1"/>
    <x v="0"/>
    <n v="1"/>
    <x v="0"/>
    <n v="0"/>
    <n v="1"/>
  </r>
  <r>
    <n v="15576623"/>
    <n v="584"/>
    <s v="France"/>
    <s v="Male"/>
    <n v="31"/>
    <n v="5"/>
    <n v="0"/>
    <n v="2"/>
    <n v="1"/>
    <x v="0"/>
    <n v="31474.27"/>
    <x v="1"/>
    <x v="0"/>
    <n v="0"/>
    <x v="0"/>
    <n v="1"/>
    <n v="1"/>
  </r>
  <r>
    <n v="15605284"/>
    <n v="688"/>
    <s v="France"/>
    <s v="Male"/>
    <n v="26"/>
    <n v="1"/>
    <n v="0"/>
    <n v="2"/>
    <n v="1"/>
    <x v="1"/>
    <n v="104435.94"/>
    <x v="1"/>
    <x v="0"/>
    <n v="1"/>
    <x v="1"/>
    <n v="0"/>
    <n v="1"/>
  </r>
  <r>
    <n v="15585595"/>
    <n v="774"/>
    <s v="France"/>
    <s v="Female"/>
    <n v="28"/>
    <n v="1"/>
    <n v="71264.02"/>
    <n v="2"/>
    <n v="0"/>
    <x v="1"/>
    <n v="68759.570000000007"/>
    <x v="1"/>
    <x v="0"/>
    <n v="1"/>
    <x v="1"/>
    <n v="0"/>
    <n v="1"/>
  </r>
  <r>
    <n v="15812750"/>
    <n v="591"/>
    <s v="France"/>
    <s v="Male"/>
    <n v="24"/>
    <n v="6"/>
    <n v="147360"/>
    <n v="1"/>
    <n v="1"/>
    <x v="1"/>
    <n v="25310.82"/>
    <x v="1"/>
    <x v="0"/>
    <n v="0"/>
    <x v="0"/>
    <n v="0"/>
    <n v="1"/>
  </r>
  <r>
    <n v="15711540"/>
    <n v="712"/>
    <s v="France"/>
    <s v="Female"/>
    <n v="29"/>
    <n v="2"/>
    <n v="0"/>
    <n v="1"/>
    <n v="1"/>
    <x v="1"/>
    <n v="144375"/>
    <x v="1"/>
    <x v="0"/>
    <n v="1"/>
    <x v="1"/>
    <n v="0"/>
    <n v="1"/>
  </r>
  <r>
    <n v="15633283"/>
    <n v="536"/>
    <s v="France"/>
    <s v="Male"/>
    <n v="35"/>
    <n v="8"/>
    <n v="0"/>
    <n v="2"/>
    <n v="1"/>
    <x v="0"/>
    <n v="64833.279999999999"/>
    <x v="1"/>
    <x v="0"/>
    <n v="1"/>
    <x v="0"/>
    <n v="1"/>
    <n v="1"/>
  </r>
  <r>
    <n v="15570134"/>
    <n v="683"/>
    <s v="France"/>
    <s v="Female"/>
    <n v="35"/>
    <n v="6"/>
    <n v="187530.66"/>
    <n v="2"/>
    <n v="1"/>
    <x v="1"/>
    <n v="37976.36"/>
    <x v="1"/>
    <x v="0"/>
    <n v="0"/>
    <x v="0"/>
    <n v="1"/>
    <n v="1"/>
  </r>
  <r>
    <n v="15605918"/>
    <n v="635"/>
    <s v="Germany"/>
    <s v="Male"/>
    <n v="43"/>
    <n v="5"/>
    <n v="78992.75"/>
    <n v="2"/>
    <n v="0"/>
    <x v="0"/>
    <n v="153265.31"/>
    <x v="1"/>
    <x v="0"/>
    <n v="1"/>
    <x v="0"/>
    <n v="1"/>
    <n v="1"/>
  </r>
  <r>
    <n v="15642937"/>
    <n v="550"/>
    <s v="France"/>
    <s v="Female"/>
    <n v="46"/>
    <n v="7"/>
    <n v="0"/>
    <n v="2"/>
    <n v="1"/>
    <x v="0"/>
    <n v="130590.35"/>
    <x v="1"/>
    <x v="0"/>
    <n v="1"/>
    <x v="0"/>
    <n v="1"/>
    <n v="1"/>
  </r>
  <r>
    <n v="15710424"/>
    <n v="435"/>
    <s v="France"/>
    <s v="Male"/>
    <n v="36"/>
    <n v="4"/>
    <n v="0"/>
    <n v="1"/>
    <n v="1"/>
    <x v="1"/>
    <n v="197015.2"/>
    <x v="1"/>
    <x v="0"/>
    <n v="1"/>
    <x v="0"/>
    <n v="1"/>
    <n v="1"/>
  </r>
  <r>
    <n v="15798398"/>
    <n v="785"/>
    <s v="France"/>
    <s v="Female"/>
    <n v="36"/>
    <n v="4"/>
    <n v="135438.39999999999"/>
    <n v="1"/>
    <n v="0"/>
    <x v="0"/>
    <n v="190627.01"/>
    <x v="1"/>
    <x v="0"/>
    <n v="1"/>
    <x v="0"/>
    <n v="1"/>
    <n v="1"/>
  </r>
  <r>
    <n v="15653253"/>
    <n v="704"/>
    <s v="Spain"/>
    <s v="Male"/>
    <n v="48"/>
    <n v="8"/>
    <n v="167997.6"/>
    <n v="1"/>
    <n v="1"/>
    <x v="1"/>
    <n v="173498.45"/>
    <x v="1"/>
    <x v="0"/>
    <n v="1"/>
    <x v="0"/>
    <n v="1"/>
    <n v="1"/>
  </r>
  <r>
    <n v="15747795"/>
    <n v="593"/>
    <s v="Germany"/>
    <s v="Female"/>
    <n v="38"/>
    <n v="4"/>
    <n v="129499.42"/>
    <n v="1"/>
    <n v="1"/>
    <x v="1"/>
    <n v="154071.26999999999"/>
    <x v="1"/>
    <x v="0"/>
    <n v="1"/>
    <x v="0"/>
    <n v="1"/>
    <n v="1"/>
  </r>
  <r>
    <n v="15603134"/>
    <n v="656"/>
    <s v="Spain"/>
    <s v="Female"/>
    <n v="40"/>
    <n v="10"/>
    <n v="167878.5"/>
    <n v="1"/>
    <n v="0"/>
    <x v="1"/>
    <n v="151887.16"/>
    <x v="1"/>
    <x v="0"/>
    <n v="1"/>
    <x v="0"/>
    <n v="1"/>
    <n v="1"/>
  </r>
  <r>
    <n v="15633461"/>
    <n v="639"/>
    <s v="Germany"/>
    <s v="Male"/>
    <n v="38"/>
    <n v="5"/>
    <n v="130170.82"/>
    <n v="1"/>
    <n v="1"/>
    <x v="1"/>
    <n v="149599.62"/>
    <x v="1"/>
    <x v="0"/>
    <n v="1"/>
    <x v="0"/>
    <n v="1"/>
    <n v="1"/>
  </r>
  <r>
    <n v="15754084"/>
    <n v="710"/>
    <s v="Spain"/>
    <s v="Male"/>
    <n v="35"/>
    <n v="1"/>
    <n v="106518.52"/>
    <n v="1"/>
    <n v="1"/>
    <x v="1"/>
    <n v="127951.81"/>
    <x v="1"/>
    <x v="0"/>
    <n v="1"/>
    <x v="1"/>
    <n v="1"/>
    <n v="1"/>
  </r>
  <r>
    <n v="15812518"/>
    <n v="657"/>
    <s v="Spain"/>
    <s v="Female"/>
    <n v="37"/>
    <n v="0"/>
    <n v="163607.18"/>
    <n v="1"/>
    <n v="0"/>
    <x v="1"/>
    <n v="44203.55"/>
    <x v="1"/>
    <x v="0"/>
    <n v="0"/>
    <x v="1"/>
    <n v="1"/>
    <n v="1"/>
  </r>
  <r>
    <n v="15605447"/>
    <n v="752"/>
    <s v="France"/>
    <s v="Male"/>
    <n v="49"/>
    <n v="2"/>
    <n v="78653.84"/>
    <n v="1"/>
    <n v="1"/>
    <x v="0"/>
    <n v="7698.6"/>
    <x v="1"/>
    <x v="0"/>
    <n v="0"/>
    <x v="1"/>
    <n v="1"/>
    <n v="1"/>
  </r>
  <r>
    <n v="15655961"/>
    <n v="756"/>
    <s v="Germany"/>
    <s v="Male"/>
    <n v="27"/>
    <n v="1"/>
    <n v="131899"/>
    <n v="1"/>
    <n v="1"/>
    <x v="0"/>
    <n v="93302.29"/>
    <x v="1"/>
    <x v="0"/>
    <n v="1"/>
    <x v="1"/>
    <n v="0"/>
    <n v="1"/>
  </r>
  <r>
    <n v="15603830"/>
    <n v="600"/>
    <s v="Spain"/>
    <s v="Male"/>
    <n v="36"/>
    <n v="4"/>
    <n v="0"/>
    <n v="2"/>
    <n v="1"/>
    <x v="0"/>
    <n v="143635.35999999999"/>
    <x v="1"/>
    <x v="0"/>
    <n v="1"/>
    <x v="0"/>
    <n v="1"/>
    <n v="1"/>
  </r>
  <r>
    <n v="15704770"/>
    <n v="773"/>
    <s v="France"/>
    <s v="Male"/>
    <n v="25"/>
    <n v="1"/>
    <n v="124532.78"/>
    <n v="2"/>
    <n v="0"/>
    <x v="1"/>
    <n v="11723.57"/>
    <x v="1"/>
    <x v="0"/>
    <n v="0"/>
    <x v="1"/>
    <n v="0"/>
    <n v="1"/>
  </r>
  <r>
    <n v="15682757"/>
    <n v="734"/>
    <s v="France"/>
    <s v="Male"/>
    <n v="30"/>
    <n v="3"/>
    <n v="0"/>
    <n v="2"/>
    <n v="1"/>
    <x v="0"/>
    <n v="107640.25"/>
    <x v="1"/>
    <x v="0"/>
    <n v="1"/>
    <x v="1"/>
    <n v="0"/>
    <n v="1"/>
  </r>
  <r>
    <n v="15812878"/>
    <n v="785"/>
    <s v="Germany"/>
    <s v="Female"/>
    <n v="36"/>
    <n v="2"/>
    <n v="99806.85"/>
    <n v="1"/>
    <n v="0"/>
    <x v="1"/>
    <n v="36976.519999999997"/>
    <x v="1"/>
    <x v="0"/>
    <n v="0"/>
    <x v="1"/>
    <n v="1"/>
    <n v="1"/>
  </r>
  <r>
    <n v="15708916"/>
    <n v="587"/>
    <s v="France"/>
    <s v="Male"/>
    <n v="38"/>
    <n v="0"/>
    <n v="0"/>
    <n v="2"/>
    <n v="1"/>
    <x v="0"/>
    <n v="47414.15"/>
    <x v="1"/>
    <x v="0"/>
    <n v="1"/>
    <x v="1"/>
    <n v="1"/>
    <n v="1"/>
  </r>
  <r>
    <n v="15626114"/>
    <n v="429"/>
    <s v="France"/>
    <s v="Male"/>
    <n v="24"/>
    <n v="4"/>
    <n v="95741.75"/>
    <n v="1"/>
    <n v="1"/>
    <x v="0"/>
    <n v="46170.75"/>
    <x v="1"/>
    <x v="0"/>
    <n v="1"/>
    <x v="0"/>
    <n v="0"/>
    <n v="1"/>
  </r>
  <r>
    <n v="15654060"/>
    <n v="517"/>
    <s v="France"/>
    <s v="Male"/>
    <n v="41"/>
    <n v="2"/>
    <n v="0"/>
    <n v="2"/>
    <n v="0"/>
    <x v="1"/>
    <n v="75937.47"/>
    <x v="1"/>
    <x v="0"/>
    <n v="1"/>
    <x v="1"/>
    <n v="1"/>
    <n v="1"/>
  </r>
  <r>
    <n v="15747542"/>
    <n v="605"/>
    <s v="France"/>
    <s v="Male"/>
    <n v="52"/>
    <n v="7"/>
    <n v="0"/>
    <n v="2"/>
    <n v="1"/>
    <x v="1"/>
    <n v="173952.5"/>
    <x v="1"/>
    <x v="0"/>
    <n v="1"/>
    <x v="0"/>
    <n v="1"/>
    <n v="1"/>
  </r>
  <r>
    <n v="15740900"/>
    <n v="589"/>
    <s v="France"/>
    <s v="Male"/>
    <n v="34"/>
    <n v="6"/>
    <n v="0"/>
    <n v="2"/>
    <n v="1"/>
    <x v="1"/>
    <n v="177896.92"/>
    <x v="1"/>
    <x v="0"/>
    <n v="1"/>
    <x v="0"/>
    <n v="1"/>
    <n v="1"/>
  </r>
  <r>
    <n v="15745012"/>
    <n v="653"/>
    <s v="France"/>
    <s v="Female"/>
    <n v="43"/>
    <n v="6"/>
    <n v="0"/>
    <n v="2"/>
    <n v="1"/>
    <x v="1"/>
    <n v="7330.59"/>
    <x v="1"/>
    <x v="0"/>
    <n v="0"/>
    <x v="0"/>
    <n v="1"/>
    <n v="1"/>
  </r>
  <r>
    <n v="15760861"/>
    <n v="619"/>
    <s v="France"/>
    <s v="Male"/>
    <n v="43"/>
    <n v="1"/>
    <n v="125211.92"/>
    <n v="1"/>
    <n v="1"/>
    <x v="1"/>
    <n v="113410.49"/>
    <x v="1"/>
    <x v="0"/>
    <n v="1"/>
    <x v="1"/>
    <n v="1"/>
    <n v="1"/>
  </r>
  <r>
    <n v="15578980"/>
    <n v="516"/>
    <s v="Spain"/>
    <s v="Female"/>
    <n v="33"/>
    <n v="3"/>
    <n v="0"/>
    <n v="2"/>
    <n v="1"/>
    <x v="1"/>
    <n v="58685.59"/>
    <x v="1"/>
    <x v="0"/>
    <n v="1"/>
    <x v="1"/>
    <n v="1"/>
    <n v="1"/>
  </r>
  <r>
    <n v="15760431"/>
    <n v="850"/>
    <s v="France"/>
    <s v="Male"/>
    <n v="38"/>
    <n v="1"/>
    <n v="0"/>
    <n v="2"/>
    <n v="1"/>
    <x v="1"/>
    <n v="80006.649999999994"/>
    <x v="1"/>
    <x v="0"/>
    <n v="1"/>
    <x v="1"/>
    <n v="1"/>
    <n v="1"/>
  </r>
  <r>
    <n v="15794916"/>
    <n v="725"/>
    <s v="France"/>
    <s v="Male"/>
    <n v="41"/>
    <n v="7"/>
    <n v="113980.21"/>
    <n v="1"/>
    <n v="1"/>
    <x v="1"/>
    <n v="116704.25"/>
    <x v="1"/>
    <x v="0"/>
    <n v="1"/>
    <x v="0"/>
    <n v="1"/>
    <n v="1"/>
  </r>
  <r>
    <n v="15751208"/>
    <n v="684"/>
    <s v="Spain"/>
    <s v="Male"/>
    <n v="56"/>
    <n v="8"/>
    <n v="78707.16"/>
    <n v="1"/>
    <n v="1"/>
    <x v="1"/>
    <n v="99398.36"/>
    <x v="1"/>
    <x v="0"/>
    <n v="1"/>
    <x v="0"/>
    <n v="1"/>
    <n v="0"/>
  </r>
  <r>
    <n v="15578186"/>
    <n v="486"/>
    <s v="Germany"/>
    <s v="Male"/>
    <n v="37"/>
    <n v="9"/>
    <n v="115217.99"/>
    <n v="2"/>
    <n v="1"/>
    <x v="0"/>
    <n v="144995.32999999999"/>
    <x v="1"/>
    <x v="0"/>
    <n v="1"/>
    <x v="0"/>
    <n v="1"/>
    <n v="1"/>
  </r>
  <r>
    <n v="15705521"/>
    <n v="548"/>
    <s v="Germany"/>
    <s v="Female"/>
    <n v="33"/>
    <n v="0"/>
    <n v="101084.36"/>
    <n v="1"/>
    <n v="1"/>
    <x v="0"/>
    <n v="42749.85"/>
    <x v="1"/>
    <x v="0"/>
    <n v="0"/>
    <x v="1"/>
    <n v="1"/>
    <n v="1"/>
  </r>
  <r>
    <n v="15755648"/>
    <n v="675"/>
    <s v="France"/>
    <s v="Female"/>
    <n v="21"/>
    <n v="8"/>
    <n v="98373.26"/>
    <n v="1"/>
    <n v="1"/>
    <x v="0"/>
    <n v="18203"/>
    <x v="1"/>
    <x v="0"/>
    <n v="0"/>
    <x v="0"/>
    <n v="0"/>
    <n v="1"/>
  </r>
  <r>
    <n v="15785869"/>
    <n v="718"/>
    <s v="France"/>
    <s v="Female"/>
    <n v="25"/>
    <n v="7"/>
    <n v="0"/>
    <n v="2"/>
    <n v="1"/>
    <x v="0"/>
    <n v="30380.12"/>
    <x v="1"/>
    <x v="0"/>
    <n v="0"/>
    <x v="0"/>
    <n v="0"/>
    <n v="1"/>
  </r>
  <r>
    <n v="15798888"/>
    <n v="605"/>
    <s v="Germany"/>
    <s v="Female"/>
    <n v="31"/>
    <n v="1"/>
    <n v="117992.59"/>
    <n v="1"/>
    <n v="1"/>
    <x v="1"/>
    <n v="183598.77"/>
    <x v="1"/>
    <x v="0"/>
    <n v="1"/>
    <x v="1"/>
    <n v="1"/>
    <n v="1"/>
  </r>
  <r>
    <n v="15712287"/>
    <n v="652"/>
    <s v="France"/>
    <s v="Female"/>
    <n v="80"/>
    <n v="4"/>
    <n v="0"/>
    <n v="2"/>
    <n v="1"/>
    <x v="1"/>
    <n v="188603.07"/>
    <x v="1"/>
    <x v="0"/>
    <n v="1"/>
    <x v="0"/>
    <n v="1"/>
    <n v="0"/>
  </r>
  <r>
    <n v="15805112"/>
    <n v="578"/>
    <s v="France"/>
    <s v="Male"/>
    <n v="38"/>
    <n v="7"/>
    <n v="82259.289999999994"/>
    <n v="1"/>
    <n v="1"/>
    <x v="0"/>
    <n v="8996.9699999999993"/>
    <x v="1"/>
    <x v="0"/>
    <n v="0"/>
    <x v="0"/>
    <n v="1"/>
    <n v="1"/>
  </r>
  <r>
    <n v="15723873"/>
    <n v="657"/>
    <s v="Spain"/>
    <s v="Male"/>
    <n v="31"/>
    <n v="3"/>
    <n v="125167.02"/>
    <n v="1"/>
    <n v="0"/>
    <x v="0"/>
    <n v="98820.39"/>
    <x v="1"/>
    <x v="0"/>
    <n v="1"/>
    <x v="1"/>
    <n v="1"/>
    <n v="1"/>
  </r>
  <r>
    <n v="15803136"/>
    <n v="416"/>
    <s v="Germany"/>
    <s v="Female"/>
    <n v="41"/>
    <n v="10"/>
    <n v="122189.66"/>
    <n v="2"/>
    <n v="1"/>
    <x v="0"/>
    <n v="98301.61"/>
    <x v="1"/>
    <x v="0"/>
    <n v="1"/>
    <x v="0"/>
    <n v="1"/>
    <n v="1"/>
  </r>
  <r>
    <n v="15702741"/>
    <n v="601"/>
    <s v="France"/>
    <s v="Male"/>
    <n v="32"/>
    <n v="8"/>
    <n v="93012.89"/>
    <n v="1"/>
    <n v="1"/>
    <x v="0"/>
    <n v="86957.42"/>
    <x v="1"/>
    <x v="0"/>
    <n v="1"/>
    <x v="0"/>
    <n v="1"/>
    <n v="1"/>
  </r>
  <r>
    <n v="15812007"/>
    <n v="670"/>
    <s v="Spain"/>
    <s v="Male"/>
    <n v="25"/>
    <n v="6"/>
    <n v="0"/>
    <n v="2"/>
    <n v="1"/>
    <x v="1"/>
    <n v="78358.94"/>
    <x v="1"/>
    <x v="0"/>
    <n v="1"/>
    <x v="0"/>
    <n v="0"/>
    <n v="1"/>
  </r>
  <r>
    <n v="15800440"/>
    <n v="650"/>
    <s v="Spain"/>
    <s v="Male"/>
    <n v="61"/>
    <n v="1"/>
    <n v="152968.73000000001"/>
    <n v="1"/>
    <n v="0"/>
    <x v="1"/>
    <n v="82970.69"/>
    <x v="1"/>
    <x v="0"/>
    <n v="1"/>
    <x v="1"/>
    <n v="1"/>
    <n v="0"/>
  </r>
  <r>
    <n v="15692761"/>
    <n v="718"/>
    <s v="France"/>
    <s v="Male"/>
    <n v="36"/>
    <n v="9"/>
    <n v="0"/>
    <n v="1"/>
    <n v="1"/>
    <x v="0"/>
    <n v="45909.87"/>
    <x v="1"/>
    <x v="0"/>
    <n v="1"/>
    <x v="0"/>
    <n v="1"/>
    <n v="1"/>
  </r>
  <r>
    <n v="15763063"/>
    <n v="685"/>
    <s v="Spain"/>
    <s v="Female"/>
    <n v="25"/>
    <n v="10"/>
    <n v="128509.63"/>
    <n v="1"/>
    <n v="1"/>
    <x v="0"/>
    <n v="121562.33"/>
    <x v="1"/>
    <x v="0"/>
    <n v="1"/>
    <x v="0"/>
    <n v="0"/>
    <n v="1"/>
  </r>
  <r>
    <n v="15810978"/>
    <n v="788"/>
    <s v="Spain"/>
    <s v="Female"/>
    <n v="2"/>
    <n v="1"/>
    <n v="0"/>
    <n v="2"/>
    <n v="1"/>
    <x v="1"/>
    <n v="41610.620000000003"/>
    <x v="1"/>
    <x v="0"/>
    <n v="0"/>
    <x v="1"/>
    <n v="0"/>
    <n v="1"/>
  </r>
  <r>
    <n v="15662085"/>
    <n v="678"/>
    <s v="France"/>
    <s v="Female"/>
    <n v="32"/>
    <n v="9"/>
    <n v="0"/>
    <n v="1"/>
    <n v="1"/>
    <x v="1"/>
    <n v="148210.64000000001"/>
    <x v="1"/>
    <x v="0"/>
    <n v="1"/>
    <x v="0"/>
    <n v="1"/>
    <n v="1"/>
  </r>
  <r>
    <n v="15739438"/>
    <n v="539"/>
    <s v="France"/>
    <s v="Male"/>
    <n v="30"/>
    <n v="0"/>
    <n v="0"/>
    <n v="2"/>
    <n v="1"/>
    <x v="0"/>
    <n v="160979.66"/>
    <x v="1"/>
    <x v="0"/>
    <n v="1"/>
    <x v="1"/>
    <n v="0"/>
    <n v="1"/>
  </r>
  <r>
    <n v="15750141"/>
    <n v="721"/>
    <s v="Germany"/>
    <s v="Female"/>
    <n v="36"/>
    <n v="3"/>
    <n v="65253.07"/>
    <n v="2"/>
    <n v="1"/>
    <x v="0"/>
    <n v="28737.78"/>
    <x v="1"/>
    <x v="0"/>
    <n v="0"/>
    <x v="1"/>
    <n v="1"/>
    <n v="1"/>
  </r>
  <r>
    <n v="15673693"/>
    <n v="682"/>
    <s v="France"/>
    <s v="Female"/>
    <n v="26"/>
    <n v="0"/>
    <n v="110654.02"/>
    <n v="1"/>
    <n v="0"/>
    <x v="1"/>
    <n v="111879.21"/>
    <x v="1"/>
    <x v="0"/>
    <n v="1"/>
    <x v="1"/>
    <n v="0"/>
    <n v="1"/>
  </r>
  <r>
    <n v="15576352"/>
    <n v="586"/>
    <s v="Spain"/>
    <s v="Female"/>
    <n v="57"/>
    <n v="3"/>
    <n v="0"/>
    <n v="2"/>
    <n v="0"/>
    <x v="1"/>
    <n v="6057.81"/>
    <x v="1"/>
    <x v="0"/>
    <n v="0"/>
    <x v="1"/>
    <n v="1"/>
    <n v="0"/>
  </r>
  <r>
    <n v="15581197"/>
    <n v="762"/>
    <s v="France"/>
    <s v="Female"/>
    <n v="51"/>
    <n v="3"/>
    <n v="99286.98"/>
    <n v="1"/>
    <n v="0"/>
    <x v="1"/>
    <n v="85578.63"/>
    <x v="1"/>
    <x v="0"/>
    <n v="1"/>
    <x v="1"/>
    <n v="1"/>
    <n v="1"/>
  </r>
  <r>
    <n v="15613319"/>
    <n v="793"/>
    <s v="France"/>
    <s v="Female"/>
    <n v="33"/>
    <n v="0"/>
    <n v="0"/>
    <n v="1"/>
    <n v="0"/>
    <x v="0"/>
    <n v="175544.02"/>
    <x v="1"/>
    <x v="0"/>
    <n v="1"/>
    <x v="1"/>
    <n v="1"/>
    <n v="1"/>
  </r>
  <r>
    <n v="15716186"/>
    <n v="586"/>
    <s v="France"/>
    <s v="Female"/>
    <n v="38"/>
    <n v="2"/>
    <n v="0"/>
    <n v="2"/>
    <n v="1"/>
    <x v="0"/>
    <n v="87168.46"/>
    <x v="1"/>
    <x v="0"/>
    <n v="1"/>
    <x v="1"/>
    <n v="1"/>
    <n v="1"/>
  </r>
  <r>
    <n v="15753719"/>
    <n v="547"/>
    <s v="Germany"/>
    <s v="Female"/>
    <n v="30"/>
    <n v="9"/>
    <n v="72392.41"/>
    <n v="1"/>
    <n v="1"/>
    <x v="0"/>
    <n v="77077.14"/>
    <x v="1"/>
    <x v="0"/>
    <n v="1"/>
    <x v="0"/>
    <n v="0"/>
    <n v="1"/>
  </r>
  <r>
    <n v="15808473"/>
    <n v="673"/>
    <s v="France"/>
    <s v="Male"/>
    <n v="72"/>
    <n v="1"/>
    <n v="0"/>
    <n v="2"/>
    <n v="0"/>
    <x v="1"/>
    <n v="111981.19"/>
    <x v="1"/>
    <x v="0"/>
    <n v="1"/>
    <x v="1"/>
    <n v="1"/>
    <n v="0"/>
  </r>
  <r>
    <n v="15731511"/>
    <n v="808"/>
    <s v="France"/>
    <s v="Male"/>
    <n v="45"/>
    <n v="7"/>
    <n v="118626.55"/>
    <n v="2"/>
    <n v="1"/>
    <x v="0"/>
    <n v="147132.46"/>
    <x v="1"/>
    <x v="0"/>
    <n v="1"/>
    <x v="0"/>
    <n v="1"/>
    <n v="1"/>
  </r>
  <r>
    <n v="15666252"/>
    <n v="706"/>
    <s v="Spain"/>
    <s v="Male"/>
    <n v="42"/>
    <n v="9"/>
    <n v="0"/>
    <n v="2"/>
    <n v="1"/>
    <x v="1"/>
    <n v="28714.34"/>
    <x v="1"/>
    <x v="0"/>
    <n v="0"/>
    <x v="0"/>
    <n v="1"/>
    <n v="1"/>
  </r>
  <r>
    <n v="15571816"/>
    <n v="850"/>
    <s v="Spain"/>
    <s v="Female"/>
    <n v="70"/>
    <n v="5"/>
    <n v="0"/>
    <n v="1"/>
    <n v="1"/>
    <x v="1"/>
    <n v="705.18"/>
    <x v="1"/>
    <x v="0"/>
    <n v="0"/>
    <x v="0"/>
    <n v="1"/>
    <n v="0"/>
  </r>
  <r>
    <n v="15754713"/>
    <n v="685"/>
    <s v="Spain"/>
    <s v="Male"/>
    <n v="31"/>
    <n v="10"/>
    <n v="135213.71"/>
    <n v="1"/>
    <n v="1"/>
    <x v="1"/>
    <n v="125777.28"/>
    <x v="1"/>
    <x v="0"/>
    <n v="1"/>
    <x v="0"/>
    <n v="1"/>
    <n v="1"/>
  </r>
  <r>
    <n v="15631868"/>
    <n v="744"/>
    <s v="Spain"/>
    <s v="Male"/>
    <n v="36"/>
    <n v="2"/>
    <n v="153804.44"/>
    <n v="1"/>
    <n v="1"/>
    <x v="1"/>
    <n v="87213.33"/>
    <x v="1"/>
    <x v="0"/>
    <n v="1"/>
    <x v="1"/>
    <n v="1"/>
    <n v="1"/>
  </r>
  <r>
    <n v="15588537"/>
    <n v="615"/>
    <s v="Spain"/>
    <s v="Female"/>
    <n v="41"/>
    <n v="9"/>
    <n v="109013.23"/>
    <n v="1"/>
    <n v="1"/>
    <x v="0"/>
    <n v="196499.96"/>
    <x v="1"/>
    <x v="0"/>
    <n v="1"/>
    <x v="0"/>
    <n v="1"/>
    <n v="1"/>
  </r>
  <r>
    <n v="15578977"/>
    <n v="786"/>
    <s v="France"/>
    <s v="Male"/>
    <n v="34"/>
    <n v="9"/>
    <n v="0"/>
    <n v="2"/>
    <n v="1"/>
    <x v="0"/>
    <n v="144517.19"/>
    <x v="1"/>
    <x v="0"/>
    <n v="1"/>
    <x v="0"/>
    <n v="1"/>
    <n v="1"/>
  </r>
  <r>
    <n v="15686983"/>
    <n v="678"/>
    <s v="Germany"/>
    <s v="Female"/>
    <n v="25"/>
    <n v="10"/>
    <n v="76968.12"/>
    <n v="2"/>
    <n v="0"/>
    <x v="1"/>
    <n v="131501.72"/>
    <x v="1"/>
    <x v="0"/>
    <n v="1"/>
    <x v="0"/>
    <n v="0"/>
    <n v="1"/>
  </r>
  <r>
    <n v="15794278"/>
    <n v="816"/>
    <s v="Spain"/>
    <s v="Male"/>
    <n v="67"/>
    <n v="6"/>
    <n v="151858.98000000001"/>
    <n v="1"/>
    <n v="1"/>
    <x v="1"/>
    <n v="72814.31"/>
    <x v="1"/>
    <x v="0"/>
    <n v="1"/>
    <x v="0"/>
    <n v="1"/>
    <n v="0"/>
  </r>
  <r>
    <n v="15592979"/>
    <n v="671"/>
    <s v="Germany"/>
    <s v="Female"/>
    <n v="34"/>
    <n v="6"/>
    <n v="37266.67"/>
    <n v="2"/>
    <n v="0"/>
    <x v="0"/>
    <n v="156917.12"/>
    <x v="1"/>
    <x v="0"/>
    <n v="1"/>
    <x v="0"/>
    <n v="1"/>
    <n v="1"/>
  </r>
  <r>
    <n v="15803406"/>
    <n v="748"/>
    <s v="France"/>
    <s v="Female"/>
    <n v="26"/>
    <n v="1"/>
    <n v="77780.289999999994"/>
    <n v="1"/>
    <n v="0"/>
    <x v="1"/>
    <n v="183049.41"/>
    <x v="1"/>
    <x v="0"/>
    <n v="1"/>
    <x v="1"/>
    <n v="0"/>
    <n v="1"/>
  </r>
  <r>
    <n v="15686776"/>
    <n v="557"/>
    <s v="France"/>
    <s v="Female"/>
    <n v="32"/>
    <n v="6"/>
    <n v="184686.41"/>
    <n v="2"/>
    <n v="1"/>
    <x v="0"/>
    <n v="14956.44"/>
    <x v="1"/>
    <x v="0"/>
    <n v="0"/>
    <x v="0"/>
    <n v="1"/>
    <n v="1"/>
  </r>
  <r>
    <n v="15716835"/>
    <n v="546"/>
    <s v="France"/>
    <s v="Male"/>
    <n v="24"/>
    <n v="8"/>
    <n v="156325.38"/>
    <n v="1"/>
    <n v="1"/>
    <x v="1"/>
    <n v="125381.02"/>
    <x v="1"/>
    <x v="0"/>
    <n v="1"/>
    <x v="0"/>
    <n v="0"/>
    <n v="1"/>
  </r>
  <r>
    <n v="15625524"/>
    <n v="512"/>
    <s v="France"/>
    <s v="Male"/>
    <n v="40"/>
    <n v="5"/>
    <n v="0"/>
    <n v="2"/>
    <n v="1"/>
    <x v="1"/>
    <n v="146457.82999999999"/>
    <x v="1"/>
    <x v="0"/>
    <n v="1"/>
    <x v="0"/>
    <n v="1"/>
    <n v="1"/>
  </r>
  <r>
    <n v="15625759"/>
    <n v="729"/>
    <s v="France"/>
    <s v="Male"/>
    <n v="30"/>
    <n v="9"/>
    <n v="0"/>
    <n v="2"/>
    <n v="1"/>
    <x v="0"/>
    <n v="151869.35"/>
    <x v="1"/>
    <x v="0"/>
    <n v="1"/>
    <x v="0"/>
    <n v="0"/>
    <n v="1"/>
  </r>
  <r>
    <n v="15665790"/>
    <n v="538"/>
    <s v="Germany"/>
    <s v="Male"/>
    <n v="39"/>
    <n v="7"/>
    <n v="108055.1"/>
    <n v="2"/>
    <n v="1"/>
    <x v="0"/>
    <n v="27231.26"/>
    <x v="1"/>
    <x v="0"/>
    <n v="0"/>
    <x v="0"/>
    <n v="1"/>
    <n v="1"/>
  </r>
  <r>
    <n v="15716334"/>
    <n v="850"/>
    <s v="Spain"/>
    <s v="Female"/>
    <n v="45"/>
    <n v="2"/>
    <n v="122311.21"/>
    <n v="1"/>
    <n v="1"/>
    <x v="1"/>
    <n v="19482.5"/>
    <x v="1"/>
    <x v="0"/>
    <n v="0"/>
    <x v="1"/>
    <n v="1"/>
    <n v="1"/>
  </r>
  <r>
    <n v="15747358"/>
    <n v="643"/>
    <s v="Germany"/>
    <s v="Male"/>
    <n v="59"/>
    <n v="3"/>
    <n v="170331.37"/>
    <n v="1"/>
    <n v="1"/>
    <x v="1"/>
    <n v="32171.79"/>
    <x v="1"/>
    <x v="0"/>
    <n v="0"/>
    <x v="1"/>
    <n v="1"/>
    <n v="0"/>
  </r>
  <r>
    <n v="15674398"/>
    <n v="642"/>
    <s v="France"/>
    <s v="Male"/>
    <n v="38"/>
    <n v="3"/>
    <n v="0"/>
    <n v="2"/>
    <n v="0"/>
    <x v="0"/>
    <n v="171463.83"/>
    <x v="1"/>
    <x v="0"/>
    <n v="1"/>
    <x v="1"/>
    <n v="1"/>
    <n v="1"/>
  </r>
  <r>
    <n v="15786905"/>
    <n v="749"/>
    <s v="Germany"/>
    <s v="Female"/>
    <n v="40"/>
    <n v="8"/>
    <n v="141782.57"/>
    <n v="2"/>
    <n v="0"/>
    <x v="0"/>
    <n v="86333.63"/>
    <x v="1"/>
    <x v="0"/>
    <n v="1"/>
    <x v="0"/>
    <n v="1"/>
    <n v="1"/>
  </r>
  <r>
    <n v="15698474"/>
    <n v="601"/>
    <s v="Germany"/>
    <s v="Female"/>
    <n v="54"/>
    <n v="1"/>
    <n v="131039.97"/>
    <n v="2"/>
    <n v="1"/>
    <x v="1"/>
    <n v="199661.5"/>
    <x v="1"/>
    <x v="0"/>
    <n v="1"/>
    <x v="1"/>
    <n v="1"/>
    <n v="1"/>
  </r>
  <r>
    <n v="15733797"/>
    <n v="506"/>
    <s v="France"/>
    <s v="Male"/>
    <n v="36"/>
    <n v="5"/>
    <n v="0"/>
    <n v="2"/>
    <n v="1"/>
    <x v="0"/>
    <n v="164253.35"/>
    <x v="1"/>
    <x v="0"/>
    <n v="1"/>
    <x v="0"/>
    <n v="1"/>
    <n v="1"/>
  </r>
  <r>
    <n v="15777892"/>
    <n v="721"/>
    <s v="Germany"/>
    <s v="Male"/>
    <n v="37"/>
    <n v="3"/>
    <n v="107720.64"/>
    <n v="1"/>
    <n v="1"/>
    <x v="1"/>
    <n v="158591.12"/>
    <x v="1"/>
    <x v="0"/>
    <n v="1"/>
    <x v="1"/>
    <n v="1"/>
    <n v="1"/>
  </r>
  <r>
    <n v="15750181"/>
    <n v="553"/>
    <s v="Germany"/>
    <s v="Male"/>
    <n v="41"/>
    <n v="9"/>
    <n v="110112.54"/>
    <n v="2"/>
    <n v="0"/>
    <x v="0"/>
    <n v="81898.81"/>
    <x v="1"/>
    <x v="0"/>
    <n v="1"/>
    <x v="0"/>
    <n v="1"/>
    <n v="1"/>
  </r>
  <r>
    <n v="15603436"/>
    <n v="594"/>
    <s v="Spain"/>
    <s v="Female"/>
    <n v="2"/>
    <n v="2"/>
    <n v="126615.94"/>
    <n v="2"/>
    <n v="0"/>
    <x v="1"/>
    <n v="123214.74"/>
    <x v="1"/>
    <x v="0"/>
    <n v="1"/>
    <x v="1"/>
    <n v="0"/>
    <n v="1"/>
  </r>
  <r>
    <n v="15781307"/>
    <n v="779"/>
    <s v="Germany"/>
    <s v="Male"/>
    <n v="37"/>
    <n v="7"/>
    <n v="120092.52"/>
    <n v="2"/>
    <n v="1"/>
    <x v="0"/>
    <n v="135925.72"/>
    <x v="1"/>
    <x v="0"/>
    <n v="1"/>
    <x v="0"/>
    <n v="1"/>
    <n v="1"/>
  </r>
  <r>
    <n v="15781465"/>
    <n v="675"/>
    <s v="Germany"/>
    <s v="Female"/>
    <n v="29"/>
    <n v="8"/>
    <n v="121326.42"/>
    <n v="1"/>
    <n v="1"/>
    <x v="0"/>
    <n v="133457.51999999999"/>
    <x v="1"/>
    <x v="0"/>
    <n v="1"/>
    <x v="0"/>
    <n v="0"/>
    <n v="1"/>
  </r>
  <r>
    <n v="15600882"/>
    <n v="635"/>
    <s v="Spain"/>
    <s v="Female"/>
    <n v="35"/>
    <n v="7"/>
    <n v="0"/>
    <n v="2"/>
    <n v="1"/>
    <x v="1"/>
    <n v="65951.649999999994"/>
    <x v="1"/>
    <x v="0"/>
    <n v="1"/>
    <x v="0"/>
    <n v="1"/>
    <n v="1"/>
  </r>
  <r>
    <n v="15601848"/>
    <n v="594"/>
    <s v="France"/>
    <s v="Male"/>
    <n v="35"/>
    <n v="2"/>
    <n v="0"/>
    <n v="2"/>
    <n v="1"/>
    <x v="0"/>
    <n v="103480.69"/>
    <x v="1"/>
    <x v="0"/>
    <n v="1"/>
    <x v="1"/>
    <n v="1"/>
    <n v="1"/>
  </r>
  <r>
    <n v="15594720"/>
    <n v="460"/>
    <s v="Germany"/>
    <s v="Female"/>
    <n v="35"/>
    <n v="8"/>
    <n v="102742.91"/>
    <n v="2"/>
    <n v="1"/>
    <x v="1"/>
    <n v="189339.6"/>
    <x v="1"/>
    <x v="0"/>
    <n v="1"/>
    <x v="0"/>
    <n v="1"/>
    <n v="1"/>
  </r>
  <r>
    <n v="15735203"/>
    <n v="654"/>
    <s v="Germany"/>
    <s v="Female"/>
    <n v="32"/>
    <n v="1"/>
    <n v="114510.85"/>
    <n v="1"/>
    <n v="1"/>
    <x v="1"/>
    <n v="126143.23"/>
    <x v="1"/>
    <x v="0"/>
    <n v="1"/>
    <x v="1"/>
    <n v="1"/>
    <n v="1"/>
  </r>
  <r>
    <n v="15787174"/>
    <n v="512"/>
    <s v="France"/>
    <s v="Female"/>
    <n v="37"/>
    <n v="1"/>
    <n v="0"/>
    <n v="2"/>
    <n v="0"/>
    <x v="1"/>
    <n v="156105.03"/>
    <x v="1"/>
    <x v="0"/>
    <n v="1"/>
    <x v="1"/>
    <n v="1"/>
    <n v="1"/>
  </r>
  <r>
    <n v="15785819"/>
    <n v="681"/>
    <s v="France"/>
    <s v="Male"/>
    <n v="38"/>
    <n v="3"/>
    <n v="0"/>
    <n v="2"/>
    <n v="1"/>
    <x v="1"/>
    <n v="112491.96"/>
    <x v="1"/>
    <x v="0"/>
    <n v="1"/>
    <x v="1"/>
    <n v="1"/>
    <n v="1"/>
  </r>
  <r>
    <n v="15670755"/>
    <n v="650"/>
    <s v="France"/>
    <s v="Male"/>
    <n v="60"/>
    <n v="8"/>
    <n v="0"/>
    <n v="2"/>
    <n v="1"/>
    <x v="1"/>
    <n v="102925.75999999999"/>
    <x v="1"/>
    <x v="0"/>
    <n v="1"/>
    <x v="0"/>
    <n v="1"/>
    <n v="0"/>
  </r>
  <r>
    <n v="15716155"/>
    <n v="841"/>
    <s v="France"/>
    <s v="Female"/>
    <n v="36"/>
    <n v="5"/>
    <n v="156021.31"/>
    <n v="1"/>
    <n v="0"/>
    <x v="0"/>
    <n v="122662.98"/>
    <x v="1"/>
    <x v="0"/>
    <n v="1"/>
    <x v="0"/>
    <n v="1"/>
    <n v="1"/>
  </r>
  <r>
    <n v="15596914"/>
    <n v="630"/>
    <s v="Germany"/>
    <s v="Female"/>
    <n v="31"/>
    <n v="2"/>
    <n v="112373.49"/>
    <n v="2"/>
    <n v="1"/>
    <x v="1"/>
    <n v="131167.98000000001"/>
    <x v="1"/>
    <x v="0"/>
    <n v="1"/>
    <x v="1"/>
    <n v="1"/>
    <n v="1"/>
  </r>
  <r>
    <n v="15697497"/>
    <n v="518"/>
    <s v="France"/>
    <s v="Female"/>
    <n v="45"/>
    <n v="9"/>
    <n v="105525.65"/>
    <n v="2"/>
    <n v="1"/>
    <x v="1"/>
    <n v="73418.289999999994"/>
    <x v="1"/>
    <x v="0"/>
    <n v="1"/>
    <x v="0"/>
    <n v="1"/>
    <n v="1"/>
  </r>
  <r>
    <n v="15634141"/>
    <n v="708"/>
    <s v="Germany"/>
    <s v="Female"/>
    <n v="42"/>
    <n v="8"/>
    <n v="192390.52"/>
    <n v="2"/>
    <n v="1"/>
    <x v="0"/>
    <n v="823.36"/>
    <x v="1"/>
    <x v="0"/>
    <n v="0"/>
    <x v="0"/>
    <n v="1"/>
    <n v="1"/>
  </r>
  <r>
    <n v="15585388"/>
    <n v="660"/>
    <s v="Germany"/>
    <s v="Male"/>
    <n v="31"/>
    <n v="9"/>
    <n v="125189.75"/>
    <n v="2"/>
    <n v="1"/>
    <x v="1"/>
    <n v="139874.43"/>
    <x v="1"/>
    <x v="0"/>
    <n v="1"/>
    <x v="0"/>
    <n v="1"/>
    <n v="1"/>
  </r>
  <r>
    <n v="15660211"/>
    <n v="629"/>
    <s v="Germany"/>
    <s v="Male"/>
    <n v="35"/>
    <n v="7"/>
    <n v="156847.29"/>
    <n v="2"/>
    <n v="1"/>
    <x v="0"/>
    <n v="31824.29"/>
    <x v="1"/>
    <x v="0"/>
    <n v="0"/>
    <x v="0"/>
    <n v="1"/>
    <n v="1"/>
  </r>
  <r>
    <n v="15593365"/>
    <n v="762"/>
    <s v="Spain"/>
    <s v="Male"/>
    <n v="39"/>
    <n v="2"/>
    <n v="81273.13"/>
    <n v="1"/>
    <n v="1"/>
    <x v="1"/>
    <n v="18719.669999999998"/>
    <x v="1"/>
    <x v="0"/>
    <n v="0"/>
    <x v="1"/>
    <n v="1"/>
    <n v="1"/>
  </r>
  <r>
    <n v="15759298"/>
    <n v="631"/>
    <s v="Spain"/>
    <s v="Male"/>
    <n v="27"/>
    <n v="10"/>
    <n v="134169.62"/>
    <n v="1"/>
    <n v="1"/>
    <x v="1"/>
    <n v="176730.02"/>
    <x v="1"/>
    <x v="0"/>
    <n v="1"/>
    <x v="0"/>
    <n v="0"/>
    <n v="1"/>
  </r>
  <r>
    <n v="15567832"/>
    <n v="550"/>
    <s v="France"/>
    <s v="Female"/>
    <n v="40"/>
    <n v="7"/>
    <n v="114354.95"/>
    <n v="1"/>
    <n v="1"/>
    <x v="0"/>
    <n v="54018.93"/>
    <x v="1"/>
    <x v="0"/>
    <n v="1"/>
    <x v="0"/>
    <n v="1"/>
    <n v="1"/>
  </r>
  <r>
    <n v="15769974"/>
    <n v="679"/>
    <s v="Spain"/>
    <s v="Female"/>
    <n v="35"/>
    <n v="8"/>
    <n v="119182.73"/>
    <n v="1"/>
    <n v="0"/>
    <x v="0"/>
    <n v="121210.09"/>
    <x v="1"/>
    <x v="0"/>
    <n v="1"/>
    <x v="0"/>
    <n v="1"/>
    <n v="1"/>
  </r>
  <r>
    <n v="15611759"/>
    <n v="850"/>
    <s v="Spain"/>
    <s v="Female"/>
    <n v="57"/>
    <n v="8"/>
    <n v="126776.3"/>
    <n v="2"/>
    <n v="1"/>
    <x v="1"/>
    <n v="132298.49"/>
    <x v="1"/>
    <x v="0"/>
    <n v="1"/>
    <x v="0"/>
    <n v="1"/>
    <n v="0"/>
  </r>
  <r>
    <n v="15605926"/>
    <n v="649"/>
    <s v="Germany"/>
    <s v="Male"/>
    <n v="70"/>
    <n v="9"/>
    <n v="116854.71"/>
    <n v="2"/>
    <n v="0"/>
    <x v="1"/>
    <n v="107125.79"/>
    <x v="1"/>
    <x v="0"/>
    <n v="1"/>
    <x v="0"/>
    <n v="1"/>
    <n v="0"/>
  </r>
  <r>
    <n v="15797960"/>
    <n v="806"/>
    <s v="Germany"/>
    <s v="Female"/>
    <n v="59"/>
    <n v="0"/>
    <n v="135296.32999999999"/>
    <n v="1"/>
    <n v="1"/>
    <x v="0"/>
    <n v="182822.5"/>
    <x v="1"/>
    <x v="0"/>
    <n v="1"/>
    <x v="1"/>
    <n v="1"/>
    <n v="0"/>
  </r>
  <r>
    <n v="15591711"/>
    <n v="739"/>
    <s v="Spain"/>
    <s v="Male"/>
    <n v="38"/>
    <n v="0"/>
    <n v="128366.44"/>
    <n v="1"/>
    <n v="1"/>
    <x v="0"/>
    <n v="12796.43"/>
    <x v="1"/>
    <x v="0"/>
    <n v="0"/>
    <x v="1"/>
    <n v="1"/>
    <n v="1"/>
  </r>
  <r>
    <n v="15662397"/>
    <n v="640"/>
    <s v="France"/>
    <s v="Female"/>
    <n v="42"/>
    <n v="5"/>
    <n v="176099.13"/>
    <n v="1"/>
    <n v="1"/>
    <x v="1"/>
    <n v="8404.73"/>
    <x v="1"/>
    <x v="0"/>
    <n v="0"/>
    <x v="0"/>
    <n v="1"/>
    <n v="1"/>
  </r>
  <r>
    <n v="15704769"/>
    <n v="585"/>
    <s v="France"/>
    <s v="Female"/>
    <n v="67"/>
    <n v="5"/>
    <n v="113978.97"/>
    <n v="2"/>
    <n v="0"/>
    <x v="1"/>
    <n v="93146.11"/>
    <x v="1"/>
    <x v="0"/>
    <n v="1"/>
    <x v="0"/>
    <n v="1"/>
    <n v="0"/>
  </r>
  <r>
    <n v="15797736"/>
    <n v="658"/>
    <s v="France"/>
    <s v="Male"/>
    <n v="29"/>
    <n v="4"/>
    <n v="80262.600000000006"/>
    <n v="1"/>
    <n v="1"/>
    <x v="1"/>
    <n v="20612.82"/>
    <x v="1"/>
    <x v="0"/>
    <n v="0"/>
    <x v="0"/>
    <n v="0"/>
    <n v="1"/>
  </r>
  <r>
    <n v="15640059"/>
    <n v="606"/>
    <s v="France"/>
    <s v="Male"/>
    <n v="40"/>
    <n v="5"/>
    <n v="0"/>
    <n v="2"/>
    <n v="1"/>
    <x v="1"/>
    <n v="70899.27"/>
    <x v="1"/>
    <x v="0"/>
    <n v="1"/>
    <x v="0"/>
    <n v="1"/>
    <n v="1"/>
  </r>
  <r>
    <n v="15733616"/>
    <n v="806"/>
    <s v="France"/>
    <s v="Male"/>
    <n v="40"/>
    <n v="5"/>
    <n v="80613.929999999993"/>
    <n v="1"/>
    <n v="1"/>
    <x v="1"/>
    <n v="142838.64000000001"/>
    <x v="1"/>
    <x v="0"/>
    <n v="1"/>
    <x v="0"/>
    <n v="1"/>
    <n v="1"/>
  </r>
  <r>
    <n v="15655339"/>
    <n v="566"/>
    <s v="France"/>
    <s v="Male"/>
    <n v="36"/>
    <n v="1"/>
    <n v="142120.91"/>
    <n v="1"/>
    <n v="1"/>
    <x v="0"/>
    <n v="79616.37"/>
    <x v="1"/>
    <x v="0"/>
    <n v="1"/>
    <x v="1"/>
    <n v="1"/>
    <n v="1"/>
  </r>
  <r>
    <n v="15640442"/>
    <n v="717"/>
    <s v="France"/>
    <s v="Male"/>
    <n v="31"/>
    <n v="4"/>
    <n v="129722.57"/>
    <n v="1"/>
    <n v="0"/>
    <x v="0"/>
    <n v="41176.6"/>
    <x v="1"/>
    <x v="0"/>
    <n v="0"/>
    <x v="0"/>
    <n v="1"/>
    <n v="1"/>
  </r>
  <r>
    <n v="15803764"/>
    <n v="561"/>
    <s v="France"/>
    <s v="Male"/>
    <n v="28"/>
    <n v="7"/>
    <n v="0"/>
    <n v="2"/>
    <n v="1"/>
    <x v="0"/>
    <n v="7797.01"/>
    <x v="1"/>
    <x v="0"/>
    <n v="0"/>
    <x v="0"/>
    <n v="0"/>
    <n v="1"/>
  </r>
  <r>
    <n v="15669516"/>
    <n v="746"/>
    <s v="Spain"/>
    <s v="Male"/>
    <n v="36"/>
    <n v="2"/>
    <n v="0"/>
    <n v="2"/>
    <n v="1"/>
    <x v="1"/>
    <n v="16436.560000000001"/>
    <x v="1"/>
    <x v="0"/>
    <n v="0"/>
    <x v="1"/>
    <n v="1"/>
    <n v="1"/>
  </r>
  <r>
    <n v="15646161"/>
    <n v="673"/>
    <s v="Spain"/>
    <s v="Female"/>
    <n v="37"/>
    <n v="8"/>
    <n v="0"/>
    <n v="2"/>
    <n v="1"/>
    <x v="1"/>
    <n v="183318.79"/>
    <x v="1"/>
    <x v="0"/>
    <n v="1"/>
    <x v="0"/>
    <n v="1"/>
    <n v="1"/>
  </r>
  <r>
    <n v="15795149"/>
    <n v="703"/>
    <s v="France"/>
    <s v="Male"/>
    <n v="28"/>
    <n v="2"/>
    <n v="81173.83"/>
    <n v="2"/>
    <n v="0"/>
    <x v="1"/>
    <n v="162812.16"/>
    <x v="1"/>
    <x v="0"/>
    <n v="1"/>
    <x v="1"/>
    <n v="0"/>
    <n v="1"/>
  </r>
  <r>
    <n v="15622834"/>
    <n v="678"/>
    <s v="France"/>
    <s v="Female"/>
    <n v="35"/>
    <n v="4"/>
    <n v="0"/>
    <n v="1"/>
    <n v="1"/>
    <x v="0"/>
    <n v="125518.32"/>
    <x v="1"/>
    <x v="0"/>
    <n v="1"/>
    <x v="0"/>
    <n v="1"/>
    <n v="1"/>
  </r>
  <r>
    <n v="15599195"/>
    <n v="582"/>
    <s v="Germany"/>
    <s v="Male"/>
    <n v="32"/>
    <n v="1"/>
    <n v="88938.62"/>
    <n v="1"/>
    <n v="1"/>
    <x v="1"/>
    <n v="10054.530000000001"/>
    <x v="1"/>
    <x v="0"/>
    <n v="0"/>
    <x v="1"/>
    <n v="1"/>
    <n v="1"/>
  </r>
  <r>
    <n v="15633064"/>
    <n v="438"/>
    <s v="France"/>
    <s v="Female"/>
    <n v="36"/>
    <n v="4"/>
    <n v="0"/>
    <n v="2"/>
    <n v="1"/>
    <x v="0"/>
    <n v="64420.5"/>
    <x v="1"/>
    <x v="0"/>
    <n v="1"/>
    <x v="0"/>
    <n v="1"/>
    <n v="1"/>
  </r>
  <r>
    <n v="15782569"/>
    <n v="687"/>
    <s v="France"/>
    <s v="Female"/>
    <n v="72"/>
    <n v="9"/>
    <n v="0"/>
    <n v="1"/>
    <n v="0"/>
    <x v="1"/>
    <n v="69829.399999999994"/>
    <x v="1"/>
    <x v="0"/>
    <n v="1"/>
    <x v="0"/>
    <n v="1"/>
    <n v="0"/>
  </r>
  <r>
    <n v="15650288"/>
    <n v="634"/>
    <s v="Germany"/>
    <s v="Male"/>
    <n v="35"/>
    <n v="6"/>
    <n v="116269.01"/>
    <n v="1"/>
    <n v="1"/>
    <x v="0"/>
    <n v="129964.94"/>
    <x v="1"/>
    <x v="0"/>
    <n v="1"/>
    <x v="0"/>
    <n v="1"/>
    <n v="1"/>
  </r>
  <r>
    <n v="15707473"/>
    <n v="850"/>
    <s v="Germany"/>
    <s v="Female"/>
    <n v="48"/>
    <n v="6"/>
    <n v="111962.99"/>
    <n v="1"/>
    <n v="1"/>
    <x v="0"/>
    <n v="111755.8"/>
    <x v="1"/>
    <x v="0"/>
    <n v="1"/>
    <x v="0"/>
    <n v="1"/>
    <n v="1"/>
  </r>
  <r>
    <n v="15711309"/>
    <n v="574"/>
    <s v="Germany"/>
    <s v="Male"/>
    <n v="33"/>
    <n v="3"/>
    <n v="129834.67"/>
    <n v="1"/>
    <n v="1"/>
    <x v="0"/>
    <n v="193131.42"/>
    <x v="1"/>
    <x v="0"/>
    <n v="1"/>
    <x v="1"/>
    <n v="1"/>
    <n v="1"/>
  </r>
  <r>
    <n v="15613172"/>
    <n v="628"/>
    <s v="Germany"/>
    <s v="Male"/>
    <n v="27"/>
    <n v="5"/>
    <n v="95826.49"/>
    <n v="2"/>
    <n v="1"/>
    <x v="0"/>
    <n v="155996.96"/>
    <x v="1"/>
    <x v="0"/>
    <n v="1"/>
    <x v="0"/>
    <n v="0"/>
    <n v="1"/>
  </r>
  <r>
    <n v="15670039"/>
    <n v="509"/>
    <s v="Spain"/>
    <s v="Female"/>
    <n v="25"/>
    <n v="3"/>
    <n v="108738.71"/>
    <n v="2"/>
    <n v="1"/>
    <x v="0"/>
    <n v="106920.57"/>
    <x v="1"/>
    <x v="0"/>
    <n v="1"/>
    <x v="1"/>
    <n v="0"/>
    <n v="1"/>
  </r>
  <r>
    <n v="15611579"/>
    <n v="801"/>
    <s v="Spain"/>
    <s v="Male"/>
    <n v="42"/>
    <n v="4"/>
    <n v="141947.67000000001"/>
    <n v="1"/>
    <n v="1"/>
    <x v="1"/>
    <n v="10598.29"/>
    <x v="1"/>
    <x v="0"/>
    <n v="0"/>
    <x v="0"/>
    <n v="1"/>
    <n v="1"/>
  </r>
  <r>
    <n v="15672145"/>
    <n v="534"/>
    <s v="France"/>
    <s v="Female"/>
    <n v="34"/>
    <n v="7"/>
    <n v="121551.58"/>
    <n v="2"/>
    <n v="1"/>
    <x v="1"/>
    <n v="70179"/>
    <x v="1"/>
    <x v="0"/>
    <n v="1"/>
    <x v="0"/>
    <n v="1"/>
    <n v="1"/>
  </r>
  <r>
    <n v="15736601"/>
    <n v="716"/>
    <s v="France"/>
    <s v="Male"/>
    <n v="35"/>
    <n v="4"/>
    <n v="144428.87"/>
    <n v="1"/>
    <n v="1"/>
    <x v="0"/>
    <n v="134132.65"/>
    <x v="1"/>
    <x v="0"/>
    <n v="1"/>
    <x v="0"/>
    <n v="1"/>
    <n v="1"/>
  </r>
  <r>
    <n v="15624592"/>
    <n v="603"/>
    <s v="France"/>
    <s v="Male"/>
    <n v="31"/>
    <n v="8"/>
    <n v="0"/>
    <n v="2"/>
    <n v="1"/>
    <x v="1"/>
    <n v="169915.02"/>
    <x v="1"/>
    <x v="0"/>
    <n v="1"/>
    <x v="0"/>
    <n v="1"/>
    <n v="1"/>
  </r>
  <r>
    <n v="15624170"/>
    <n v="639"/>
    <s v="France"/>
    <s v="Female"/>
    <n v="38"/>
    <n v="4"/>
    <n v="81550.94"/>
    <n v="2"/>
    <n v="0"/>
    <x v="1"/>
    <n v="118974.77"/>
    <x v="1"/>
    <x v="0"/>
    <n v="1"/>
    <x v="0"/>
    <n v="1"/>
    <n v="1"/>
  </r>
  <r>
    <n v="15665678"/>
    <n v="607"/>
    <s v="Spain"/>
    <s v="Male"/>
    <n v="36"/>
    <n v="8"/>
    <n v="158261.68"/>
    <n v="1"/>
    <n v="1"/>
    <x v="1"/>
    <n v="76744.72"/>
    <x v="1"/>
    <x v="0"/>
    <n v="1"/>
    <x v="0"/>
    <n v="1"/>
    <n v="1"/>
  </r>
  <r>
    <n v="15784209"/>
    <n v="497"/>
    <s v="France"/>
    <s v="Male"/>
    <n v="47"/>
    <n v="6"/>
    <n v="0"/>
    <n v="1"/>
    <n v="1"/>
    <x v="1"/>
    <n v="90055.08"/>
    <x v="1"/>
    <x v="0"/>
    <n v="1"/>
    <x v="0"/>
    <n v="1"/>
    <n v="1"/>
  </r>
  <r>
    <n v="15810845"/>
    <n v="636"/>
    <s v="France"/>
    <s v="Male"/>
    <n v="42"/>
    <n v="2"/>
    <n v="0"/>
    <n v="2"/>
    <n v="1"/>
    <x v="1"/>
    <n v="55470.78"/>
    <x v="1"/>
    <x v="0"/>
    <n v="1"/>
    <x v="1"/>
    <n v="1"/>
    <n v="1"/>
  </r>
  <r>
    <n v="15567367"/>
    <n v="601"/>
    <s v="Germany"/>
    <s v="Female"/>
    <n v="42"/>
    <n v="9"/>
    <n v="133636.16"/>
    <n v="1"/>
    <n v="0"/>
    <x v="1"/>
    <n v="103315.74"/>
    <x v="1"/>
    <x v="0"/>
    <n v="1"/>
    <x v="0"/>
    <n v="1"/>
    <n v="1"/>
  </r>
  <r>
    <n v="15771977"/>
    <n v="730"/>
    <s v="France"/>
    <s v="Female"/>
    <n v="39"/>
    <n v="1"/>
    <n v="99010.67"/>
    <n v="1"/>
    <n v="1"/>
    <x v="0"/>
    <n v="194945.8"/>
    <x v="1"/>
    <x v="0"/>
    <n v="1"/>
    <x v="1"/>
    <n v="1"/>
    <n v="1"/>
  </r>
  <r>
    <n v="15732778"/>
    <n v="468"/>
    <s v="Germany"/>
    <s v="Male"/>
    <n v="29"/>
    <n v="1"/>
    <n v="111681.98"/>
    <n v="2"/>
    <n v="1"/>
    <x v="1"/>
    <n v="195711.16"/>
    <x v="1"/>
    <x v="0"/>
    <n v="1"/>
    <x v="1"/>
    <n v="0"/>
    <n v="1"/>
  </r>
  <r>
    <n v="15689614"/>
    <n v="687"/>
    <s v="Spain"/>
    <s v="Female"/>
    <n v="63"/>
    <n v="1"/>
    <n v="137715.66"/>
    <n v="1"/>
    <n v="1"/>
    <x v="1"/>
    <n v="37938.74"/>
    <x v="1"/>
    <x v="0"/>
    <n v="0"/>
    <x v="1"/>
    <n v="1"/>
    <n v="0"/>
  </r>
  <r>
    <n v="15566091"/>
    <n v="545"/>
    <s v="Spain"/>
    <s v="Female"/>
    <n v="32"/>
    <n v="4"/>
    <n v="0"/>
    <n v="1"/>
    <n v="1"/>
    <x v="0"/>
    <n v="94739.199999999997"/>
    <x v="1"/>
    <x v="0"/>
    <n v="1"/>
    <x v="0"/>
    <n v="1"/>
    <n v="1"/>
  </r>
  <r>
    <n v="15715951"/>
    <n v="562"/>
    <s v="France"/>
    <s v="Male"/>
    <n v="42"/>
    <n v="2"/>
    <n v="100238.35"/>
    <n v="1"/>
    <n v="0"/>
    <x v="0"/>
    <n v="86797.41"/>
    <x v="1"/>
    <x v="0"/>
    <n v="1"/>
    <x v="1"/>
    <n v="1"/>
    <n v="1"/>
  </r>
  <r>
    <n v="15628303"/>
    <n v="738"/>
    <s v="Spain"/>
    <s v="Male"/>
    <n v="35"/>
    <n v="3"/>
    <n v="0"/>
    <n v="1"/>
    <n v="1"/>
    <x v="1"/>
    <n v="15650.73"/>
    <x v="1"/>
    <x v="0"/>
    <n v="0"/>
    <x v="1"/>
    <n v="1"/>
    <n v="1"/>
  </r>
  <r>
    <n v="15724944"/>
    <n v="663"/>
    <s v="France"/>
    <s v="Male"/>
    <n v="34"/>
    <n v="7"/>
    <n v="0"/>
    <n v="2"/>
    <n v="1"/>
    <x v="1"/>
    <n v="180427.24"/>
    <x v="1"/>
    <x v="0"/>
    <n v="1"/>
    <x v="0"/>
    <n v="1"/>
    <n v="1"/>
  </r>
  <r>
    <n v="15774510"/>
    <n v="714"/>
    <s v="France"/>
    <s v="Female"/>
    <n v="31"/>
    <n v="4"/>
    <n v="125169.26"/>
    <n v="1"/>
    <n v="1"/>
    <x v="1"/>
    <n v="106636.89"/>
    <x v="1"/>
    <x v="0"/>
    <n v="1"/>
    <x v="0"/>
    <n v="1"/>
    <n v="1"/>
  </r>
  <r>
    <n v="15786170"/>
    <n v="659"/>
    <s v="France"/>
    <s v="Male"/>
    <n v="31"/>
    <n v="4"/>
    <n v="118342.26"/>
    <n v="1"/>
    <n v="0"/>
    <x v="0"/>
    <n v="161574.19"/>
    <x v="1"/>
    <x v="0"/>
    <n v="1"/>
    <x v="0"/>
    <n v="1"/>
    <n v="1"/>
  </r>
  <r>
    <n v="15782390"/>
    <n v="621"/>
    <s v="France"/>
    <s v="Female"/>
    <n v="40"/>
    <n v="6"/>
    <n v="0"/>
    <n v="1"/>
    <n v="1"/>
    <x v="0"/>
    <n v="155155.25"/>
    <x v="1"/>
    <x v="0"/>
    <n v="1"/>
    <x v="0"/>
    <n v="1"/>
    <n v="1"/>
  </r>
  <r>
    <n v="15586310"/>
    <n v="578"/>
    <s v="France"/>
    <s v="Male"/>
    <n v="30"/>
    <n v="4"/>
    <n v="169462.09"/>
    <n v="1"/>
    <n v="1"/>
    <x v="0"/>
    <n v="112187.11"/>
    <x v="1"/>
    <x v="0"/>
    <n v="1"/>
    <x v="0"/>
    <n v="0"/>
    <n v="1"/>
  </r>
  <r>
    <n v="15568240"/>
    <n v="492"/>
    <s v="Germany"/>
    <s v="Female"/>
    <n v="30"/>
    <n v="10"/>
    <n v="77168.87"/>
    <n v="2"/>
    <n v="0"/>
    <x v="1"/>
    <n v="146700.22"/>
    <x v="1"/>
    <x v="0"/>
    <n v="1"/>
    <x v="0"/>
    <n v="0"/>
    <n v="1"/>
  </r>
  <r>
    <n v="15634632"/>
    <n v="711"/>
    <s v="France"/>
    <s v="Male"/>
    <n v="38"/>
    <n v="3"/>
    <n v="0"/>
    <n v="2"/>
    <n v="1"/>
    <x v="0"/>
    <n v="68487.509999999995"/>
    <x v="1"/>
    <x v="0"/>
    <n v="1"/>
    <x v="1"/>
    <n v="1"/>
    <n v="1"/>
  </r>
  <r>
    <n v="15692926"/>
    <n v="498"/>
    <s v="Germany"/>
    <s v="Male"/>
    <n v="25"/>
    <n v="8"/>
    <n v="121702.73"/>
    <n v="1"/>
    <n v="1"/>
    <x v="1"/>
    <n v="132210.49"/>
    <x v="1"/>
    <x v="0"/>
    <n v="1"/>
    <x v="0"/>
    <n v="0"/>
    <n v="1"/>
  </r>
  <r>
    <n v="15659098"/>
    <n v="669"/>
    <s v="France"/>
    <s v="Male"/>
    <n v="30"/>
    <n v="7"/>
    <n v="95128.86"/>
    <n v="1"/>
    <n v="0"/>
    <x v="0"/>
    <n v="19799.259999999998"/>
    <x v="1"/>
    <x v="0"/>
    <n v="0"/>
    <x v="0"/>
    <n v="0"/>
    <n v="1"/>
  </r>
  <r>
    <n v="15630910"/>
    <n v="800"/>
    <s v="France"/>
    <s v="Female"/>
    <n v="49"/>
    <n v="7"/>
    <n v="108007.36"/>
    <n v="1"/>
    <n v="0"/>
    <x v="0"/>
    <n v="47125.11"/>
    <x v="1"/>
    <x v="0"/>
    <n v="1"/>
    <x v="0"/>
    <n v="1"/>
    <n v="1"/>
  </r>
  <r>
    <n v="15726234"/>
    <n v="708"/>
    <s v="Spain"/>
    <s v="Female"/>
    <n v="41"/>
    <n v="5"/>
    <n v="0"/>
    <n v="1"/>
    <n v="0"/>
    <x v="1"/>
    <n v="157003.99"/>
    <x v="1"/>
    <x v="0"/>
    <n v="1"/>
    <x v="0"/>
    <n v="1"/>
    <n v="1"/>
  </r>
  <r>
    <n v="15768193"/>
    <n v="585"/>
    <s v="Germany"/>
    <s v="Male"/>
    <n v="36"/>
    <n v="5"/>
    <n v="146050.97"/>
    <n v="2"/>
    <n v="0"/>
    <x v="0"/>
    <n v="86424.57"/>
    <x v="1"/>
    <x v="0"/>
    <n v="1"/>
    <x v="0"/>
    <n v="1"/>
    <n v="1"/>
  </r>
  <r>
    <n v="15747867"/>
    <n v="583"/>
    <s v="France"/>
    <s v="Male"/>
    <n v="24"/>
    <n v="9"/>
    <n v="135125.28"/>
    <n v="1"/>
    <n v="0"/>
    <x v="0"/>
    <n v="89801.9"/>
    <x v="1"/>
    <x v="0"/>
    <n v="1"/>
    <x v="0"/>
    <n v="0"/>
    <n v="1"/>
  </r>
  <r>
    <n v="15766908"/>
    <n v="488"/>
    <s v="Germany"/>
    <s v="Male"/>
    <n v="32"/>
    <n v="3"/>
    <n v="114540.38"/>
    <n v="1"/>
    <n v="1"/>
    <x v="0"/>
    <n v="92568.07"/>
    <x v="1"/>
    <x v="0"/>
    <n v="1"/>
    <x v="1"/>
    <n v="1"/>
    <n v="1"/>
  </r>
  <r>
    <n v="15587421"/>
    <n v="687"/>
    <s v="Germany"/>
    <s v="Female"/>
    <n v="34"/>
    <n v="7"/>
    <n v="111388.18"/>
    <n v="2"/>
    <n v="1"/>
    <x v="0"/>
    <n v="148564.76"/>
    <x v="1"/>
    <x v="0"/>
    <n v="1"/>
    <x v="0"/>
    <n v="1"/>
    <n v="1"/>
  </r>
  <r>
    <n v="15678910"/>
    <n v="680"/>
    <s v="France"/>
    <s v="Female"/>
    <n v="30"/>
    <n v="8"/>
    <n v="141441.75"/>
    <n v="1"/>
    <n v="1"/>
    <x v="1"/>
    <n v="16278.97"/>
    <x v="1"/>
    <x v="0"/>
    <n v="0"/>
    <x v="0"/>
    <n v="0"/>
    <n v="1"/>
  </r>
  <r>
    <n v="15589030"/>
    <n v="649"/>
    <s v="France"/>
    <s v="Male"/>
    <n v="47"/>
    <n v="1"/>
    <n v="0"/>
    <n v="2"/>
    <n v="1"/>
    <x v="1"/>
    <n v="145593.85"/>
    <x v="1"/>
    <x v="0"/>
    <n v="1"/>
    <x v="1"/>
    <n v="1"/>
    <n v="1"/>
  </r>
  <r>
    <n v="15767432"/>
    <n v="711"/>
    <s v="France"/>
    <s v="Female"/>
    <n v="25"/>
    <n v="7"/>
    <n v="0"/>
    <n v="3"/>
    <n v="1"/>
    <x v="1"/>
    <n v="9679.2800000000007"/>
    <x v="1"/>
    <x v="1"/>
    <n v="0"/>
    <x v="0"/>
    <n v="0"/>
    <n v="1"/>
  </r>
  <r>
    <n v="15636731"/>
    <n v="714"/>
    <s v="Germany"/>
    <s v="Female"/>
    <n v="36"/>
    <n v="1"/>
    <n v="101609.01"/>
    <n v="2"/>
    <n v="1"/>
    <x v="1"/>
    <n v="447.73"/>
    <x v="1"/>
    <x v="0"/>
    <n v="0"/>
    <x v="1"/>
    <n v="1"/>
    <n v="1"/>
  </r>
  <r>
    <n v="15630053"/>
    <n v="656"/>
    <s v="France"/>
    <s v="Male"/>
    <n v="45"/>
    <n v="5"/>
    <n v="127864.4"/>
    <n v="1"/>
    <n v="1"/>
    <x v="0"/>
    <n v="87107.57"/>
    <x v="1"/>
    <x v="0"/>
    <n v="1"/>
    <x v="0"/>
    <n v="1"/>
    <n v="1"/>
  </r>
  <r>
    <n v="15651001"/>
    <n v="725"/>
    <s v="Germany"/>
    <s v="Female"/>
    <n v="39"/>
    <n v="5"/>
    <n v="116803.8"/>
    <n v="1"/>
    <n v="1"/>
    <x v="0"/>
    <n v="124052.97"/>
    <x v="1"/>
    <x v="0"/>
    <n v="1"/>
    <x v="0"/>
    <n v="1"/>
    <n v="1"/>
  </r>
  <r>
    <n v="15723654"/>
    <n v="773"/>
    <s v="France"/>
    <s v="Male"/>
    <n v="25"/>
    <n v="2"/>
    <n v="135903.32999999999"/>
    <n v="1"/>
    <n v="1"/>
    <x v="0"/>
    <n v="73656.38"/>
    <x v="1"/>
    <x v="0"/>
    <n v="1"/>
    <x v="1"/>
    <n v="0"/>
    <n v="1"/>
  </r>
  <r>
    <n v="15740476"/>
    <n v="659"/>
    <s v="Germany"/>
    <s v="Female"/>
    <n v="32"/>
    <n v="3"/>
    <n v="150923.74"/>
    <n v="2"/>
    <n v="0"/>
    <x v="1"/>
    <n v="174652.51"/>
    <x v="1"/>
    <x v="0"/>
    <n v="1"/>
    <x v="1"/>
    <n v="1"/>
    <n v="1"/>
  </r>
  <r>
    <n v="15724282"/>
    <n v="540"/>
    <s v="Germany"/>
    <s v="Male"/>
    <n v="44"/>
    <n v="3"/>
    <n v="164113.04"/>
    <n v="2"/>
    <n v="1"/>
    <x v="1"/>
    <n v="12120.79"/>
    <x v="1"/>
    <x v="0"/>
    <n v="0"/>
    <x v="1"/>
    <n v="1"/>
    <n v="1"/>
  </r>
  <r>
    <n v="15624729"/>
    <n v="594"/>
    <s v="France"/>
    <s v="Male"/>
    <n v="27"/>
    <n v="0"/>
    <n v="197041.8"/>
    <n v="1"/>
    <n v="0"/>
    <x v="0"/>
    <n v="151912.49"/>
    <x v="1"/>
    <x v="0"/>
    <n v="1"/>
    <x v="1"/>
    <n v="0"/>
    <n v="1"/>
  </r>
  <r>
    <n v="15728505"/>
    <n v="601"/>
    <s v="France"/>
    <s v="Male"/>
    <n v="44"/>
    <n v="1"/>
    <n v="100486.18"/>
    <n v="2"/>
    <n v="1"/>
    <x v="1"/>
    <n v="62678.53"/>
    <x v="1"/>
    <x v="0"/>
    <n v="1"/>
    <x v="1"/>
    <n v="1"/>
    <n v="1"/>
  </r>
  <r>
    <n v="15647099"/>
    <n v="633"/>
    <s v="France"/>
    <s v="Female"/>
    <n v="37"/>
    <n v="9"/>
    <n v="156091.97"/>
    <n v="1"/>
    <n v="1"/>
    <x v="0"/>
    <n v="72008.61"/>
    <x v="1"/>
    <x v="0"/>
    <n v="1"/>
    <x v="0"/>
    <n v="1"/>
    <n v="1"/>
  </r>
  <r>
    <n v="15731522"/>
    <n v="771"/>
    <s v="Spain"/>
    <s v="Female"/>
    <n v="67"/>
    <n v="8"/>
    <n v="0"/>
    <n v="2"/>
    <n v="1"/>
    <x v="1"/>
    <n v="51219.8"/>
    <x v="1"/>
    <x v="0"/>
    <n v="1"/>
    <x v="0"/>
    <n v="1"/>
    <n v="0"/>
  </r>
  <r>
    <n v="15690452"/>
    <n v="605"/>
    <s v="France"/>
    <s v="Male"/>
    <n v="52"/>
    <n v="1"/>
    <n v="63349.75"/>
    <n v="1"/>
    <n v="1"/>
    <x v="0"/>
    <n v="108887.44"/>
    <x v="1"/>
    <x v="0"/>
    <n v="1"/>
    <x v="1"/>
    <n v="1"/>
    <n v="1"/>
  </r>
  <r>
    <n v="15644572"/>
    <n v="501"/>
    <s v="France"/>
    <s v="Male"/>
    <n v="40"/>
    <n v="4"/>
    <n v="125832.2"/>
    <n v="1"/>
    <n v="1"/>
    <x v="1"/>
    <n v="100433.83"/>
    <x v="1"/>
    <x v="0"/>
    <n v="1"/>
    <x v="0"/>
    <n v="1"/>
    <n v="1"/>
  </r>
  <r>
    <n v="15754849"/>
    <n v="776"/>
    <s v="Germany"/>
    <s v="Female"/>
    <n v="32"/>
    <n v="4"/>
    <n v="109421.13"/>
    <n v="2"/>
    <n v="1"/>
    <x v="1"/>
    <n v="126517.46"/>
    <x v="1"/>
    <x v="0"/>
    <n v="1"/>
    <x v="0"/>
    <n v="1"/>
    <n v="1"/>
  </r>
  <r>
    <n v="15785798"/>
    <n v="850"/>
    <s v="France"/>
    <s v="Male"/>
    <n v="40"/>
    <n v="9"/>
    <n v="0"/>
    <n v="2"/>
    <n v="0"/>
    <x v="1"/>
    <n v="119232.33"/>
    <x v="1"/>
    <x v="0"/>
    <n v="1"/>
    <x v="0"/>
    <n v="1"/>
    <n v="1"/>
  </r>
  <r>
    <n v="15697183"/>
    <n v="685"/>
    <s v="Spain"/>
    <s v="Male"/>
    <n v="43"/>
    <n v="9"/>
    <n v="0"/>
    <n v="2"/>
    <n v="1"/>
    <x v="0"/>
    <n v="107811.28"/>
    <x v="1"/>
    <x v="0"/>
    <n v="1"/>
    <x v="0"/>
    <n v="1"/>
    <n v="1"/>
  </r>
  <r>
    <n v="15730059"/>
    <n v="638"/>
    <s v="Spain"/>
    <s v="Male"/>
    <n v="44"/>
    <n v="9"/>
    <n v="77637.350000000006"/>
    <n v="2"/>
    <n v="1"/>
    <x v="1"/>
    <n v="111346.22"/>
    <x v="1"/>
    <x v="0"/>
    <n v="1"/>
    <x v="0"/>
    <n v="1"/>
    <n v="1"/>
  </r>
  <r>
    <n v="15805449"/>
    <n v="594"/>
    <s v="France"/>
    <s v="Male"/>
    <n v="38"/>
    <n v="4"/>
    <n v="0"/>
    <n v="2"/>
    <n v="0"/>
    <x v="0"/>
    <n v="186884.04"/>
    <x v="1"/>
    <x v="0"/>
    <n v="1"/>
    <x v="0"/>
    <n v="1"/>
    <n v="1"/>
  </r>
  <r>
    <n v="15732628"/>
    <n v="745"/>
    <s v="France"/>
    <s v="Male"/>
    <n v="46"/>
    <n v="2"/>
    <n v="122220.19"/>
    <n v="1"/>
    <n v="1"/>
    <x v="1"/>
    <n v="118024.1"/>
    <x v="1"/>
    <x v="0"/>
    <n v="1"/>
    <x v="1"/>
    <n v="1"/>
    <n v="1"/>
  </r>
  <r>
    <n v="15586959"/>
    <n v="468"/>
    <s v="France"/>
    <s v="Female"/>
    <n v="42"/>
    <n v="5"/>
    <n v="0"/>
    <n v="2"/>
    <n v="1"/>
    <x v="0"/>
    <n v="125305.34"/>
    <x v="1"/>
    <x v="0"/>
    <n v="1"/>
    <x v="0"/>
    <n v="1"/>
    <n v="1"/>
  </r>
  <r>
    <n v="15806964"/>
    <n v="702"/>
    <s v="France"/>
    <s v="Male"/>
    <n v="45"/>
    <n v="0"/>
    <n v="80793.58"/>
    <n v="1"/>
    <n v="1"/>
    <x v="1"/>
    <n v="27474.81"/>
    <x v="1"/>
    <x v="0"/>
    <n v="0"/>
    <x v="1"/>
    <n v="1"/>
    <n v="1"/>
  </r>
  <r>
    <n v="15575024"/>
    <n v="503"/>
    <s v="France"/>
    <s v="Male"/>
    <n v="29"/>
    <n v="3"/>
    <n v="0"/>
    <n v="2"/>
    <n v="1"/>
    <x v="1"/>
    <n v="143954.99"/>
    <x v="1"/>
    <x v="0"/>
    <n v="1"/>
    <x v="1"/>
    <n v="0"/>
    <n v="1"/>
  </r>
  <r>
    <n v="15804771"/>
    <n v="614"/>
    <s v="France"/>
    <s v="Male"/>
    <n v="51"/>
    <n v="4"/>
    <n v="40685.919999999998"/>
    <n v="1"/>
    <n v="1"/>
    <x v="1"/>
    <n v="46775.28"/>
    <x v="1"/>
    <x v="0"/>
    <n v="1"/>
    <x v="0"/>
    <n v="1"/>
    <n v="1"/>
  </r>
  <r>
    <n v="15745196"/>
    <n v="571"/>
    <s v="France"/>
    <s v="Female"/>
    <n v="35"/>
    <n v="8"/>
    <n v="0"/>
    <n v="2"/>
    <n v="0"/>
    <x v="0"/>
    <n v="84569.13"/>
    <x v="1"/>
    <x v="0"/>
    <n v="1"/>
    <x v="0"/>
    <n v="1"/>
    <n v="1"/>
  </r>
  <r>
    <n v="15668747"/>
    <n v="702"/>
    <s v="France"/>
    <s v="Female"/>
    <n v="46"/>
    <n v="9"/>
    <n v="98444.19"/>
    <n v="1"/>
    <n v="0"/>
    <x v="1"/>
    <n v="109563.28"/>
    <x v="1"/>
    <x v="0"/>
    <n v="1"/>
    <x v="0"/>
    <n v="1"/>
    <n v="1"/>
  </r>
  <r>
    <n v="15811127"/>
    <n v="521"/>
    <s v="France"/>
    <s v="Male"/>
    <n v="35"/>
    <n v="6"/>
    <n v="96423.84"/>
    <n v="1"/>
    <n v="1"/>
    <x v="0"/>
    <n v="10488.44"/>
    <x v="1"/>
    <x v="0"/>
    <n v="0"/>
    <x v="0"/>
    <n v="1"/>
    <n v="1"/>
  </r>
  <r>
    <n v="15602312"/>
    <n v="605"/>
    <s v="Spain"/>
    <s v="Male"/>
    <n v="33"/>
    <n v="5"/>
    <n v="150092.79999999999"/>
    <n v="1"/>
    <n v="0"/>
    <x v="0"/>
    <n v="71862.789999999994"/>
    <x v="1"/>
    <x v="0"/>
    <n v="1"/>
    <x v="0"/>
    <n v="1"/>
    <n v="1"/>
  </r>
  <r>
    <n v="15709295"/>
    <n v="697"/>
    <s v="Spain"/>
    <s v="Female"/>
    <n v="25"/>
    <n v="5"/>
    <n v="82931.850000000006"/>
    <n v="2"/>
    <n v="1"/>
    <x v="1"/>
    <n v="128373.88"/>
    <x v="1"/>
    <x v="0"/>
    <n v="1"/>
    <x v="0"/>
    <n v="0"/>
    <n v="1"/>
  </r>
  <r>
    <n v="15770811"/>
    <n v="519"/>
    <s v="France"/>
    <s v="Male"/>
    <n v="36"/>
    <n v="9"/>
    <n v="0"/>
    <n v="2"/>
    <n v="0"/>
    <x v="1"/>
    <n v="145562.4"/>
    <x v="1"/>
    <x v="0"/>
    <n v="1"/>
    <x v="0"/>
    <n v="1"/>
    <n v="1"/>
  </r>
  <r>
    <n v="15725511"/>
    <n v="559"/>
    <s v="France"/>
    <s v="Female"/>
    <n v="31"/>
    <n v="3"/>
    <n v="127070.73"/>
    <n v="1"/>
    <n v="0"/>
    <x v="1"/>
    <n v="160941.78"/>
    <x v="1"/>
    <x v="0"/>
    <n v="1"/>
    <x v="1"/>
    <n v="1"/>
    <n v="1"/>
  </r>
  <r>
    <n v="15653857"/>
    <n v="498"/>
    <s v="France"/>
    <s v="Male"/>
    <n v="34"/>
    <n v="2"/>
    <n v="0"/>
    <n v="2"/>
    <n v="1"/>
    <x v="1"/>
    <n v="148528.24"/>
    <x v="1"/>
    <x v="0"/>
    <n v="1"/>
    <x v="1"/>
    <n v="1"/>
    <n v="1"/>
  </r>
  <r>
    <n v="15708608"/>
    <n v="799"/>
    <s v="France"/>
    <s v="Female"/>
    <n v="22"/>
    <n v="8"/>
    <n v="174185.98"/>
    <n v="2"/>
    <n v="0"/>
    <x v="1"/>
    <n v="192633.85"/>
    <x v="1"/>
    <x v="0"/>
    <n v="1"/>
    <x v="0"/>
    <n v="0"/>
    <n v="1"/>
  </r>
  <r>
    <n v="15736112"/>
    <n v="519"/>
    <s v="Spain"/>
    <s v="Female"/>
    <n v="57"/>
    <n v="2"/>
    <n v="119035.35"/>
    <n v="2"/>
    <n v="1"/>
    <x v="1"/>
    <n v="29871.79"/>
    <x v="1"/>
    <x v="0"/>
    <n v="0"/>
    <x v="1"/>
    <n v="1"/>
    <n v="0"/>
  </r>
  <r>
    <n v="15788448"/>
    <n v="490"/>
    <s v="Spain"/>
    <s v="Male"/>
    <n v="31"/>
    <n v="3"/>
    <n v="145260.23000000001"/>
    <n v="1"/>
    <n v="0"/>
    <x v="1"/>
    <n v="114066.77"/>
    <x v="1"/>
    <x v="0"/>
    <n v="1"/>
    <x v="1"/>
    <n v="1"/>
    <n v="1"/>
  </r>
  <r>
    <n v="15595766"/>
    <n v="527"/>
    <s v="Spain"/>
    <s v="Male"/>
    <n v="37"/>
    <n v="5"/>
    <n v="93722.73"/>
    <n v="2"/>
    <n v="1"/>
    <x v="1"/>
    <n v="139093.73000000001"/>
    <x v="1"/>
    <x v="0"/>
    <n v="1"/>
    <x v="0"/>
    <n v="1"/>
    <n v="1"/>
  </r>
  <r>
    <n v="15641122"/>
    <n v="684"/>
    <s v="France"/>
    <s v="Male"/>
    <n v="30"/>
    <n v="2"/>
    <n v="0"/>
    <n v="2"/>
    <n v="1"/>
    <x v="0"/>
    <n v="83473.820000000007"/>
    <x v="1"/>
    <x v="0"/>
    <n v="1"/>
    <x v="1"/>
    <n v="0"/>
    <n v="1"/>
  </r>
  <r>
    <n v="15576313"/>
    <n v="486"/>
    <s v="Germany"/>
    <s v="Female"/>
    <n v="40"/>
    <n v="9"/>
    <n v="71340.09"/>
    <n v="1"/>
    <n v="1"/>
    <x v="0"/>
    <n v="76192.210000000006"/>
    <x v="1"/>
    <x v="0"/>
    <n v="1"/>
    <x v="0"/>
    <n v="1"/>
    <n v="1"/>
  </r>
  <r>
    <n v="15799515"/>
    <n v="652"/>
    <s v="France"/>
    <s v="Female"/>
    <n v="48"/>
    <n v="8"/>
    <n v="133297.24"/>
    <n v="1"/>
    <n v="1"/>
    <x v="0"/>
    <n v="77764.37"/>
    <x v="1"/>
    <x v="0"/>
    <n v="1"/>
    <x v="0"/>
    <n v="1"/>
    <n v="1"/>
  </r>
  <r>
    <n v="15705512"/>
    <n v="668"/>
    <s v="Germany"/>
    <s v="Female"/>
    <n v="37"/>
    <n v="6"/>
    <n v="167864.4"/>
    <n v="1"/>
    <n v="1"/>
    <x v="0"/>
    <n v="115638.29"/>
    <x v="1"/>
    <x v="0"/>
    <n v="1"/>
    <x v="0"/>
    <n v="1"/>
    <n v="1"/>
  </r>
  <r>
    <n v="15607178"/>
    <n v="850"/>
    <s v="Germany"/>
    <s v="Male"/>
    <n v="38"/>
    <n v="3"/>
    <n v="54901.01"/>
    <n v="1"/>
    <n v="1"/>
    <x v="1"/>
    <n v="140075.54999999999"/>
    <x v="1"/>
    <x v="0"/>
    <n v="1"/>
    <x v="1"/>
    <n v="1"/>
    <n v="1"/>
  </r>
  <r>
    <n v="15717046"/>
    <n v="741"/>
    <s v="Spain"/>
    <s v="Male"/>
    <n v="53"/>
    <n v="3"/>
    <n v="0"/>
    <n v="2"/>
    <n v="1"/>
    <x v="1"/>
    <n v="38913.68"/>
    <x v="1"/>
    <x v="0"/>
    <n v="0"/>
    <x v="1"/>
    <n v="1"/>
    <n v="1"/>
  </r>
  <r>
    <n v="15803716"/>
    <n v="706"/>
    <s v="Spain"/>
    <s v="Male"/>
    <n v="28"/>
    <n v="3"/>
    <n v="0"/>
    <n v="2"/>
    <n v="0"/>
    <x v="1"/>
    <n v="181543.67"/>
    <x v="1"/>
    <x v="0"/>
    <n v="1"/>
    <x v="1"/>
    <n v="0"/>
    <n v="1"/>
  </r>
  <r>
    <n v="15684484"/>
    <n v="543"/>
    <s v="France"/>
    <s v="Male"/>
    <n v="22"/>
    <n v="8"/>
    <n v="0"/>
    <n v="2"/>
    <n v="0"/>
    <x v="0"/>
    <n v="127587.22"/>
    <x v="1"/>
    <x v="0"/>
    <n v="1"/>
    <x v="0"/>
    <n v="0"/>
    <n v="1"/>
  </r>
  <r>
    <n v="15748936"/>
    <n v="709"/>
    <s v="Spain"/>
    <s v="Female"/>
    <n v="45"/>
    <n v="2"/>
    <n v="0"/>
    <n v="2"/>
    <n v="0"/>
    <x v="1"/>
    <n v="162922.65"/>
    <x v="1"/>
    <x v="0"/>
    <n v="1"/>
    <x v="1"/>
    <n v="1"/>
    <n v="1"/>
  </r>
  <r>
    <n v="15721024"/>
    <n v="642"/>
    <s v="France"/>
    <s v="Male"/>
    <n v="26"/>
    <n v="0"/>
    <n v="0"/>
    <n v="1"/>
    <n v="0"/>
    <x v="0"/>
    <n v="47472.68"/>
    <x v="1"/>
    <x v="0"/>
    <n v="1"/>
    <x v="1"/>
    <n v="0"/>
    <n v="1"/>
  </r>
  <r>
    <n v="15657566"/>
    <n v="634"/>
    <s v="Germany"/>
    <s v="Male"/>
    <n v="24"/>
    <n v="8"/>
    <n v="103097.85"/>
    <n v="1"/>
    <n v="1"/>
    <x v="1"/>
    <n v="157577.29"/>
    <x v="1"/>
    <x v="0"/>
    <n v="1"/>
    <x v="0"/>
    <n v="0"/>
    <n v="1"/>
  </r>
  <r>
    <n v="15628034"/>
    <n v="629"/>
    <s v="France"/>
    <s v="Female"/>
    <n v="37"/>
    <n v="6"/>
    <n v="129101.3"/>
    <n v="1"/>
    <n v="1"/>
    <x v="1"/>
    <n v="23971.33"/>
    <x v="1"/>
    <x v="0"/>
    <n v="0"/>
    <x v="0"/>
    <n v="1"/>
    <n v="1"/>
  </r>
  <r>
    <n v="15641009"/>
    <n v="544"/>
    <s v="France"/>
    <s v="Male"/>
    <n v="37"/>
    <n v="3"/>
    <n v="84496.71"/>
    <n v="1"/>
    <n v="0"/>
    <x v="0"/>
    <n v="79972.09"/>
    <x v="1"/>
    <x v="0"/>
    <n v="1"/>
    <x v="1"/>
    <n v="1"/>
    <n v="1"/>
  </r>
  <r>
    <n v="15692132"/>
    <n v="717"/>
    <s v="Spain"/>
    <s v="Female"/>
    <n v="22"/>
    <n v="6"/>
    <n v="101060.25"/>
    <n v="1"/>
    <n v="0"/>
    <x v="1"/>
    <n v="84699.56"/>
    <x v="1"/>
    <x v="0"/>
    <n v="1"/>
    <x v="0"/>
    <n v="0"/>
    <n v="1"/>
  </r>
  <r>
    <n v="15810864"/>
    <n v="700"/>
    <s v="France"/>
    <s v="Female"/>
    <n v="82"/>
    <n v="2"/>
    <n v="0"/>
    <n v="2"/>
    <n v="0"/>
    <x v="1"/>
    <n v="182055.36"/>
    <x v="1"/>
    <x v="0"/>
    <n v="1"/>
    <x v="1"/>
    <n v="1"/>
    <n v="0"/>
  </r>
  <r>
    <n v="15790299"/>
    <n v="592"/>
    <s v="Spain"/>
    <s v="Male"/>
    <n v="37"/>
    <n v="9"/>
    <n v="0"/>
    <n v="3"/>
    <n v="1"/>
    <x v="1"/>
    <n v="10656.89"/>
    <x v="1"/>
    <x v="1"/>
    <n v="0"/>
    <x v="0"/>
    <n v="1"/>
    <n v="1"/>
  </r>
  <r>
    <n v="15668893"/>
    <n v="782"/>
    <s v="France"/>
    <s v="Male"/>
    <n v="39"/>
    <n v="8"/>
    <n v="0"/>
    <n v="2"/>
    <n v="1"/>
    <x v="1"/>
    <n v="33949.67"/>
    <x v="1"/>
    <x v="0"/>
    <n v="0"/>
    <x v="0"/>
    <n v="1"/>
    <n v="1"/>
  </r>
  <r>
    <n v="15746490"/>
    <n v="648"/>
    <s v="Spain"/>
    <s v="Female"/>
    <n v="53"/>
    <n v="6"/>
    <n v="111201.41"/>
    <n v="1"/>
    <n v="1"/>
    <x v="1"/>
    <n v="121542.29"/>
    <x v="1"/>
    <x v="0"/>
    <n v="1"/>
    <x v="0"/>
    <n v="1"/>
    <n v="1"/>
  </r>
  <r>
    <n v="15611325"/>
    <n v="682"/>
    <s v="Germany"/>
    <s v="Male"/>
    <n v="24"/>
    <n v="9"/>
    <n v="57929.81"/>
    <n v="2"/>
    <n v="0"/>
    <x v="0"/>
    <n v="53134.3"/>
    <x v="1"/>
    <x v="0"/>
    <n v="1"/>
    <x v="0"/>
    <n v="0"/>
    <n v="1"/>
  </r>
  <r>
    <n v="15606149"/>
    <n v="571"/>
    <s v="Germany"/>
    <s v="Female"/>
    <n v="66"/>
    <n v="9"/>
    <n v="111577.01"/>
    <n v="1"/>
    <n v="0"/>
    <x v="1"/>
    <n v="189271.9"/>
    <x v="1"/>
    <x v="0"/>
    <n v="1"/>
    <x v="0"/>
    <n v="1"/>
    <n v="0"/>
  </r>
  <r>
    <n v="15768104"/>
    <n v="788"/>
    <s v="Spain"/>
    <s v="Male"/>
    <n v="37"/>
    <n v="8"/>
    <n v="141541.25"/>
    <n v="1"/>
    <n v="0"/>
    <x v="0"/>
    <n v="66013.27"/>
    <x v="1"/>
    <x v="0"/>
    <n v="1"/>
    <x v="0"/>
    <n v="1"/>
    <n v="1"/>
  </r>
  <r>
    <n v="15685357"/>
    <n v="750"/>
    <s v="Spain"/>
    <s v="Female"/>
    <n v="36"/>
    <n v="8"/>
    <n v="112940.07"/>
    <n v="1"/>
    <n v="0"/>
    <x v="1"/>
    <n v="9855.81"/>
    <x v="1"/>
    <x v="0"/>
    <n v="0"/>
    <x v="0"/>
    <n v="1"/>
    <n v="1"/>
  </r>
  <r>
    <n v="15600781"/>
    <n v="699"/>
    <s v="Germany"/>
    <s v="Male"/>
    <n v="34"/>
    <n v="4"/>
    <n v="185173.81"/>
    <n v="2"/>
    <n v="1"/>
    <x v="0"/>
    <n v="120834.48"/>
    <x v="1"/>
    <x v="0"/>
    <n v="1"/>
    <x v="0"/>
    <n v="1"/>
    <n v="1"/>
  </r>
  <r>
    <n v="15763274"/>
    <n v="661"/>
    <s v="France"/>
    <s v="Male"/>
    <n v="48"/>
    <n v="3"/>
    <n v="120320.54"/>
    <n v="1"/>
    <n v="0"/>
    <x v="0"/>
    <n v="96463.25"/>
    <x v="1"/>
    <x v="0"/>
    <n v="1"/>
    <x v="1"/>
    <n v="1"/>
    <n v="1"/>
  </r>
  <r>
    <n v="15780628"/>
    <n v="633"/>
    <s v="France"/>
    <s v="Female"/>
    <n v="30"/>
    <n v="6"/>
    <n v="0"/>
    <n v="2"/>
    <n v="0"/>
    <x v="0"/>
    <n v="41642.29"/>
    <x v="1"/>
    <x v="0"/>
    <n v="0"/>
    <x v="0"/>
    <n v="0"/>
    <n v="1"/>
  </r>
  <r>
    <n v="15572265"/>
    <n v="646"/>
    <s v="Germany"/>
    <s v="Male"/>
    <n v="46"/>
    <n v="1"/>
    <n v="170826.55"/>
    <n v="2"/>
    <n v="1"/>
    <x v="0"/>
    <n v="45041.32"/>
    <x v="1"/>
    <x v="0"/>
    <n v="1"/>
    <x v="1"/>
    <n v="1"/>
    <n v="1"/>
  </r>
  <r>
    <n v="15676521"/>
    <n v="696"/>
    <s v="France"/>
    <s v="Female"/>
    <n v="31"/>
    <n v="8"/>
    <n v="0"/>
    <n v="2"/>
    <n v="0"/>
    <x v="0"/>
    <n v="191074.11"/>
    <x v="1"/>
    <x v="0"/>
    <n v="1"/>
    <x v="0"/>
    <n v="1"/>
    <n v="1"/>
  </r>
  <r>
    <n v="15582616"/>
    <n v="520"/>
    <s v="France"/>
    <s v="Female"/>
    <n v="38"/>
    <n v="4"/>
    <n v="0"/>
    <n v="2"/>
    <n v="1"/>
    <x v="0"/>
    <n v="56388.63"/>
    <x v="1"/>
    <x v="0"/>
    <n v="1"/>
    <x v="0"/>
    <n v="1"/>
    <n v="1"/>
  </r>
  <r>
    <n v="15787155"/>
    <n v="514"/>
    <s v="Spain"/>
    <s v="Male"/>
    <n v="30"/>
    <n v="7"/>
    <n v="0"/>
    <n v="1"/>
    <n v="0"/>
    <x v="1"/>
    <n v="125010.24000000001"/>
    <x v="1"/>
    <x v="0"/>
    <n v="1"/>
    <x v="0"/>
    <n v="0"/>
    <n v="1"/>
  </r>
  <r>
    <n v="15765297"/>
    <n v="766"/>
    <s v="Spain"/>
    <s v="Male"/>
    <n v="41"/>
    <n v="0"/>
    <n v="0"/>
    <n v="2"/>
    <n v="0"/>
    <x v="1"/>
    <n v="34283.230000000003"/>
    <x v="1"/>
    <x v="0"/>
    <n v="0"/>
    <x v="1"/>
    <n v="1"/>
    <n v="1"/>
  </r>
  <r>
    <n v="15599289"/>
    <n v="724"/>
    <s v="France"/>
    <s v="Female"/>
    <n v="37"/>
    <n v="10"/>
    <n v="68598.559999999998"/>
    <n v="1"/>
    <n v="1"/>
    <x v="0"/>
    <n v="157862.82"/>
    <x v="1"/>
    <x v="0"/>
    <n v="1"/>
    <x v="0"/>
    <n v="1"/>
    <n v="1"/>
  </r>
  <r>
    <n v="15625047"/>
    <n v="846"/>
    <s v="France"/>
    <s v="Female"/>
    <n v="38"/>
    <n v="5"/>
    <n v="0"/>
    <n v="1"/>
    <n v="1"/>
    <x v="1"/>
    <n v="187616.16"/>
    <x v="1"/>
    <x v="0"/>
    <n v="1"/>
    <x v="0"/>
    <n v="1"/>
    <n v="1"/>
  </r>
  <r>
    <n v="15633950"/>
    <n v="737"/>
    <s v="France"/>
    <s v="Male"/>
    <n v="41"/>
    <n v="1"/>
    <n v="101960.74"/>
    <n v="1"/>
    <n v="1"/>
    <x v="1"/>
    <n v="123547.28"/>
    <x v="1"/>
    <x v="0"/>
    <n v="1"/>
    <x v="1"/>
    <n v="1"/>
    <n v="1"/>
  </r>
  <r>
    <n v="15766205"/>
    <n v="550"/>
    <s v="Germany"/>
    <s v="Male"/>
    <n v="38"/>
    <n v="2"/>
    <n v="103391.38"/>
    <n v="1"/>
    <n v="0"/>
    <x v="1"/>
    <n v="90878.13"/>
    <x v="1"/>
    <x v="0"/>
    <n v="1"/>
    <x v="1"/>
    <n v="1"/>
    <n v="1"/>
  </r>
  <r>
    <n v="15672692"/>
    <n v="787"/>
    <s v="France"/>
    <s v="Female"/>
    <n v="42"/>
    <n v="10"/>
    <n v="145988.65"/>
    <n v="2"/>
    <n v="1"/>
    <x v="1"/>
    <n v="79510.37"/>
    <x v="1"/>
    <x v="0"/>
    <n v="1"/>
    <x v="0"/>
    <n v="1"/>
    <n v="1"/>
  </r>
  <r>
    <n v="15736816"/>
    <n v="756"/>
    <s v="Germany"/>
    <s v="Male"/>
    <n v="36"/>
    <n v="2"/>
    <n v="136815.64000000001"/>
    <n v="1"/>
    <n v="1"/>
    <x v="1"/>
    <n v="170041.95"/>
    <x v="1"/>
    <x v="0"/>
    <n v="1"/>
    <x v="1"/>
    <n v="1"/>
    <n v="1"/>
  </r>
  <r>
    <n v="15643696"/>
    <n v="611"/>
    <s v="France"/>
    <s v="Male"/>
    <n v="49"/>
    <n v="3"/>
    <n v="0"/>
    <n v="2"/>
    <n v="1"/>
    <x v="1"/>
    <n v="142917.54"/>
    <x v="1"/>
    <x v="0"/>
    <n v="1"/>
    <x v="1"/>
    <n v="1"/>
    <n v="1"/>
  </r>
  <r>
    <n v="15585215"/>
    <n v="763"/>
    <s v="France"/>
    <s v="Female"/>
    <n v="31"/>
    <n v="4"/>
    <n v="0"/>
    <n v="2"/>
    <n v="0"/>
    <x v="0"/>
    <n v="50404.72"/>
    <x v="1"/>
    <x v="0"/>
    <n v="1"/>
    <x v="0"/>
    <n v="1"/>
    <n v="1"/>
  </r>
  <r>
    <n v="15639788"/>
    <n v="577"/>
    <s v="France"/>
    <s v="Female"/>
    <n v="39"/>
    <n v="10"/>
    <n v="0"/>
    <n v="2"/>
    <n v="1"/>
    <x v="0"/>
    <n v="10553.31"/>
    <x v="1"/>
    <x v="0"/>
    <n v="0"/>
    <x v="0"/>
    <n v="1"/>
    <n v="1"/>
  </r>
  <r>
    <n v="15693683"/>
    <n v="814"/>
    <s v="Germany"/>
    <s v="Male"/>
    <n v="29"/>
    <n v="8"/>
    <n v="97086.399999999994"/>
    <n v="2"/>
    <n v="1"/>
    <x v="1"/>
    <n v="197276.13"/>
    <x v="1"/>
    <x v="0"/>
    <n v="1"/>
    <x v="0"/>
    <n v="0"/>
    <n v="1"/>
  </r>
  <r>
    <n v="15571002"/>
    <n v="706"/>
    <s v="France"/>
    <s v="Female"/>
    <n v="44"/>
    <n v="4"/>
    <n v="129605.99"/>
    <n v="1"/>
    <n v="0"/>
    <x v="0"/>
    <n v="69865.490000000005"/>
    <x v="1"/>
    <x v="0"/>
    <n v="1"/>
    <x v="0"/>
    <n v="1"/>
    <n v="1"/>
  </r>
  <r>
    <n v="15576256"/>
    <n v="582"/>
    <s v="France"/>
    <s v="Male"/>
    <n v="39"/>
    <n v="5"/>
    <n v="0"/>
    <n v="2"/>
    <n v="1"/>
    <x v="1"/>
    <n v="129892.93"/>
    <x v="1"/>
    <x v="0"/>
    <n v="1"/>
    <x v="0"/>
    <n v="1"/>
    <n v="1"/>
  </r>
  <r>
    <n v="15779659"/>
    <n v="625"/>
    <s v="France"/>
    <s v="Female"/>
    <n v="28"/>
    <n v="3"/>
    <n v="0"/>
    <n v="1"/>
    <n v="0"/>
    <x v="0"/>
    <n v="183646.41"/>
    <x v="1"/>
    <x v="0"/>
    <n v="1"/>
    <x v="1"/>
    <n v="0"/>
    <n v="1"/>
  </r>
  <r>
    <n v="15799217"/>
    <n v="791"/>
    <s v="Germany"/>
    <s v="Female"/>
    <n v="35"/>
    <n v="7"/>
    <n v="52436.2"/>
    <n v="1"/>
    <n v="1"/>
    <x v="0"/>
    <n v="161051.75"/>
    <x v="1"/>
    <x v="0"/>
    <n v="1"/>
    <x v="0"/>
    <n v="1"/>
    <n v="1"/>
  </r>
  <r>
    <n v="15765311"/>
    <n v="642"/>
    <s v="Spain"/>
    <s v="Male"/>
    <n v="34"/>
    <n v="8"/>
    <n v="0"/>
    <n v="1"/>
    <n v="1"/>
    <x v="0"/>
    <n v="72085.100000000006"/>
    <x v="1"/>
    <x v="0"/>
    <n v="1"/>
    <x v="0"/>
    <n v="1"/>
    <n v="1"/>
  </r>
  <r>
    <n v="15814275"/>
    <n v="685"/>
    <s v="France"/>
    <s v="Male"/>
    <n v="33"/>
    <n v="6"/>
    <n v="174912.72"/>
    <n v="1"/>
    <n v="1"/>
    <x v="1"/>
    <n v="43932.54"/>
    <x v="1"/>
    <x v="0"/>
    <n v="0"/>
    <x v="0"/>
    <n v="1"/>
    <n v="1"/>
  </r>
  <r>
    <n v="15752047"/>
    <n v="689"/>
    <s v="Germany"/>
    <s v="Male"/>
    <n v="33"/>
    <n v="2"/>
    <n v="161814.64000000001"/>
    <n v="2"/>
    <n v="1"/>
    <x v="0"/>
    <n v="169381.9"/>
    <x v="1"/>
    <x v="0"/>
    <n v="1"/>
    <x v="1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076258-E038-4CD0-AC16-83BFD5FA728A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D21" firstHeaderRow="1" firstDataRow="2" firstDataCol="1"/>
  <pivotFields count="12">
    <pivotField dataField="1" numFmtId="1" showAll="0"/>
    <pivotField showAll="0"/>
    <pivotField showAll="0"/>
    <pivotField showAll="0"/>
    <pivotField showAll="0"/>
    <pivotField numFmtId="1" showAll="0"/>
    <pivotField numFmtId="44" showAll="0"/>
    <pivotField numFmtId="1" showAll="0"/>
    <pivotField numFmtId="1" showAll="0"/>
    <pivotField axis="axisRow" numFmtId="1" showAll="0">
      <items count="3">
        <item n="Active = 0" x="0"/>
        <item n="Active = 1" x="1"/>
        <item t="default"/>
      </items>
    </pivotField>
    <pivotField showAll="0"/>
    <pivotField axis="axisCol" numFmtId="1" showAll="0">
      <items count="3">
        <item x="1"/>
        <item x="0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ActiveMember?" fld="0" subtotal="count" showDataAs="percentOfRow" baseField="3" baseItem="0" numFmtId="10"/>
  </dataFields>
  <formats count="1">
    <format dxfId="369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A48787-6CE9-4F1D-9FA3-ED8C76BD2D69}" name="PivotTable9" cacheId="4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K3:N5" firstHeaderRow="1" firstDataRow="2" firstDataCol="1"/>
  <pivotFields count="12">
    <pivotField dataField="1" numFmtId="1"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numFmtId="1" showAll="0"/>
    <pivotField numFmtId="44" showAll="0"/>
    <pivotField numFmtId="1" showAll="0"/>
    <pivotField numFmtId="1" showAll="0"/>
    <pivotField numFmtId="1" showAll="0"/>
    <pivotField showAll="0"/>
    <pivotField numFmtId="1" showAll="0"/>
  </pivotFields>
  <rowItems count="1">
    <i/>
  </rowItems>
  <colFields count="1">
    <field x="3"/>
  </colFields>
  <colItems count="3">
    <i>
      <x/>
    </i>
    <i>
      <x v="1"/>
    </i>
    <i>
      <x v="2"/>
    </i>
  </colItems>
  <dataFields count="1">
    <dataField name="Count of Customer_ID" fld="0" subtotal="count" showDataAs="percentOfRow" baseField="2" baseItem="0" numFmtId="10"/>
  </dataField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838875-1787-4071-8BD7-9FEAF51ED9B4}" name="PivotTable17" cacheId="3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K46:M48" firstHeaderRow="1" firstDataRow="2" firstDataCol="1"/>
  <pivotFields count="14">
    <pivotField dataField="1" numFmtId="1" showAll="0"/>
    <pivotField showAll="0"/>
    <pivotField showAll="0"/>
    <pivotField showAll="0"/>
    <pivotField showAll="0"/>
    <pivotField numFmtId="1" showAll="0"/>
    <pivotField numFmtId="44" showAll="0"/>
    <pivotField numFmtId="1" showAll="0"/>
    <pivotField numFmtId="1" showAll="0"/>
    <pivotField numFmtId="1" showAll="0"/>
    <pivotField showAll="0"/>
    <pivotField numFmtId="1" showAll="0"/>
    <pivotField showAll="0"/>
    <pivotField axis="axisCol" showAll="0">
      <items count="3">
        <item x="0"/>
        <item x="1"/>
        <item t="default"/>
      </items>
    </pivotField>
  </pivotFields>
  <rowItems count="1">
    <i/>
  </rowItems>
  <colFields count="1">
    <field x="13"/>
  </colFields>
  <colItems count="2">
    <i>
      <x/>
    </i>
    <i>
      <x v="1"/>
    </i>
  </colItems>
  <dataFields count="1">
    <dataField name="Count of Customer_ID" fld="0" subtotal="count" showDataAs="percentOfRow" baseField="2" baseItem="0" numFmtId="10"/>
  </dataField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9DE842-57CB-4DDC-84A0-7BB9C201B238}" name="PivotTable1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9:D43" firstHeaderRow="1" firstDataRow="2" firstDataCol="1"/>
  <pivotFields count="12">
    <pivotField dataField="1" numFmtId="1" showAll="0"/>
    <pivotField showAll="0"/>
    <pivotField showAll="0"/>
    <pivotField showAll="0"/>
    <pivotField showAll="0"/>
    <pivotField numFmtId="1" showAll="0"/>
    <pivotField numFmtId="44" showAll="0"/>
    <pivotField numFmtId="1" showAll="0"/>
    <pivotField axis="axisRow" numFmtId="1" showAll="0">
      <items count="3">
        <item n="0 has cr card" x="0"/>
        <item n="1 has cr card" x="1"/>
        <item t="default"/>
      </items>
    </pivotField>
    <pivotField numFmtId="1" showAll="0"/>
    <pivotField showAll="0"/>
    <pivotField axis="axisCol" numFmtId="1" showAll="0">
      <items count="3">
        <item x="1"/>
        <item x="0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r Card ?" fld="0" subtotal="count" showDataAs="percentOfRow" baseField="3" baseItem="0" numFmtId="10"/>
  </dataFields>
  <formats count="1">
    <format dxfId="369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87371E-F97A-4ABE-A308-2EDF061F3382}" name="PivotTable1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6:D50" firstHeaderRow="1" firstDataRow="2" firstDataCol="1"/>
  <pivotFields count="14">
    <pivotField dataField="1" numFmtId="1" showAll="0"/>
    <pivotField showAll="0"/>
    <pivotField showAll="0"/>
    <pivotField showAll="0"/>
    <pivotField showAll="0"/>
    <pivotField numFmtId="1" showAll="0"/>
    <pivotField numFmtId="44" showAll="0"/>
    <pivotField numFmtId="1" showAll="0"/>
    <pivotField numFmtId="1" showAll="0"/>
    <pivotField numFmtId="1" showAll="0"/>
    <pivotField showAll="0"/>
    <pivotField axis="axisCol" numFmtId="1" showAll="0">
      <items count="3">
        <item x="1"/>
        <item x="0"/>
        <item t="default"/>
      </items>
    </pivotField>
    <pivotField showAll="0"/>
    <pivotField axis="axisRow" showAll="0">
      <items count="3">
        <item n="0  - salary &lt;=" x="0"/>
        <item n="1 - salary &gt;" x="1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salary threshold" fld="0" subtotal="count" showDataAs="percentOfRow" baseField="13" baseItem="0" numFmtId="10"/>
  </dataFields>
  <formats count="2">
    <format dxfId="3699">
      <pivotArea dataOnly="0" labelOnly="1" grandCol="1" outline="0" fieldPosition="0"/>
    </format>
    <format dxfId="3698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751B3C-AEA8-40CB-B8C3-0EF107D388CF}" name="PivotTable1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Exit Bank">
  <location ref="A32:D36" firstHeaderRow="1" firstDataRow="2" firstDataCol="1"/>
  <pivotFields count="13">
    <pivotField dataField="1" numFmtId="1" showAll="0"/>
    <pivotField showAll="0"/>
    <pivotField showAll="0"/>
    <pivotField showAll="0"/>
    <pivotField showAll="0"/>
    <pivotField numFmtId="1" showAll="0"/>
    <pivotField numFmtId="44" showAll="0"/>
    <pivotField numFmtId="1" showAll="0"/>
    <pivotField numFmtId="1" showAll="0"/>
    <pivotField numFmtId="1" showAll="0"/>
    <pivotField showAll="0"/>
    <pivotField axis="axisCol" numFmtId="1" showAll="0">
      <items count="3">
        <item x="1"/>
        <item x="0"/>
        <item t="default"/>
      </items>
    </pivotField>
    <pivotField axis="axisRow" showAll="0">
      <items count="3">
        <item n="0 - has 1-2 product" x="0"/>
        <item n="1 - has 3-4 products" x="1"/>
        <item t="default"/>
      </items>
    </pivotField>
  </pivotFields>
  <rowFields count="1">
    <field x="12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3 or more prods" fld="0" subtotal="count" showDataAs="percentOfRow" baseField="3" baseItem="0" numFmtId="10"/>
  </dataFields>
  <formats count="1">
    <format dxfId="3700">
      <pivotArea dataOnly="0" labelOnly="1" grandCol="1" outline="0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53E3B6-5870-4871-82EE-C48943BDC553}" name="PivotTable13" cacheId="4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K39:M41" firstHeaderRow="1" firstDataRow="2" firstDataCol="1"/>
  <pivotFields count="12">
    <pivotField dataField="1" numFmtId="1" showAll="0"/>
    <pivotField showAll="0"/>
    <pivotField showAll="0"/>
    <pivotField showAll="0"/>
    <pivotField showAll="0"/>
    <pivotField numFmtId="1" showAll="0"/>
    <pivotField numFmtId="44" showAll="0"/>
    <pivotField numFmtId="1" showAll="0"/>
    <pivotField axis="axisCol" numFmtId="1" showAll="0">
      <items count="3">
        <item x="0"/>
        <item x="1"/>
        <item t="default"/>
      </items>
    </pivotField>
    <pivotField numFmtId="1" showAll="0"/>
    <pivotField showAll="0"/>
    <pivotField numFmtId="1" showAll="0"/>
  </pivotFields>
  <rowItems count="1">
    <i/>
  </rowItems>
  <colFields count="1">
    <field x="8"/>
  </colFields>
  <colItems count="2">
    <i>
      <x/>
    </i>
    <i>
      <x v="1"/>
    </i>
  </colItems>
  <dataFields count="1">
    <dataField name="Count of Customer_ID" fld="0" subtotal="count" showDataAs="percentOfRow" baseField="2" baseItem="0" numFmtId="10"/>
  </dataField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B853AE-EF5B-4DBE-8C61-198936792091}" name="PivotTable11" cacheId="4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K24:O26" firstHeaderRow="1" firstDataRow="2" firstDataCol="1"/>
  <pivotFields count="12">
    <pivotField dataField="1" numFmtId="1" showAll="0"/>
    <pivotField showAll="0"/>
    <pivotField showAll="0"/>
    <pivotField showAll="0"/>
    <pivotField showAll="0"/>
    <pivotField numFmtId="1" showAll="0"/>
    <pivotField numFmtId="44" showAll="0"/>
    <pivotField axis="axisCol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showAll="0"/>
    <pivotField numFmtId="1" showAll="0"/>
  </pivotFields>
  <rowItems count="1">
    <i/>
  </rowItems>
  <colFields count="1">
    <field x="7"/>
  </colFields>
  <colItems count="4">
    <i>
      <x/>
    </i>
    <i>
      <x v="1"/>
    </i>
    <i>
      <x v="2"/>
    </i>
    <i>
      <x v="3"/>
    </i>
  </colItems>
  <dataFields count="1">
    <dataField name="Count of Customer_ID" fld="0" subtotal="count" showDataAs="percentOfRow" baseField="2" baseItem="0" numFmtId="10"/>
  </dataField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AAA585-C5D0-486D-971C-C79C607BAB06}" name="PivotTable8" cacheId="4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K17:M19" firstHeaderRow="1" firstDataRow="2" firstDataCol="1"/>
  <pivotFields count="12">
    <pivotField dataField="1" numFmtId="1" showAll="0"/>
    <pivotField showAll="0"/>
    <pivotField showAll="0"/>
    <pivotField showAll="0"/>
    <pivotField showAll="0"/>
    <pivotField numFmtId="1" showAll="0"/>
    <pivotField numFmtId="44" showAll="0"/>
    <pivotField numFmtId="1" showAll="0"/>
    <pivotField numFmtId="1" showAll="0"/>
    <pivotField axis="axisCol" numFmtId="1" showAll="0">
      <items count="3">
        <item x="0"/>
        <item x="1"/>
        <item t="default"/>
      </items>
    </pivotField>
    <pivotField showAll="0"/>
    <pivotField numFmtId="1" showAll="0"/>
  </pivotFields>
  <rowItems count="1">
    <i/>
  </rowItems>
  <colFields count="1">
    <field x="9"/>
  </colFields>
  <colItems count="2">
    <i>
      <x/>
    </i>
    <i>
      <x v="1"/>
    </i>
  </colItems>
  <dataFields count="1">
    <dataField name="Count of Customer_ID" fld="0" subtotal="count" showDataAs="percentOfRow" baseField="2" baseItem="0" numFmtId="10"/>
  </dataField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18605E-0F26-45D2-B098-56406A474B02}" name="PivotTable7" cacheId="4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K10:N12" firstHeaderRow="1" firstDataRow="2" firstDataCol="1"/>
  <pivotFields count="12">
    <pivotField dataField="1" numFmtId="1"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numFmtId="1" showAll="0"/>
    <pivotField numFmtId="44" showAll="0"/>
    <pivotField numFmtId="1" showAll="0"/>
    <pivotField numFmtId="1" showAll="0"/>
    <pivotField numFmtId="1" showAll="0"/>
    <pivotField showAll="0"/>
    <pivotField numFmtId="1" showAll="0"/>
  </pivotFields>
  <rowItems count="1">
    <i/>
  </rowItems>
  <colFields count="1">
    <field x="2"/>
  </colFields>
  <colItems count="3">
    <i>
      <x/>
    </i>
    <i>
      <x v="1"/>
    </i>
    <i>
      <x v="2"/>
    </i>
  </colItems>
  <dataFields count="1">
    <dataField name="Count of Customer_ID" fld="0" subtotal="count" showDataAs="percentOfRow" baseField="2" baseItem="0" numFmtId="10"/>
  </dataField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8E90F3-48CD-4427-8961-B8527AD26A48}" name="PivotTable18" cacheId="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K53:M55" firstHeaderRow="1" firstDataRow="2" firstDataCol="1"/>
  <pivotFields count="15">
    <pivotField dataField="1" numFmtId="1" showAll="0"/>
    <pivotField showAll="0"/>
    <pivotField showAll="0"/>
    <pivotField showAll="0"/>
    <pivotField showAll="0"/>
    <pivotField numFmtId="1" showAll="0"/>
    <pivotField numFmtId="44" showAll="0"/>
    <pivotField numFmtId="1" showAll="0"/>
    <pivotField numFmtId="1" showAll="0"/>
    <pivotField numFmtId="1" showAll="0"/>
    <pivotField showAll="0"/>
    <pivotField numFmtId="1" showAll="0"/>
    <pivotField showAll="0"/>
    <pivotField showAll="0"/>
    <pivotField axis="axisCol" showAll="0">
      <items count="3">
        <item x="1"/>
        <item x="0"/>
        <item t="default"/>
      </items>
    </pivotField>
  </pivotFields>
  <rowItems count="1">
    <i/>
  </rowItems>
  <colFields count="1">
    <field x="14"/>
  </colFields>
  <colItems count="2">
    <i>
      <x/>
    </i>
    <i>
      <x v="1"/>
    </i>
  </colItems>
  <dataFields count="1">
    <dataField name="Count of Customer_ID" fld="0" subtotal="count" showDataAs="percentOfRow" baseField="2" baseItem="0" numFmtId="10"/>
  </dataField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2737BF-F3DD-432C-93B5-41F3269C077B}" name="PivotTable15" cacheId="5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K32:M34" firstHeaderRow="1" firstDataRow="2" firstDataCol="1"/>
  <pivotFields count="13">
    <pivotField dataField="1" numFmtId="1" showAll="0"/>
    <pivotField showAll="0"/>
    <pivotField showAll="0"/>
    <pivotField showAll="0"/>
    <pivotField showAll="0"/>
    <pivotField numFmtId="1" showAll="0"/>
    <pivotField numFmtId="44" showAll="0"/>
    <pivotField numFmtId="1" showAll="0"/>
    <pivotField numFmtId="1" showAll="0"/>
    <pivotField numFmtId="1" showAll="0"/>
    <pivotField showAll="0"/>
    <pivotField numFmtId="1" showAll="0"/>
    <pivotField axis="axisCol" showAll="0">
      <items count="3">
        <item x="0"/>
        <item x="1"/>
        <item t="default"/>
      </items>
    </pivotField>
  </pivotFields>
  <rowItems count="1">
    <i/>
  </rowItems>
  <colFields count="1">
    <field x="12"/>
  </colFields>
  <colItems count="2">
    <i>
      <x/>
    </i>
    <i>
      <x v="1"/>
    </i>
  </colItems>
  <dataFields count="1">
    <dataField name="Count of Customer_ID" fld="0" subtotal="count" showDataAs="percentOfRow" baseField="2" baseItem="0" numFmtId="10"/>
  </dataField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2E2868-ABF3-4B81-A1C4-335211D3CFCD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D15" firstHeaderRow="1" firstDataRow="2" firstDataCol="1"/>
  <pivotFields count="12">
    <pivotField dataField="1" numFmtId="1"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numFmtId="1" showAll="0"/>
    <pivotField numFmtId="44" showAll="0"/>
    <pivotField numFmtId="1" showAll="0"/>
    <pivotField numFmtId="1" showAll="0"/>
    <pivotField numFmtId="1" showAll="0"/>
    <pivotField showAll="0"/>
    <pivotField axis="axisCol" numFmtId="1" showAll="0">
      <items count="3">
        <item x="1"/>
        <item x="0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lient Country" fld="0" subtotal="count" showDataAs="percentOfRow" baseField="3" baseItem="0" numFmtId="10"/>
  </dataFields>
  <formats count="1">
    <format dxfId="370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03C8C2-99DB-453C-B82C-42AE89D5B9C7}" name="PivotTable1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3:D57" firstHeaderRow="1" firstDataRow="2" firstDataCol="1"/>
  <pivotFields count="15">
    <pivotField dataField="1" numFmtId="1" showAll="0"/>
    <pivotField showAll="0"/>
    <pivotField showAll="0"/>
    <pivotField showAll="0"/>
    <pivotField showAll="0"/>
    <pivotField numFmtId="1" showAll="0"/>
    <pivotField numFmtId="44" showAll="0"/>
    <pivotField numFmtId="1" showAll="0"/>
    <pivotField numFmtId="1" showAll="0"/>
    <pivotField numFmtId="1" showAll="0"/>
    <pivotField showAll="0"/>
    <pivotField axis="axisCol" numFmtId="1" showAll="0">
      <items count="3">
        <item x="1"/>
        <item x="0"/>
        <item t="default"/>
      </items>
    </pivotField>
    <pivotField showAll="0"/>
    <pivotField showAll="0"/>
    <pivotField axis="axisRow" showAll="0">
      <items count="3">
        <item n="0 - tenure GT" x="1"/>
        <item n="1 - tenure LE" x="0"/>
        <item t="default"/>
      </items>
    </pivotField>
  </pivotFields>
  <rowFields count="1">
    <field x="14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tenure lvl" fld="0" subtotal="count" showDataAs="percentOfRow" baseField="13" baseItem="0" numFmtId="10"/>
  </dataFields>
  <formats count="2">
    <format dxfId="3703">
      <pivotArea dataOnly="0" labelOnly="1" grandCol="1" outline="0" fieldPosition="0"/>
    </format>
    <format dxfId="370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8A46E7-CFC0-4301-A7F7-F066DE553075}" name="PivotTable10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4:D30" firstHeaderRow="1" firstDataRow="2" firstDataCol="1"/>
  <pivotFields count="12">
    <pivotField dataField="1" numFmtId="1" showAll="0"/>
    <pivotField showAll="0"/>
    <pivotField showAll="0"/>
    <pivotField showAll="0"/>
    <pivotField showAll="0"/>
    <pivotField numFmtId="1" showAll="0"/>
    <pivotField numFmtId="44" showAll="0"/>
    <pivotField axis="axisRow" numFmtId="1" showAll="0">
      <items count="5">
        <item n="1 Product" x="0"/>
        <item n="2 Products" x="2"/>
        <item n="3 Products" x="1"/>
        <item n="4 Products" x="3"/>
        <item t="default"/>
      </items>
    </pivotField>
    <pivotField numFmtId="1" showAll="0"/>
    <pivotField numFmtId="1" showAll="0"/>
    <pivotField showAll="0"/>
    <pivotField axis="axisCol" numFmtId="1" showAll="0">
      <items count="3">
        <item x="1"/>
        <item x="0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# products" fld="0" subtotal="count" showDataAs="percentOfRow" baseField="3" baseItem="0" numFmtId="10"/>
  </dataFields>
  <formats count="1">
    <format dxfId="370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97A340-88F3-43FC-9210-51CB77FA988F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8" firstHeaderRow="1" firstDataRow="2" firstDataCol="1"/>
  <pivotFields count="12">
    <pivotField dataField="1" numFmtId="1"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numFmtId="1" showAll="0"/>
    <pivotField numFmtId="44" showAll="0"/>
    <pivotField numFmtId="1" showAll="0"/>
    <pivotField numFmtId="1" showAll="0"/>
    <pivotField numFmtId="1" showAll="0"/>
    <pivotField showAll="0"/>
    <pivotField axis="axisCol" numFmtId="1" showAll="0">
      <items count="3">
        <item x="1"/>
        <item x="0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Gender to Exit" fld="0" subtotal="count" showDataAs="percentOfRow" baseField="3" baseItem="0" numFmtId="10"/>
  </dataFields>
  <formats count="1">
    <format dxfId="370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CD77A0-E85B-492C-A589-8B32D94A3226}" name="PivotTable20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3" firstHeaderRow="1" firstDataRow="2" firstDataCol="3"/>
  <pivotFields count="17">
    <pivotField dataField="1"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3+ products?"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sortType="de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9"/>
    <field x="14"/>
    <field x="12"/>
  </rowFields>
  <rowItems count="9">
    <i>
      <x/>
      <x/>
      <x/>
    </i>
    <i r="2">
      <x v="1"/>
    </i>
    <i r="1">
      <x v="1"/>
      <x/>
    </i>
    <i r="2">
      <x v="1"/>
    </i>
    <i>
      <x v="1"/>
      <x/>
      <x/>
    </i>
    <i r="2">
      <x v="1"/>
    </i>
    <i r="1">
      <x v="1"/>
      <x/>
    </i>
    <i r="2"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Customer_ID" fld="0" subtotal="count" showDataAs="percentOfRow" baseField="14" baseItem="0" numFmtId="10"/>
  </dataFields>
  <formats count="1">
    <format dxfId="3683">
      <pivotArea dataOnly="0" outline="0" fieldPosition="0">
        <references count="1">
          <reference field="12" count="1">
            <x v="1"/>
          </reference>
        </references>
      </pivotArea>
    </format>
  </formats>
  <conditionalFormats count="1">
    <conditionalFormat priority="2">
      <pivotAreas count="1">
        <pivotArea type="data" outline="0" collapsedLevelsAreSubtotals="1" fieldPosition="0">
          <references count="5">
            <reference field="4294967294" count="1" selected="0">
              <x v="0"/>
            </reference>
            <reference field="9" count="2" selected="0">
              <x v="0"/>
              <x v="1"/>
            </reference>
            <reference field="11" count="2" selected="0">
              <x v="0"/>
              <x v="1"/>
            </reference>
            <reference field="12" count="2" selected="0">
              <x v="0"/>
              <x v="1"/>
            </reference>
            <reference field="14" count="2" selected="0">
              <x v="0"/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44861B-9346-4B84-B3E5-24ACC3E034FD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J3:O13" firstHeaderRow="1" firstDataRow="2" firstDataCol="3"/>
  <pivotFields count="17">
    <pivotField dataField="1"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3+ products?"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sortType="de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9"/>
    <field x="14"/>
    <field x="12"/>
  </rowFields>
  <rowItems count="9">
    <i>
      <x/>
      <x/>
      <x/>
    </i>
    <i r="2">
      <x v="1"/>
    </i>
    <i r="1">
      <x v="1"/>
      <x/>
    </i>
    <i r="2">
      <x v="1"/>
    </i>
    <i>
      <x v="1"/>
      <x/>
      <x/>
    </i>
    <i r="2">
      <x v="1"/>
    </i>
    <i r="1">
      <x v="1"/>
      <x/>
    </i>
    <i r="2"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Customer_ID" fld="0" subtotal="count" baseField="14" baseItem="0"/>
  </dataFields>
  <formats count="12">
    <format dxfId="3695">
      <pivotArea dataOnly="0" outline="0" fieldPosition="0">
        <references count="1">
          <reference field="12" count="1">
            <x v="1"/>
          </reference>
        </references>
      </pivotArea>
    </format>
    <format dxfId="3694">
      <pivotArea outline="0" fieldPosition="0">
        <references count="1">
          <reference field="4294967294" count="1">
            <x v="0"/>
          </reference>
        </references>
      </pivotArea>
    </format>
    <format dxfId="3693">
      <pivotArea field="9" type="button" dataOnly="0" labelOnly="1" outline="0" axis="axisRow" fieldPosition="0"/>
    </format>
    <format dxfId="3692">
      <pivotArea field="14" type="button" dataOnly="0" labelOnly="1" outline="0" axis="axisRow" fieldPosition="1"/>
    </format>
    <format dxfId="3691">
      <pivotArea field="12" type="button" dataOnly="0" labelOnly="1" outline="0" axis="axisRow" fieldPosition="2"/>
    </format>
    <format dxfId="3690">
      <pivotArea dataOnly="0" labelOnly="1" outline="0" fieldPosition="0">
        <references count="1">
          <reference field="11" count="0"/>
        </references>
      </pivotArea>
    </format>
    <format dxfId="3689">
      <pivotArea dataOnly="0" labelOnly="1" grandCol="1" outline="0" fieldPosition="0"/>
    </format>
    <format dxfId="3688">
      <pivotArea field="9" type="button" dataOnly="0" labelOnly="1" outline="0" axis="axisRow" fieldPosition="0"/>
    </format>
    <format dxfId="3687">
      <pivotArea field="14" type="button" dataOnly="0" labelOnly="1" outline="0" axis="axisRow" fieldPosition="1"/>
    </format>
    <format dxfId="3686">
      <pivotArea field="12" type="button" dataOnly="0" labelOnly="1" outline="0" axis="axisRow" fieldPosition="2"/>
    </format>
    <format dxfId="3685">
      <pivotArea dataOnly="0" labelOnly="1" outline="0" fieldPosition="0">
        <references count="1">
          <reference field="11" count="0"/>
        </references>
      </pivotArea>
    </format>
    <format dxfId="3684">
      <pivotArea dataOnly="0" labelOnly="1" grandCol="1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5">
            <reference field="4294967294" count="1" selected="0">
              <x v="0"/>
            </reference>
            <reference field="9" count="2" selected="0">
              <x v="0"/>
              <x v="1"/>
            </reference>
            <reference field="11" count="2" selected="0">
              <x v="0"/>
              <x v="1"/>
            </reference>
            <reference field="12" count="2" selected="0">
              <x v="0"/>
              <x v="1"/>
            </reference>
            <reference field="14" count="2" selected="0">
              <x v="0"/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29BBF3-ADD3-4719-8CC9-C44BFE9B5043}" name="PivotTable2" cacheId="4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createdVersion="8" indent="0" compact="0" compactData="0" multipleFieldFilters="0">
  <location ref="B3:K206" firstHeaderRow="1" firstDataRow="1" firstDataCol="10" rowPageCount="1" colPageCount="1"/>
  <pivotFields count="12"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54">
        <item x="90"/>
        <item x="301"/>
        <item x="241"/>
        <item x="265"/>
        <item x="194"/>
        <item x="109"/>
        <item x="293"/>
        <item x="326"/>
        <item x="53"/>
        <item x="180"/>
        <item x="10"/>
        <item x="318"/>
        <item x="213"/>
        <item x="43"/>
        <item x="324"/>
        <item x="173"/>
        <item x="17"/>
        <item x="322"/>
        <item x="297"/>
        <item x="216"/>
        <item x="33"/>
        <item x="147"/>
        <item x="270"/>
        <item x="165"/>
        <item x="74"/>
        <item x="282"/>
        <item x="221"/>
        <item x="69"/>
        <item x="153"/>
        <item x="317"/>
        <item x="243"/>
        <item x="240"/>
        <item x="68"/>
        <item x="328"/>
        <item x="63"/>
        <item x="342"/>
        <item x="272"/>
        <item x="224"/>
        <item x="178"/>
        <item x="313"/>
        <item x="311"/>
        <item x="160"/>
        <item x="341"/>
        <item x="129"/>
        <item x="217"/>
        <item x="116"/>
        <item x="344"/>
        <item x="91"/>
        <item x="299"/>
        <item x="234"/>
        <item x="162"/>
        <item x="291"/>
        <item x="124"/>
        <item x="57"/>
        <item x="143"/>
        <item x="133"/>
        <item x="152"/>
        <item x="248"/>
        <item x="61"/>
        <item x="327"/>
        <item x="334"/>
        <item x="95"/>
        <item x="204"/>
        <item x="285"/>
        <item x="131"/>
        <item x="48"/>
        <item x="27"/>
        <item x="200"/>
        <item x="264"/>
        <item x="347"/>
        <item x="176"/>
        <item x="108"/>
        <item x="66"/>
        <item x="320"/>
        <item x="340"/>
        <item x="1"/>
        <item x="325"/>
        <item x="289"/>
        <item x="107"/>
        <item x="138"/>
        <item x="249"/>
        <item x="35"/>
        <item x="148"/>
        <item x="251"/>
        <item x="96"/>
        <item x="257"/>
        <item x="18"/>
        <item x="111"/>
        <item x="51"/>
        <item x="292"/>
        <item x="284"/>
        <item x="266"/>
        <item x="113"/>
        <item x="256"/>
        <item x="151"/>
        <item x="37"/>
        <item x="286"/>
        <item x="40"/>
        <item x="183"/>
        <item x="337"/>
        <item x="254"/>
        <item x="181"/>
        <item x="50"/>
        <item x="303"/>
        <item x="14"/>
        <item x="73"/>
        <item x="12"/>
        <item x="87"/>
        <item x="134"/>
        <item x="237"/>
        <item x="92"/>
        <item x="278"/>
        <item x="197"/>
        <item x="329"/>
        <item x="146"/>
        <item x="24"/>
        <item x="193"/>
        <item x="202"/>
        <item x="125"/>
        <item x="23"/>
        <item x="276"/>
        <item x="225"/>
        <item x="296"/>
        <item x="315"/>
        <item x="105"/>
        <item x="93"/>
        <item x="4"/>
        <item x="54"/>
        <item x="261"/>
        <item x="209"/>
        <item x="238"/>
        <item x="203"/>
        <item x="84"/>
        <item x="22"/>
        <item x="218"/>
        <item x="70"/>
        <item x="280"/>
        <item x="130"/>
        <item x="171"/>
        <item x="126"/>
        <item x="321"/>
        <item x="104"/>
        <item x="62"/>
        <item x="26"/>
        <item x="253"/>
        <item x="80"/>
        <item x="85"/>
        <item x="158"/>
        <item x="5"/>
        <item x="56"/>
        <item x="121"/>
        <item x="227"/>
        <item x="60"/>
        <item x="205"/>
        <item x="77"/>
        <item x="99"/>
        <item x="274"/>
        <item x="185"/>
        <item x="106"/>
        <item x="223"/>
        <item x="207"/>
        <item x="229"/>
        <item x="102"/>
        <item x="198"/>
        <item x="219"/>
        <item x="189"/>
        <item x="343"/>
        <item x="290"/>
        <item x="72"/>
        <item x="110"/>
        <item x="114"/>
        <item x="295"/>
        <item x="233"/>
        <item x="226"/>
        <item x="244"/>
        <item x="79"/>
        <item x="59"/>
        <item x="71"/>
        <item x="30"/>
        <item x="135"/>
        <item x="7"/>
        <item x="21"/>
        <item x="283"/>
        <item x="166"/>
        <item x="119"/>
        <item x="177"/>
        <item x="132"/>
        <item x="190"/>
        <item x="123"/>
        <item x="175"/>
        <item x="268"/>
        <item x="336"/>
        <item x="103"/>
        <item x="19"/>
        <item x="38"/>
        <item x="47"/>
        <item x="15"/>
        <item x="196"/>
        <item x="28"/>
        <item x="210"/>
        <item x="101"/>
        <item x="76"/>
        <item x="310"/>
        <item x="42"/>
        <item x="128"/>
        <item x="32"/>
        <item x="44"/>
        <item x="36"/>
        <item x="145"/>
        <item x="307"/>
        <item x="211"/>
        <item x="52"/>
        <item x="167"/>
        <item x="157"/>
        <item x="252"/>
        <item x="0"/>
        <item x="150"/>
        <item x="222"/>
        <item x="156"/>
        <item x="20"/>
        <item x="235"/>
        <item x="239"/>
        <item x="306"/>
        <item x="142"/>
        <item x="2"/>
        <item x="25"/>
        <item x="161"/>
        <item x="269"/>
        <item x="212"/>
        <item x="345"/>
        <item x="100"/>
        <item x="179"/>
        <item x="184"/>
        <item x="214"/>
        <item x="191"/>
        <item x="6"/>
        <item x="141"/>
        <item x="298"/>
        <item x="29"/>
        <item x="287"/>
        <item x="335"/>
        <item x="187"/>
        <item x="78"/>
        <item x="117"/>
        <item x="186"/>
        <item x="115"/>
        <item x="82"/>
        <item x="45"/>
        <item x="154"/>
        <item x="182"/>
        <item x="308"/>
        <item x="11"/>
        <item x="49"/>
        <item x="67"/>
        <item x="199"/>
        <item x="294"/>
        <item x="231"/>
        <item x="263"/>
        <item x="16"/>
        <item x="137"/>
        <item x="169"/>
        <item x="206"/>
        <item x="64"/>
        <item x="46"/>
        <item x="9"/>
        <item x="277"/>
        <item x="208"/>
        <item x="163"/>
        <item x="309"/>
        <item x="81"/>
        <item x="89"/>
        <item x="236"/>
        <item x="127"/>
        <item x="312"/>
        <item x="304"/>
        <item x="55"/>
        <item x="338"/>
        <item x="8"/>
        <item x="332"/>
        <item x="94"/>
        <item x="31"/>
        <item x="120"/>
        <item x="83"/>
        <item x="250"/>
        <item x="3"/>
        <item x="258"/>
        <item x="140"/>
        <item x="172"/>
        <item x="267"/>
        <item x="279"/>
        <item x="118"/>
        <item x="170"/>
        <item x="302"/>
        <item x="41"/>
        <item x="288"/>
        <item x="262"/>
        <item x="349"/>
        <item x="247"/>
        <item x="149"/>
        <item x="245"/>
        <item x="273"/>
        <item x="255"/>
        <item x="75"/>
        <item x="144"/>
        <item x="139"/>
        <item x="195"/>
        <item x="88"/>
        <item x="228"/>
        <item x="259"/>
        <item x="348"/>
        <item x="323"/>
        <item x="242"/>
        <item x="331"/>
        <item x="351"/>
        <item x="164"/>
        <item x="215"/>
        <item x="65"/>
        <item x="353"/>
        <item x="300"/>
        <item x="58"/>
        <item x="281"/>
        <item x="220"/>
        <item x="319"/>
        <item x="346"/>
        <item x="246"/>
        <item x="339"/>
        <item x="260"/>
        <item x="316"/>
        <item x="34"/>
        <item x="112"/>
        <item x="314"/>
        <item x="136"/>
        <item x="330"/>
        <item x="188"/>
        <item x="305"/>
        <item x="352"/>
        <item x="159"/>
        <item x="13"/>
        <item x="155"/>
        <item x="97"/>
        <item x="174"/>
        <item x="230"/>
        <item x="98"/>
        <item x="232"/>
        <item x="86"/>
        <item x="168"/>
        <item x="192"/>
        <item x="333"/>
        <item x="201"/>
        <item x="271"/>
        <item x="350"/>
        <item x="275"/>
        <item x="39"/>
        <item x="1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2">
        <item x="49"/>
        <item x="54"/>
        <item x="52"/>
        <item x="53"/>
        <item x="47"/>
        <item x="29"/>
        <item x="50"/>
        <item x="43"/>
        <item x="45"/>
        <item x="48"/>
        <item x="38"/>
        <item x="2"/>
        <item x="34"/>
        <item x="13"/>
        <item x="20"/>
        <item x="26"/>
        <item x="40"/>
        <item x="8"/>
        <item x="35"/>
        <item x="14"/>
        <item x="32"/>
        <item x="12"/>
        <item x="4"/>
        <item x="11"/>
        <item x="18"/>
        <item x="17"/>
        <item x="28"/>
        <item x="15"/>
        <item x="21"/>
        <item x="22"/>
        <item x="23"/>
        <item x="1"/>
        <item x="16"/>
        <item x="5"/>
        <item x="6"/>
        <item x="31"/>
        <item x="44"/>
        <item x="9"/>
        <item x="3"/>
        <item x="27"/>
        <item x="0"/>
        <item x="7"/>
        <item x="33"/>
        <item x="10"/>
        <item x="19"/>
        <item x="25"/>
        <item x="41"/>
        <item x="36"/>
        <item x="24"/>
        <item x="42"/>
        <item x="39"/>
        <item x="56"/>
        <item x="37"/>
        <item x="60"/>
        <item x="59"/>
        <item x="55"/>
        <item x="46"/>
        <item x="51"/>
        <item x="57"/>
        <item x="58"/>
        <item x="61"/>
        <item x="3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" outline="0" showAll="0" defaultSubtotal="0">
      <items count="11">
        <item x="10"/>
        <item x="4"/>
        <item x="6"/>
        <item x="2"/>
        <item x="3"/>
        <item x="0"/>
        <item x="7"/>
        <item x="5"/>
        <item x="9"/>
        <item x="1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44" outline="0" showAll="0" defaultSubtotal="0">
      <items count="638">
        <item x="1"/>
        <item x="381"/>
        <item x="522"/>
        <item x="189"/>
        <item x="602"/>
        <item x="131"/>
        <item x="33"/>
        <item x="121"/>
        <item x="395"/>
        <item x="430"/>
        <item x="635"/>
        <item x="377"/>
        <item x="615"/>
        <item x="361"/>
        <item x="104"/>
        <item x="178"/>
        <item x="621"/>
        <item x="186"/>
        <item x="313"/>
        <item x="284"/>
        <item x="424"/>
        <item x="414"/>
        <item x="261"/>
        <item x="441"/>
        <item x="432"/>
        <item x="443"/>
        <item x="231"/>
        <item x="596"/>
        <item x="400"/>
        <item x="257"/>
        <item x="461"/>
        <item x="32"/>
        <item x="265"/>
        <item x="512"/>
        <item x="288"/>
        <item x="407"/>
        <item x="298"/>
        <item x="29"/>
        <item x="134"/>
        <item x="628"/>
        <item x="334"/>
        <item x="209"/>
        <item x="287"/>
        <item x="483"/>
        <item x="612"/>
        <item x="300"/>
        <item x="515"/>
        <item x="142"/>
        <item x="14"/>
        <item x="391"/>
        <item x="279"/>
        <item x="447"/>
        <item x="427"/>
        <item x="408"/>
        <item x="520"/>
        <item x="578"/>
        <item x="206"/>
        <item x="11"/>
        <item x="599"/>
        <item x="523"/>
        <item x="347"/>
        <item x="273"/>
        <item x="494"/>
        <item x="501"/>
        <item x="486"/>
        <item x="368"/>
        <item x="387"/>
        <item x="214"/>
        <item x="404"/>
        <item x="554"/>
        <item x="555"/>
        <item x="601"/>
        <item x="558"/>
        <item x="544"/>
        <item x="568"/>
        <item x="481"/>
        <item x="457"/>
        <item x="202"/>
        <item x="506"/>
        <item x="277"/>
        <item x="372"/>
        <item x="351"/>
        <item x="606"/>
        <item x="161"/>
        <item x="337"/>
        <item x="154"/>
        <item x="316"/>
        <item x="618"/>
        <item x="301"/>
        <item x="468"/>
        <item x="348"/>
        <item x="132"/>
        <item x="165"/>
        <item x="421"/>
        <item x="415"/>
        <item x="464"/>
        <item x="373"/>
        <item x="216"/>
        <item x="56"/>
        <item x="559"/>
        <item x="270"/>
        <item x="378"/>
        <item x="79"/>
        <item x="280"/>
        <item x="478"/>
        <item x="281"/>
        <item x="401"/>
        <item x="88"/>
        <item x="335"/>
        <item x="409"/>
        <item x="325"/>
        <item x="215"/>
        <item x="127"/>
        <item x="509"/>
        <item x="12"/>
        <item x="204"/>
        <item x="169"/>
        <item x="611"/>
        <item x="455"/>
        <item x="150"/>
        <item x="476"/>
        <item x="580"/>
        <item x="50"/>
        <item x="454"/>
        <item x="143"/>
        <item x="498"/>
        <item x="563"/>
        <item x="358"/>
        <item x="91"/>
        <item x="604"/>
        <item x="203"/>
        <item x="106"/>
        <item x="633"/>
        <item x="137"/>
        <item x="318"/>
        <item x="419"/>
        <item x="465"/>
        <item x="218"/>
        <item x="213"/>
        <item x="341"/>
        <item x="402"/>
        <item x="504"/>
        <item x="603"/>
        <item x="144"/>
        <item x="201"/>
        <item x="571"/>
        <item x="222"/>
        <item x="242"/>
        <item x="9"/>
        <item x="514"/>
        <item x="115"/>
        <item x="497"/>
        <item x="451"/>
        <item x="31"/>
        <item x="574"/>
        <item x="7"/>
        <item x="259"/>
        <item x="594"/>
        <item x="160"/>
        <item x="105"/>
        <item x="619"/>
        <item x="503"/>
        <item x="349"/>
        <item x="78"/>
        <item x="228"/>
        <item x="442"/>
        <item x="587"/>
        <item x="199"/>
        <item x="289"/>
        <item x="629"/>
        <item x="212"/>
        <item x="177"/>
        <item x="185"/>
        <item x="117"/>
        <item x="536"/>
        <item x="315"/>
        <item x="37"/>
        <item x="616"/>
        <item x="630"/>
        <item x="167"/>
        <item x="200"/>
        <item x="369"/>
        <item x="342"/>
        <item x="101"/>
        <item x="418"/>
        <item x="245"/>
        <item x="367"/>
        <item x="540"/>
        <item x="123"/>
        <item x="475"/>
        <item x="172"/>
        <item x="136"/>
        <item x="234"/>
        <item x="434"/>
        <item x="379"/>
        <item x="254"/>
        <item x="271"/>
        <item x="492"/>
        <item x="162"/>
        <item x="139"/>
        <item x="27"/>
        <item x="302"/>
        <item x="473"/>
        <item x="197"/>
        <item x="77"/>
        <item x="297"/>
        <item x="531"/>
        <item x="345"/>
        <item x="19"/>
        <item x="196"/>
        <item x="581"/>
        <item x="526"/>
        <item x="116"/>
        <item x="170"/>
        <item x="268"/>
        <item x="84"/>
        <item x="564"/>
        <item x="355"/>
        <item x="420"/>
        <item x="519"/>
        <item x="360"/>
        <item x="598"/>
        <item x="238"/>
        <item x="126"/>
        <item x="223"/>
        <item x="532"/>
        <item x="151"/>
        <item x="46"/>
        <item x="513"/>
        <item x="157"/>
        <item x="352"/>
        <item x="274"/>
        <item x="133"/>
        <item x="620"/>
        <item x="585"/>
        <item x="383"/>
        <item x="253"/>
        <item x="622"/>
        <item x="227"/>
        <item x="572"/>
        <item x="40"/>
        <item x="561"/>
        <item x="57"/>
        <item x="75"/>
        <item x="417"/>
        <item x="539"/>
        <item x="286"/>
        <item x="205"/>
        <item x="22"/>
        <item x="624"/>
        <item x="129"/>
        <item x="422"/>
        <item x="246"/>
        <item x="93"/>
        <item x="21"/>
        <item x="296"/>
        <item x="553"/>
        <item x="500"/>
        <item x="323"/>
        <item x="406"/>
        <item x="247"/>
        <item x="546"/>
        <item x="537"/>
        <item x="584"/>
        <item x="439"/>
        <item x="85"/>
        <item x="331"/>
        <item x="73"/>
        <item x="39"/>
        <item x="97"/>
        <item x="502"/>
        <item x="146"/>
        <item x="86"/>
        <item x="221"/>
        <item x="8"/>
        <item x="128"/>
        <item x="112"/>
        <item x="60"/>
        <item x="125"/>
        <item x="182"/>
        <item x="393"/>
        <item x="560"/>
        <item x="6"/>
        <item x="159"/>
        <item x="230"/>
        <item x="110"/>
        <item x="589"/>
        <item x="549"/>
        <item x="122"/>
        <item x="467"/>
        <item x="285"/>
        <item x="44"/>
        <item x="232"/>
        <item x="83"/>
        <item x="480"/>
        <item x="505"/>
        <item x="195"/>
        <item x="236"/>
        <item x="384"/>
        <item x="576"/>
        <item x="34"/>
        <item x="516"/>
        <item x="2"/>
        <item x="266"/>
        <item x="609"/>
        <item x="547"/>
        <item x="474"/>
        <item x="291"/>
        <item x="5"/>
        <item x="375"/>
        <item x="534"/>
        <item x="371"/>
        <item x="626"/>
        <item x="194"/>
        <item x="155"/>
        <item x="248"/>
        <item x="282"/>
        <item x="76"/>
        <item x="448"/>
        <item x="535"/>
        <item x="566"/>
        <item x="173"/>
        <item x="43"/>
        <item x="579"/>
        <item x="508"/>
        <item x="600"/>
        <item x="527"/>
        <item x="92"/>
        <item x="190"/>
        <item x="386"/>
        <item x="412"/>
        <item x="23"/>
        <item x="411"/>
        <item x="482"/>
        <item x="252"/>
        <item x="250"/>
        <item x="229"/>
        <item x="317"/>
        <item x="237"/>
        <item x="17"/>
        <item x="51"/>
        <item x="425"/>
        <item x="436"/>
        <item x="72"/>
        <item x="295"/>
        <item x="241"/>
        <item x="496"/>
        <item x="249"/>
        <item x="255"/>
        <item x="192"/>
        <item x="239"/>
        <item x="320"/>
        <item x="507"/>
        <item x="575"/>
        <item x="542"/>
        <item x="499"/>
        <item x="272"/>
        <item x="444"/>
        <item x="109"/>
        <item x="597"/>
        <item x="299"/>
        <item x="124"/>
        <item x="207"/>
        <item x="64"/>
        <item x="118"/>
        <item x="533"/>
        <item x="138"/>
        <item x="548"/>
        <item x="607"/>
        <item x="304"/>
        <item x="24"/>
        <item x="258"/>
        <item x="339"/>
        <item x="472"/>
        <item x="350"/>
        <item x="210"/>
        <item x="588"/>
        <item x="392"/>
        <item x="364"/>
        <item x="82"/>
        <item x="293"/>
        <item x="551"/>
        <item x="336"/>
        <item x="511"/>
        <item x="346"/>
        <item x="307"/>
        <item x="87"/>
        <item x="103"/>
        <item x="617"/>
        <item x="243"/>
        <item x="263"/>
        <item x="135"/>
        <item x="489"/>
        <item x="55"/>
        <item x="262"/>
        <item x="634"/>
        <item x="145"/>
        <item x="25"/>
        <item x="557"/>
        <item x="114"/>
        <item x="452"/>
        <item x="81"/>
        <item x="562"/>
        <item x="330"/>
        <item x="491"/>
        <item x="187"/>
        <item x="413"/>
        <item x="370"/>
        <item x="10"/>
        <item x="530"/>
        <item x="423"/>
        <item x="62"/>
        <item x="456"/>
        <item x="495"/>
        <item x="329"/>
        <item x="380"/>
        <item x="108"/>
        <item x="458"/>
        <item x="208"/>
        <item x="120"/>
        <item x="176"/>
        <item x="74"/>
        <item x="613"/>
        <item x="149"/>
        <item x="416"/>
        <item x="359"/>
        <item x="570"/>
        <item x="130"/>
        <item x="59"/>
        <item x="410"/>
        <item x="303"/>
        <item x="36"/>
        <item x="13"/>
        <item x="233"/>
        <item x="545"/>
        <item x="66"/>
        <item x="363"/>
        <item x="324"/>
        <item x="153"/>
        <item x="445"/>
        <item x="437"/>
        <item x="256"/>
        <item x="52"/>
        <item x="26"/>
        <item x="583"/>
        <item x="15"/>
        <item x="517"/>
        <item x="198"/>
        <item x="179"/>
        <item x="550"/>
        <item x="487"/>
        <item x="107"/>
        <item x="590"/>
        <item x="113"/>
        <item x="89"/>
        <item x="632"/>
        <item x="353"/>
        <item x="225"/>
        <item x="4"/>
        <item x="453"/>
        <item x="403"/>
        <item x="428"/>
        <item x="322"/>
        <item x="65"/>
        <item x="362"/>
        <item x="573"/>
        <item x="305"/>
        <item x="98"/>
        <item x="96"/>
        <item x="244"/>
        <item x="397"/>
        <item x="181"/>
        <item x="382"/>
        <item x="394"/>
        <item x="306"/>
        <item x="49"/>
        <item x="426"/>
        <item x="466"/>
        <item x="405"/>
        <item x="366"/>
        <item x="69"/>
        <item x="333"/>
        <item x="183"/>
        <item x="54"/>
        <item x="61"/>
        <item x="235"/>
        <item x="53"/>
        <item x="389"/>
        <item x="440"/>
        <item x="90"/>
        <item x="586"/>
        <item x="623"/>
        <item x="260"/>
        <item x="529"/>
        <item x="565"/>
        <item x="332"/>
        <item x="556"/>
        <item x="312"/>
        <item x="276"/>
        <item x="327"/>
        <item x="460"/>
        <item x="567"/>
        <item x="99"/>
        <item x="435"/>
        <item x="163"/>
        <item x="180"/>
        <item x="388"/>
        <item x="610"/>
        <item x="35"/>
        <item x="191"/>
        <item x="175"/>
        <item x="398"/>
        <item x="314"/>
        <item x="188"/>
        <item x="631"/>
        <item x="582"/>
        <item x="275"/>
        <item x="343"/>
        <item x="30"/>
        <item x="450"/>
        <item x="484"/>
        <item x="174"/>
        <item x="438"/>
        <item x="294"/>
        <item x="283"/>
        <item x="111"/>
        <item x="365"/>
        <item x="193"/>
        <item x="264"/>
        <item x="45"/>
        <item x="605"/>
        <item x="429"/>
        <item x="219"/>
        <item x="310"/>
        <item x="119"/>
        <item x="591"/>
        <item x="269"/>
        <item x="224"/>
        <item x="63"/>
        <item x="521"/>
        <item x="446"/>
        <item x="251"/>
        <item x="374"/>
        <item x="311"/>
        <item x="42"/>
        <item x="67"/>
        <item x="390"/>
        <item x="510"/>
        <item x="518"/>
        <item x="220"/>
        <item x="211"/>
        <item x="38"/>
        <item x="68"/>
        <item x="399"/>
        <item x="449"/>
        <item x="184"/>
        <item x="538"/>
        <item x="431"/>
        <item x="595"/>
        <item x="525"/>
        <item x="20"/>
        <item x="164"/>
        <item x="543"/>
        <item x="463"/>
        <item x="70"/>
        <item x="171"/>
        <item x="328"/>
        <item x="569"/>
        <item x="102"/>
        <item x="344"/>
        <item x="354"/>
        <item x="357"/>
        <item x="3"/>
        <item x="637"/>
        <item x="470"/>
        <item x="0"/>
        <item x="396"/>
        <item x="493"/>
        <item x="158"/>
        <item x="592"/>
        <item x="226"/>
        <item x="309"/>
        <item x="95"/>
        <item x="469"/>
        <item x="166"/>
        <item x="433"/>
        <item x="614"/>
        <item x="490"/>
        <item x="488"/>
        <item x="290"/>
        <item x="47"/>
        <item x="140"/>
        <item x="385"/>
        <item x="58"/>
        <item x="356"/>
        <item x="577"/>
        <item x="240"/>
        <item x="326"/>
        <item x="141"/>
        <item x="267"/>
        <item x="528"/>
        <item x="147"/>
        <item x="168"/>
        <item x="627"/>
        <item x="100"/>
        <item x="338"/>
        <item x="94"/>
        <item x="321"/>
        <item x="608"/>
        <item x="319"/>
        <item x="152"/>
        <item x="636"/>
        <item x="459"/>
        <item x="552"/>
        <item x="292"/>
        <item x="308"/>
        <item x="477"/>
        <item x="340"/>
        <item x="217"/>
        <item x="28"/>
        <item x="376"/>
        <item x="18"/>
        <item x="278"/>
        <item x="48"/>
        <item x="479"/>
        <item x="524"/>
        <item x="625"/>
        <item x="148"/>
        <item x="485"/>
        <item x="156"/>
        <item x="80"/>
        <item x="471"/>
        <item x="541"/>
        <item x="462"/>
        <item x="593"/>
        <item x="41"/>
        <item x="71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" outline="0" showAll="0" defaultSubtotal="0">
      <items count="4">
        <item x="0"/>
        <item x="2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83">
        <item x="572"/>
        <item x="39"/>
        <item x="902"/>
        <item x="209"/>
        <item x="803"/>
        <item x="363"/>
        <item x="838"/>
        <item x="490"/>
        <item x="230"/>
        <item x="670"/>
        <item x="183"/>
        <item x="249"/>
        <item x="563"/>
        <item x="38"/>
        <item x="165"/>
        <item x="216"/>
        <item x="326"/>
        <item x="519"/>
        <item x="324"/>
        <item x="330"/>
        <item x="174"/>
        <item x="166"/>
        <item x="200"/>
        <item x="390"/>
        <item x="48"/>
        <item x="252"/>
        <item x="338"/>
        <item x="795"/>
        <item x="255"/>
        <item x="303"/>
        <item x="419"/>
        <item x="693"/>
        <item x="770"/>
        <item x="411"/>
        <item x="759"/>
        <item x="856"/>
        <item x="3"/>
        <item x="55"/>
        <item x="849"/>
        <item x="683"/>
        <item x="34"/>
        <item x="188"/>
        <item x="110"/>
        <item x="782"/>
        <item x="614"/>
        <item x="120"/>
        <item x="0"/>
        <item x="540"/>
        <item x="311"/>
        <item x="459"/>
        <item x="637"/>
        <item x="901"/>
        <item x="957"/>
        <item x="642"/>
        <item x="861"/>
        <item x="243"/>
        <item x="294"/>
        <item x="244"/>
        <item x="376"/>
        <item x="926"/>
        <item x="974"/>
        <item x="869"/>
        <item x="524"/>
        <item x="951"/>
        <item x="321"/>
        <item x="184"/>
        <item x="72"/>
        <item x="762"/>
        <item x="907"/>
        <item x="416"/>
        <item x="848"/>
        <item x="542"/>
        <item x="381"/>
        <item x="362"/>
        <item x="136"/>
        <item x="233"/>
        <item x="37"/>
        <item x="145"/>
        <item x="501"/>
        <item x="74"/>
        <item x="354"/>
        <item x="467"/>
        <item x="812"/>
        <item x="218"/>
        <item x="691"/>
        <item x="491"/>
        <item x="883"/>
        <item x="478"/>
        <item x="263"/>
        <item x="2"/>
        <item x="453"/>
        <item x="899"/>
        <item x="857"/>
        <item x="208"/>
        <item x="544"/>
        <item x="469"/>
        <item x="29"/>
        <item x="173"/>
        <item x="778"/>
        <item x="53"/>
        <item x="699"/>
        <item x="556"/>
        <item x="533"/>
        <item x="841"/>
        <item x="727"/>
        <item x="517"/>
        <item x="17"/>
        <item x="817"/>
        <item x="576"/>
        <item x="892"/>
        <item x="489"/>
        <item x="194"/>
        <item x="47"/>
        <item x="851"/>
        <item x="67"/>
        <item x="220"/>
        <item x="711"/>
        <item x="196"/>
        <item x="702"/>
        <item x="313"/>
        <item x="26"/>
        <item x="505"/>
        <item x="337"/>
        <item x="947"/>
        <item x="322"/>
        <item x="653"/>
        <item x="312"/>
        <item x="726"/>
        <item x="124"/>
        <item x="317"/>
        <item x="745"/>
        <item x="340"/>
        <item x="664"/>
        <item x="457"/>
        <item x="560"/>
        <item x="350"/>
        <item x="495"/>
        <item x="339"/>
        <item x="113"/>
        <item x="816"/>
        <item x="449"/>
        <item x="232"/>
        <item x="921"/>
        <item x="417"/>
        <item x="482"/>
        <item x="104"/>
        <item x="731"/>
        <item x="84"/>
        <item x="92"/>
        <item x="687"/>
        <item x="802"/>
        <item x="59"/>
        <item x="793"/>
        <item x="41"/>
        <item x="933"/>
        <item x="267"/>
        <item x="779"/>
        <item x="138"/>
        <item x="368"/>
        <item x="532"/>
        <item x="116"/>
        <item x="426"/>
        <item x="742"/>
        <item x="356"/>
        <item x="403"/>
        <item x="840"/>
        <item x="818"/>
        <item x="302"/>
        <item x="565"/>
        <item x="697"/>
        <item x="44"/>
        <item x="690"/>
        <item x="418"/>
        <item x="952"/>
        <item x="655"/>
        <item x="671"/>
        <item x="965"/>
        <item x="234"/>
        <item x="632"/>
        <item x="355"/>
        <item x="86"/>
        <item x="443"/>
        <item x="172"/>
        <item x="225"/>
        <item x="202"/>
        <item x="366"/>
        <item x="15"/>
        <item x="332"/>
        <item x="764"/>
        <item x="454"/>
        <item x="880"/>
        <item x="748"/>
        <item x="382"/>
        <item x="248"/>
        <item x="474"/>
        <item x="105"/>
        <item x="694"/>
        <item x="245"/>
        <item x="130"/>
        <item x="941"/>
        <item x="640"/>
        <item x="316"/>
        <item x="378"/>
        <item x="199"/>
        <item x="696"/>
        <item x="663"/>
        <item x="157"/>
        <item x="222"/>
        <item x="855"/>
        <item x="790"/>
        <item x="960"/>
        <item x="483"/>
        <item x="531"/>
        <item x="424"/>
        <item x="777"/>
        <item x="673"/>
        <item x="262"/>
        <item x="201"/>
        <item x="323"/>
        <item x="981"/>
        <item x="758"/>
        <item x="734"/>
        <item x="400"/>
        <item x="961"/>
        <item x="122"/>
        <item x="412"/>
        <item x="728"/>
        <item x="788"/>
        <item x="213"/>
        <item x="766"/>
        <item x="923"/>
        <item x="155"/>
        <item x="893"/>
        <item x="509"/>
        <item x="78"/>
        <item x="159"/>
        <item x="765"/>
        <item x="945"/>
        <item x="555"/>
        <item x="590"/>
        <item x="548"/>
        <item x="538"/>
        <item x="514"/>
        <item x="9"/>
        <item x="50"/>
        <item x="415"/>
        <item x="264"/>
        <item x="42"/>
        <item x="973"/>
        <item x="549"/>
        <item x="911"/>
        <item x="269"/>
        <item x="741"/>
        <item x="954"/>
        <item x="617"/>
        <item x="266"/>
        <item x="597"/>
        <item x="843"/>
        <item x="630"/>
        <item x="735"/>
        <item x="175"/>
        <item x="353"/>
        <item x="484"/>
        <item x="14"/>
        <item x="7"/>
        <item x="283"/>
        <item x="876"/>
        <item x="181"/>
        <item x="176"/>
        <item x="613"/>
        <item x="963"/>
        <item x="506"/>
        <item x="141"/>
        <item x="425"/>
        <item x="83"/>
        <item x="228"/>
        <item x="591"/>
        <item x="156"/>
        <item x="582"/>
        <item x="558"/>
        <item x="238"/>
        <item x="772"/>
        <item x="318"/>
        <item x="431"/>
        <item x="643"/>
        <item x="280"/>
        <item x="603"/>
        <item x="274"/>
        <item x="285"/>
        <item x="168"/>
        <item x="616"/>
        <item x="125"/>
        <item x="539"/>
        <item x="628"/>
        <item x="498"/>
        <item x="444"/>
        <item x="189"/>
        <item x="909"/>
        <item x="414"/>
        <item x="547"/>
        <item x="115"/>
        <item x="681"/>
        <item x="463"/>
        <item x="862"/>
        <item x="466"/>
        <item x="468"/>
        <item x="747"/>
        <item x="604"/>
        <item x="537"/>
        <item x="828"/>
        <item x="956"/>
        <item x="709"/>
        <item x="290"/>
        <item x="151"/>
        <item x="158"/>
        <item x="611"/>
        <item x="740"/>
        <item x="148"/>
        <item x="678"/>
        <item x="428"/>
        <item x="487"/>
        <item x="890"/>
        <item x="500"/>
        <item x="744"/>
        <item x="413"/>
        <item x="121"/>
        <item x="863"/>
        <item x="976"/>
        <item x="516"/>
        <item x="870"/>
        <item x="70"/>
        <item x="852"/>
        <item x="456"/>
        <item x="479"/>
        <item x="154"/>
        <item x="314"/>
        <item x="737"/>
        <item x="721"/>
        <item x="480"/>
        <item x="927"/>
        <item x="16"/>
        <item x="13"/>
        <item x="910"/>
        <item x="980"/>
        <item x="246"/>
        <item x="137"/>
        <item x="809"/>
        <item x="481"/>
        <item x="186"/>
        <item x="686"/>
        <item x="837"/>
        <item x="372"/>
        <item x="905"/>
        <item x="672"/>
        <item x="185"/>
        <item x="240"/>
        <item x="575"/>
        <item x="657"/>
        <item x="358"/>
        <item x="676"/>
        <item x="496"/>
        <item x="23"/>
        <item x="674"/>
        <item x="708"/>
        <item x="580"/>
        <item x="379"/>
        <item x="767"/>
        <item x="937"/>
        <item x="217"/>
        <item x="46"/>
        <item x="874"/>
        <item x="633"/>
        <item x="799"/>
        <item x="729"/>
        <item x="149"/>
        <item x="420"/>
        <item x="6"/>
        <item x="35"/>
        <item x="938"/>
        <item x="700"/>
        <item x="636"/>
        <item x="620"/>
        <item x="371"/>
        <item x="450"/>
        <item x="786"/>
        <item x="273"/>
        <item x="705"/>
        <item x="701"/>
        <item x="669"/>
        <item x="462"/>
        <item x="970"/>
        <item x="854"/>
        <item x="257"/>
        <item x="286"/>
        <item x="236"/>
        <item x="948"/>
        <item x="773"/>
        <item x="247"/>
        <item x="357"/>
        <item x="593"/>
        <item x="327"/>
        <item x="54"/>
        <item x="725"/>
        <item x="546"/>
        <item x="824"/>
        <item x="733"/>
        <item x="508"/>
        <item x="787"/>
        <item x="599"/>
        <item x="936"/>
        <item x="455"/>
        <item x="732"/>
        <item x="535"/>
        <item x="296"/>
        <item x="534"/>
        <item x="924"/>
        <item x="949"/>
        <item x="680"/>
        <item x="651"/>
        <item x="550"/>
        <item x="796"/>
        <item x="18"/>
        <item x="305"/>
        <item x="88"/>
        <item x="820"/>
        <item x="404"/>
        <item x="895"/>
        <item x="882"/>
        <item x="607"/>
        <item x="785"/>
        <item x="903"/>
        <item x="798"/>
        <item x="805"/>
        <item x="102"/>
        <item x="253"/>
        <item x="111"/>
        <item x="619"/>
        <item x="460"/>
        <item x="133"/>
        <item x="85"/>
        <item x="677"/>
        <item x="595"/>
        <item x="388"/>
        <item x="896"/>
        <item x="875"/>
        <item x="612"/>
        <item x="969"/>
        <item x="281"/>
        <item x="564"/>
        <item x="49"/>
        <item x="32"/>
        <item x="364"/>
        <item x="685"/>
        <item x="897"/>
        <item x="275"/>
        <item x="543"/>
        <item x="146"/>
        <item x="850"/>
        <item x="621"/>
        <item x="407"/>
        <item x="170"/>
        <item x="760"/>
        <item x="179"/>
        <item x="268"/>
        <item x="585"/>
        <item x="270"/>
        <item x="82"/>
        <item x="738"/>
        <item x="276"/>
        <item x="458"/>
        <item x="315"/>
        <item x="881"/>
        <item x="301"/>
        <item x="668"/>
        <item x="394"/>
        <item x="589"/>
        <item x="239"/>
        <item x="486"/>
        <item x="319"/>
        <item x="959"/>
        <item x="177"/>
        <item x="119"/>
        <item x="717"/>
        <item x="679"/>
        <item x="627"/>
        <item x="494"/>
        <item x="784"/>
        <item x="592"/>
        <item x="610"/>
        <item x="529"/>
        <item x="783"/>
        <item x="775"/>
        <item x="237"/>
        <item x="178"/>
        <item x="211"/>
        <item x="525"/>
        <item x="570"/>
        <item x="561"/>
        <item x="658"/>
        <item x="913"/>
        <item x="387"/>
        <item x="579"/>
        <item x="52"/>
        <item x="68"/>
        <item x="279"/>
        <item x="98"/>
        <item x="436"/>
        <item x="409"/>
        <item x="834"/>
        <item x="877"/>
        <item x="829"/>
        <item x="24"/>
        <item x="447"/>
        <item x="743"/>
        <item x="384"/>
        <item x="625"/>
        <item x="383"/>
        <item x="885"/>
        <item x="577"/>
        <item x="600"/>
        <item x="385"/>
        <item x="868"/>
        <item x="523"/>
        <item x="846"/>
        <item x="763"/>
        <item x="410"/>
        <item x="916"/>
        <item x="638"/>
        <item x="707"/>
        <item x="162"/>
        <item x="689"/>
        <item x="132"/>
        <item x="80"/>
        <item x="160"/>
        <item x="912"/>
        <item x="666"/>
        <item x="91"/>
        <item x="123"/>
        <item x="925"/>
        <item x="369"/>
        <item x="58"/>
        <item x="282"/>
        <item x="142"/>
        <item x="710"/>
        <item x="399"/>
        <item x="401"/>
        <item x="79"/>
        <item x="103"/>
        <item x="422"/>
        <item x="251"/>
        <item x="917"/>
        <item x="865"/>
        <item x="794"/>
        <item x="800"/>
        <item x="888"/>
        <item x="437"/>
        <item x="343"/>
        <item x="833"/>
        <item x="504"/>
        <item x="341"/>
        <item x="191"/>
        <item x="771"/>
        <item x="370"/>
        <item x="351"/>
        <item x="461"/>
        <item x="144"/>
        <item x="934"/>
        <item x="692"/>
        <item x="559"/>
        <item x="464"/>
        <item x="57"/>
        <item x="939"/>
        <item x="574"/>
        <item x="143"/>
        <item x="528"/>
        <item x="229"/>
        <item x="169"/>
        <item x="774"/>
        <item x="77"/>
        <item x="432"/>
        <item x="712"/>
        <item x="650"/>
        <item x="307"/>
        <item x="719"/>
        <item x="126"/>
        <item x="706"/>
        <item x="226"/>
        <item x="140"/>
        <item x="219"/>
        <item x="250"/>
        <item x="919"/>
        <item x="63"/>
        <item x="873"/>
        <item x="631"/>
        <item x="915"/>
        <item x="139"/>
        <item x="513"/>
        <item x="114"/>
        <item x="451"/>
        <item x="567"/>
        <item x="171"/>
        <item x="43"/>
        <item x="190"/>
        <item x="958"/>
        <item x="724"/>
        <item x="844"/>
        <item x="430"/>
        <item x="554"/>
        <item x="953"/>
        <item x="789"/>
        <item x="64"/>
        <item x="541"/>
        <item x="61"/>
        <item x="835"/>
        <item x="476"/>
        <item x="349"/>
        <item x="825"/>
        <item x="968"/>
        <item x="661"/>
        <item x="552"/>
        <item x="344"/>
        <item x="904"/>
        <item x="192"/>
        <item x="497"/>
        <item x="435"/>
        <item x="345"/>
        <item x="624"/>
        <item x="375"/>
        <item x="964"/>
        <item x="920"/>
        <item x="813"/>
        <item x="860"/>
        <item x="441"/>
        <item x="804"/>
        <item x="831"/>
        <item x="182"/>
        <item x="207"/>
        <item x="573"/>
        <item x="361"/>
        <item x="914"/>
        <item x="292"/>
        <item x="722"/>
        <item x="241"/>
        <item x="5"/>
        <item x="618"/>
        <item x="943"/>
        <item x="757"/>
        <item x="380"/>
        <item x="566"/>
        <item x="928"/>
        <item x="60"/>
        <item x="51"/>
        <item x="656"/>
        <item x="308"/>
        <item x="977"/>
        <item x="864"/>
        <item x="309"/>
        <item x="507"/>
        <item x="730"/>
        <item x="750"/>
        <item x="609"/>
        <item x="493"/>
        <item x="265"/>
        <item x="836"/>
        <item x="206"/>
        <item x="161"/>
        <item x="808"/>
        <item x="439"/>
        <item x="81"/>
        <item x="626"/>
        <item x="891"/>
        <item x="845"/>
        <item x="639"/>
        <item x="827"/>
        <item x="871"/>
        <item x="100"/>
        <item x="288"/>
        <item x="224"/>
        <item x="12"/>
        <item x="195"/>
        <item x="606"/>
        <item x="242"/>
        <item x="167"/>
        <item x="826"/>
        <item x="112"/>
        <item x="391"/>
        <item x="470"/>
        <item x="99"/>
        <item x="644"/>
        <item x="503"/>
        <item x="334"/>
        <item x="511"/>
        <item x="445"/>
        <item x="623"/>
        <item x="300"/>
        <item x="187"/>
        <item x="615"/>
        <item x="935"/>
        <item x="522"/>
        <item x="839"/>
        <item x="940"/>
        <item x="223"/>
        <item x="433"/>
        <item x="4"/>
        <item x="512"/>
        <item x="76"/>
        <item x="298"/>
        <item x="256"/>
        <item x="515"/>
        <item x="703"/>
        <item x="365"/>
        <item x="254"/>
        <item x="66"/>
        <item x="502"/>
        <item x="853"/>
        <item x="972"/>
        <item x="761"/>
        <item x="569"/>
        <item x="922"/>
        <item x="471"/>
        <item x="746"/>
        <item x="807"/>
        <item x="423"/>
        <item x="776"/>
        <item x="374"/>
        <item x="271"/>
        <item x="929"/>
        <item x="900"/>
        <item x="602"/>
        <item x="153"/>
        <item x="665"/>
        <item x="518"/>
        <item x="488"/>
        <item x="69"/>
        <item x="287"/>
        <item x="814"/>
        <item x="889"/>
        <item x="720"/>
        <item x="801"/>
        <item x="214"/>
        <item x="108"/>
        <item x="221"/>
        <item x="648"/>
        <item x="163"/>
        <item x="791"/>
        <item x="931"/>
        <item x="898"/>
        <item x="359"/>
        <item x="675"/>
        <item x="601"/>
        <item x="646"/>
        <item x="756"/>
        <item x="360"/>
        <item x="30"/>
        <item x="352"/>
        <item x="1"/>
        <item x="429"/>
        <item x="62"/>
        <item x="31"/>
        <item x="56"/>
        <item x="442"/>
        <item x="204"/>
        <item x="299"/>
        <item x="815"/>
        <item x="755"/>
        <item x="908"/>
        <item x="373"/>
        <item x="93"/>
        <item x="258"/>
        <item x="667"/>
        <item x="749"/>
        <item x="325"/>
        <item x="754"/>
        <item x="887"/>
        <item x="20"/>
        <item x="867"/>
        <item x="832"/>
        <item x="659"/>
        <item x="94"/>
        <item x="713"/>
        <item x="28"/>
        <item x="739"/>
        <item x="810"/>
        <item x="894"/>
        <item x="101"/>
        <item x="11"/>
        <item x="946"/>
        <item x="966"/>
        <item x="568"/>
        <item x="87"/>
        <item x="193"/>
        <item x="396"/>
        <item x="259"/>
        <item x="823"/>
        <item x="688"/>
        <item x="134"/>
        <item x="65"/>
        <item x="736"/>
        <item x="594"/>
        <item x="392"/>
        <item x="586"/>
        <item x="21"/>
        <item x="291"/>
        <item x="485"/>
        <item x="930"/>
        <item x="792"/>
        <item x="408"/>
        <item x="979"/>
        <item x="557"/>
        <item x="89"/>
        <item x="310"/>
        <item x="886"/>
        <item x="389"/>
        <item x="438"/>
        <item x="448"/>
        <item x="180"/>
        <item x="551"/>
        <item x="859"/>
        <item x="944"/>
        <item x="492"/>
        <item x="152"/>
        <item x="608"/>
        <item x="526"/>
        <item x="822"/>
        <item x="212"/>
        <item x="587"/>
        <item x="328"/>
        <item x="584"/>
        <item x="553"/>
        <item x="578"/>
        <item x="716"/>
        <item x="682"/>
        <item x="530"/>
        <item x="427"/>
        <item x="598"/>
        <item x="695"/>
        <item x="652"/>
        <item x="654"/>
        <item x="635"/>
        <item x="398"/>
        <item x="346"/>
        <item x="982"/>
        <item x="634"/>
        <item x="872"/>
        <item x="73"/>
        <item x="971"/>
        <item x="649"/>
        <item x="645"/>
        <item x="521"/>
        <item x="562"/>
        <item x="289"/>
        <item x="819"/>
        <item x="698"/>
        <item x="723"/>
        <item x="304"/>
        <item x="261"/>
        <item x="452"/>
        <item x="704"/>
        <item x="684"/>
        <item x="753"/>
        <item x="19"/>
        <item x="131"/>
        <item x="768"/>
        <item x="71"/>
        <item x="406"/>
        <item x="164"/>
        <item x="715"/>
        <item x="906"/>
        <item x="405"/>
        <item x="797"/>
        <item x="22"/>
        <item x="662"/>
        <item x="320"/>
        <item x="842"/>
        <item x="127"/>
        <item x="45"/>
        <item x="36"/>
        <item x="90"/>
        <item x="117"/>
        <item x="769"/>
        <item x="297"/>
        <item x="203"/>
        <item x="545"/>
        <item x="647"/>
        <item x="306"/>
        <item x="718"/>
        <item x="147"/>
        <item x="581"/>
        <item x="231"/>
        <item x="472"/>
        <item x="277"/>
        <item x="884"/>
        <item x="386"/>
        <item x="660"/>
        <item x="227"/>
        <item x="33"/>
        <item x="942"/>
        <item x="622"/>
        <item x="714"/>
        <item x="377"/>
        <item x="335"/>
        <item x="465"/>
        <item x="950"/>
        <item x="847"/>
        <item x="107"/>
        <item x="811"/>
        <item x="858"/>
        <item x="278"/>
        <item x="780"/>
        <item x="978"/>
        <item x="150"/>
        <item x="434"/>
        <item x="583"/>
        <item x="596"/>
        <item x="272"/>
        <item x="473"/>
        <item x="918"/>
        <item x="605"/>
        <item x="499"/>
        <item x="967"/>
        <item x="475"/>
        <item x="367"/>
        <item x="25"/>
        <item x="135"/>
        <item x="40"/>
        <item x="536"/>
        <item x="109"/>
        <item x="781"/>
        <item x="197"/>
        <item x="955"/>
        <item x="830"/>
        <item x="260"/>
        <item x="477"/>
        <item x="329"/>
        <item x="210"/>
        <item x="752"/>
        <item x="348"/>
        <item x="8"/>
        <item x="342"/>
        <item x="962"/>
        <item x="527"/>
        <item x="520"/>
        <item x="129"/>
        <item x="402"/>
        <item x="10"/>
        <item x="106"/>
        <item x="395"/>
        <item x="932"/>
        <item x="866"/>
        <item x="440"/>
        <item x="96"/>
        <item x="347"/>
        <item x="284"/>
        <item x="293"/>
        <item x="128"/>
        <item x="97"/>
        <item x="336"/>
        <item x="446"/>
        <item x="205"/>
        <item x="878"/>
        <item x="75"/>
        <item x="95"/>
        <item x="879"/>
        <item x="641"/>
        <item x="215"/>
        <item x="510"/>
        <item x="806"/>
        <item x="331"/>
        <item x="751"/>
        <item x="975"/>
        <item x="333"/>
        <item x="295"/>
        <item x="235"/>
        <item x="571"/>
        <item x="421"/>
        <item x="198"/>
        <item x="118"/>
        <item x="629"/>
        <item x="397"/>
        <item x="588"/>
        <item x="821"/>
        <item x="27"/>
        <item x="39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numFmtId="1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0">
    <field x="1"/>
    <field x="3"/>
    <field x="2"/>
    <field x="4"/>
    <field x="5"/>
    <field x="6"/>
    <field x="7"/>
    <field x="8"/>
    <field x="9"/>
    <field x="10"/>
  </rowFields>
  <rowItems count="203">
    <i>
      <x/>
      <x/>
      <x/>
      <x v="29"/>
      <x v="6"/>
      <x/>
      <x/>
      <x v="1"/>
      <x/>
      <x v="784"/>
    </i>
    <i r="2">
      <x v="1"/>
      <x v="12"/>
      <x v="4"/>
      <x v="269"/>
      <x v="3"/>
      <x v="1"/>
      <x/>
      <x v="595"/>
    </i>
    <i>
      <x v="5"/>
      <x v="1"/>
      <x v="1"/>
      <x v="11"/>
      <x v="8"/>
      <x v="327"/>
      <x v="2"/>
      <x v="1"/>
      <x v="1"/>
      <x v="438"/>
    </i>
    <i>
      <x v="8"/>
      <x v="1"/>
      <x/>
      <x v="25"/>
      <x v="9"/>
      <x v="544"/>
      <x/>
      <x v="1"/>
      <x/>
      <x v="540"/>
    </i>
    <i>
      <x v="10"/>
      <x/>
      <x v="2"/>
      <x v="37"/>
      <x v="2"/>
      <x/>
      <x/>
      <x/>
      <x/>
      <x v="944"/>
    </i>
    <i>
      <x v="13"/>
      <x v="1"/>
      <x v="2"/>
      <x v="45"/>
      <x v="1"/>
      <x v="31"/>
      <x/>
      <x v="1"/>
      <x v="1"/>
      <x v="369"/>
    </i>
    <i>
      <x v="16"/>
      <x/>
      <x v="2"/>
      <x v="25"/>
      <x v="6"/>
      <x v="397"/>
      <x v="1"/>
      <x v="1"/>
      <x v="1"/>
      <x v="876"/>
    </i>
    <i r="1">
      <x v="1"/>
      <x v="1"/>
      <x v="31"/>
      <x v="4"/>
      <x v="432"/>
      <x/>
      <x v="1"/>
      <x v="1"/>
      <x v="106"/>
    </i>
    <i>
      <x v="20"/>
      <x/>
      <x/>
      <x v="34"/>
      <x v="8"/>
      <x v="331"/>
      <x/>
      <x/>
      <x/>
      <x v="895"/>
    </i>
    <i>
      <x v="21"/>
      <x/>
      <x/>
      <x v="39"/>
      <x v="10"/>
      <x/>
      <x v="2"/>
      <x/>
      <x v="1"/>
      <x v="296"/>
    </i>
    <i>
      <x v="24"/>
      <x/>
      <x/>
      <x v="28"/>
      <x/>
      <x v="435"/>
      <x/>
      <x v="1"/>
      <x/>
      <x v="145"/>
    </i>
    <i r="1">
      <x v="1"/>
      <x/>
      <x v="22"/>
      <x v="6"/>
      <x/>
      <x/>
      <x v="1"/>
      <x v="1"/>
      <x v="274"/>
    </i>
    <i>
      <x v="27"/>
      <x v="1"/>
      <x v="1"/>
      <x v="18"/>
      <x v="4"/>
      <x v="475"/>
      <x/>
      <x v="1"/>
      <x v="1"/>
      <x v="234"/>
    </i>
    <i r="4">
      <x v="9"/>
      <x v="112"/>
      <x/>
      <x v="1"/>
      <x/>
      <x v="493"/>
    </i>
    <i>
      <x v="28"/>
      <x v="1"/>
      <x v="1"/>
      <x v="27"/>
      <x v="10"/>
      <x v="396"/>
      <x/>
      <x v="1"/>
      <x/>
      <x v="22"/>
    </i>
    <i>
      <x v="32"/>
      <x v="1"/>
      <x/>
      <x v="12"/>
      <x v="7"/>
      <x v="623"/>
      <x/>
      <x v="1"/>
      <x/>
      <x v="578"/>
    </i>
    <i>
      <x v="34"/>
      <x/>
      <x v="1"/>
      <x v="44"/>
      <x v="5"/>
      <x v="227"/>
      <x/>
      <x/>
      <x/>
      <x v="66"/>
    </i>
    <i>
      <x v="43"/>
      <x/>
      <x/>
      <x v="40"/>
      <x v="1"/>
      <x/>
      <x/>
      <x/>
      <x/>
      <x v="665"/>
    </i>
    <i>
      <x v="45"/>
      <x/>
      <x/>
      <x v="25"/>
      <x v="8"/>
      <x v="568"/>
      <x v="2"/>
      <x v="1"/>
      <x/>
      <x v="565"/>
    </i>
    <i>
      <x v="47"/>
      <x/>
      <x/>
      <x v="32"/>
      <x v="7"/>
      <x/>
      <x v="2"/>
      <x/>
      <x v="1"/>
      <x v="433"/>
    </i>
    <i>
      <x v="52"/>
      <x/>
      <x/>
      <x v="29"/>
      <x v="1"/>
      <x/>
      <x/>
      <x v="1"/>
      <x/>
      <x v="334"/>
    </i>
    <i>
      <x v="53"/>
      <x/>
      <x v="2"/>
      <x v="61"/>
      <x v="4"/>
      <x/>
      <x/>
      <x v="1"/>
      <x/>
      <x v="591"/>
    </i>
    <i>
      <x v="54"/>
      <x/>
      <x v="2"/>
      <x v="49"/>
      <x v="4"/>
      <x/>
      <x/>
      <x v="1"/>
      <x/>
      <x v="10"/>
    </i>
    <i>
      <x v="55"/>
      <x v="1"/>
      <x v="2"/>
      <x v="19"/>
      <x v="1"/>
      <x/>
      <x/>
      <x/>
      <x v="1"/>
      <x v="682"/>
    </i>
    <i>
      <x v="56"/>
      <x v="1"/>
      <x v="1"/>
      <x v="26"/>
      <x v="1"/>
      <x v="124"/>
      <x/>
      <x/>
      <x v="1"/>
      <x v="975"/>
    </i>
    <i>
      <x v="58"/>
      <x/>
      <x/>
      <x v="29"/>
      <x v="1"/>
      <x v="183"/>
      <x/>
      <x v="1"/>
      <x/>
      <x v="573"/>
    </i>
    <i r="1">
      <x v="1"/>
      <x v="2"/>
      <x v="33"/>
      <x v="5"/>
      <x/>
      <x/>
      <x/>
      <x v="1"/>
      <x v="733"/>
    </i>
    <i>
      <x v="61"/>
      <x/>
      <x v="2"/>
      <x v="30"/>
      <x v="6"/>
      <x v="564"/>
      <x v="1"/>
      <x/>
      <x/>
      <x v="740"/>
    </i>
    <i>
      <x v="64"/>
      <x v="1"/>
      <x v="2"/>
      <x v="17"/>
      <x v="9"/>
      <x v="364"/>
      <x/>
      <x v="1"/>
      <x/>
      <x v="865"/>
    </i>
    <i>
      <x v="65"/>
      <x/>
      <x/>
      <x v="23"/>
      <x v="2"/>
      <x v="176"/>
      <x/>
      <x v="1"/>
      <x/>
      <x v="651"/>
    </i>
    <i>
      <x v="66"/>
      <x/>
      <x v="1"/>
      <x v="14"/>
      <x v="8"/>
      <x v="208"/>
      <x/>
      <x v="1"/>
      <x/>
      <x v="981"/>
    </i>
    <i>
      <x v="71"/>
      <x v="1"/>
      <x v="2"/>
      <x v="46"/>
      <x v="4"/>
      <x v="128"/>
      <x v="2"/>
      <x v="1"/>
      <x/>
      <x v="531"/>
    </i>
    <i>
      <x v="72"/>
      <x/>
      <x/>
      <x v="30"/>
      <x v="6"/>
      <x/>
      <x/>
      <x/>
      <x/>
      <x v="960"/>
    </i>
    <i r="3">
      <x v="46"/>
      <x v="1"/>
      <x v="265"/>
      <x/>
      <x/>
      <x v="1"/>
      <x v="128"/>
    </i>
    <i>
      <x v="75"/>
      <x/>
      <x/>
      <x v="31"/>
      <x v="9"/>
      <x/>
      <x/>
      <x v="1"/>
      <x/>
      <x v="755"/>
    </i>
    <i r="1">
      <x v="1"/>
      <x v="1"/>
      <x v="23"/>
      <x v="7"/>
      <x v="240"/>
      <x/>
      <x v="1"/>
      <x/>
      <x v="37"/>
    </i>
    <i>
      <x v="78"/>
      <x/>
      <x v="2"/>
      <x v="32"/>
      <x v="9"/>
      <x v="489"/>
      <x/>
      <x/>
      <x/>
      <x v="861"/>
    </i>
    <i>
      <x v="79"/>
      <x/>
      <x v="1"/>
      <x v="26"/>
      <x v="3"/>
      <x v="278"/>
      <x v="2"/>
      <x v="1"/>
      <x/>
      <x v="268"/>
    </i>
    <i>
      <x v="81"/>
      <x v="1"/>
      <x/>
      <x v="22"/>
      <x v="3"/>
      <x v="443"/>
      <x/>
      <x v="1"/>
      <x v="1"/>
      <x v="76"/>
    </i>
    <i>
      <x v="82"/>
      <x/>
      <x v="1"/>
      <x v="40"/>
      <x v="1"/>
      <x v="191"/>
      <x v="1"/>
      <x v="1"/>
      <x v="1"/>
      <x v="602"/>
    </i>
    <i>
      <x v="84"/>
      <x/>
      <x v="1"/>
      <x v="20"/>
      <x v="8"/>
      <x v="267"/>
      <x/>
      <x v="1"/>
      <x/>
      <x v="684"/>
    </i>
    <i r="3">
      <x v="43"/>
      <x v="7"/>
      <x v="386"/>
      <x/>
      <x/>
      <x v="1"/>
      <x v="874"/>
    </i>
    <i>
      <x v="86"/>
      <x/>
      <x v="1"/>
      <x v="22"/>
      <x v="6"/>
      <x v="48"/>
      <x v="2"/>
      <x v="1"/>
      <x v="1"/>
      <x v="421"/>
    </i>
    <i>
      <x v="87"/>
      <x/>
      <x/>
      <x v="15"/>
      <x v="2"/>
      <x v="606"/>
      <x/>
      <x v="1"/>
      <x/>
      <x v="923"/>
    </i>
    <i>
      <x v="88"/>
      <x/>
      <x/>
      <x v="35"/>
      <x v="1"/>
      <x/>
      <x/>
      <x/>
      <x v="1"/>
      <x v="42"/>
    </i>
    <i r="2">
      <x v="2"/>
      <x v="22"/>
      <x v="7"/>
      <x/>
      <x/>
      <x/>
      <x/>
      <x v="401"/>
    </i>
    <i>
      <x v="92"/>
      <x/>
      <x v="2"/>
      <x v="31"/>
      <x v="3"/>
      <x/>
      <x/>
      <x/>
      <x v="1"/>
      <x v="157"/>
    </i>
    <i r="1">
      <x v="1"/>
      <x v="2"/>
      <x v="30"/>
      <x v="3"/>
      <x v="285"/>
      <x/>
      <x/>
      <x/>
      <x v="729"/>
    </i>
    <i>
      <x v="94"/>
      <x v="1"/>
      <x/>
      <x v="34"/>
      <x v="5"/>
      <x/>
      <x v="2"/>
      <x v="1"/>
      <x/>
      <x v="928"/>
    </i>
    <i>
      <x v="95"/>
      <x v="1"/>
      <x v="2"/>
      <x v="21"/>
      <x v="8"/>
      <x/>
      <x v="1"/>
      <x/>
      <x/>
      <x v="1"/>
    </i>
    <i>
      <x v="97"/>
      <x v="1"/>
      <x/>
      <x v="32"/>
      <x v="2"/>
      <x v="518"/>
      <x/>
      <x v="1"/>
      <x/>
      <x v="601"/>
    </i>
    <i>
      <x v="102"/>
      <x/>
      <x v="1"/>
      <x v="45"/>
      <x v="5"/>
      <x v="268"/>
      <x v="2"/>
      <x/>
      <x v="1"/>
      <x v="99"/>
    </i>
    <i>
      <x v="104"/>
      <x v="1"/>
      <x/>
      <x v="13"/>
      <x v="5"/>
      <x/>
      <x/>
      <x v="1"/>
      <x/>
      <x v="263"/>
    </i>
    <i>
      <x v="105"/>
      <x/>
      <x v="1"/>
      <x v="32"/>
      <x v="5"/>
      <x v="442"/>
      <x/>
      <x v="1"/>
      <x/>
      <x v="466"/>
    </i>
    <i>
      <x v="106"/>
      <x v="1"/>
      <x v="1"/>
      <x v="23"/>
      <x v="1"/>
      <x v="148"/>
      <x/>
      <x/>
      <x/>
      <x v="678"/>
    </i>
    <i>
      <x v="107"/>
      <x v="1"/>
      <x v="2"/>
      <x v="17"/>
      <x/>
      <x v="538"/>
      <x/>
      <x v="1"/>
      <x/>
      <x v="505"/>
    </i>
    <i>
      <x v="108"/>
      <x/>
      <x/>
      <x v="41"/>
      <x v="8"/>
      <x/>
      <x/>
      <x/>
      <x v="1"/>
      <x v="576"/>
    </i>
    <i>
      <x v="110"/>
      <x/>
      <x v="1"/>
      <x v="31"/>
      <x v="3"/>
      <x v="545"/>
      <x/>
      <x v="1"/>
      <x/>
      <x v="195"/>
    </i>
    <i>
      <x v="114"/>
      <x/>
      <x v="2"/>
      <x v="18"/>
      <x v="1"/>
      <x v="391"/>
      <x v="1"/>
      <x/>
      <x v="1"/>
      <x v="41"/>
    </i>
    <i>
      <x v="115"/>
      <x/>
      <x v="1"/>
      <x v="25"/>
      <x v="2"/>
      <x v="339"/>
      <x/>
      <x/>
      <x/>
      <x v="511"/>
    </i>
    <i>
      <x v="118"/>
      <x/>
      <x v="1"/>
      <x v="37"/>
      <x v="6"/>
      <x v="276"/>
      <x/>
      <x v="1"/>
      <x/>
      <x v="277"/>
    </i>
    <i>
      <x v="119"/>
      <x/>
      <x v="1"/>
      <x v="13"/>
      <x v="8"/>
      <x v="242"/>
      <x/>
      <x v="1"/>
      <x/>
      <x v="877"/>
    </i>
    <i r="2">
      <x v="2"/>
      <x v="31"/>
      <x v="2"/>
      <x v="637"/>
      <x/>
      <x v="1"/>
      <x/>
      <x v="361"/>
    </i>
    <i>
      <x v="124"/>
      <x/>
      <x/>
      <x v="44"/>
      <x v="1"/>
      <x/>
      <x/>
      <x v="1"/>
      <x/>
      <x v="291"/>
    </i>
    <i>
      <x v="125"/>
      <x/>
      <x v="2"/>
      <x v="34"/>
      <x v="3"/>
      <x v="552"/>
      <x v="2"/>
      <x/>
      <x v="1"/>
      <x v="945"/>
    </i>
    <i>
      <x v="126"/>
      <x/>
      <x v="2"/>
      <x v="22"/>
      <x v="3"/>
      <x/>
      <x v="2"/>
      <x v="1"/>
      <x/>
      <x v="703"/>
    </i>
    <i>
      <x v="127"/>
      <x v="1"/>
      <x/>
      <x v="37"/>
      <x v="8"/>
      <x/>
      <x/>
      <x v="1"/>
      <x v="1"/>
      <x v="151"/>
    </i>
    <i>
      <x v="132"/>
      <x v="1"/>
      <x/>
      <x v="47"/>
      <x v="1"/>
      <x/>
      <x v="1"/>
      <x v="1"/>
      <x/>
      <x v="961"/>
    </i>
    <i r="2">
      <x v="1"/>
      <x v="24"/>
      <x v="3"/>
      <x v="107"/>
      <x/>
      <x v="1"/>
      <x/>
      <x v="942"/>
    </i>
    <i>
      <x v="133"/>
      <x/>
      <x v="2"/>
      <x v="22"/>
      <x v="4"/>
      <x/>
      <x/>
      <x v="1"/>
      <x/>
      <x v="954"/>
    </i>
    <i r="1">
      <x v="1"/>
      <x/>
      <x v="41"/>
      <x v="4"/>
      <x/>
      <x/>
      <x/>
      <x/>
      <x v="870"/>
    </i>
    <i>
      <x v="135"/>
      <x/>
      <x/>
      <x v="26"/>
      <x v="8"/>
      <x/>
      <x v="2"/>
      <x/>
      <x v="1"/>
      <x v="546"/>
    </i>
    <i r="1">
      <x v="1"/>
      <x v="1"/>
      <x v="25"/>
      <x v="1"/>
      <x v="143"/>
      <x/>
      <x v="1"/>
      <x/>
      <x v="203"/>
    </i>
    <i>
      <x v="137"/>
      <x v="1"/>
      <x v="1"/>
      <x v="27"/>
      <x v="6"/>
      <x v="212"/>
      <x v="1"/>
      <x v="1"/>
      <x/>
      <x v="529"/>
    </i>
    <i>
      <x v="139"/>
      <x/>
      <x/>
      <x v="34"/>
      <x v="3"/>
      <x v="453"/>
      <x/>
      <x v="1"/>
      <x v="1"/>
      <x v="314"/>
    </i>
    <i>
      <x v="141"/>
      <x/>
      <x v="2"/>
      <x v="16"/>
      <x v="2"/>
      <x v="215"/>
      <x v="1"/>
      <x/>
      <x v="1"/>
      <x v="537"/>
    </i>
    <i>
      <x v="142"/>
      <x/>
      <x v="2"/>
      <x v="24"/>
      <x v="3"/>
      <x v="102"/>
      <x/>
      <x/>
      <x/>
      <x v="976"/>
    </i>
    <i r="1">
      <x v="1"/>
      <x/>
      <x v="42"/>
      <x v="1"/>
      <x/>
      <x/>
      <x v="1"/>
      <x/>
      <x v="330"/>
    </i>
    <i>
      <x v="143"/>
      <x v="1"/>
      <x v="2"/>
      <x v="44"/>
      <x v="1"/>
      <x/>
      <x/>
      <x v="1"/>
      <x/>
      <x v="120"/>
    </i>
    <i>
      <x v="145"/>
      <x/>
      <x/>
      <x v="32"/>
      <x v="2"/>
      <x v="98"/>
      <x v="2"/>
      <x/>
      <x/>
      <x v="809"/>
    </i>
    <i>
      <x v="146"/>
      <x/>
      <x v="1"/>
      <x v="45"/>
      <x v="8"/>
      <x v="484"/>
      <x/>
      <x v="1"/>
      <x/>
      <x v="950"/>
    </i>
    <i>
      <x v="148"/>
      <x/>
      <x v="1"/>
      <x v="18"/>
      <x v="6"/>
      <x v="379"/>
      <x/>
      <x/>
      <x/>
      <x v="325"/>
    </i>
    <i r="1">
      <x v="1"/>
      <x/>
      <x v="33"/>
      <x v="4"/>
      <x v="458"/>
      <x/>
      <x v="1"/>
      <x/>
      <x v="643"/>
    </i>
    <i>
      <x v="149"/>
      <x v="1"/>
      <x v="2"/>
      <x v="44"/>
      <x v="9"/>
      <x/>
      <x v="1"/>
      <x v="1"/>
      <x/>
      <x v="757"/>
    </i>
    <i>
      <x v="150"/>
      <x/>
      <x/>
      <x v="49"/>
      <x v="1"/>
      <x v="451"/>
      <x/>
      <x v="1"/>
      <x/>
      <x v="910"/>
    </i>
    <i>
      <x v="152"/>
      <x/>
      <x/>
      <x v="25"/>
      <x v="2"/>
      <x/>
      <x/>
      <x v="1"/>
      <x v="1"/>
      <x v="503"/>
    </i>
    <i r="1">
      <x v="1"/>
      <x v="1"/>
      <x v="40"/>
      <x v="3"/>
      <x v="468"/>
      <x/>
      <x v="1"/>
      <x v="1"/>
      <x v="345"/>
    </i>
    <i>
      <x v="154"/>
      <x v="1"/>
      <x v="1"/>
      <x v="29"/>
      <x v="6"/>
      <x v="486"/>
      <x/>
      <x/>
      <x/>
      <x v="180"/>
    </i>
    <i r="2">
      <x v="2"/>
      <x v="36"/>
      <x v="9"/>
      <x v="601"/>
      <x/>
      <x v="1"/>
      <x/>
      <x v="184"/>
    </i>
    <i>
      <x v="155"/>
      <x/>
      <x v="1"/>
      <x v="41"/>
      <x v="7"/>
      <x v="288"/>
      <x/>
      <x v="1"/>
      <x/>
      <x v="600"/>
    </i>
    <i r="2">
      <x v="2"/>
      <x v="29"/>
      <x v="4"/>
      <x v="204"/>
      <x v="1"/>
      <x v="1"/>
      <x v="1"/>
      <x v="160"/>
    </i>
    <i>
      <x v="158"/>
      <x/>
      <x/>
      <x v="34"/>
      <x v="7"/>
      <x v="454"/>
      <x/>
      <x v="1"/>
      <x/>
      <x v="198"/>
    </i>
    <i r="1">
      <x v="1"/>
      <x v="1"/>
      <x v="39"/>
      <x/>
      <x v="525"/>
      <x/>
      <x v="1"/>
      <x/>
      <x v="231"/>
    </i>
    <i>
      <x v="162"/>
      <x/>
      <x v="1"/>
      <x v="28"/>
      <x v="7"/>
      <x v="401"/>
      <x v="2"/>
      <x v="1"/>
      <x/>
      <x v="45"/>
    </i>
    <i>
      <x v="168"/>
      <x/>
      <x/>
      <x v="23"/>
      <x v="10"/>
      <x v="340"/>
      <x/>
      <x v="1"/>
      <x/>
      <x v="668"/>
    </i>
    <i>
      <x v="169"/>
      <x/>
      <x/>
      <x v="31"/>
      <x v="1"/>
      <x v="604"/>
      <x/>
      <x v="1"/>
      <x/>
      <x v="542"/>
    </i>
    <i r="1">
      <x v="1"/>
      <x v="1"/>
      <x v="32"/>
      <x v="6"/>
      <x v="253"/>
      <x v="1"/>
      <x v="1"/>
      <x/>
      <x v="795"/>
    </i>
    <i>
      <x v="170"/>
      <x/>
      <x v="1"/>
      <x v="22"/>
      <x v="9"/>
      <x v="467"/>
      <x/>
      <x v="1"/>
      <x v="1"/>
      <x v="587"/>
    </i>
    <i>
      <x v="175"/>
      <x/>
      <x v="1"/>
      <x v="23"/>
      <x v="6"/>
      <x v="393"/>
      <x v="1"/>
      <x/>
      <x v="1"/>
      <x v="423"/>
    </i>
    <i>
      <x v="176"/>
      <x/>
      <x/>
      <x v="28"/>
      <x v="4"/>
      <x v="7"/>
      <x/>
      <x v="1"/>
      <x/>
      <x v="289"/>
    </i>
    <i r="2">
      <x v="1"/>
      <x v="28"/>
      <x v="2"/>
      <x v="534"/>
      <x/>
      <x/>
      <x v="1"/>
      <x v="14"/>
    </i>
    <i r="1">
      <x v="1"/>
      <x/>
      <x v="28"/>
      <x v="5"/>
      <x/>
      <x/>
      <x v="1"/>
      <x/>
      <x v="712"/>
    </i>
    <i>
      <x v="177"/>
      <x/>
      <x/>
      <x v="29"/>
      <x v="9"/>
      <x v="122"/>
      <x/>
      <x v="1"/>
      <x/>
      <x v="532"/>
    </i>
    <i>
      <x v="178"/>
      <x v="1"/>
      <x v="2"/>
      <x v="27"/>
      <x v="8"/>
      <x v="254"/>
      <x v="1"/>
      <x v="1"/>
      <x/>
      <x v="753"/>
    </i>
    <i>
      <x v="179"/>
      <x/>
      <x/>
      <x v="29"/>
      <x v="4"/>
      <x/>
      <x v="2"/>
      <x v="1"/>
      <x/>
      <x v="460"/>
    </i>
    <i>
      <x v="180"/>
      <x/>
      <x v="1"/>
      <x v="34"/>
      <x v="1"/>
      <x v="308"/>
      <x v="1"/>
      <x/>
      <x/>
      <x v="264"/>
    </i>
    <i r="2">
      <x v="2"/>
      <x v="27"/>
      <x v="5"/>
      <x/>
      <x v="2"/>
      <x v="1"/>
      <x v="1"/>
      <x v="863"/>
    </i>
    <i>
      <x v="181"/>
      <x/>
      <x v="2"/>
      <x v="32"/>
      <x v="10"/>
      <x/>
      <x v="1"/>
      <x v="1"/>
      <x v="1"/>
      <x v="801"/>
    </i>
    <i r="1">
      <x v="1"/>
      <x v="2"/>
      <x v="29"/>
      <x v="9"/>
      <x v="370"/>
      <x v="1"/>
      <x v="1"/>
      <x/>
      <x v="377"/>
    </i>
    <i>
      <x v="184"/>
      <x v="1"/>
      <x/>
      <x v="28"/>
      <x v="1"/>
      <x/>
      <x/>
      <x v="1"/>
      <x/>
      <x v="317"/>
    </i>
    <i>
      <x v="186"/>
      <x v="1"/>
      <x v="1"/>
      <x v="41"/>
      <x v="1"/>
      <x v="419"/>
      <x/>
      <x v="1"/>
      <x/>
      <x v="21"/>
    </i>
    <i>
      <x v="188"/>
      <x v="1"/>
      <x v="1"/>
      <x v="24"/>
      <x v="8"/>
      <x v="358"/>
      <x/>
      <x/>
      <x/>
      <x v="820"/>
    </i>
    <i>
      <x v="192"/>
      <x v="1"/>
      <x v="1"/>
      <x v="50"/>
      <x v="6"/>
      <x v="293"/>
      <x/>
      <x v="1"/>
      <x v="1"/>
      <x v="224"/>
    </i>
    <i>
      <x v="193"/>
      <x/>
      <x v="1"/>
      <x v="22"/>
      <x v="5"/>
      <x v="445"/>
      <x/>
      <x v="1"/>
      <x/>
      <x v="860"/>
    </i>
    <i>
      <x v="194"/>
      <x v="1"/>
      <x v="2"/>
      <x v="25"/>
      <x v="2"/>
      <x v="619"/>
      <x/>
      <x/>
      <x/>
      <x v="153"/>
    </i>
    <i>
      <x v="195"/>
      <x/>
      <x/>
      <x v="15"/>
      <x v="4"/>
      <x v="431"/>
      <x/>
      <x v="1"/>
      <x v="1"/>
      <x v="244"/>
    </i>
    <i>
      <x v="196"/>
      <x/>
      <x v="1"/>
      <x v="19"/>
      <x v="6"/>
      <x v="57"/>
      <x/>
      <x/>
      <x/>
      <x v="186"/>
    </i>
    <i>
      <x v="198"/>
      <x/>
      <x v="2"/>
      <x v="25"/>
      <x v="2"/>
      <x v="560"/>
      <x v="1"/>
      <x/>
      <x v="1"/>
      <x v="780"/>
    </i>
    <i>
      <x v="200"/>
      <x/>
      <x v="1"/>
      <x v="31"/>
      <x v="1"/>
      <x v="133"/>
      <x v="1"/>
      <x/>
      <x/>
      <x v="560"/>
    </i>
    <i r="2">
      <x v="2"/>
      <x v="22"/>
      <x v="2"/>
      <x/>
      <x v="1"/>
      <x v="1"/>
      <x/>
      <x v="206"/>
    </i>
    <i r="1">
      <x v="1"/>
      <x/>
      <x v="26"/>
      <x v="8"/>
      <x v="630"/>
      <x/>
      <x v="1"/>
      <x/>
      <x v="481"/>
    </i>
    <i>
      <x v="201"/>
      <x/>
      <x/>
      <x v="29"/>
      <x v="2"/>
      <x/>
      <x v="2"/>
      <x v="1"/>
      <x/>
      <x v="439"/>
    </i>
    <i r="1">
      <x v="1"/>
      <x v="1"/>
      <x v="30"/>
      <x v="7"/>
      <x v="199"/>
      <x/>
      <x/>
      <x v="1"/>
      <x v="790"/>
    </i>
    <i>
      <x v="203"/>
      <x/>
      <x v="2"/>
      <x v="48"/>
      <x v="1"/>
      <x/>
      <x/>
      <x v="1"/>
      <x v="1"/>
      <x v="875"/>
    </i>
    <i>
      <x v="204"/>
      <x v="1"/>
      <x v="1"/>
      <x v="28"/>
      <x v="6"/>
      <x v="150"/>
      <x/>
      <x v="1"/>
      <x v="1"/>
      <x v="533"/>
    </i>
    <i>
      <x v="205"/>
      <x/>
      <x/>
      <x v="28"/>
      <x v="9"/>
      <x/>
      <x/>
      <x v="1"/>
      <x v="1"/>
      <x v="450"/>
    </i>
    <i r="2">
      <x v="2"/>
      <x v="39"/>
      <x v="2"/>
      <x v="635"/>
      <x v="1"/>
      <x v="1"/>
      <x v="1"/>
      <x v="759"/>
    </i>
    <i>
      <x v="206"/>
      <x/>
      <x/>
      <x v="17"/>
      <x v="8"/>
      <x v="6"/>
      <x/>
      <x v="1"/>
      <x/>
      <x v="112"/>
    </i>
    <i r="3">
      <x v="21"/>
      <x v="2"/>
      <x v="598"/>
      <x v="1"/>
      <x/>
      <x/>
      <x v="679"/>
    </i>
    <i>
      <x v="207"/>
      <x v="1"/>
      <x v="1"/>
      <x v="30"/>
      <x v="6"/>
      <x v="200"/>
      <x/>
      <x v="1"/>
      <x v="1"/>
      <x v="13"/>
    </i>
    <i>
      <x v="208"/>
      <x/>
      <x/>
      <x v="21"/>
      <x v="6"/>
      <x v="38"/>
      <x/>
      <x/>
      <x/>
      <x v="695"/>
    </i>
    <i>
      <x v="211"/>
      <x/>
      <x/>
      <x v="26"/>
      <x v="4"/>
      <x/>
      <x v="2"/>
      <x v="1"/>
      <x/>
      <x v="570"/>
    </i>
    <i>
      <x v="215"/>
      <x/>
      <x v="1"/>
      <x v="26"/>
      <x v="4"/>
      <x v="272"/>
      <x/>
      <x v="1"/>
      <x v="1"/>
      <x v="584"/>
    </i>
    <i r="3">
      <x v="40"/>
      <x v="5"/>
      <x v="575"/>
      <x/>
      <x/>
      <x/>
      <x v="46"/>
    </i>
    <i r="1">
      <x v="1"/>
      <x v="2"/>
      <x v="12"/>
      <x/>
      <x v="427"/>
      <x/>
      <x v="1"/>
      <x/>
      <x v="267"/>
    </i>
    <i>
      <x v="216"/>
      <x/>
      <x/>
      <x v="31"/>
      <x v="3"/>
      <x v="47"/>
      <x/>
      <x/>
      <x/>
      <x v="117"/>
    </i>
    <i>
      <x v="219"/>
      <x/>
      <x v="2"/>
      <x v="22"/>
      <x v="2"/>
      <x/>
      <x v="2"/>
      <x/>
      <x/>
      <x v="924"/>
    </i>
    <i r="3">
      <x v="27"/>
      <x v="7"/>
      <x/>
      <x v="2"/>
      <x v="1"/>
      <x/>
      <x v="774"/>
    </i>
    <i>
      <x v="223"/>
      <x/>
      <x/>
      <x v="14"/>
      <x v="5"/>
      <x v="5"/>
      <x/>
      <x v="1"/>
      <x/>
      <x v="635"/>
    </i>
    <i>
      <x v="224"/>
      <x v="1"/>
      <x v="2"/>
      <x v="11"/>
      <x v="9"/>
      <x v="302"/>
      <x/>
      <x/>
      <x/>
      <x v="89"/>
    </i>
    <i>
      <x v="225"/>
      <x/>
      <x/>
      <x v="18"/>
      <x v="5"/>
      <x v="343"/>
      <x/>
      <x v="1"/>
      <x/>
      <x v="435"/>
    </i>
    <i r="2">
      <x v="1"/>
      <x v="24"/>
      <x v="9"/>
      <x v="621"/>
      <x v="2"/>
      <x v="1"/>
      <x v="1"/>
      <x v="922"/>
    </i>
    <i>
      <x v="230"/>
      <x v="1"/>
      <x/>
      <x v="31"/>
      <x v="4"/>
      <x v="163"/>
      <x v="1"/>
      <x/>
      <x v="1"/>
      <x v="878"/>
    </i>
    <i>
      <x v="235"/>
      <x/>
      <x/>
      <x v="34"/>
      <x v="3"/>
      <x/>
      <x v="2"/>
      <x v="1"/>
      <x v="1"/>
      <x v="376"/>
    </i>
    <i r="1">
      <x v="1"/>
      <x/>
      <x v="20"/>
      <x v="1"/>
      <x v="529"/>
      <x/>
      <x v="1"/>
      <x/>
      <x v="114"/>
    </i>
    <i>
      <x v="236"/>
      <x/>
      <x v="1"/>
      <x v="7"/>
      <x v="7"/>
      <x v="250"/>
      <x/>
      <x v="1"/>
      <x/>
      <x v="815"/>
    </i>
    <i>
      <x v="238"/>
      <x v="1"/>
      <x v="2"/>
      <x v="40"/>
      <x v="7"/>
      <x/>
      <x/>
      <x v="1"/>
      <x/>
      <x v="96"/>
    </i>
    <i>
      <x v="242"/>
      <x v="1"/>
      <x v="1"/>
      <x v="26"/>
      <x v="2"/>
      <x v="483"/>
      <x v="2"/>
      <x v="1"/>
      <x v="1"/>
      <x v="789"/>
    </i>
    <i>
      <x v="243"/>
      <x/>
      <x/>
      <x v="21"/>
      <x v="2"/>
      <x v="387"/>
      <x v="1"/>
      <x v="1"/>
      <x v="1"/>
      <x v="77"/>
    </i>
    <i>
      <x v="245"/>
      <x/>
      <x v="1"/>
      <x v="21"/>
      <x v="7"/>
      <x v="502"/>
      <x/>
      <x v="1"/>
      <x v="1"/>
      <x v="272"/>
    </i>
    <i>
      <x v="246"/>
      <x v="1"/>
      <x/>
      <x v="29"/>
      <x v="1"/>
      <x/>
      <x/>
      <x v="1"/>
      <x/>
      <x v="767"/>
    </i>
    <i>
      <x v="247"/>
      <x/>
      <x/>
      <x v="21"/>
      <x v="5"/>
      <x v="300"/>
      <x/>
      <x v="1"/>
      <x v="1"/>
      <x v="24"/>
    </i>
    <i r="3">
      <x v="24"/>
      <x v="8"/>
      <x v="14"/>
      <x v="1"/>
      <x/>
      <x/>
      <x v="456"/>
    </i>
    <i>
      <x v="248"/>
      <x/>
      <x v="1"/>
      <x v="22"/>
      <x v="10"/>
      <x v="271"/>
      <x/>
      <x v="1"/>
      <x/>
      <x v="217"/>
    </i>
    <i>
      <x v="251"/>
      <x v="1"/>
      <x v="1"/>
      <x v="43"/>
      <x v="9"/>
      <x v="274"/>
      <x v="1"/>
      <x/>
      <x/>
      <x v="785"/>
    </i>
    <i>
      <x v="252"/>
      <x v="1"/>
      <x v="1"/>
      <x v="11"/>
      <x v="9"/>
      <x v="551"/>
      <x v="1"/>
      <x/>
      <x v="1"/>
      <x v="502"/>
    </i>
    <i r="2">
      <x v="2"/>
      <x v="34"/>
      <x/>
      <x v="593"/>
      <x/>
      <x v="1"/>
      <x/>
      <x v="536"/>
    </i>
    <i>
      <x v="253"/>
      <x/>
      <x/>
      <x v="32"/>
      <x v="3"/>
      <x v="590"/>
      <x/>
      <x v="1"/>
      <x/>
      <x v="705"/>
    </i>
    <i>
      <x v="258"/>
      <x/>
      <x v="2"/>
      <x v="14"/>
      <x/>
      <x/>
      <x/>
      <x v="1"/>
      <x/>
      <x v="610"/>
    </i>
    <i r="1">
      <x v="1"/>
      <x v="1"/>
      <x v="23"/>
      <x v="1"/>
      <x v="114"/>
      <x v="1"/>
      <x v="1"/>
      <x/>
      <x v="340"/>
    </i>
    <i>
      <x v="259"/>
      <x/>
      <x v="1"/>
      <x v="18"/>
      <x v="8"/>
      <x v="361"/>
      <x v="1"/>
      <x v="1"/>
      <x/>
      <x v="260"/>
    </i>
    <i>
      <x v="262"/>
      <x v="1"/>
      <x/>
      <x v="26"/>
      <x v="2"/>
      <x/>
      <x/>
      <x v="1"/>
      <x v="1"/>
      <x v="844"/>
    </i>
    <i>
      <x v="263"/>
      <x/>
      <x v="2"/>
      <x v="52"/>
      <x v="9"/>
      <x v="463"/>
      <x/>
      <x/>
      <x v="1"/>
      <x v="547"/>
    </i>
    <i r="1">
      <x v="1"/>
      <x v="1"/>
      <x v="33"/>
      <x v="6"/>
      <x v="508"/>
      <x/>
      <x/>
      <x/>
      <x v="449"/>
    </i>
    <i>
      <x v="264"/>
      <x v="1"/>
      <x v="1"/>
      <x v="17"/>
      <x v="3"/>
      <x v="155"/>
      <x v="2"/>
      <x v="1"/>
      <x/>
      <x v="243"/>
    </i>
    <i>
      <x v="269"/>
      <x v="1"/>
      <x v="1"/>
      <x v="26"/>
      <x v="9"/>
      <x v="317"/>
      <x v="1"/>
      <x v="1"/>
      <x/>
      <x v="300"/>
    </i>
    <i r="3">
      <x v="41"/>
      <x v="2"/>
      <x v="428"/>
      <x v="3"/>
      <x v="1"/>
      <x/>
      <x v="148"/>
    </i>
    <i>
      <x v="270"/>
      <x v="1"/>
      <x v="1"/>
      <x v="28"/>
      <x v="7"/>
      <x v="173"/>
      <x/>
      <x/>
      <x v="1"/>
      <x v="743"/>
    </i>
    <i r="3">
      <x v="37"/>
      <x v="8"/>
      <x v="363"/>
      <x/>
      <x v="1"/>
      <x/>
      <x v="675"/>
    </i>
    <i>
      <x v="272"/>
      <x/>
      <x v="1"/>
      <x v="19"/>
      <x v="2"/>
      <x v="399"/>
      <x v="1"/>
      <x/>
      <x/>
      <x v="235"/>
    </i>
    <i>
      <x v="275"/>
      <x/>
      <x v="1"/>
      <x v="11"/>
      <x v="1"/>
      <x v="232"/>
      <x/>
      <x v="1"/>
      <x/>
      <x v="348"/>
    </i>
    <i r="1">
      <x v="1"/>
      <x v="1"/>
      <x v="28"/>
      <x v="10"/>
      <x v="291"/>
      <x v="2"/>
      <x v="1"/>
      <x v="1"/>
      <x v="612"/>
    </i>
    <i>
      <x v="277"/>
      <x v="1"/>
      <x v="1"/>
      <x v="41"/>
      <x v="7"/>
      <x v="282"/>
      <x/>
      <x v="1"/>
      <x v="1"/>
      <x v="937"/>
    </i>
    <i>
      <x v="279"/>
      <x/>
      <x/>
      <x v="43"/>
      <x v="6"/>
      <x/>
      <x/>
      <x v="1"/>
      <x/>
      <x v="97"/>
    </i>
    <i r="1">
      <x v="1"/>
      <x/>
      <x v="23"/>
      <x v="1"/>
      <x v="480"/>
      <x/>
      <x v="1"/>
      <x/>
      <x v="904"/>
    </i>
    <i>
      <x v="280"/>
      <x/>
      <x v="2"/>
      <x v="17"/>
      <x v="9"/>
      <x v="248"/>
      <x/>
      <x/>
      <x/>
      <x v="758"/>
    </i>
    <i r="1">
      <x v="1"/>
      <x v="1"/>
      <x v="23"/>
      <x v="5"/>
      <x v="591"/>
      <x v="2"/>
      <x v="1"/>
      <x/>
      <x v="111"/>
    </i>
    <i r="2">
      <x v="2"/>
      <x v="5"/>
      <x v="3"/>
      <x v="322"/>
      <x/>
      <x v="1"/>
      <x/>
      <x v="650"/>
    </i>
    <i>
      <x v="281"/>
      <x v="1"/>
      <x v="1"/>
      <x v="33"/>
      <x v="2"/>
      <x v="131"/>
      <x/>
      <x v="1"/>
      <x/>
      <x v="374"/>
    </i>
    <i>
      <x v="282"/>
      <x v="1"/>
      <x v="2"/>
      <x v="31"/>
      <x v="5"/>
      <x v="277"/>
      <x/>
      <x v="1"/>
      <x/>
      <x v="778"/>
    </i>
    <i>
      <x v="284"/>
      <x/>
      <x v="1"/>
      <x v="38"/>
      <x v="3"/>
      <x v="572"/>
      <x/>
      <x v="1"/>
      <x/>
      <x v="36"/>
    </i>
    <i>
      <x v="286"/>
      <x/>
      <x v="1"/>
      <x v="43"/>
      <x v="3"/>
      <x v="275"/>
      <x/>
      <x v="1"/>
      <x/>
      <x v="462"/>
    </i>
    <i r="1">
      <x v="1"/>
      <x/>
      <x v="45"/>
      <x v="3"/>
      <x/>
      <x/>
      <x v="1"/>
      <x v="1"/>
      <x v="65"/>
    </i>
    <i>
      <x v="290"/>
      <x/>
      <x/>
      <x v="34"/>
      <x v="2"/>
      <x v="159"/>
      <x/>
      <x/>
      <x/>
      <x v="886"/>
    </i>
    <i>
      <x v="293"/>
      <x v="1"/>
      <x v="1"/>
      <x v="25"/>
      <x v="6"/>
      <x v="153"/>
      <x/>
      <x v="1"/>
      <x/>
      <x v="170"/>
    </i>
    <i>
      <x v="298"/>
      <x/>
      <x v="1"/>
      <x v="28"/>
      <x v="5"/>
      <x v="366"/>
      <x/>
      <x v="1"/>
      <x/>
      <x v="622"/>
    </i>
    <i>
      <x v="302"/>
      <x/>
      <x v="2"/>
      <x v="24"/>
      <x v="5"/>
      <x/>
      <x/>
      <x v="1"/>
      <x/>
      <x v="147"/>
    </i>
    <i>
      <x v="303"/>
      <x v="1"/>
      <x/>
      <x v="43"/>
      <x v="5"/>
      <x v="91"/>
      <x/>
      <x v="1"/>
      <x/>
      <x v="354"/>
    </i>
    <i>
      <x v="304"/>
      <x v="1"/>
      <x/>
      <x v="35"/>
      <x v="8"/>
      <x v="223"/>
      <x/>
      <x v="1"/>
      <x v="1"/>
      <x v="480"/>
    </i>
    <i>
      <x v="306"/>
      <x/>
      <x/>
      <x v="15"/>
      <x v="2"/>
      <x/>
      <x/>
      <x v="1"/>
      <x/>
      <x v="687"/>
    </i>
    <i>
      <x v="316"/>
      <x/>
      <x v="2"/>
      <x v="29"/>
      <x v="9"/>
      <x/>
      <x/>
      <x/>
      <x/>
      <x v="79"/>
    </i>
    <i>
      <x v="319"/>
      <x v="1"/>
      <x v="2"/>
      <x v="35"/>
      <x v="2"/>
      <x/>
      <x/>
      <x v="1"/>
      <x/>
      <x v="796"/>
    </i>
    <i>
      <x v="328"/>
      <x/>
      <x/>
      <x v="33"/>
      <x v="4"/>
      <x/>
      <x/>
      <x v="1"/>
      <x v="1"/>
      <x v="40"/>
    </i>
    <i>
      <x v="329"/>
      <x/>
      <x v="2"/>
      <x v="22"/>
      <x v="5"/>
      <x v="582"/>
      <x/>
      <x v="1"/>
      <x/>
      <x v="74"/>
    </i>
    <i>
      <x v="331"/>
      <x v="1"/>
      <x/>
      <x v="26"/>
      <x v="1"/>
      <x v="188"/>
      <x v="1"/>
      <x v="1"/>
      <x/>
      <x v="182"/>
    </i>
    <i>
      <x v="337"/>
      <x/>
      <x v="1"/>
      <x v="21"/>
      <x v="5"/>
      <x v="408"/>
      <x v="2"/>
      <x v="1"/>
      <x/>
      <x v="341"/>
    </i>
    <i>
      <x v="339"/>
      <x/>
      <x/>
      <x v="22"/>
      <x v="9"/>
      <x v="421"/>
      <x/>
      <x v="1"/>
      <x/>
      <x v="138"/>
    </i>
    <i>
      <x v="342"/>
      <x/>
      <x v="1"/>
      <x v="10"/>
      <x v="9"/>
      <x v="243"/>
      <x/>
      <x v="1"/>
      <x v="1"/>
      <x v="597"/>
    </i>
    <i>
      <x v="344"/>
      <x/>
      <x/>
      <x v="32"/>
      <x v="2"/>
      <x v="411"/>
      <x/>
      <x/>
      <x/>
      <x v="955"/>
    </i>
    <i>
      <x v="352"/>
      <x/>
      <x/>
      <x v="18"/>
      <x v="1"/>
      <x v="636"/>
      <x/>
      <x v="1"/>
      <x/>
      <x v="926"/>
    </i>
    <i r="1">
      <x v="1"/>
      <x/>
      <x v="14"/>
      <x v="6"/>
      <x v="37"/>
      <x v="1"/>
      <x/>
      <x/>
      <x v="247"/>
    </i>
    <i r="3">
      <x v="16"/>
      <x v="10"/>
      <x/>
      <x/>
      <x v="1"/>
      <x/>
      <x v="20"/>
    </i>
    <i>
      <x v="353"/>
      <x/>
      <x/>
      <x v="26"/>
      <x v="8"/>
      <x v="416"/>
      <x/>
      <x v="1"/>
      <x/>
      <x v="313"/>
    </i>
  </rowItems>
  <colItems count="1">
    <i/>
  </colItems>
  <pageFields count="1">
    <pageField fld="11" item="1" hier="-1"/>
  </pageFields>
  <formats count="1451">
    <format dxfId="3682">
      <pivotArea type="all" dataOnly="0" outline="0" fieldPosition="0"/>
    </format>
    <format dxfId="3681">
      <pivotArea field="1" type="button" dataOnly="0" labelOnly="1" outline="0" axis="axisRow" fieldPosition="0"/>
    </format>
    <format dxfId="3680">
      <pivotArea field="3" type="button" dataOnly="0" labelOnly="1" outline="0" axis="axisRow" fieldPosition="1"/>
    </format>
    <format dxfId="3679">
      <pivotArea field="2" type="button" dataOnly="0" labelOnly="1" outline="0" axis="axisRow" fieldPosition="2"/>
    </format>
    <format dxfId="3678">
      <pivotArea field="4" type="button" dataOnly="0" labelOnly="1" outline="0" axis="axisRow" fieldPosition="3"/>
    </format>
    <format dxfId="3677">
      <pivotArea field="5" type="button" dataOnly="0" labelOnly="1" outline="0" axis="axisRow" fieldPosition="4"/>
    </format>
    <format dxfId="3676">
      <pivotArea field="6" type="button" dataOnly="0" labelOnly="1" outline="0" axis="axisRow" fieldPosition="5"/>
    </format>
    <format dxfId="3675">
      <pivotArea field="7" type="button" dataOnly="0" labelOnly="1" outline="0" axis="axisRow" fieldPosition="6"/>
    </format>
    <format dxfId="3674">
      <pivotArea field="8" type="button" dataOnly="0" labelOnly="1" outline="0" axis="axisRow" fieldPosition="7"/>
    </format>
    <format dxfId="3673">
      <pivotArea field="9" type="button" dataOnly="0" labelOnly="1" outline="0" axis="axisRow" fieldPosition="8"/>
    </format>
    <format dxfId="3672">
      <pivotArea field="10" type="button" dataOnly="0" labelOnly="1" outline="0" axis="axisRow" fieldPosition="9"/>
    </format>
    <format dxfId="3671">
      <pivotArea dataOnly="0" labelOnly="1" outline="0" fieldPosition="0">
        <references count="1">
          <reference field="1" count="50">
            <x v="0"/>
            <x v="5"/>
            <x v="8"/>
            <x v="10"/>
            <x v="13"/>
            <x v="16"/>
            <x v="20"/>
            <x v="21"/>
            <x v="24"/>
            <x v="27"/>
            <x v="28"/>
            <x v="32"/>
            <x v="34"/>
            <x v="43"/>
            <x v="45"/>
            <x v="47"/>
            <x v="52"/>
            <x v="53"/>
            <x v="54"/>
            <x v="55"/>
            <x v="56"/>
            <x v="58"/>
            <x v="61"/>
            <x v="64"/>
            <x v="65"/>
            <x v="66"/>
            <x v="71"/>
            <x v="72"/>
            <x v="75"/>
            <x v="78"/>
            <x v="79"/>
            <x v="81"/>
            <x v="82"/>
            <x v="84"/>
            <x v="86"/>
            <x v="87"/>
            <x v="88"/>
            <x v="92"/>
            <x v="94"/>
            <x v="95"/>
            <x v="97"/>
            <x v="102"/>
            <x v="104"/>
            <x v="105"/>
            <x v="106"/>
            <x v="107"/>
            <x v="108"/>
            <x v="110"/>
            <x v="114"/>
            <x v="115"/>
          </reference>
        </references>
      </pivotArea>
    </format>
    <format dxfId="3670">
      <pivotArea dataOnly="0" labelOnly="1" outline="0" fieldPosition="0">
        <references count="1">
          <reference field="1" count="50">
            <x v="118"/>
            <x v="119"/>
            <x v="124"/>
            <x v="125"/>
            <x v="126"/>
            <x v="127"/>
            <x v="132"/>
            <x v="133"/>
            <x v="135"/>
            <x v="137"/>
            <x v="139"/>
            <x v="141"/>
            <x v="142"/>
            <x v="143"/>
            <x v="145"/>
            <x v="146"/>
            <x v="148"/>
            <x v="149"/>
            <x v="150"/>
            <x v="152"/>
            <x v="154"/>
            <x v="155"/>
            <x v="158"/>
            <x v="162"/>
            <x v="168"/>
            <x v="169"/>
            <x v="170"/>
            <x v="175"/>
            <x v="176"/>
            <x v="177"/>
            <x v="178"/>
            <x v="179"/>
            <x v="180"/>
            <x v="181"/>
            <x v="184"/>
            <x v="186"/>
            <x v="188"/>
            <x v="192"/>
            <x v="193"/>
            <x v="194"/>
            <x v="195"/>
            <x v="196"/>
            <x v="198"/>
            <x v="200"/>
            <x v="201"/>
            <x v="203"/>
            <x v="204"/>
            <x v="205"/>
            <x v="206"/>
            <x v="207"/>
          </reference>
        </references>
      </pivotArea>
    </format>
    <format dxfId="3669">
      <pivotArea dataOnly="0" labelOnly="1" outline="0" fieldPosition="0">
        <references count="1">
          <reference field="1" count="50">
            <x v="208"/>
            <x v="211"/>
            <x v="215"/>
            <x v="216"/>
            <x v="219"/>
            <x v="223"/>
            <x v="224"/>
            <x v="225"/>
            <x v="230"/>
            <x v="235"/>
            <x v="236"/>
            <x v="238"/>
            <x v="242"/>
            <x v="243"/>
            <x v="245"/>
            <x v="246"/>
            <x v="247"/>
            <x v="248"/>
            <x v="251"/>
            <x v="252"/>
            <x v="253"/>
            <x v="258"/>
            <x v="259"/>
            <x v="262"/>
            <x v="263"/>
            <x v="264"/>
            <x v="269"/>
            <x v="270"/>
            <x v="272"/>
            <x v="275"/>
            <x v="277"/>
            <x v="279"/>
            <x v="280"/>
            <x v="281"/>
            <x v="282"/>
            <x v="284"/>
            <x v="286"/>
            <x v="290"/>
            <x v="293"/>
            <x v="298"/>
            <x v="302"/>
            <x v="303"/>
            <x v="304"/>
            <x v="306"/>
            <x v="316"/>
            <x v="319"/>
            <x v="328"/>
            <x v="329"/>
            <x v="331"/>
            <x v="337"/>
          </reference>
        </references>
      </pivotArea>
    </format>
    <format dxfId="3668">
      <pivotArea dataOnly="0" labelOnly="1" outline="0" fieldPosition="0">
        <references count="1">
          <reference field="1" count="5">
            <x v="339"/>
            <x v="342"/>
            <x v="344"/>
            <x v="352"/>
            <x v="353"/>
          </reference>
        </references>
      </pivotArea>
    </format>
    <format dxfId="3667">
      <pivotArea dataOnly="0" labelOnly="1" outline="0" fieldPosition="0">
        <references count="2">
          <reference field="1" count="1" selected="0">
            <x v="0"/>
          </reference>
          <reference field="3" count="1">
            <x v="0"/>
          </reference>
        </references>
      </pivotArea>
    </format>
    <format dxfId="3666">
      <pivotArea dataOnly="0" labelOnly="1" outline="0" fieldPosition="0">
        <references count="2">
          <reference field="1" count="1" selected="0">
            <x v="5"/>
          </reference>
          <reference field="3" count="1">
            <x v="1"/>
          </reference>
        </references>
      </pivotArea>
    </format>
    <format dxfId="3665">
      <pivotArea dataOnly="0" labelOnly="1" outline="0" fieldPosition="0">
        <references count="2">
          <reference field="1" count="1" selected="0">
            <x v="10"/>
          </reference>
          <reference field="3" count="1">
            <x v="0"/>
          </reference>
        </references>
      </pivotArea>
    </format>
    <format dxfId="3664">
      <pivotArea dataOnly="0" labelOnly="1" outline="0" fieldPosition="0">
        <references count="2">
          <reference field="1" count="1" selected="0">
            <x v="13"/>
          </reference>
          <reference field="3" count="1">
            <x v="1"/>
          </reference>
        </references>
      </pivotArea>
    </format>
    <format dxfId="3663">
      <pivotArea dataOnly="0" labelOnly="1" outline="0" fieldPosition="0">
        <references count="2">
          <reference field="1" count="1" selected="0">
            <x v="16"/>
          </reference>
          <reference field="3" count="2">
            <x v="0"/>
            <x v="1"/>
          </reference>
        </references>
      </pivotArea>
    </format>
    <format dxfId="3662">
      <pivotArea dataOnly="0" labelOnly="1" outline="0" fieldPosition="0">
        <references count="2">
          <reference field="1" count="1" selected="0">
            <x v="20"/>
          </reference>
          <reference field="3" count="1">
            <x v="0"/>
          </reference>
        </references>
      </pivotArea>
    </format>
    <format dxfId="3661">
      <pivotArea dataOnly="0" labelOnly="1" outline="0" fieldPosition="0">
        <references count="2">
          <reference field="1" count="1" selected="0">
            <x v="24"/>
          </reference>
          <reference field="3" count="1">
            <x v="1"/>
          </reference>
        </references>
      </pivotArea>
    </format>
    <format dxfId="3660">
      <pivotArea dataOnly="0" labelOnly="1" outline="0" fieldPosition="0">
        <references count="2">
          <reference field="1" count="1" selected="0">
            <x v="34"/>
          </reference>
          <reference field="3" count="1">
            <x v="0"/>
          </reference>
        </references>
      </pivotArea>
    </format>
    <format dxfId="3659">
      <pivotArea dataOnly="0" labelOnly="1" outline="0" fieldPosition="0">
        <references count="2">
          <reference field="1" count="1" selected="0">
            <x v="55"/>
          </reference>
          <reference field="3" count="1">
            <x v="1"/>
          </reference>
        </references>
      </pivotArea>
    </format>
    <format dxfId="3658">
      <pivotArea dataOnly="0" labelOnly="1" outline="0" fieldPosition="0">
        <references count="2">
          <reference field="1" count="1" selected="0">
            <x v="58"/>
          </reference>
          <reference field="3" count="2">
            <x v="0"/>
            <x v="1"/>
          </reference>
        </references>
      </pivotArea>
    </format>
    <format dxfId="3657">
      <pivotArea dataOnly="0" labelOnly="1" outline="0" fieldPosition="0">
        <references count="2">
          <reference field="1" count="1" selected="0">
            <x v="61"/>
          </reference>
          <reference field="3" count="1">
            <x v="0"/>
          </reference>
        </references>
      </pivotArea>
    </format>
    <format dxfId="3656">
      <pivotArea dataOnly="0" labelOnly="1" outline="0" fieldPosition="0">
        <references count="2">
          <reference field="1" count="1" selected="0">
            <x v="64"/>
          </reference>
          <reference field="3" count="1">
            <x v="1"/>
          </reference>
        </references>
      </pivotArea>
    </format>
    <format dxfId="3655">
      <pivotArea dataOnly="0" labelOnly="1" outline="0" fieldPosition="0">
        <references count="2">
          <reference field="1" count="1" selected="0">
            <x v="65"/>
          </reference>
          <reference field="3" count="1">
            <x v="0"/>
          </reference>
        </references>
      </pivotArea>
    </format>
    <format dxfId="3654">
      <pivotArea dataOnly="0" labelOnly="1" outline="0" fieldPosition="0">
        <references count="2">
          <reference field="1" count="1" selected="0">
            <x v="71"/>
          </reference>
          <reference field="3" count="1">
            <x v="1"/>
          </reference>
        </references>
      </pivotArea>
    </format>
    <format dxfId="3653">
      <pivotArea dataOnly="0" labelOnly="1" outline="0" fieldPosition="0">
        <references count="2">
          <reference field="1" count="1" selected="0">
            <x v="72"/>
          </reference>
          <reference field="3" count="1">
            <x v="0"/>
          </reference>
        </references>
      </pivotArea>
    </format>
    <format dxfId="3652">
      <pivotArea dataOnly="0" labelOnly="1" outline="0" fieldPosition="0">
        <references count="2">
          <reference field="1" count="1" selected="0">
            <x v="75"/>
          </reference>
          <reference field="3" count="1">
            <x v="1"/>
          </reference>
        </references>
      </pivotArea>
    </format>
    <format dxfId="3651">
      <pivotArea dataOnly="0" labelOnly="1" outline="0" fieldPosition="0">
        <references count="2">
          <reference field="1" count="1" selected="0">
            <x v="78"/>
          </reference>
          <reference field="3" count="1">
            <x v="0"/>
          </reference>
        </references>
      </pivotArea>
    </format>
    <format dxfId="3650">
      <pivotArea dataOnly="0" labelOnly="1" outline="0" fieldPosition="0">
        <references count="2">
          <reference field="1" count="1" selected="0">
            <x v="81"/>
          </reference>
          <reference field="3" count="1">
            <x v="1"/>
          </reference>
        </references>
      </pivotArea>
    </format>
    <format dxfId="3649">
      <pivotArea dataOnly="0" labelOnly="1" outline="0" fieldPosition="0">
        <references count="2">
          <reference field="1" count="1" selected="0">
            <x v="82"/>
          </reference>
          <reference field="3" count="1">
            <x v="0"/>
          </reference>
        </references>
      </pivotArea>
    </format>
    <format dxfId="3648">
      <pivotArea dataOnly="0" labelOnly="1" outline="0" fieldPosition="0">
        <references count="2">
          <reference field="1" count="1" selected="0">
            <x v="92"/>
          </reference>
          <reference field="3" count="1">
            <x v="1"/>
          </reference>
        </references>
      </pivotArea>
    </format>
    <format dxfId="3647">
      <pivotArea dataOnly="0" labelOnly="1" outline="0" fieldPosition="0">
        <references count="2">
          <reference field="1" count="1" selected="0">
            <x v="102"/>
          </reference>
          <reference field="3" count="1">
            <x v="0"/>
          </reference>
        </references>
      </pivotArea>
    </format>
    <format dxfId="3646">
      <pivotArea dataOnly="0" labelOnly="1" outline="0" fieldPosition="0">
        <references count="2">
          <reference field="1" count="1" selected="0">
            <x v="104"/>
          </reference>
          <reference field="3" count="1">
            <x v="1"/>
          </reference>
        </references>
      </pivotArea>
    </format>
    <format dxfId="3645">
      <pivotArea dataOnly="0" labelOnly="1" outline="0" fieldPosition="0">
        <references count="2">
          <reference field="1" count="1" selected="0">
            <x v="105"/>
          </reference>
          <reference field="3" count="1">
            <x v="0"/>
          </reference>
        </references>
      </pivotArea>
    </format>
    <format dxfId="3644">
      <pivotArea dataOnly="0" labelOnly="1" outline="0" fieldPosition="0">
        <references count="2">
          <reference field="1" count="1" selected="0">
            <x v="106"/>
          </reference>
          <reference field="3" count="1">
            <x v="1"/>
          </reference>
        </references>
      </pivotArea>
    </format>
    <format dxfId="3643">
      <pivotArea dataOnly="0" labelOnly="1" outline="0" fieldPosition="0">
        <references count="2">
          <reference field="1" count="1" selected="0">
            <x v="108"/>
          </reference>
          <reference field="3" count="1">
            <x v="0"/>
          </reference>
        </references>
      </pivotArea>
    </format>
    <format dxfId="3642">
      <pivotArea dataOnly="0" labelOnly="1" outline="0" fieldPosition="0">
        <references count="2">
          <reference field="1" count="1" selected="0">
            <x v="127"/>
          </reference>
          <reference field="3" count="1">
            <x v="1"/>
          </reference>
        </references>
      </pivotArea>
    </format>
    <format dxfId="3641">
      <pivotArea dataOnly="0" labelOnly="1" outline="0" fieldPosition="0">
        <references count="2">
          <reference field="1" count="1" selected="0">
            <x v="133"/>
          </reference>
          <reference field="3" count="2">
            <x v="0"/>
            <x v="1"/>
          </reference>
        </references>
      </pivotArea>
    </format>
    <format dxfId="3640">
      <pivotArea dataOnly="0" labelOnly="1" outline="0" fieldPosition="0">
        <references count="2">
          <reference field="1" count="1" selected="0">
            <x v="135"/>
          </reference>
          <reference field="3" count="2">
            <x v="0"/>
            <x v="1"/>
          </reference>
        </references>
      </pivotArea>
    </format>
    <format dxfId="3639">
      <pivotArea dataOnly="0" labelOnly="1" outline="0" fieldPosition="0">
        <references count="2">
          <reference field="1" count="1" selected="0">
            <x v="139"/>
          </reference>
          <reference field="3" count="1">
            <x v="0"/>
          </reference>
        </references>
      </pivotArea>
    </format>
    <format dxfId="3638">
      <pivotArea dataOnly="0" labelOnly="1" outline="0" fieldPosition="0">
        <references count="2">
          <reference field="1" count="1" selected="0">
            <x v="142"/>
          </reference>
          <reference field="3" count="1">
            <x v="1"/>
          </reference>
        </references>
      </pivotArea>
    </format>
    <format dxfId="3637">
      <pivotArea dataOnly="0" labelOnly="1" outline="0" fieldPosition="0">
        <references count="2">
          <reference field="1" count="1" selected="0">
            <x v="145"/>
          </reference>
          <reference field="3" count="1">
            <x v="0"/>
          </reference>
        </references>
      </pivotArea>
    </format>
    <format dxfId="3636">
      <pivotArea dataOnly="0" labelOnly="1" outline="0" fieldPosition="0">
        <references count="2">
          <reference field="1" count="1" selected="0">
            <x v="148"/>
          </reference>
          <reference field="3" count="1">
            <x v="1"/>
          </reference>
        </references>
      </pivotArea>
    </format>
    <format dxfId="3635">
      <pivotArea dataOnly="0" labelOnly="1" outline="0" fieldPosition="0">
        <references count="2">
          <reference field="1" count="1" selected="0">
            <x v="150"/>
          </reference>
          <reference field="3" count="1">
            <x v="0"/>
          </reference>
        </references>
      </pivotArea>
    </format>
    <format dxfId="3634">
      <pivotArea dataOnly="0" labelOnly="1" outline="0" fieldPosition="0">
        <references count="2">
          <reference field="1" count="1" selected="0">
            <x v="152"/>
          </reference>
          <reference field="3" count="1">
            <x v="1"/>
          </reference>
        </references>
      </pivotArea>
    </format>
    <format dxfId="3633">
      <pivotArea dataOnly="0" labelOnly="1" outline="0" fieldPosition="0">
        <references count="2">
          <reference field="1" count="1" selected="0">
            <x v="155"/>
          </reference>
          <reference field="3" count="1">
            <x v="0"/>
          </reference>
        </references>
      </pivotArea>
    </format>
    <format dxfId="3632">
      <pivotArea dataOnly="0" labelOnly="1" outline="0" fieldPosition="0">
        <references count="2">
          <reference field="1" count="1" selected="0">
            <x v="158"/>
          </reference>
          <reference field="3" count="1">
            <x v="1"/>
          </reference>
        </references>
      </pivotArea>
    </format>
    <format dxfId="3631">
      <pivotArea dataOnly="0" labelOnly="1" outline="0" fieldPosition="0">
        <references count="2">
          <reference field="1" count="1" selected="0">
            <x v="162"/>
          </reference>
          <reference field="3" count="1">
            <x v="0"/>
          </reference>
        </references>
      </pivotArea>
    </format>
    <format dxfId="3630">
      <pivotArea dataOnly="0" labelOnly="1" outline="0" fieldPosition="0">
        <references count="2">
          <reference field="1" count="1" selected="0">
            <x v="169"/>
          </reference>
          <reference field="3" count="1">
            <x v="1"/>
          </reference>
        </references>
      </pivotArea>
    </format>
    <format dxfId="3629">
      <pivotArea dataOnly="0" labelOnly="1" outline="0" fieldPosition="0">
        <references count="2">
          <reference field="1" count="1" selected="0">
            <x v="170"/>
          </reference>
          <reference field="3" count="1">
            <x v="0"/>
          </reference>
        </references>
      </pivotArea>
    </format>
    <format dxfId="3628">
      <pivotArea dataOnly="0" labelOnly="1" outline="0" fieldPosition="0">
        <references count="2">
          <reference field="1" count="1" selected="0">
            <x v="176"/>
          </reference>
          <reference field="3" count="1">
            <x v="1"/>
          </reference>
        </references>
      </pivotArea>
    </format>
    <format dxfId="3627">
      <pivotArea dataOnly="0" labelOnly="1" outline="0" fieldPosition="0">
        <references count="2">
          <reference field="1" count="1" selected="0">
            <x v="177"/>
          </reference>
          <reference field="3" count="1">
            <x v="0"/>
          </reference>
        </references>
      </pivotArea>
    </format>
    <format dxfId="3626">
      <pivotArea dataOnly="0" labelOnly="1" outline="0" fieldPosition="0">
        <references count="2">
          <reference field="1" count="1" selected="0">
            <x v="178"/>
          </reference>
          <reference field="3" count="1">
            <x v="1"/>
          </reference>
        </references>
      </pivotArea>
    </format>
    <format dxfId="3625">
      <pivotArea dataOnly="0" labelOnly="1" outline="0" fieldPosition="0">
        <references count="2">
          <reference field="1" count="1" selected="0">
            <x v="179"/>
          </reference>
          <reference field="3" count="1">
            <x v="0"/>
          </reference>
        </references>
      </pivotArea>
    </format>
    <format dxfId="3624">
      <pivotArea dataOnly="0" labelOnly="1" outline="0" fieldPosition="0">
        <references count="2">
          <reference field="1" count="1" selected="0">
            <x v="181"/>
          </reference>
          <reference field="3" count="1">
            <x v="1"/>
          </reference>
        </references>
      </pivotArea>
    </format>
    <format dxfId="3623">
      <pivotArea dataOnly="0" labelOnly="1" outline="0" fieldPosition="0">
        <references count="2">
          <reference field="1" count="1" selected="0">
            <x v="193"/>
          </reference>
          <reference field="3" count="1">
            <x v="0"/>
          </reference>
        </references>
      </pivotArea>
    </format>
    <format dxfId="3622">
      <pivotArea dataOnly="0" labelOnly="1" outline="0" fieldPosition="0">
        <references count="2">
          <reference field="1" count="1" selected="0">
            <x v="194"/>
          </reference>
          <reference field="3" count="1">
            <x v="1"/>
          </reference>
        </references>
      </pivotArea>
    </format>
    <format dxfId="3621">
      <pivotArea dataOnly="0" labelOnly="1" outline="0" fieldPosition="0">
        <references count="2">
          <reference field="1" count="1" selected="0">
            <x v="195"/>
          </reference>
          <reference field="3" count="1">
            <x v="0"/>
          </reference>
        </references>
      </pivotArea>
    </format>
    <format dxfId="3620">
      <pivotArea dataOnly="0" labelOnly="1" outline="0" fieldPosition="0">
        <references count="2">
          <reference field="1" count="1" selected="0">
            <x v="200"/>
          </reference>
          <reference field="3" count="1">
            <x v="1"/>
          </reference>
        </references>
      </pivotArea>
    </format>
    <format dxfId="3619">
      <pivotArea dataOnly="0" labelOnly="1" outline="0" fieldPosition="0">
        <references count="2">
          <reference field="1" count="1" selected="0">
            <x v="201"/>
          </reference>
          <reference field="3" count="2">
            <x v="0"/>
            <x v="1"/>
          </reference>
        </references>
      </pivotArea>
    </format>
    <format dxfId="3618">
      <pivotArea dataOnly="0" labelOnly="1" outline="0" fieldPosition="0">
        <references count="2">
          <reference field="1" count="1" selected="0">
            <x v="203"/>
          </reference>
          <reference field="3" count="1">
            <x v="0"/>
          </reference>
        </references>
      </pivotArea>
    </format>
    <format dxfId="3617">
      <pivotArea dataOnly="0" labelOnly="1" outline="0" fieldPosition="0">
        <references count="2">
          <reference field="1" count="1" selected="0">
            <x v="204"/>
          </reference>
          <reference field="3" count="1">
            <x v="1"/>
          </reference>
        </references>
      </pivotArea>
    </format>
    <format dxfId="3616">
      <pivotArea dataOnly="0" labelOnly="1" outline="0" fieldPosition="0">
        <references count="2">
          <reference field="1" count="1" selected="0">
            <x v="205"/>
          </reference>
          <reference field="3" count="1">
            <x v="0"/>
          </reference>
        </references>
      </pivotArea>
    </format>
    <format dxfId="3615">
      <pivotArea dataOnly="0" labelOnly="1" outline="0" fieldPosition="0">
        <references count="2">
          <reference field="1" count="1" selected="0">
            <x v="207"/>
          </reference>
          <reference field="3" count="1">
            <x v="1"/>
          </reference>
        </references>
      </pivotArea>
    </format>
    <format dxfId="3614">
      <pivotArea dataOnly="0" labelOnly="1" outline="0" fieldPosition="0">
        <references count="2">
          <reference field="1" count="1" selected="0">
            <x v="208"/>
          </reference>
          <reference field="3" count="1">
            <x v="0"/>
          </reference>
        </references>
      </pivotArea>
    </format>
    <format dxfId="3613">
      <pivotArea dataOnly="0" labelOnly="1" outline="0" fieldPosition="0">
        <references count="2">
          <reference field="1" count="1" selected="0">
            <x v="215"/>
          </reference>
          <reference field="3" count="1">
            <x v="1"/>
          </reference>
        </references>
      </pivotArea>
    </format>
    <format dxfId="3612">
      <pivotArea dataOnly="0" labelOnly="1" outline="0" fieldPosition="0">
        <references count="2">
          <reference field="1" count="1" selected="0">
            <x v="216"/>
          </reference>
          <reference field="3" count="1">
            <x v="0"/>
          </reference>
        </references>
      </pivotArea>
    </format>
    <format dxfId="3611">
      <pivotArea dataOnly="0" labelOnly="1" outline="0" fieldPosition="0">
        <references count="2">
          <reference field="1" count="1" selected="0">
            <x v="224"/>
          </reference>
          <reference field="3" count="1">
            <x v="1"/>
          </reference>
        </references>
      </pivotArea>
    </format>
    <format dxfId="3610">
      <pivotArea dataOnly="0" labelOnly="1" outline="0" fieldPosition="0">
        <references count="2">
          <reference field="1" count="1" selected="0">
            <x v="225"/>
          </reference>
          <reference field="3" count="1">
            <x v="0"/>
          </reference>
        </references>
      </pivotArea>
    </format>
    <format dxfId="3609">
      <pivotArea dataOnly="0" labelOnly="1" outline="0" fieldPosition="0">
        <references count="2">
          <reference field="1" count="1" selected="0">
            <x v="230"/>
          </reference>
          <reference field="3" count="1">
            <x v="1"/>
          </reference>
        </references>
      </pivotArea>
    </format>
    <format dxfId="3608">
      <pivotArea dataOnly="0" labelOnly="1" outline="0" fieldPosition="0">
        <references count="2">
          <reference field="1" count="1" selected="0">
            <x v="235"/>
          </reference>
          <reference field="3" count="2">
            <x v="0"/>
            <x v="1"/>
          </reference>
        </references>
      </pivotArea>
    </format>
    <format dxfId="3607">
      <pivotArea dataOnly="0" labelOnly="1" outline="0" fieldPosition="0">
        <references count="2">
          <reference field="1" count="1" selected="0">
            <x v="236"/>
          </reference>
          <reference field="3" count="1">
            <x v="0"/>
          </reference>
        </references>
      </pivotArea>
    </format>
    <format dxfId="3606">
      <pivotArea dataOnly="0" labelOnly="1" outline="0" fieldPosition="0">
        <references count="2">
          <reference field="1" count="1" selected="0">
            <x v="238"/>
          </reference>
          <reference field="3" count="1">
            <x v="1"/>
          </reference>
        </references>
      </pivotArea>
    </format>
    <format dxfId="3605">
      <pivotArea dataOnly="0" labelOnly="1" outline="0" fieldPosition="0">
        <references count="2">
          <reference field="1" count="1" selected="0">
            <x v="243"/>
          </reference>
          <reference field="3" count="1">
            <x v="0"/>
          </reference>
        </references>
      </pivotArea>
    </format>
    <format dxfId="3604">
      <pivotArea dataOnly="0" labelOnly="1" outline="0" fieldPosition="0">
        <references count="2">
          <reference field="1" count="1" selected="0">
            <x v="246"/>
          </reference>
          <reference field="3" count="1">
            <x v="1"/>
          </reference>
        </references>
      </pivotArea>
    </format>
    <format dxfId="3603">
      <pivotArea dataOnly="0" labelOnly="1" outline="0" fieldPosition="0">
        <references count="2">
          <reference field="1" count="1" selected="0">
            <x v="247"/>
          </reference>
          <reference field="3" count="1">
            <x v="0"/>
          </reference>
        </references>
      </pivotArea>
    </format>
    <format dxfId="3602">
      <pivotArea dataOnly="0" labelOnly="1" outline="0" fieldPosition="0">
        <references count="2">
          <reference field="1" count="1" selected="0">
            <x v="251"/>
          </reference>
          <reference field="3" count="1">
            <x v="1"/>
          </reference>
        </references>
      </pivotArea>
    </format>
    <format dxfId="3601">
      <pivotArea dataOnly="0" labelOnly="1" outline="0" fieldPosition="0">
        <references count="2">
          <reference field="1" count="1" selected="0">
            <x v="253"/>
          </reference>
          <reference field="3" count="1">
            <x v="0"/>
          </reference>
        </references>
      </pivotArea>
    </format>
    <format dxfId="3600">
      <pivotArea dataOnly="0" labelOnly="1" outline="0" fieldPosition="0">
        <references count="2">
          <reference field="1" count="1" selected="0">
            <x v="258"/>
          </reference>
          <reference field="3" count="1">
            <x v="1"/>
          </reference>
        </references>
      </pivotArea>
    </format>
    <format dxfId="3599">
      <pivotArea dataOnly="0" labelOnly="1" outline="0" fieldPosition="0">
        <references count="2">
          <reference field="1" count="1" selected="0">
            <x v="259"/>
          </reference>
          <reference field="3" count="1">
            <x v="0"/>
          </reference>
        </references>
      </pivotArea>
    </format>
    <format dxfId="3598">
      <pivotArea dataOnly="0" labelOnly="1" outline="0" fieldPosition="0">
        <references count="2">
          <reference field="1" count="1" selected="0">
            <x v="262"/>
          </reference>
          <reference field="3" count="1">
            <x v="1"/>
          </reference>
        </references>
      </pivotArea>
    </format>
    <format dxfId="3597">
      <pivotArea dataOnly="0" labelOnly="1" outline="0" fieldPosition="0">
        <references count="2">
          <reference field="1" count="1" selected="0">
            <x v="263"/>
          </reference>
          <reference field="3" count="2">
            <x v="0"/>
            <x v="1"/>
          </reference>
        </references>
      </pivotArea>
    </format>
    <format dxfId="3596">
      <pivotArea dataOnly="0" labelOnly="1" outline="0" fieldPosition="0">
        <references count="2">
          <reference field="1" count="1" selected="0">
            <x v="272"/>
          </reference>
          <reference field="3" count="1">
            <x v="0"/>
          </reference>
        </references>
      </pivotArea>
    </format>
    <format dxfId="3595">
      <pivotArea dataOnly="0" labelOnly="1" outline="0" fieldPosition="0">
        <references count="2">
          <reference field="1" count="1" selected="0">
            <x v="275"/>
          </reference>
          <reference field="3" count="1">
            <x v="1"/>
          </reference>
        </references>
      </pivotArea>
    </format>
    <format dxfId="3594">
      <pivotArea dataOnly="0" labelOnly="1" outline="0" fieldPosition="0">
        <references count="2">
          <reference field="1" count="1" selected="0">
            <x v="279"/>
          </reference>
          <reference field="3" count="2">
            <x v="0"/>
            <x v="1"/>
          </reference>
        </references>
      </pivotArea>
    </format>
    <format dxfId="3593">
      <pivotArea dataOnly="0" labelOnly="1" outline="0" fieldPosition="0">
        <references count="2">
          <reference field="1" count="1" selected="0">
            <x v="280"/>
          </reference>
          <reference field="3" count="2">
            <x v="0"/>
            <x v="1"/>
          </reference>
        </references>
      </pivotArea>
    </format>
    <format dxfId="3592">
      <pivotArea dataOnly="0" labelOnly="1" outline="0" fieldPosition="0">
        <references count="2">
          <reference field="1" count="1" selected="0">
            <x v="284"/>
          </reference>
          <reference field="3" count="1">
            <x v="0"/>
          </reference>
        </references>
      </pivotArea>
    </format>
    <format dxfId="3591">
      <pivotArea dataOnly="0" labelOnly="1" outline="0" fieldPosition="0">
        <references count="2">
          <reference field="1" count="1" selected="0">
            <x v="286"/>
          </reference>
          <reference field="3" count="1">
            <x v="1"/>
          </reference>
        </references>
      </pivotArea>
    </format>
    <format dxfId="3590">
      <pivotArea dataOnly="0" labelOnly="1" outline="0" fieldPosition="0">
        <references count="2">
          <reference field="1" count="1" selected="0">
            <x v="290"/>
          </reference>
          <reference field="3" count="1">
            <x v="0"/>
          </reference>
        </references>
      </pivotArea>
    </format>
    <format dxfId="3589">
      <pivotArea dataOnly="0" labelOnly="1" outline="0" fieldPosition="0">
        <references count="2">
          <reference field="1" count="1" selected="0">
            <x v="293"/>
          </reference>
          <reference field="3" count="1">
            <x v="1"/>
          </reference>
        </references>
      </pivotArea>
    </format>
    <format dxfId="3588">
      <pivotArea dataOnly="0" labelOnly="1" outline="0" fieldPosition="0">
        <references count="2">
          <reference field="1" count="1" selected="0">
            <x v="298"/>
          </reference>
          <reference field="3" count="1">
            <x v="0"/>
          </reference>
        </references>
      </pivotArea>
    </format>
    <format dxfId="3587">
      <pivotArea dataOnly="0" labelOnly="1" outline="0" fieldPosition="0">
        <references count="2">
          <reference field="1" count="1" selected="0">
            <x v="303"/>
          </reference>
          <reference field="3" count="1">
            <x v="1"/>
          </reference>
        </references>
      </pivotArea>
    </format>
    <format dxfId="3586">
      <pivotArea dataOnly="0" labelOnly="1" outline="0" fieldPosition="0">
        <references count="2">
          <reference field="1" count="1" selected="0">
            <x v="306"/>
          </reference>
          <reference field="3" count="1">
            <x v="0"/>
          </reference>
        </references>
      </pivotArea>
    </format>
    <format dxfId="3585">
      <pivotArea dataOnly="0" labelOnly="1" outline="0" fieldPosition="0">
        <references count="2">
          <reference field="1" count="1" selected="0">
            <x v="319"/>
          </reference>
          <reference field="3" count="1">
            <x v="1"/>
          </reference>
        </references>
      </pivotArea>
    </format>
    <format dxfId="3584">
      <pivotArea dataOnly="0" labelOnly="1" outline="0" fieldPosition="0">
        <references count="2">
          <reference field="1" count="1" selected="0">
            <x v="328"/>
          </reference>
          <reference field="3" count="1">
            <x v="0"/>
          </reference>
        </references>
      </pivotArea>
    </format>
    <format dxfId="3583">
      <pivotArea dataOnly="0" labelOnly="1" outline="0" fieldPosition="0">
        <references count="2">
          <reference field="1" count="1" selected="0">
            <x v="331"/>
          </reference>
          <reference field="3" count="1">
            <x v="1"/>
          </reference>
        </references>
      </pivotArea>
    </format>
    <format dxfId="3582">
      <pivotArea dataOnly="0" labelOnly="1" outline="0" fieldPosition="0">
        <references count="2">
          <reference field="1" count="1" selected="0">
            <x v="337"/>
          </reference>
          <reference field="3" count="1">
            <x v="0"/>
          </reference>
        </references>
      </pivotArea>
    </format>
    <format dxfId="3581">
      <pivotArea dataOnly="0" labelOnly="1" outline="0" fieldPosition="0">
        <references count="2">
          <reference field="1" count="1" selected="0">
            <x v="352"/>
          </reference>
          <reference field="3" count="1">
            <x v="1"/>
          </reference>
        </references>
      </pivotArea>
    </format>
    <format dxfId="3580">
      <pivotArea dataOnly="0" labelOnly="1" outline="0" fieldPosition="0">
        <references count="2">
          <reference field="1" count="1" selected="0">
            <x v="353"/>
          </reference>
          <reference field="3" count="1">
            <x v="0"/>
          </reference>
        </references>
      </pivotArea>
    </format>
    <format dxfId="3579">
      <pivotArea dataOnly="0" labelOnly="1" outline="0" fieldPosition="0">
        <references count="3">
          <reference field="1" count="1" selected="0">
            <x v="0"/>
          </reference>
          <reference field="2" count="2">
            <x v="0"/>
            <x v="1"/>
          </reference>
          <reference field="3" count="1" selected="0">
            <x v="0"/>
          </reference>
        </references>
      </pivotArea>
    </format>
    <format dxfId="3578">
      <pivotArea dataOnly="0" labelOnly="1" outline="0" fieldPosition="0">
        <references count="3">
          <reference field="1" count="1" selected="0">
            <x v="8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3577">
      <pivotArea dataOnly="0" labelOnly="1" outline="0" fieldPosition="0">
        <references count="3">
          <reference field="1" count="1" selected="0">
            <x v="10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3576">
      <pivotArea dataOnly="0" labelOnly="1" outline="0" fieldPosition="0">
        <references count="3">
          <reference field="1" count="1" selected="0">
            <x v="16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3575">
      <pivotArea dataOnly="0" labelOnly="1" outline="0" fieldPosition="0">
        <references count="3">
          <reference field="1" count="1" selected="0">
            <x v="20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3574">
      <pivotArea dataOnly="0" labelOnly="1" outline="0" fieldPosition="0">
        <references count="3">
          <reference field="1" count="1" selected="0">
            <x v="27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3573">
      <pivotArea dataOnly="0" labelOnly="1" outline="0" fieldPosition="0">
        <references count="3">
          <reference field="1" count="1" selected="0">
            <x v="32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3572">
      <pivotArea dataOnly="0" labelOnly="1" outline="0" fieldPosition="0">
        <references count="3">
          <reference field="1" count="1" selected="0">
            <x v="34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3571">
      <pivotArea dataOnly="0" labelOnly="1" outline="0" fieldPosition="0">
        <references count="3">
          <reference field="1" count="1" selected="0">
            <x v="43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3570">
      <pivotArea dataOnly="0" labelOnly="1" outline="0" fieldPosition="0">
        <references count="3">
          <reference field="1" count="1" selected="0">
            <x v="53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3569">
      <pivotArea dataOnly="0" labelOnly="1" outline="0" fieldPosition="0">
        <references count="3">
          <reference field="1" count="1" selected="0">
            <x v="56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3568">
      <pivotArea dataOnly="0" labelOnly="1" outline="0" fieldPosition="0">
        <references count="3">
          <reference field="1" count="1" selected="0">
            <x v="58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3567">
      <pivotArea dataOnly="0" labelOnly="1" outline="0" fieldPosition="0">
        <references count="3">
          <reference field="1" count="1" selected="0">
            <x v="58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3566">
      <pivotArea dataOnly="0" labelOnly="1" outline="0" fieldPosition="0">
        <references count="3">
          <reference field="1" count="1" selected="0">
            <x v="65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3565">
      <pivotArea dataOnly="0" labelOnly="1" outline="0" fieldPosition="0">
        <references count="3">
          <reference field="1" count="1" selected="0">
            <x v="66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3564">
      <pivotArea dataOnly="0" labelOnly="1" outline="0" fieldPosition="0">
        <references count="3">
          <reference field="1" count="1" selected="0">
            <x v="71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3563">
      <pivotArea dataOnly="0" labelOnly="1" outline="0" fieldPosition="0">
        <references count="3">
          <reference field="1" count="1" selected="0">
            <x v="72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3562">
      <pivotArea dataOnly="0" labelOnly="1" outline="0" fieldPosition="0">
        <references count="3">
          <reference field="1" count="1" selected="0">
            <x v="75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3561">
      <pivotArea dataOnly="0" labelOnly="1" outline="0" fieldPosition="0">
        <references count="3">
          <reference field="1" count="1" selected="0">
            <x v="78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3560">
      <pivotArea dataOnly="0" labelOnly="1" outline="0" fieldPosition="0">
        <references count="3">
          <reference field="1" count="1" selected="0">
            <x v="79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3559">
      <pivotArea dataOnly="0" labelOnly="1" outline="0" fieldPosition="0">
        <references count="3">
          <reference field="1" count="1" selected="0">
            <x v="81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3558">
      <pivotArea dataOnly="0" labelOnly="1" outline="0" fieldPosition="0">
        <references count="3">
          <reference field="1" count="1" selected="0">
            <x v="82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3557">
      <pivotArea dataOnly="0" labelOnly="1" outline="0" fieldPosition="0">
        <references count="3">
          <reference field="1" count="1" selected="0">
            <x v="87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3556">
      <pivotArea dataOnly="0" labelOnly="1" outline="0" fieldPosition="0">
        <references count="3">
          <reference field="1" count="1" selected="0">
            <x v="88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3555">
      <pivotArea dataOnly="0" labelOnly="1" outline="0" fieldPosition="0">
        <references count="3">
          <reference field="1" count="1" selected="0">
            <x v="94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3554">
      <pivotArea dataOnly="0" labelOnly="1" outline="0" fieldPosition="0">
        <references count="3">
          <reference field="1" count="1" selected="0">
            <x v="95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3553">
      <pivotArea dataOnly="0" labelOnly="1" outline="0" fieldPosition="0">
        <references count="3">
          <reference field="1" count="1" selected="0">
            <x v="97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3552">
      <pivotArea dataOnly="0" labelOnly="1" outline="0" fieldPosition="0">
        <references count="3">
          <reference field="1" count="1" selected="0">
            <x v="102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3551">
      <pivotArea dataOnly="0" labelOnly="1" outline="0" fieldPosition="0">
        <references count="3">
          <reference field="1" count="1" selected="0">
            <x v="104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3550">
      <pivotArea dataOnly="0" labelOnly="1" outline="0" fieldPosition="0">
        <references count="3">
          <reference field="1" count="1" selected="0">
            <x v="105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3549">
      <pivotArea dataOnly="0" labelOnly="1" outline="0" fieldPosition="0">
        <references count="3">
          <reference field="1" count="1" selected="0">
            <x v="107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3548">
      <pivotArea dataOnly="0" labelOnly="1" outline="0" fieldPosition="0">
        <references count="3">
          <reference field="1" count="1" selected="0">
            <x v="108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3547">
      <pivotArea dataOnly="0" labelOnly="1" outline="0" fieldPosition="0">
        <references count="3">
          <reference field="1" count="1" selected="0">
            <x v="110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3546">
      <pivotArea dataOnly="0" labelOnly="1" outline="0" fieldPosition="0">
        <references count="3">
          <reference field="1" count="1" selected="0">
            <x v="114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3545">
      <pivotArea dataOnly="0" labelOnly="1" outline="0" fieldPosition="0">
        <references count="3">
          <reference field="1" count="1" selected="0">
            <x v="115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3544">
      <pivotArea dataOnly="0" labelOnly="1" outline="0" fieldPosition="0">
        <references count="3">
          <reference field="1" count="1" selected="0">
            <x v="119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3543">
      <pivotArea dataOnly="0" labelOnly="1" outline="0" fieldPosition="0">
        <references count="3">
          <reference field="1" count="1" selected="0">
            <x v="124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3542">
      <pivotArea dataOnly="0" labelOnly="1" outline="0" fieldPosition="0">
        <references count="3">
          <reference field="1" count="1" selected="0">
            <x v="125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3541">
      <pivotArea dataOnly="0" labelOnly="1" outline="0" fieldPosition="0">
        <references count="3">
          <reference field="1" count="1" selected="0">
            <x v="127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3540">
      <pivotArea dataOnly="0" labelOnly="1" outline="0" fieldPosition="0">
        <references count="3">
          <reference field="1" count="1" selected="0">
            <x v="132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3539">
      <pivotArea dataOnly="0" labelOnly="1" outline="0" fieldPosition="0">
        <references count="3">
          <reference field="1" count="1" selected="0">
            <x v="133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3538">
      <pivotArea dataOnly="0" labelOnly="1" outline="0" fieldPosition="0">
        <references count="3">
          <reference field="1" count="1" selected="0">
            <x v="133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3537">
      <pivotArea dataOnly="0" labelOnly="1" outline="0" fieldPosition="0">
        <references count="3">
          <reference field="1" count="1" selected="0">
            <x v="135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3536">
      <pivotArea dataOnly="0" labelOnly="1" outline="0" fieldPosition="0">
        <references count="3">
          <reference field="1" count="1" selected="0">
            <x v="139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3535">
      <pivotArea dataOnly="0" labelOnly="1" outline="0" fieldPosition="0">
        <references count="3">
          <reference field="1" count="1" selected="0">
            <x v="141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3534">
      <pivotArea dataOnly="0" labelOnly="1" outline="0" fieldPosition="0">
        <references count="3">
          <reference field="1" count="1" selected="0">
            <x v="142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3533">
      <pivotArea dataOnly="0" labelOnly="1" outline="0" fieldPosition="0">
        <references count="3">
          <reference field="1" count="1" selected="0">
            <x v="143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3532">
      <pivotArea dataOnly="0" labelOnly="1" outline="0" fieldPosition="0">
        <references count="3">
          <reference field="1" count="1" selected="0">
            <x v="145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3531">
      <pivotArea dataOnly="0" labelOnly="1" outline="0" fieldPosition="0">
        <references count="3">
          <reference field="1" count="1" selected="0">
            <x v="146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3530">
      <pivotArea dataOnly="0" labelOnly="1" outline="0" fieldPosition="0">
        <references count="3">
          <reference field="1" count="1" selected="0">
            <x v="148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3529">
      <pivotArea dataOnly="0" labelOnly="1" outline="0" fieldPosition="0">
        <references count="3">
          <reference field="1" count="1" selected="0">
            <x v="149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3528">
      <pivotArea dataOnly="0" labelOnly="1" outline="0" fieldPosition="0">
        <references count="3">
          <reference field="1" count="1" selected="0">
            <x v="150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3527">
      <pivotArea dataOnly="0" labelOnly="1" outline="0" fieldPosition="0">
        <references count="3">
          <reference field="1" count="1" selected="0">
            <x v="152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3526">
      <pivotArea dataOnly="0" labelOnly="1" outline="0" fieldPosition="0">
        <references count="3">
          <reference field="1" count="1" selected="0">
            <x v="154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3525">
      <pivotArea dataOnly="0" labelOnly="1" outline="0" fieldPosition="0">
        <references count="3">
          <reference field="1" count="1" selected="0">
            <x v="155"/>
          </reference>
          <reference field="2" count="2">
            <x v="1"/>
            <x v="2"/>
          </reference>
          <reference field="3" count="1" selected="0">
            <x v="0"/>
          </reference>
        </references>
      </pivotArea>
    </format>
    <format dxfId="3524">
      <pivotArea dataOnly="0" labelOnly="1" outline="0" fieldPosition="0">
        <references count="3">
          <reference field="1" count="1" selected="0">
            <x v="158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3523">
      <pivotArea dataOnly="0" labelOnly="1" outline="0" fieldPosition="0">
        <references count="3">
          <reference field="1" count="1" selected="0">
            <x v="158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3522">
      <pivotArea dataOnly="0" labelOnly="1" outline="0" fieldPosition="0">
        <references count="3">
          <reference field="1" count="1" selected="0">
            <x v="168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3521">
      <pivotArea dataOnly="0" labelOnly="1" outline="0" fieldPosition="0">
        <references count="3">
          <reference field="1" count="1" selected="0">
            <x v="169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3520">
      <pivotArea dataOnly="0" labelOnly="1" outline="0" fieldPosition="0">
        <references count="3">
          <reference field="1" count="1" selected="0">
            <x v="176"/>
          </reference>
          <reference field="2" count="2">
            <x v="0"/>
            <x v="1"/>
          </reference>
          <reference field="3" count="1" selected="0">
            <x v="0"/>
          </reference>
        </references>
      </pivotArea>
    </format>
    <format dxfId="3519">
      <pivotArea dataOnly="0" labelOnly="1" outline="0" fieldPosition="0">
        <references count="3">
          <reference field="1" count="1" selected="0">
            <x v="176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3518">
      <pivotArea dataOnly="0" labelOnly="1" outline="0" fieldPosition="0">
        <references count="3">
          <reference field="1" count="1" selected="0">
            <x v="178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3517">
      <pivotArea dataOnly="0" labelOnly="1" outline="0" fieldPosition="0">
        <references count="3">
          <reference field="1" count="1" selected="0">
            <x v="179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3516">
      <pivotArea dataOnly="0" labelOnly="1" outline="0" fieldPosition="0">
        <references count="3">
          <reference field="1" count="1" selected="0">
            <x v="180"/>
          </reference>
          <reference field="2" count="2">
            <x v="1"/>
            <x v="2"/>
          </reference>
          <reference field="3" count="1" selected="0">
            <x v="0"/>
          </reference>
        </references>
      </pivotArea>
    </format>
    <format dxfId="3515">
      <pivotArea dataOnly="0" labelOnly="1" outline="0" fieldPosition="0">
        <references count="3">
          <reference field="1" count="1" selected="0">
            <x v="184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3514">
      <pivotArea dataOnly="0" labelOnly="1" outline="0" fieldPosition="0">
        <references count="3">
          <reference field="1" count="1" selected="0">
            <x v="186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3513">
      <pivotArea dataOnly="0" labelOnly="1" outline="0" fieldPosition="0">
        <references count="3">
          <reference field="1" count="1" selected="0">
            <x v="194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3512">
      <pivotArea dataOnly="0" labelOnly="1" outline="0" fieldPosition="0">
        <references count="3">
          <reference field="1" count="1" selected="0">
            <x v="195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3511">
      <pivotArea dataOnly="0" labelOnly="1" outline="0" fieldPosition="0">
        <references count="3">
          <reference field="1" count="1" selected="0">
            <x v="196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3510">
      <pivotArea dataOnly="0" labelOnly="1" outline="0" fieldPosition="0">
        <references count="3">
          <reference field="1" count="1" selected="0">
            <x v="198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3509">
      <pivotArea dataOnly="0" labelOnly="1" outline="0" fieldPosition="0">
        <references count="3">
          <reference field="1" count="1" selected="0">
            <x v="200"/>
          </reference>
          <reference field="2" count="2">
            <x v="1"/>
            <x v="2"/>
          </reference>
          <reference field="3" count="1" selected="0">
            <x v="0"/>
          </reference>
        </references>
      </pivotArea>
    </format>
    <format dxfId="3508">
      <pivotArea dataOnly="0" labelOnly="1" outline="0" fieldPosition="0">
        <references count="3">
          <reference field="1" count="1" selected="0">
            <x v="200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3507">
      <pivotArea dataOnly="0" labelOnly="1" outline="0" fieldPosition="0">
        <references count="3">
          <reference field="1" count="1" selected="0">
            <x v="201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3506">
      <pivotArea dataOnly="0" labelOnly="1" outline="0" fieldPosition="0">
        <references count="3">
          <reference field="1" count="1" selected="0">
            <x v="203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3505">
      <pivotArea dataOnly="0" labelOnly="1" outline="0" fieldPosition="0">
        <references count="3">
          <reference field="1" count="1" selected="0">
            <x v="204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3504">
      <pivotArea dataOnly="0" labelOnly="1" outline="0" fieldPosition="0">
        <references count="3">
          <reference field="1" count="1" selected="0">
            <x v="205"/>
          </reference>
          <reference field="2" count="2">
            <x v="0"/>
            <x v="2"/>
          </reference>
          <reference field="3" count="1" selected="0">
            <x v="0"/>
          </reference>
        </references>
      </pivotArea>
    </format>
    <format dxfId="3503">
      <pivotArea dataOnly="0" labelOnly="1" outline="0" fieldPosition="0">
        <references count="3">
          <reference field="1" count="1" selected="0">
            <x v="206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3502">
      <pivotArea dataOnly="0" labelOnly="1" outline="0" fieldPosition="0">
        <references count="3">
          <reference field="1" count="1" selected="0">
            <x v="207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3501">
      <pivotArea dataOnly="0" labelOnly="1" outline="0" fieldPosition="0">
        <references count="3">
          <reference field="1" count="1" selected="0">
            <x v="208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3500">
      <pivotArea dataOnly="0" labelOnly="1" outline="0" fieldPosition="0">
        <references count="3">
          <reference field="1" count="1" selected="0">
            <x v="215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3499">
      <pivotArea dataOnly="0" labelOnly="1" outline="0" fieldPosition="0">
        <references count="3">
          <reference field="1" count="1" selected="0">
            <x v="215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3498">
      <pivotArea dataOnly="0" labelOnly="1" outline="0" fieldPosition="0">
        <references count="3">
          <reference field="1" count="1" selected="0">
            <x v="216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3497">
      <pivotArea dataOnly="0" labelOnly="1" outline="0" fieldPosition="0">
        <references count="3">
          <reference field="1" count="1" selected="0">
            <x v="219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3496">
      <pivotArea dataOnly="0" labelOnly="1" outline="0" fieldPosition="0">
        <references count="3">
          <reference field="1" count="1" selected="0">
            <x v="223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3495">
      <pivotArea dataOnly="0" labelOnly="1" outline="0" fieldPosition="0">
        <references count="3">
          <reference field="1" count="1" selected="0">
            <x v="224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3494">
      <pivotArea dataOnly="0" labelOnly="1" outline="0" fieldPosition="0">
        <references count="3">
          <reference field="1" count="1" selected="0">
            <x v="225"/>
          </reference>
          <reference field="2" count="2">
            <x v="0"/>
            <x v="1"/>
          </reference>
          <reference field="3" count="1" selected="0">
            <x v="0"/>
          </reference>
        </references>
      </pivotArea>
    </format>
    <format dxfId="3493">
      <pivotArea dataOnly="0" labelOnly="1" outline="0" fieldPosition="0">
        <references count="3">
          <reference field="1" count="1" selected="0">
            <x v="230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3492">
      <pivotArea dataOnly="0" labelOnly="1" outline="0" fieldPosition="0">
        <references count="3">
          <reference field="1" count="1" selected="0">
            <x v="236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3491">
      <pivotArea dataOnly="0" labelOnly="1" outline="0" fieldPosition="0">
        <references count="3">
          <reference field="1" count="1" selected="0">
            <x v="238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3490">
      <pivotArea dataOnly="0" labelOnly="1" outline="0" fieldPosition="0">
        <references count="3">
          <reference field="1" count="1" selected="0">
            <x v="242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3489">
      <pivotArea dataOnly="0" labelOnly="1" outline="0" fieldPosition="0">
        <references count="3">
          <reference field="1" count="1" selected="0">
            <x v="243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3488">
      <pivotArea dataOnly="0" labelOnly="1" outline="0" fieldPosition="0">
        <references count="3">
          <reference field="1" count="1" selected="0">
            <x v="245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3487">
      <pivotArea dataOnly="0" labelOnly="1" outline="0" fieldPosition="0">
        <references count="3">
          <reference field="1" count="1" selected="0">
            <x v="246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3486">
      <pivotArea dataOnly="0" labelOnly="1" outline="0" fieldPosition="0">
        <references count="3">
          <reference field="1" count="1" selected="0">
            <x v="248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3485">
      <pivotArea dataOnly="0" labelOnly="1" outline="0" fieldPosition="0">
        <references count="3">
          <reference field="1" count="1" selected="0">
            <x v="252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3484">
      <pivotArea dataOnly="0" labelOnly="1" outline="0" fieldPosition="0">
        <references count="3">
          <reference field="1" count="1" selected="0">
            <x v="253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3483">
      <pivotArea dataOnly="0" labelOnly="1" outline="0" fieldPosition="0">
        <references count="3">
          <reference field="1" count="1" selected="0">
            <x v="258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3482">
      <pivotArea dataOnly="0" labelOnly="1" outline="0" fieldPosition="0">
        <references count="3">
          <reference field="1" count="1" selected="0">
            <x v="258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3481">
      <pivotArea dataOnly="0" labelOnly="1" outline="0" fieldPosition="0">
        <references count="3">
          <reference field="1" count="1" selected="0">
            <x v="262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3480">
      <pivotArea dataOnly="0" labelOnly="1" outline="0" fieldPosition="0">
        <references count="3">
          <reference field="1" count="1" selected="0">
            <x v="263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3479">
      <pivotArea dataOnly="0" labelOnly="1" outline="0" fieldPosition="0">
        <references count="3">
          <reference field="1" count="1" selected="0">
            <x v="263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3478">
      <pivotArea dataOnly="0" labelOnly="1" outline="0" fieldPosition="0">
        <references count="3">
          <reference field="1" count="1" selected="0">
            <x v="279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3477">
      <pivotArea dataOnly="0" labelOnly="1" outline="0" fieldPosition="0">
        <references count="3">
          <reference field="1" count="1" selected="0">
            <x v="280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3476">
      <pivotArea dataOnly="0" labelOnly="1" outline="0" fieldPosition="0">
        <references count="3">
          <reference field="1" count="1" selected="0">
            <x v="280"/>
          </reference>
          <reference field="2" count="2">
            <x v="1"/>
            <x v="2"/>
          </reference>
          <reference field="3" count="1" selected="0">
            <x v="1"/>
          </reference>
        </references>
      </pivotArea>
    </format>
    <format dxfId="3475">
      <pivotArea dataOnly="0" labelOnly="1" outline="0" fieldPosition="0">
        <references count="3">
          <reference field="1" count="1" selected="0">
            <x v="281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3474">
      <pivotArea dataOnly="0" labelOnly="1" outline="0" fieldPosition="0">
        <references count="3">
          <reference field="1" count="1" selected="0">
            <x v="282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3473">
      <pivotArea dataOnly="0" labelOnly="1" outline="0" fieldPosition="0">
        <references count="3">
          <reference field="1" count="1" selected="0">
            <x v="284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3472">
      <pivotArea dataOnly="0" labelOnly="1" outline="0" fieldPosition="0">
        <references count="3">
          <reference field="1" count="1" selected="0">
            <x v="286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3471">
      <pivotArea dataOnly="0" labelOnly="1" outline="0" fieldPosition="0">
        <references count="3">
          <reference field="1" count="1" selected="0">
            <x v="293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3470">
      <pivotArea dataOnly="0" labelOnly="1" outline="0" fieldPosition="0">
        <references count="3">
          <reference field="1" count="1" selected="0">
            <x v="302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3469">
      <pivotArea dataOnly="0" labelOnly="1" outline="0" fieldPosition="0">
        <references count="3">
          <reference field="1" count="1" selected="0">
            <x v="303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3468">
      <pivotArea dataOnly="0" labelOnly="1" outline="0" fieldPosition="0">
        <references count="3">
          <reference field="1" count="1" selected="0">
            <x v="316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3467">
      <pivotArea dataOnly="0" labelOnly="1" outline="0" fieldPosition="0">
        <references count="3">
          <reference field="1" count="1" selected="0">
            <x v="328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3466">
      <pivotArea dataOnly="0" labelOnly="1" outline="0" fieldPosition="0">
        <references count="3">
          <reference field="1" count="1" selected="0">
            <x v="329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3465">
      <pivotArea dataOnly="0" labelOnly="1" outline="0" fieldPosition="0">
        <references count="3">
          <reference field="1" count="1" selected="0">
            <x v="331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3464">
      <pivotArea dataOnly="0" labelOnly="1" outline="0" fieldPosition="0">
        <references count="3">
          <reference field="1" count="1" selected="0">
            <x v="337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3463">
      <pivotArea dataOnly="0" labelOnly="1" outline="0" fieldPosition="0">
        <references count="3">
          <reference field="1" count="1" selected="0">
            <x v="339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3462">
      <pivotArea dataOnly="0" labelOnly="1" outline="0" fieldPosition="0">
        <references count="3">
          <reference field="1" count="1" selected="0">
            <x v="342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3461">
      <pivotArea dataOnly="0" labelOnly="1" outline="0" fieldPosition="0">
        <references count="3">
          <reference field="1" count="1" selected="0">
            <x v="344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3460">
      <pivotArea dataOnly="0" labelOnly="1" outline="0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9"/>
          </reference>
        </references>
      </pivotArea>
    </format>
    <format dxfId="3459">
      <pivotArea dataOnly="0" labelOnly="1" outline="0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2"/>
          </reference>
        </references>
      </pivotArea>
    </format>
    <format dxfId="3458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11"/>
          </reference>
        </references>
      </pivotArea>
    </format>
    <format dxfId="3457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3456">
      <pivotArea dataOnly="0" labelOnly="1" outline="0" fieldPosition="0">
        <references count="4">
          <reference field="1" count="1" selected="0">
            <x v="1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7"/>
          </reference>
        </references>
      </pivotArea>
    </format>
    <format dxfId="3455">
      <pivotArea dataOnly="0" labelOnly="1" outline="0" fieldPosition="0">
        <references count="4">
          <reference field="1" count="1" selected="0">
            <x v="13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45"/>
          </reference>
        </references>
      </pivotArea>
    </format>
    <format dxfId="3454">
      <pivotArea dataOnly="0" labelOnly="1" outline="0" fieldPosition="0">
        <references count="4">
          <reference field="1" count="1" selected="0">
            <x v="16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5"/>
          </reference>
        </references>
      </pivotArea>
    </format>
    <format dxfId="3453">
      <pivotArea dataOnly="0" labelOnly="1" outline="0" fieldPosition="0">
        <references count="4">
          <reference field="1" count="1" selected="0">
            <x v="16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1"/>
          </reference>
        </references>
      </pivotArea>
    </format>
    <format dxfId="3452">
      <pivotArea dataOnly="0" labelOnly="1" outline="0" fieldPosition="0">
        <references count="4"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4"/>
          </reference>
        </references>
      </pivotArea>
    </format>
    <format dxfId="3451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9"/>
          </reference>
        </references>
      </pivotArea>
    </format>
    <format dxfId="3450">
      <pivotArea dataOnly="0" labelOnly="1" outline="0" fieldPosition="0">
        <references count="4">
          <reference field="1" count="1" selected="0">
            <x v="24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8"/>
          </reference>
        </references>
      </pivotArea>
    </format>
    <format dxfId="3449">
      <pivotArea dataOnly="0" labelOnly="1" outline="0" fieldPosition="0">
        <references count="4">
          <reference field="1" count="1" selected="0">
            <x v="24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2"/>
          </reference>
        </references>
      </pivotArea>
    </format>
    <format dxfId="3448">
      <pivotArea dataOnly="0" labelOnly="1" outline="0" fieldPosition="0">
        <references count="4">
          <reference field="1" count="1" selected="0">
            <x v="27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18"/>
          </reference>
        </references>
      </pivotArea>
    </format>
    <format dxfId="3447">
      <pivotArea dataOnly="0" labelOnly="1" outline="0" fieldPosition="0">
        <references count="4">
          <reference field="1" count="1" selected="0">
            <x v="28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7"/>
          </reference>
        </references>
      </pivotArea>
    </format>
    <format dxfId="3446">
      <pivotArea dataOnly="0" labelOnly="1" outline="0" fieldPosition="0">
        <references count="4">
          <reference field="1" count="1" selected="0">
            <x v="32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12"/>
          </reference>
        </references>
      </pivotArea>
    </format>
    <format dxfId="3445">
      <pivotArea dataOnly="0" labelOnly="1" outline="0" fieldPosition="0">
        <references count="4">
          <reference field="1" count="1" selected="0">
            <x v="34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4"/>
          </reference>
        </references>
      </pivotArea>
    </format>
    <format dxfId="3444">
      <pivotArea dataOnly="0" labelOnly="1" outline="0" fieldPosition="0">
        <references count="4">
          <reference field="1" count="1" selected="0">
            <x v="4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40"/>
          </reference>
        </references>
      </pivotArea>
    </format>
    <format dxfId="3443">
      <pivotArea dataOnly="0" labelOnly="1" outline="0" fieldPosition="0">
        <references count="4">
          <reference field="1" count="1" selected="0">
            <x v="45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5"/>
          </reference>
        </references>
      </pivotArea>
    </format>
    <format dxfId="3442">
      <pivotArea dataOnly="0" labelOnly="1" outline="0" fieldPosition="0">
        <references count="4">
          <reference field="1" count="1" selected="0">
            <x v="47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2"/>
          </reference>
        </references>
      </pivotArea>
    </format>
    <format dxfId="3441">
      <pivotArea dataOnly="0" labelOnly="1" outline="0" fieldPosition="0">
        <references count="4">
          <reference field="1" count="1" selected="0">
            <x v="52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9"/>
          </reference>
        </references>
      </pivotArea>
    </format>
    <format dxfId="3440">
      <pivotArea dataOnly="0" labelOnly="1" outline="0" fieldPosition="0">
        <references count="4">
          <reference field="1" count="1" selected="0">
            <x v="53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61"/>
          </reference>
        </references>
      </pivotArea>
    </format>
    <format dxfId="3439">
      <pivotArea dataOnly="0" labelOnly="1" outline="0" fieldPosition="0">
        <references count="4">
          <reference field="1" count="1" selected="0">
            <x v="54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49"/>
          </reference>
        </references>
      </pivotArea>
    </format>
    <format dxfId="3438">
      <pivotArea dataOnly="0" labelOnly="1" outline="0" fieldPosition="0">
        <references count="4">
          <reference field="1" count="1" selected="0">
            <x v="55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19"/>
          </reference>
        </references>
      </pivotArea>
    </format>
    <format dxfId="3437">
      <pivotArea dataOnly="0" labelOnly="1" outline="0" fieldPosition="0">
        <references count="4">
          <reference field="1" count="1" selected="0">
            <x v="56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6"/>
          </reference>
        </references>
      </pivotArea>
    </format>
    <format dxfId="3436">
      <pivotArea dataOnly="0" labelOnly="1" outline="0" fieldPosition="0">
        <references count="4">
          <reference field="1" count="1" selected="0">
            <x v="58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9"/>
          </reference>
        </references>
      </pivotArea>
    </format>
    <format dxfId="3435">
      <pivotArea dataOnly="0" labelOnly="1" outline="0" fieldPosition="0">
        <references count="4">
          <reference field="1" count="1" selected="0">
            <x v="58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33"/>
          </reference>
        </references>
      </pivotArea>
    </format>
    <format dxfId="3434">
      <pivotArea dataOnly="0" labelOnly="1" outline="0" fieldPosition="0">
        <references count="4">
          <reference field="1" count="1" selected="0">
            <x v="61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0"/>
          </reference>
        </references>
      </pivotArea>
    </format>
    <format dxfId="3433">
      <pivotArea dataOnly="0" labelOnly="1" outline="0" fieldPosition="0">
        <references count="4">
          <reference field="1" count="1" selected="0">
            <x v="64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17"/>
          </reference>
        </references>
      </pivotArea>
    </format>
    <format dxfId="3432">
      <pivotArea dataOnly="0" labelOnly="1" outline="0" fieldPosition="0">
        <references count="4">
          <reference field="1" count="1" selected="0">
            <x v="65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3"/>
          </reference>
        </references>
      </pivotArea>
    </format>
    <format dxfId="3431">
      <pivotArea dataOnly="0" labelOnly="1" outline="0" fieldPosition="0">
        <references count="4">
          <reference field="1" count="1" selected="0">
            <x v="66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4"/>
          </reference>
        </references>
      </pivotArea>
    </format>
    <format dxfId="3430">
      <pivotArea dataOnly="0" labelOnly="1" outline="0" fieldPosition="0">
        <references count="4">
          <reference field="1" count="1" selected="0">
            <x v="71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46"/>
          </reference>
        </references>
      </pivotArea>
    </format>
    <format dxfId="3429">
      <pivotArea dataOnly="0" labelOnly="1" outline="0" fieldPosition="0">
        <references count="4">
          <reference field="1" count="1" selected="0">
            <x v="72"/>
          </reference>
          <reference field="2" count="1" selected="0">
            <x v="0"/>
          </reference>
          <reference field="3" count="1" selected="0">
            <x v="0"/>
          </reference>
          <reference field="4" count="2">
            <x v="30"/>
            <x v="46"/>
          </reference>
        </references>
      </pivotArea>
    </format>
    <format dxfId="3428">
      <pivotArea dataOnly="0" labelOnly="1" outline="0" fieldPosition="0">
        <references count="4">
          <reference field="1" count="1" selected="0">
            <x v="75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1"/>
          </reference>
        </references>
      </pivotArea>
    </format>
    <format dxfId="3427">
      <pivotArea dataOnly="0" labelOnly="1" outline="0" fieldPosition="0">
        <references count="4">
          <reference field="1" count="1" selected="0">
            <x v="75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3"/>
          </reference>
        </references>
      </pivotArea>
    </format>
    <format dxfId="3426">
      <pivotArea dataOnly="0" labelOnly="1" outline="0" fieldPosition="0">
        <references count="4">
          <reference field="1" count="1" selected="0">
            <x v="78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2"/>
          </reference>
        </references>
      </pivotArea>
    </format>
    <format dxfId="3425">
      <pivotArea dataOnly="0" labelOnly="1" outline="0" fieldPosition="0">
        <references count="4">
          <reference field="1" count="1" selected="0">
            <x v="79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6"/>
          </reference>
        </references>
      </pivotArea>
    </format>
    <format dxfId="3424">
      <pivotArea dataOnly="0" labelOnly="1" outline="0" fieldPosition="0">
        <references count="4">
          <reference field="1" count="1" selected="0">
            <x v="81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2"/>
          </reference>
        </references>
      </pivotArea>
    </format>
    <format dxfId="3423">
      <pivotArea dataOnly="0" labelOnly="1" outline="0" fieldPosition="0">
        <references count="4">
          <reference field="1" count="1" selected="0">
            <x v="82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0"/>
          </reference>
        </references>
      </pivotArea>
    </format>
    <format dxfId="3422">
      <pivotArea dataOnly="0" labelOnly="1" outline="0" fieldPosition="0">
        <references count="4">
          <reference field="1" count="1" selected="0">
            <x v="84"/>
          </reference>
          <reference field="2" count="1" selected="0">
            <x v="1"/>
          </reference>
          <reference field="3" count="1" selected="0">
            <x v="0"/>
          </reference>
          <reference field="4" count="2">
            <x v="20"/>
            <x v="43"/>
          </reference>
        </references>
      </pivotArea>
    </format>
    <format dxfId="3421">
      <pivotArea dataOnly="0" labelOnly="1" outline="0" fieldPosition="0">
        <references count="4">
          <reference field="1" count="1" selected="0">
            <x v="86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2"/>
          </reference>
        </references>
      </pivotArea>
    </format>
    <format dxfId="3420">
      <pivotArea dataOnly="0" labelOnly="1" outline="0" fieldPosition="0">
        <references count="4">
          <reference field="1" count="1" selected="0">
            <x v="87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15"/>
          </reference>
        </references>
      </pivotArea>
    </format>
    <format dxfId="3419">
      <pivotArea dataOnly="0" labelOnly="1" outline="0" fieldPosition="0">
        <references count="4">
          <reference field="1" count="1" selected="0">
            <x v="88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5"/>
          </reference>
        </references>
      </pivotArea>
    </format>
    <format dxfId="3418">
      <pivotArea dataOnly="0" labelOnly="1" outline="0" fieldPosition="0">
        <references count="4">
          <reference field="1" count="1" selected="0">
            <x v="88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2"/>
          </reference>
        </references>
      </pivotArea>
    </format>
    <format dxfId="3417">
      <pivotArea dataOnly="0" labelOnly="1" outline="0" fieldPosition="0">
        <references count="4">
          <reference field="1" count="1" selected="0">
            <x v="92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1"/>
          </reference>
        </references>
      </pivotArea>
    </format>
    <format dxfId="3416">
      <pivotArea dataOnly="0" labelOnly="1" outline="0" fieldPosition="0">
        <references count="4">
          <reference field="1" count="1" selected="0">
            <x v="92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30"/>
          </reference>
        </references>
      </pivotArea>
    </format>
    <format dxfId="3415">
      <pivotArea dataOnly="0" labelOnly="1" outline="0" fieldPosition="0">
        <references count="4">
          <reference field="1" count="1" selected="0">
            <x v="94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34"/>
          </reference>
        </references>
      </pivotArea>
    </format>
    <format dxfId="3414">
      <pivotArea dataOnly="0" labelOnly="1" outline="0" fieldPosition="0">
        <references count="4">
          <reference field="1" count="1" selected="0">
            <x v="95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21"/>
          </reference>
        </references>
      </pivotArea>
    </format>
    <format dxfId="3413">
      <pivotArea dataOnly="0" labelOnly="1" outline="0" fieldPosition="0">
        <references count="4">
          <reference field="1" count="1" selected="0">
            <x v="97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32"/>
          </reference>
        </references>
      </pivotArea>
    </format>
    <format dxfId="3412">
      <pivotArea dataOnly="0" labelOnly="1" outline="0" fieldPosition="0">
        <references count="4">
          <reference field="1" count="1" selected="0">
            <x v="102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5"/>
          </reference>
        </references>
      </pivotArea>
    </format>
    <format dxfId="3411">
      <pivotArea dataOnly="0" labelOnly="1" outline="0" fieldPosition="0">
        <references count="4">
          <reference field="1" count="1" selected="0">
            <x v="104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13"/>
          </reference>
        </references>
      </pivotArea>
    </format>
    <format dxfId="3410">
      <pivotArea dataOnly="0" labelOnly="1" outline="0" fieldPosition="0">
        <references count="4">
          <reference field="1" count="1" selected="0">
            <x v="105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2"/>
          </reference>
        </references>
      </pivotArea>
    </format>
    <format dxfId="3409">
      <pivotArea dataOnly="0" labelOnly="1" outline="0" fieldPosition="0">
        <references count="4">
          <reference field="1" count="1" selected="0">
            <x v="106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3"/>
          </reference>
        </references>
      </pivotArea>
    </format>
    <format dxfId="3408">
      <pivotArea dataOnly="0" labelOnly="1" outline="0" fieldPosition="0">
        <references count="4">
          <reference field="1" count="1" selected="0">
            <x v="107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17"/>
          </reference>
        </references>
      </pivotArea>
    </format>
    <format dxfId="3407">
      <pivotArea dataOnly="0" labelOnly="1" outline="0" fieldPosition="0">
        <references count="4">
          <reference field="1" count="1" selected="0">
            <x v="108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41"/>
          </reference>
        </references>
      </pivotArea>
    </format>
    <format dxfId="3406">
      <pivotArea dataOnly="0" labelOnly="1" outline="0" fieldPosition="0">
        <references count="4">
          <reference field="1" count="1" selected="0">
            <x v="11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1"/>
          </reference>
        </references>
      </pivotArea>
    </format>
    <format dxfId="3405">
      <pivotArea dataOnly="0" labelOnly="1" outline="0" fieldPosition="0">
        <references count="4">
          <reference field="1" count="1" selected="0">
            <x v="114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18"/>
          </reference>
        </references>
      </pivotArea>
    </format>
    <format dxfId="3404">
      <pivotArea dataOnly="0" labelOnly="1" outline="0" fieldPosition="0">
        <references count="4">
          <reference field="1" count="1" selected="0">
            <x v="115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5"/>
          </reference>
        </references>
      </pivotArea>
    </format>
    <format dxfId="3403">
      <pivotArea dataOnly="0" labelOnly="1" outline="0" fieldPosition="0">
        <references count="4">
          <reference field="1" count="1" selected="0">
            <x v="118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7"/>
          </reference>
        </references>
      </pivotArea>
    </format>
    <format dxfId="3402">
      <pivotArea dataOnly="0" labelOnly="1" outline="0" fieldPosition="0">
        <references count="4">
          <reference field="1" count="1" selected="0">
            <x v="119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3"/>
          </reference>
        </references>
      </pivotArea>
    </format>
    <format dxfId="3401">
      <pivotArea dataOnly="0" labelOnly="1" outline="0" fieldPosition="0">
        <references count="4">
          <reference field="1" count="1" selected="0">
            <x v="119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1"/>
          </reference>
        </references>
      </pivotArea>
    </format>
    <format dxfId="3400">
      <pivotArea dataOnly="0" labelOnly="1" outline="0" fieldPosition="0">
        <references count="4">
          <reference field="1" count="1" selected="0">
            <x v="124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44"/>
          </reference>
        </references>
      </pivotArea>
    </format>
    <format dxfId="3399">
      <pivotArea dataOnly="0" labelOnly="1" outline="0" fieldPosition="0">
        <references count="4">
          <reference field="1" count="1" selected="0">
            <x v="125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4"/>
          </reference>
        </references>
      </pivotArea>
    </format>
    <format dxfId="3398">
      <pivotArea dataOnly="0" labelOnly="1" outline="0" fieldPosition="0">
        <references count="4">
          <reference field="1" count="1" selected="0">
            <x v="126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2"/>
          </reference>
        </references>
      </pivotArea>
    </format>
    <format dxfId="3397">
      <pivotArea dataOnly="0" labelOnly="1" outline="0" fieldPosition="0">
        <references count="4">
          <reference field="1" count="1" selected="0">
            <x v="127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37"/>
          </reference>
        </references>
      </pivotArea>
    </format>
    <format dxfId="3396">
      <pivotArea dataOnly="0" labelOnly="1" outline="0" fieldPosition="0">
        <references count="4">
          <reference field="1" count="1" selected="0">
            <x v="132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47"/>
          </reference>
        </references>
      </pivotArea>
    </format>
    <format dxfId="3395">
      <pivotArea dataOnly="0" labelOnly="1" outline="0" fieldPosition="0">
        <references count="4">
          <reference field="1" count="1" selected="0">
            <x v="132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4"/>
          </reference>
        </references>
      </pivotArea>
    </format>
    <format dxfId="3394">
      <pivotArea dataOnly="0" labelOnly="1" outline="0" fieldPosition="0">
        <references count="4">
          <reference field="1" count="1" selected="0">
            <x v="133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2"/>
          </reference>
        </references>
      </pivotArea>
    </format>
    <format dxfId="3393">
      <pivotArea dataOnly="0" labelOnly="1" outline="0" fieldPosition="0">
        <references count="4">
          <reference field="1" count="1" selected="0">
            <x v="133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41"/>
          </reference>
        </references>
      </pivotArea>
    </format>
    <format dxfId="3392">
      <pivotArea dataOnly="0" labelOnly="1" outline="0" fieldPosition="0">
        <references count="4">
          <reference field="1" count="1" selected="0">
            <x v="135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6"/>
          </reference>
        </references>
      </pivotArea>
    </format>
    <format dxfId="3391">
      <pivotArea dataOnly="0" labelOnly="1" outline="0" fieldPosition="0">
        <references count="4">
          <reference field="1" count="1" selected="0">
            <x v="135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3390">
      <pivotArea dataOnly="0" labelOnly="1" outline="0" fieldPosition="0">
        <references count="4">
          <reference field="1" count="1" selected="0">
            <x v="137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7"/>
          </reference>
        </references>
      </pivotArea>
    </format>
    <format dxfId="3389">
      <pivotArea dataOnly="0" labelOnly="1" outline="0" fieldPosition="0">
        <references count="4">
          <reference field="1" count="1" selected="0">
            <x v="139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4"/>
          </reference>
        </references>
      </pivotArea>
    </format>
    <format dxfId="3388">
      <pivotArea dataOnly="0" labelOnly="1" outline="0" fieldPosition="0">
        <references count="4">
          <reference field="1" count="1" selected="0">
            <x v="141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16"/>
          </reference>
        </references>
      </pivotArea>
    </format>
    <format dxfId="3387">
      <pivotArea dataOnly="0" labelOnly="1" outline="0" fieldPosition="0">
        <references count="4">
          <reference field="1" count="1" selected="0">
            <x v="142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4"/>
          </reference>
        </references>
      </pivotArea>
    </format>
    <format dxfId="3386">
      <pivotArea dataOnly="0" labelOnly="1" outline="0" fieldPosition="0">
        <references count="4">
          <reference field="1" count="1" selected="0">
            <x v="142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42"/>
          </reference>
        </references>
      </pivotArea>
    </format>
    <format dxfId="3385">
      <pivotArea dataOnly="0" labelOnly="1" outline="0" fieldPosition="0">
        <references count="4">
          <reference field="1" count="1" selected="0">
            <x v="143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44"/>
          </reference>
        </references>
      </pivotArea>
    </format>
    <format dxfId="3384">
      <pivotArea dataOnly="0" labelOnly="1" outline="0" fieldPosition="0">
        <references count="4">
          <reference field="1" count="1" selected="0">
            <x v="145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2"/>
          </reference>
        </references>
      </pivotArea>
    </format>
    <format dxfId="3383">
      <pivotArea dataOnly="0" labelOnly="1" outline="0" fieldPosition="0">
        <references count="4">
          <reference field="1" count="1" selected="0">
            <x v="146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5"/>
          </reference>
        </references>
      </pivotArea>
    </format>
    <format dxfId="3382">
      <pivotArea dataOnly="0" labelOnly="1" outline="0" fieldPosition="0">
        <references count="4">
          <reference field="1" count="1" selected="0">
            <x v="148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8"/>
          </reference>
        </references>
      </pivotArea>
    </format>
    <format dxfId="3381">
      <pivotArea dataOnly="0" labelOnly="1" outline="0" fieldPosition="0">
        <references count="4">
          <reference field="1" count="1" selected="0">
            <x v="148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33"/>
          </reference>
        </references>
      </pivotArea>
    </format>
    <format dxfId="3380">
      <pivotArea dataOnly="0" labelOnly="1" outline="0" fieldPosition="0">
        <references count="4">
          <reference field="1" count="1" selected="0">
            <x v="149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44"/>
          </reference>
        </references>
      </pivotArea>
    </format>
    <format dxfId="3379">
      <pivotArea dataOnly="0" labelOnly="1" outline="0" fieldPosition="0">
        <references count="4">
          <reference field="1" count="1" selected="0">
            <x v="150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49"/>
          </reference>
        </references>
      </pivotArea>
    </format>
    <format dxfId="3378">
      <pivotArea dataOnly="0" labelOnly="1" outline="0" fieldPosition="0">
        <references count="4">
          <reference field="1" count="1" selected="0">
            <x v="152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5"/>
          </reference>
        </references>
      </pivotArea>
    </format>
    <format dxfId="3377">
      <pivotArea dataOnly="0" labelOnly="1" outline="0" fieldPosition="0">
        <references count="4">
          <reference field="1" count="1" selected="0">
            <x v="152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0"/>
          </reference>
        </references>
      </pivotArea>
    </format>
    <format dxfId="3376">
      <pivotArea dataOnly="0" labelOnly="1" outline="0" fieldPosition="0">
        <references count="4">
          <reference field="1" count="1" selected="0">
            <x v="154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9"/>
          </reference>
        </references>
      </pivotArea>
    </format>
    <format dxfId="3375">
      <pivotArea dataOnly="0" labelOnly="1" outline="0" fieldPosition="0">
        <references count="4">
          <reference field="1" count="1" selected="0">
            <x v="154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36"/>
          </reference>
        </references>
      </pivotArea>
    </format>
    <format dxfId="3374">
      <pivotArea dataOnly="0" labelOnly="1" outline="0" fieldPosition="0">
        <references count="4">
          <reference field="1" count="1" selected="0">
            <x v="155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1"/>
          </reference>
        </references>
      </pivotArea>
    </format>
    <format dxfId="3373">
      <pivotArea dataOnly="0" labelOnly="1" outline="0" fieldPosition="0">
        <references count="4">
          <reference field="1" count="1" selected="0">
            <x v="155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9"/>
          </reference>
        </references>
      </pivotArea>
    </format>
    <format dxfId="3372">
      <pivotArea dataOnly="0" labelOnly="1" outline="0" fieldPosition="0">
        <references count="4">
          <reference field="1" count="1" selected="0">
            <x v="158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4"/>
          </reference>
        </references>
      </pivotArea>
    </format>
    <format dxfId="3371">
      <pivotArea dataOnly="0" labelOnly="1" outline="0" fieldPosition="0">
        <references count="4">
          <reference field="1" count="1" selected="0">
            <x v="158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9"/>
          </reference>
        </references>
      </pivotArea>
    </format>
    <format dxfId="3370">
      <pivotArea dataOnly="0" labelOnly="1" outline="0" fieldPosition="0">
        <references count="4">
          <reference field="1" count="1" selected="0">
            <x v="162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8"/>
          </reference>
        </references>
      </pivotArea>
    </format>
    <format dxfId="3369">
      <pivotArea dataOnly="0" labelOnly="1" outline="0" fieldPosition="0">
        <references count="4">
          <reference field="1" count="1" selected="0">
            <x v="168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3"/>
          </reference>
        </references>
      </pivotArea>
    </format>
    <format dxfId="3368">
      <pivotArea dataOnly="0" labelOnly="1" outline="0" fieldPosition="0">
        <references count="4">
          <reference field="1" count="1" selected="0">
            <x v="169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1"/>
          </reference>
        </references>
      </pivotArea>
    </format>
    <format dxfId="3367">
      <pivotArea dataOnly="0" labelOnly="1" outline="0" fieldPosition="0">
        <references count="4">
          <reference field="1" count="1" selected="0">
            <x v="169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2"/>
          </reference>
        </references>
      </pivotArea>
    </format>
    <format dxfId="3366">
      <pivotArea dataOnly="0" labelOnly="1" outline="0" fieldPosition="0">
        <references count="4">
          <reference field="1" count="1" selected="0">
            <x v="17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2"/>
          </reference>
        </references>
      </pivotArea>
    </format>
    <format dxfId="3365">
      <pivotArea dataOnly="0" labelOnly="1" outline="0" fieldPosition="0">
        <references count="4">
          <reference field="1" count="1" selected="0">
            <x v="175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3"/>
          </reference>
        </references>
      </pivotArea>
    </format>
    <format dxfId="3364">
      <pivotArea dataOnly="0" labelOnly="1" outline="0" fieldPosition="0">
        <references count="4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8"/>
          </reference>
        </references>
      </pivotArea>
    </format>
    <format dxfId="3363">
      <pivotArea dataOnly="0" labelOnly="1" outline="0" fieldPosition="0">
        <references count="4">
          <reference field="1" count="1" selected="0">
            <x v="177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9"/>
          </reference>
        </references>
      </pivotArea>
    </format>
    <format dxfId="3362">
      <pivotArea dataOnly="0" labelOnly="1" outline="0" fieldPosition="0">
        <references count="4">
          <reference field="1" count="1" selected="0">
            <x v="178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27"/>
          </reference>
        </references>
      </pivotArea>
    </format>
    <format dxfId="3361">
      <pivotArea dataOnly="0" labelOnly="1" outline="0" fieldPosition="0">
        <references count="4">
          <reference field="1" count="1" selected="0">
            <x v="179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9"/>
          </reference>
        </references>
      </pivotArea>
    </format>
    <format dxfId="3360">
      <pivotArea dataOnly="0" labelOnly="1" outline="0" fieldPosition="0">
        <references count="4">
          <reference field="1" count="1" selected="0">
            <x v="18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4"/>
          </reference>
        </references>
      </pivotArea>
    </format>
    <format dxfId="3359">
      <pivotArea dataOnly="0" labelOnly="1" outline="0" fieldPosition="0">
        <references count="4">
          <reference field="1" count="1" selected="0">
            <x v="18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7"/>
          </reference>
        </references>
      </pivotArea>
    </format>
    <format dxfId="3358">
      <pivotArea dataOnly="0" labelOnly="1" outline="0" fieldPosition="0">
        <references count="4">
          <reference field="1" count="1" selected="0">
            <x v="181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2"/>
          </reference>
        </references>
      </pivotArea>
    </format>
    <format dxfId="3357">
      <pivotArea dataOnly="0" labelOnly="1" outline="0" fieldPosition="0">
        <references count="4">
          <reference field="1" count="1" selected="0">
            <x v="181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29"/>
          </reference>
        </references>
      </pivotArea>
    </format>
    <format dxfId="3356">
      <pivotArea dataOnly="0" labelOnly="1" outline="0" fieldPosition="0">
        <references count="4">
          <reference field="1" count="1" selected="0">
            <x v="184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8"/>
          </reference>
        </references>
      </pivotArea>
    </format>
    <format dxfId="3355">
      <pivotArea dataOnly="0" labelOnly="1" outline="0" fieldPosition="0">
        <references count="4">
          <reference field="1" count="1" selected="0">
            <x v="186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1"/>
          </reference>
        </references>
      </pivotArea>
    </format>
    <format dxfId="3354">
      <pivotArea dataOnly="0" labelOnly="1" outline="0" fieldPosition="0">
        <references count="4">
          <reference field="1" count="1" selected="0">
            <x v="188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4"/>
          </reference>
        </references>
      </pivotArea>
    </format>
    <format dxfId="3353">
      <pivotArea dataOnly="0" labelOnly="1" outline="0" fieldPosition="0">
        <references count="4">
          <reference field="1" count="1" selected="0">
            <x v="192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50"/>
          </reference>
        </references>
      </pivotArea>
    </format>
    <format dxfId="3352">
      <pivotArea dataOnly="0" labelOnly="1" outline="0" fieldPosition="0">
        <references count="4">
          <reference field="1" count="1" selected="0">
            <x v="19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2"/>
          </reference>
        </references>
      </pivotArea>
    </format>
    <format dxfId="3351">
      <pivotArea dataOnly="0" labelOnly="1" outline="0" fieldPosition="0">
        <references count="4">
          <reference field="1" count="1" selected="0">
            <x v="194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3350">
      <pivotArea dataOnly="0" labelOnly="1" outline="0" fieldPosition="0">
        <references count="4">
          <reference field="1" count="1" selected="0">
            <x v="195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15"/>
          </reference>
        </references>
      </pivotArea>
    </format>
    <format dxfId="3349">
      <pivotArea dataOnly="0" labelOnly="1" outline="0" fieldPosition="0">
        <references count="4">
          <reference field="1" count="1" selected="0">
            <x v="196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9"/>
          </reference>
        </references>
      </pivotArea>
    </format>
    <format dxfId="3348">
      <pivotArea dataOnly="0" labelOnly="1" outline="0" fieldPosition="0">
        <references count="4">
          <reference field="1" count="1" selected="0">
            <x v="198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5"/>
          </reference>
        </references>
      </pivotArea>
    </format>
    <format dxfId="3347">
      <pivotArea dataOnly="0" labelOnly="1" outline="0" fieldPosition="0">
        <references count="4">
          <reference field="1" count="1" selected="0">
            <x v="20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1"/>
          </reference>
        </references>
      </pivotArea>
    </format>
    <format dxfId="3346">
      <pivotArea dataOnly="0" labelOnly="1" outline="0" fieldPosition="0">
        <references count="4">
          <reference field="1" count="1" selected="0">
            <x v="20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2"/>
          </reference>
        </references>
      </pivotArea>
    </format>
    <format dxfId="3345">
      <pivotArea dataOnly="0" labelOnly="1" outline="0" fieldPosition="0">
        <references count="4">
          <reference field="1" count="1" selected="0">
            <x v="200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6"/>
          </reference>
        </references>
      </pivotArea>
    </format>
    <format dxfId="3344">
      <pivotArea dataOnly="0" labelOnly="1" outline="0" fieldPosition="0">
        <references count="4">
          <reference field="1" count="1" selected="0">
            <x v="20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9"/>
          </reference>
        </references>
      </pivotArea>
    </format>
    <format dxfId="3343">
      <pivotArea dataOnly="0" labelOnly="1" outline="0" fieldPosition="0">
        <references count="4">
          <reference field="1" count="1" selected="0">
            <x v="201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0"/>
          </reference>
        </references>
      </pivotArea>
    </format>
    <format dxfId="3342">
      <pivotArea dataOnly="0" labelOnly="1" outline="0" fieldPosition="0">
        <references count="4">
          <reference field="1" count="1" selected="0">
            <x v="203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48"/>
          </reference>
        </references>
      </pivotArea>
    </format>
    <format dxfId="3341">
      <pivotArea dataOnly="0" labelOnly="1" outline="0" fieldPosition="0">
        <references count="4">
          <reference field="1" count="1" selected="0">
            <x v="204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8"/>
          </reference>
        </references>
      </pivotArea>
    </format>
    <format dxfId="3340">
      <pivotArea dataOnly="0" labelOnly="1" outline="0" fieldPosition="0">
        <references count="4">
          <reference field="1" count="1" selected="0">
            <x v="205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9"/>
          </reference>
        </references>
      </pivotArea>
    </format>
    <format dxfId="3339">
      <pivotArea dataOnly="0" labelOnly="1" outline="0" fieldPosition="0">
        <references count="4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0"/>
          </reference>
          <reference field="4" count="2">
            <x v="17"/>
            <x v="21"/>
          </reference>
        </references>
      </pivotArea>
    </format>
    <format dxfId="3338">
      <pivotArea dataOnly="0" labelOnly="1" outline="0" fieldPosition="0">
        <references count="4">
          <reference field="1" count="1" selected="0">
            <x v="207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0"/>
          </reference>
        </references>
      </pivotArea>
    </format>
    <format dxfId="3337">
      <pivotArea dataOnly="0" labelOnly="1" outline="0" fieldPosition="0">
        <references count="4">
          <reference field="1" count="1" selected="0">
            <x v="208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1"/>
          </reference>
        </references>
      </pivotArea>
    </format>
    <format dxfId="3336">
      <pivotArea dataOnly="0" labelOnly="1" outline="0" fieldPosition="0">
        <references count="4">
          <reference field="1" count="1" selected="0">
            <x v="21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6"/>
          </reference>
        </references>
      </pivotArea>
    </format>
    <format dxfId="3335">
      <pivotArea dataOnly="0" labelOnly="1" outline="0" fieldPosition="0">
        <references count="4">
          <reference field="1" count="1" selected="0">
            <x v="215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0"/>
          </reference>
        </references>
      </pivotArea>
    </format>
    <format dxfId="3334">
      <pivotArea dataOnly="0" labelOnly="1" outline="0" fieldPosition="0">
        <references count="4">
          <reference field="1" count="1" selected="0">
            <x v="215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12"/>
          </reference>
        </references>
      </pivotArea>
    </format>
    <format dxfId="3333">
      <pivotArea dataOnly="0" labelOnly="1" outline="0" fieldPosition="0">
        <references count="4">
          <reference field="1" count="1" selected="0">
            <x v="216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1"/>
          </reference>
        </references>
      </pivotArea>
    </format>
    <format dxfId="3332">
      <pivotArea dataOnly="0" labelOnly="1" outline="0" fieldPosition="0">
        <references count="4">
          <reference field="1" count="1" selected="0">
            <x v="219"/>
          </reference>
          <reference field="2" count="1" selected="0">
            <x v="2"/>
          </reference>
          <reference field="3" count="1" selected="0">
            <x v="0"/>
          </reference>
          <reference field="4" count="2">
            <x v="22"/>
            <x v="27"/>
          </reference>
        </references>
      </pivotArea>
    </format>
    <format dxfId="3331">
      <pivotArea dataOnly="0" labelOnly="1" outline="0" fieldPosition="0">
        <references count="4">
          <reference field="1" count="1" selected="0">
            <x v="22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14"/>
          </reference>
        </references>
      </pivotArea>
    </format>
    <format dxfId="3330">
      <pivotArea dataOnly="0" labelOnly="1" outline="0" fieldPosition="0">
        <references count="4">
          <reference field="1" count="1" selected="0">
            <x v="224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11"/>
          </reference>
        </references>
      </pivotArea>
    </format>
    <format dxfId="3329">
      <pivotArea dataOnly="0" labelOnly="1" outline="0" fieldPosition="0">
        <references count="4">
          <reference field="1" count="1" selected="0">
            <x v="225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18"/>
          </reference>
        </references>
      </pivotArea>
    </format>
    <format dxfId="3328">
      <pivotArea dataOnly="0" labelOnly="1" outline="0" fieldPosition="0">
        <references count="4">
          <reference field="1" count="1" selected="0">
            <x v="225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4"/>
          </reference>
        </references>
      </pivotArea>
    </format>
    <format dxfId="3327">
      <pivotArea dataOnly="0" labelOnly="1" outline="0" fieldPosition="0">
        <references count="4">
          <reference field="1" count="1" selected="0">
            <x v="230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31"/>
          </reference>
        </references>
      </pivotArea>
    </format>
    <format dxfId="3326">
      <pivotArea dataOnly="0" labelOnly="1" outline="0" fieldPosition="0">
        <references count="4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4"/>
          </reference>
        </references>
      </pivotArea>
    </format>
    <format dxfId="3325">
      <pivotArea dataOnly="0" labelOnly="1" outline="0" fieldPosition="0">
        <references count="4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0"/>
          </reference>
        </references>
      </pivotArea>
    </format>
    <format dxfId="3324">
      <pivotArea dataOnly="0" labelOnly="1" outline="0" fieldPosition="0">
        <references count="4">
          <reference field="1" count="1" selected="0">
            <x v="236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7"/>
          </reference>
        </references>
      </pivotArea>
    </format>
    <format dxfId="3323">
      <pivotArea dataOnly="0" labelOnly="1" outline="0" fieldPosition="0">
        <references count="4">
          <reference field="1" count="1" selected="0">
            <x v="238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40"/>
          </reference>
        </references>
      </pivotArea>
    </format>
    <format dxfId="3322">
      <pivotArea dataOnly="0" labelOnly="1" outline="0" fieldPosition="0">
        <references count="4">
          <reference field="1" count="1" selected="0">
            <x v="242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6"/>
          </reference>
        </references>
      </pivotArea>
    </format>
    <format dxfId="3321">
      <pivotArea dataOnly="0" labelOnly="1" outline="0" fieldPosition="0">
        <references count="4">
          <reference field="1" count="1" selected="0">
            <x v="24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1"/>
          </reference>
        </references>
      </pivotArea>
    </format>
    <format dxfId="3320">
      <pivotArea dataOnly="0" labelOnly="1" outline="0" fieldPosition="0">
        <references count="4">
          <reference field="1" count="1" selected="0">
            <x v="246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9"/>
          </reference>
        </references>
      </pivotArea>
    </format>
    <format dxfId="3319">
      <pivotArea dataOnly="0" labelOnly="1" outline="0" fieldPosition="0">
        <references count="4">
          <reference field="1" count="1" selected="0">
            <x v="247"/>
          </reference>
          <reference field="2" count="1" selected="0">
            <x v="0"/>
          </reference>
          <reference field="3" count="1" selected="0">
            <x v="0"/>
          </reference>
          <reference field="4" count="2">
            <x v="21"/>
            <x v="24"/>
          </reference>
        </references>
      </pivotArea>
    </format>
    <format dxfId="3318">
      <pivotArea dataOnly="0" labelOnly="1" outline="0" fieldPosition="0">
        <references count="4">
          <reference field="1" count="1" selected="0">
            <x v="248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2"/>
          </reference>
        </references>
      </pivotArea>
    </format>
    <format dxfId="3317">
      <pivotArea dataOnly="0" labelOnly="1" outline="0" fieldPosition="0">
        <references count="4">
          <reference field="1" count="1" selected="0">
            <x v="251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3"/>
          </reference>
        </references>
      </pivotArea>
    </format>
    <format dxfId="3316">
      <pivotArea dataOnly="0" labelOnly="1" outline="0" fieldPosition="0">
        <references count="4">
          <reference field="1" count="1" selected="0">
            <x v="252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11"/>
          </reference>
        </references>
      </pivotArea>
    </format>
    <format dxfId="3315">
      <pivotArea dataOnly="0" labelOnly="1" outline="0" fieldPosition="0">
        <references count="4">
          <reference field="1" count="1" selected="0">
            <x v="252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34"/>
          </reference>
        </references>
      </pivotArea>
    </format>
    <format dxfId="3314">
      <pivotArea dataOnly="0" labelOnly="1" outline="0" fieldPosition="0">
        <references count="4">
          <reference field="1" count="1" selected="0">
            <x v="25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2"/>
          </reference>
        </references>
      </pivotArea>
    </format>
    <format dxfId="3313">
      <pivotArea dataOnly="0" labelOnly="1" outline="0" fieldPosition="0">
        <references count="4">
          <reference field="1" count="1" selected="0">
            <x v="258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14"/>
          </reference>
        </references>
      </pivotArea>
    </format>
    <format dxfId="3312">
      <pivotArea dataOnly="0" labelOnly="1" outline="0" fieldPosition="0">
        <references count="4">
          <reference field="1" count="1" selected="0">
            <x v="258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3"/>
          </reference>
        </references>
      </pivotArea>
    </format>
    <format dxfId="3311">
      <pivotArea dataOnly="0" labelOnly="1" outline="0" fieldPosition="0">
        <references count="4">
          <reference field="1" count="1" selected="0">
            <x v="259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8"/>
          </reference>
        </references>
      </pivotArea>
    </format>
    <format dxfId="3310">
      <pivotArea dataOnly="0" labelOnly="1" outline="0" fieldPosition="0">
        <references count="4">
          <reference field="1" count="1" selected="0">
            <x v="262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6"/>
          </reference>
        </references>
      </pivotArea>
    </format>
    <format dxfId="3309">
      <pivotArea dataOnly="0" labelOnly="1" outline="0" fieldPosition="0">
        <references count="4">
          <reference field="1" count="1" selected="0">
            <x v="263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52"/>
          </reference>
        </references>
      </pivotArea>
    </format>
    <format dxfId="3308">
      <pivotArea dataOnly="0" labelOnly="1" outline="0" fieldPosition="0">
        <references count="4">
          <reference field="1" count="1" selected="0">
            <x v="26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3"/>
          </reference>
        </references>
      </pivotArea>
    </format>
    <format dxfId="3307">
      <pivotArea dataOnly="0" labelOnly="1" outline="0" fieldPosition="0">
        <references count="4">
          <reference field="1" count="1" selected="0">
            <x v="264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17"/>
          </reference>
        </references>
      </pivotArea>
    </format>
    <format dxfId="3306">
      <pivotArea dataOnly="0" labelOnly="1" outline="0" fieldPosition="0">
        <references count="4">
          <reference field="1" count="1" selected="0">
            <x v="269"/>
          </reference>
          <reference field="2" count="1" selected="0">
            <x v="1"/>
          </reference>
          <reference field="3" count="1" selected="0">
            <x v="1"/>
          </reference>
          <reference field="4" count="2">
            <x v="26"/>
            <x v="41"/>
          </reference>
        </references>
      </pivotArea>
    </format>
    <format dxfId="3305">
      <pivotArea dataOnly="0" labelOnly="1" outline="0" fieldPosition="0">
        <references count="4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2">
            <x v="28"/>
            <x v="37"/>
          </reference>
        </references>
      </pivotArea>
    </format>
    <format dxfId="3304">
      <pivotArea dataOnly="0" labelOnly="1" outline="0" fieldPosition="0">
        <references count="4">
          <reference field="1" count="1" selected="0">
            <x v="272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9"/>
          </reference>
        </references>
      </pivotArea>
    </format>
    <format dxfId="3303">
      <pivotArea dataOnly="0" labelOnly="1" outline="0" fieldPosition="0">
        <references count="4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1"/>
          </reference>
        </references>
      </pivotArea>
    </format>
    <format dxfId="3302">
      <pivotArea dataOnly="0" labelOnly="1" outline="0" fieldPosition="0">
        <references count="4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8"/>
          </reference>
        </references>
      </pivotArea>
    </format>
    <format dxfId="3301">
      <pivotArea dataOnly="0" labelOnly="1" outline="0" fieldPosition="0">
        <references count="4">
          <reference field="1" count="1" selected="0">
            <x v="277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1"/>
          </reference>
        </references>
      </pivotArea>
    </format>
    <format dxfId="3300">
      <pivotArea dataOnly="0" labelOnly="1" outline="0" fieldPosition="0">
        <references count="4">
          <reference field="1" count="1" selected="0">
            <x v="279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43"/>
          </reference>
        </references>
      </pivotArea>
    </format>
    <format dxfId="3299">
      <pivotArea dataOnly="0" labelOnly="1" outline="0" fieldPosition="0">
        <references count="4">
          <reference field="1" count="1" selected="0">
            <x v="279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3"/>
          </reference>
        </references>
      </pivotArea>
    </format>
    <format dxfId="3298">
      <pivotArea dataOnly="0" labelOnly="1" outline="0" fieldPosition="0">
        <references count="4">
          <reference field="1" count="1" selected="0">
            <x v="28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17"/>
          </reference>
        </references>
      </pivotArea>
    </format>
    <format dxfId="3297">
      <pivotArea dataOnly="0" labelOnly="1" outline="0" fieldPosition="0">
        <references count="4">
          <reference field="1" count="1" selected="0">
            <x v="28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3"/>
          </reference>
        </references>
      </pivotArea>
    </format>
    <format dxfId="3296">
      <pivotArea dataOnly="0" labelOnly="1" outline="0" fieldPosition="0">
        <references count="4">
          <reference field="1" count="1" selected="0">
            <x v="280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5"/>
          </reference>
        </references>
      </pivotArea>
    </format>
    <format dxfId="3295">
      <pivotArea dataOnly="0" labelOnly="1" outline="0" fieldPosition="0">
        <references count="4">
          <reference field="1" count="1" selected="0">
            <x v="281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3"/>
          </reference>
        </references>
      </pivotArea>
    </format>
    <format dxfId="3294">
      <pivotArea dataOnly="0" labelOnly="1" outline="0" fieldPosition="0">
        <references count="4">
          <reference field="1" count="1" selected="0">
            <x v="282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31"/>
          </reference>
        </references>
      </pivotArea>
    </format>
    <format dxfId="3293">
      <pivotArea dataOnly="0" labelOnly="1" outline="0" fieldPosition="0">
        <references count="4">
          <reference field="1" count="1" selected="0">
            <x v="284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8"/>
          </reference>
        </references>
      </pivotArea>
    </format>
    <format dxfId="3292">
      <pivotArea dataOnly="0" labelOnly="1" outline="0" fieldPosition="0">
        <references count="4">
          <reference field="1" count="1" selected="0">
            <x v="286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3"/>
          </reference>
        </references>
      </pivotArea>
    </format>
    <format dxfId="3291">
      <pivotArea dataOnly="0" labelOnly="1" outline="0" fieldPosition="0">
        <references count="4">
          <reference field="1" count="1" selected="0">
            <x v="286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45"/>
          </reference>
        </references>
      </pivotArea>
    </format>
    <format dxfId="3290">
      <pivotArea dataOnly="0" labelOnly="1" outline="0" fieldPosition="0">
        <references count="4">
          <reference field="1" count="1" selected="0">
            <x v="290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4"/>
          </reference>
        </references>
      </pivotArea>
    </format>
    <format dxfId="3289">
      <pivotArea dataOnly="0" labelOnly="1" outline="0" fieldPosition="0">
        <references count="4">
          <reference field="1" count="1" selected="0">
            <x v="29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3288">
      <pivotArea dataOnly="0" labelOnly="1" outline="0" fieldPosition="0">
        <references count="4">
          <reference field="1" count="1" selected="0">
            <x v="298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8"/>
          </reference>
        </references>
      </pivotArea>
    </format>
    <format dxfId="3287">
      <pivotArea dataOnly="0" labelOnly="1" outline="0" fieldPosition="0">
        <references count="4">
          <reference field="1" count="1" selected="0">
            <x v="302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4"/>
          </reference>
        </references>
      </pivotArea>
    </format>
    <format dxfId="3286">
      <pivotArea dataOnly="0" labelOnly="1" outline="0" fieldPosition="0">
        <references count="4">
          <reference field="1" count="1" selected="0">
            <x v="303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43"/>
          </reference>
        </references>
      </pivotArea>
    </format>
    <format dxfId="3285">
      <pivotArea dataOnly="0" labelOnly="1" outline="0" fieldPosition="0">
        <references count="4">
          <reference field="1" count="1" selected="0">
            <x v="304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35"/>
          </reference>
        </references>
      </pivotArea>
    </format>
    <format dxfId="3284">
      <pivotArea dataOnly="0" labelOnly="1" outline="0" fieldPosition="0">
        <references count="4">
          <reference field="1" count="1" selected="0">
            <x v="306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15"/>
          </reference>
        </references>
      </pivotArea>
    </format>
    <format dxfId="3283">
      <pivotArea dataOnly="0" labelOnly="1" outline="0" fieldPosition="0">
        <references count="4">
          <reference field="1" count="1" selected="0">
            <x v="316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9"/>
          </reference>
        </references>
      </pivotArea>
    </format>
    <format dxfId="3282">
      <pivotArea dataOnly="0" labelOnly="1" outline="0" fieldPosition="0">
        <references count="4">
          <reference field="1" count="1" selected="0">
            <x v="319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35"/>
          </reference>
        </references>
      </pivotArea>
    </format>
    <format dxfId="3281">
      <pivotArea dataOnly="0" labelOnly="1" outline="0" fieldPosition="0">
        <references count="4">
          <reference field="1" count="1" selected="0">
            <x v="328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3"/>
          </reference>
        </references>
      </pivotArea>
    </format>
    <format dxfId="3280">
      <pivotArea dataOnly="0" labelOnly="1" outline="0" fieldPosition="0">
        <references count="4">
          <reference field="1" count="1" selected="0">
            <x v="329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2"/>
          </reference>
        </references>
      </pivotArea>
    </format>
    <format dxfId="3279">
      <pivotArea dataOnly="0" labelOnly="1" outline="0" fieldPosition="0">
        <references count="4">
          <reference field="1" count="1" selected="0">
            <x v="331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6"/>
          </reference>
        </references>
      </pivotArea>
    </format>
    <format dxfId="3278">
      <pivotArea dataOnly="0" labelOnly="1" outline="0" fieldPosition="0">
        <references count="4">
          <reference field="1" count="1" selected="0">
            <x v="337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1"/>
          </reference>
        </references>
      </pivotArea>
    </format>
    <format dxfId="3277">
      <pivotArea dataOnly="0" labelOnly="1" outline="0" fieldPosition="0">
        <references count="4">
          <reference field="1" count="1" selected="0">
            <x v="339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2"/>
          </reference>
        </references>
      </pivotArea>
    </format>
    <format dxfId="3276">
      <pivotArea dataOnly="0" labelOnly="1" outline="0" fieldPosition="0">
        <references count="4">
          <reference field="1" count="1" selected="0">
            <x v="342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0"/>
          </reference>
        </references>
      </pivotArea>
    </format>
    <format dxfId="3275">
      <pivotArea dataOnly="0" labelOnly="1" outline="0" fieldPosition="0">
        <references count="4">
          <reference field="1" count="1" selected="0">
            <x v="344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2"/>
          </reference>
        </references>
      </pivotArea>
    </format>
    <format dxfId="3274">
      <pivotArea dataOnly="0" labelOnly="1" outline="0" fieldPosition="0">
        <references count="4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18"/>
          </reference>
        </references>
      </pivotArea>
    </format>
    <format dxfId="3273">
      <pivotArea dataOnly="0" labelOnly="1" outline="0" fieldPosition="0">
        <references count="4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2">
            <x v="14"/>
            <x v="16"/>
          </reference>
        </references>
      </pivotArea>
    </format>
    <format dxfId="3272">
      <pivotArea dataOnly="0" labelOnly="1" outline="0" fieldPosition="0">
        <references count="4">
          <reference field="1" count="1" selected="0">
            <x v="35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6"/>
          </reference>
        </references>
      </pivotArea>
    </format>
    <format dxfId="3271">
      <pivotArea dataOnly="0" labelOnly="1" outline="0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>
            <x v="6"/>
          </reference>
        </references>
      </pivotArea>
    </format>
    <format dxfId="3270">
      <pivotArea dataOnly="0" labelOnly="1" outline="0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3269">
      <pivotArea dataOnly="0" labelOnly="1" outline="0" fieldPosition="0">
        <references count="5">
          <reference field="1" count="1" selected="0">
            <x v="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1"/>
          </reference>
          <reference field="5" count="1">
            <x v="8"/>
          </reference>
        </references>
      </pivotArea>
    </format>
    <format dxfId="3268">
      <pivotArea dataOnly="0" labelOnly="1" outline="0" fieldPosition="0">
        <references count="5">
          <reference field="1" count="1" selected="0">
            <x v="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3267">
      <pivotArea dataOnly="0" labelOnly="1" outline="0" fieldPosition="0">
        <references count="5">
          <reference field="1" count="1" selected="0">
            <x v="1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7"/>
          </reference>
          <reference field="5" count="1">
            <x v="2"/>
          </reference>
        </references>
      </pivotArea>
    </format>
    <format dxfId="3266">
      <pivotArea dataOnly="0" labelOnly="1" outline="0" fieldPosition="0">
        <references count="5">
          <reference field="1" count="1" selected="0">
            <x v="1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5"/>
          </reference>
          <reference field="5" count="1">
            <x v="1"/>
          </reference>
        </references>
      </pivotArea>
    </format>
    <format dxfId="3265">
      <pivotArea dataOnly="0" labelOnly="1" outline="0" fieldPosition="0">
        <references count="5">
          <reference field="1" count="1" selected="0">
            <x v="1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5"/>
          </reference>
          <reference field="5" count="1">
            <x v="6"/>
          </reference>
        </references>
      </pivotArea>
    </format>
    <format dxfId="3264">
      <pivotArea dataOnly="0" labelOnly="1" outline="0" fieldPosition="0">
        <references count="5">
          <reference field="1" count="1" selected="0">
            <x v="1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1"/>
          </reference>
          <reference field="5" count="1">
            <x v="4"/>
          </reference>
        </references>
      </pivotArea>
    </format>
    <format dxfId="3263">
      <pivotArea dataOnly="0" labelOnly="1" outline="0" fieldPosition="0">
        <references count="5"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>
            <x v="8"/>
          </reference>
        </references>
      </pivotArea>
    </format>
    <format dxfId="3262">
      <pivotArea dataOnly="0" labelOnly="1" outline="0" fieldPosition="0">
        <references count="5">
          <reference field="1" count="1" selected="0">
            <x v="2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9"/>
          </reference>
          <reference field="5" count="1">
            <x v="10"/>
          </reference>
        </references>
      </pivotArea>
    </format>
    <format dxfId="3261">
      <pivotArea dataOnly="0" labelOnly="1" outline="0" fieldPosition="0">
        <references count="5">
          <reference field="1" count="1" selected="0">
            <x v="2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>
            <x v="0"/>
          </reference>
        </references>
      </pivotArea>
    </format>
    <format dxfId="3260">
      <pivotArea dataOnly="0" labelOnly="1" outline="0" fieldPosition="0">
        <references count="5">
          <reference field="1" count="1" selected="0">
            <x v="2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  <reference field="5" count="1">
            <x v="6"/>
          </reference>
        </references>
      </pivotArea>
    </format>
    <format dxfId="3259">
      <pivotArea dataOnly="0" labelOnly="1" outline="0" fieldPosition="0">
        <references count="5">
          <reference field="1" count="1" selected="0">
            <x v="2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8"/>
          </reference>
          <reference field="5" count="2">
            <x v="4"/>
            <x v="9"/>
          </reference>
        </references>
      </pivotArea>
    </format>
    <format dxfId="3258">
      <pivotArea dataOnly="0" labelOnly="1" outline="0" fieldPosition="0">
        <references count="5">
          <reference field="1" count="1" selected="0">
            <x v="2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7"/>
          </reference>
          <reference field="5" count="1">
            <x v="10"/>
          </reference>
        </references>
      </pivotArea>
    </format>
    <format dxfId="3257">
      <pivotArea dataOnly="0" labelOnly="1" outline="0" fieldPosition="0">
        <references count="5">
          <reference field="1" count="1" selected="0">
            <x v="3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2"/>
          </reference>
          <reference field="5" count="1">
            <x v="7"/>
          </reference>
        </references>
      </pivotArea>
    </format>
    <format dxfId="3256">
      <pivotArea dataOnly="0" labelOnly="1" outline="0" fieldPosition="0">
        <references count="5">
          <reference field="1" count="1" selected="0">
            <x v="3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4"/>
          </reference>
          <reference field="5" count="1">
            <x v="5"/>
          </reference>
        </references>
      </pivotArea>
    </format>
    <format dxfId="3255">
      <pivotArea dataOnly="0" labelOnly="1" outline="0" fieldPosition="0">
        <references count="5">
          <reference field="1" count="1" selected="0">
            <x v="4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0"/>
          </reference>
          <reference field="5" count="1">
            <x v="1"/>
          </reference>
        </references>
      </pivotArea>
    </format>
    <format dxfId="3254">
      <pivotArea dataOnly="0" labelOnly="1" outline="0" fieldPosition="0">
        <references count="5">
          <reference field="1" count="1" selected="0">
            <x v="4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5"/>
          </reference>
          <reference field="5" count="1">
            <x v="8"/>
          </reference>
        </references>
      </pivotArea>
    </format>
    <format dxfId="3253">
      <pivotArea dataOnly="0" labelOnly="1" outline="0" fieldPosition="0">
        <references count="5">
          <reference field="1" count="1" selected="0">
            <x v="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>
            <x v="7"/>
          </reference>
        </references>
      </pivotArea>
    </format>
    <format dxfId="3252">
      <pivotArea dataOnly="0" labelOnly="1" outline="0" fieldPosition="0">
        <references count="5">
          <reference field="1" count="1" selected="0">
            <x v="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>
            <x v="1"/>
          </reference>
        </references>
      </pivotArea>
    </format>
    <format dxfId="3251">
      <pivotArea dataOnly="0" labelOnly="1" outline="0" fieldPosition="0">
        <references count="5">
          <reference field="1" count="1" selected="0">
            <x v="5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61"/>
          </reference>
          <reference field="5" count="1">
            <x v="4"/>
          </reference>
        </references>
      </pivotArea>
    </format>
    <format dxfId="3250">
      <pivotArea dataOnly="0" labelOnly="1" outline="0" fieldPosition="0">
        <references count="5">
          <reference field="1" count="1" selected="0">
            <x v="5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9"/>
          </reference>
          <reference field="5" count="1">
            <x v="1"/>
          </reference>
        </references>
      </pivotArea>
    </format>
    <format dxfId="3249">
      <pivotArea dataOnly="0" labelOnly="1" outline="0" fieldPosition="0">
        <references count="5">
          <reference field="1" count="1" selected="0">
            <x v="5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3"/>
          </reference>
          <reference field="5" count="1">
            <x v="5"/>
          </reference>
        </references>
      </pivotArea>
    </format>
    <format dxfId="3248">
      <pivotArea dataOnly="0" labelOnly="1" outline="0" fieldPosition="0">
        <references count="5">
          <reference field="1" count="1" selected="0">
            <x v="6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0"/>
          </reference>
          <reference field="5" count="1">
            <x v="6"/>
          </reference>
        </references>
      </pivotArea>
    </format>
    <format dxfId="3247">
      <pivotArea dataOnly="0" labelOnly="1" outline="0" fieldPosition="0">
        <references count="5">
          <reference field="1" count="1" selected="0">
            <x v="6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>
            <x v="9"/>
          </reference>
        </references>
      </pivotArea>
    </format>
    <format dxfId="3246">
      <pivotArea dataOnly="0" labelOnly="1" outline="0" fieldPosition="0">
        <references count="5">
          <reference field="1" count="1" selected="0">
            <x v="6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3"/>
          </reference>
          <reference field="5" count="1">
            <x v="2"/>
          </reference>
        </references>
      </pivotArea>
    </format>
    <format dxfId="3245">
      <pivotArea dataOnly="0" labelOnly="1" outline="0" fieldPosition="0">
        <references count="5">
          <reference field="1" count="1" selected="0">
            <x v="6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4"/>
          </reference>
          <reference field="5" count="1">
            <x v="8"/>
          </reference>
        </references>
      </pivotArea>
    </format>
    <format dxfId="3244">
      <pivotArea dataOnly="0" labelOnly="1" outline="0" fieldPosition="0">
        <references count="5">
          <reference field="1" count="1" selected="0">
            <x v="7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6"/>
          </reference>
          <reference field="5" count="1">
            <x v="4"/>
          </reference>
        </references>
      </pivotArea>
    </format>
    <format dxfId="3243">
      <pivotArea dataOnly="0" labelOnly="1" outline="0" fieldPosition="0">
        <references count="5">
          <reference field="1" count="1" selected="0">
            <x v="7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0"/>
          </reference>
          <reference field="5" count="1">
            <x v="6"/>
          </reference>
        </references>
      </pivotArea>
    </format>
    <format dxfId="3242">
      <pivotArea dataOnly="0" labelOnly="1" outline="0" fieldPosition="0">
        <references count="5">
          <reference field="1" count="1" selected="0">
            <x v="7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6"/>
          </reference>
          <reference field="5" count="1">
            <x v="1"/>
          </reference>
        </references>
      </pivotArea>
    </format>
    <format dxfId="3241">
      <pivotArea dataOnly="0" labelOnly="1" outline="0" fieldPosition="0">
        <references count="5">
          <reference field="1" count="1" selected="0">
            <x v="7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>
            <x v="9"/>
          </reference>
        </references>
      </pivotArea>
    </format>
    <format dxfId="3240">
      <pivotArea dataOnly="0" labelOnly="1" outline="0" fieldPosition="0">
        <references count="5">
          <reference field="1" count="1" selected="0">
            <x v="7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>
            <x v="7"/>
          </reference>
        </references>
      </pivotArea>
    </format>
    <format dxfId="3239">
      <pivotArea dataOnly="0" labelOnly="1" outline="0" fieldPosition="0">
        <references count="5">
          <reference field="1" count="1" selected="0">
            <x v="7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2"/>
          </reference>
          <reference field="5" count="1">
            <x v="9"/>
          </reference>
        </references>
      </pivotArea>
    </format>
    <format dxfId="3238">
      <pivotArea dataOnly="0" labelOnly="1" outline="0" fieldPosition="0">
        <references count="5">
          <reference field="1" count="1" selected="0">
            <x v="7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6"/>
          </reference>
          <reference field="5" count="1">
            <x v="3"/>
          </reference>
        </references>
      </pivotArea>
    </format>
    <format dxfId="3237">
      <pivotArea dataOnly="0" labelOnly="1" outline="0" fieldPosition="0">
        <references count="5">
          <reference field="1" count="1" selected="0">
            <x v="8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0"/>
          </reference>
          <reference field="5" count="1">
            <x v="1"/>
          </reference>
        </references>
      </pivotArea>
    </format>
    <format dxfId="3236">
      <pivotArea dataOnly="0" labelOnly="1" outline="0" fieldPosition="0">
        <references count="5">
          <reference field="1" count="1" selected="0">
            <x v="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0"/>
          </reference>
          <reference field="5" count="1">
            <x v="8"/>
          </reference>
        </references>
      </pivotArea>
    </format>
    <format dxfId="3235">
      <pivotArea dataOnly="0" labelOnly="1" outline="0" fieldPosition="0">
        <references count="5">
          <reference field="1" count="1" selected="0">
            <x v="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3"/>
          </reference>
          <reference field="5" count="1">
            <x v="7"/>
          </reference>
        </references>
      </pivotArea>
    </format>
    <format dxfId="3234">
      <pivotArea dataOnly="0" labelOnly="1" outline="0" fieldPosition="0">
        <references count="5">
          <reference field="1" count="1" selected="0">
            <x v="8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>
            <x v="6"/>
          </reference>
        </references>
      </pivotArea>
    </format>
    <format dxfId="3233">
      <pivotArea dataOnly="0" labelOnly="1" outline="0" fieldPosition="0">
        <references count="5">
          <reference field="1" count="1" selected="0">
            <x v="8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>
            <x v="2"/>
          </reference>
        </references>
      </pivotArea>
    </format>
    <format dxfId="3232">
      <pivotArea dataOnly="0" labelOnly="1" outline="0" fieldPosition="0">
        <references count="5">
          <reference field="1" count="1" selected="0">
            <x v="8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5"/>
          </reference>
          <reference field="5" count="1">
            <x v="1"/>
          </reference>
        </references>
      </pivotArea>
    </format>
    <format dxfId="3231">
      <pivotArea dataOnly="0" labelOnly="1" outline="0" fieldPosition="0">
        <references count="5">
          <reference field="1" count="1" selected="0">
            <x v="8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>
            <x v="7"/>
          </reference>
        </references>
      </pivotArea>
    </format>
    <format dxfId="3230">
      <pivotArea dataOnly="0" labelOnly="1" outline="0" fieldPosition="0">
        <references count="5">
          <reference field="1" count="1" selected="0">
            <x v="9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1"/>
          </reference>
          <reference field="5" count="1">
            <x v="3"/>
          </reference>
        </references>
      </pivotArea>
    </format>
    <format dxfId="3229">
      <pivotArea dataOnly="0" labelOnly="1" outline="0" fieldPosition="0">
        <references count="5">
          <reference field="1" count="1" selected="0">
            <x v="9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4"/>
          </reference>
          <reference field="5" count="1">
            <x v="5"/>
          </reference>
        </references>
      </pivotArea>
    </format>
    <format dxfId="3228">
      <pivotArea dataOnly="0" labelOnly="1" outline="0" fieldPosition="0">
        <references count="5">
          <reference field="1" count="1" selected="0">
            <x v="9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1"/>
          </reference>
          <reference field="5" count="1">
            <x v="8"/>
          </reference>
        </references>
      </pivotArea>
    </format>
    <format dxfId="3227">
      <pivotArea dataOnly="0" labelOnly="1" outline="0" fieldPosition="0">
        <references count="5">
          <reference field="1" count="1" selected="0">
            <x v="9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2"/>
          </reference>
          <reference field="5" count="1">
            <x v="2"/>
          </reference>
        </references>
      </pivotArea>
    </format>
    <format dxfId="3226">
      <pivotArea dataOnly="0" labelOnly="1" outline="0" fieldPosition="0">
        <references count="5">
          <reference field="1" count="1" selected="0">
            <x v="10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5"/>
          </reference>
          <reference field="5" count="1">
            <x v="5"/>
          </reference>
        </references>
      </pivotArea>
    </format>
    <format dxfId="3225">
      <pivotArea dataOnly="0" labelOnly="1" outline="0" fieldPosition="0">
        <references count="5">
          <reference field="1" count="1" selected="0">
            <x v="10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>
            <x v="1"/>
          </reference>
        </references>
      </pivotArea>
    </format>
    <format dxfId="3224">
      <pivotArea dataOnly="0" labelOnly="1" outline="0" fieldPosition="0">
        <references count="5">
          <reference field="1" count="1" selected="0">
            <x v="107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>
            <x v="0"/>
          </reference>
        </references>
      </pivotArea>
    </format>
    <format dxfId="3223">
      <pivotArea dataOnly="0" labelOnly="1" outline="0" fieldPosition="0">
        <references count="5">
          <reference field="1" count="1" selected="0">
            <x v="10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1"/>
          </reference>
          <reference field="5" count="1">
            <x v="8"/>
          </reference>
        </references>
      </pivotArea>
    </format>
    <format dxfId="3222">
      <pivotArea dataOnly="0" labelOnly="1" outline="0" fieldPosition="0">
        <references count="5">
          <reference field="1" count="1" selected="0">
            <x v="11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1"/>
          </reference>
          <reference field="5" count="1">
            <x v="3"/>
          </reference>
        </references>
      </pivotArea>
    </format>
    <format dxfId="3221">
      <pivotArea dataOnly="0" labelOnly="1" outline="0" fieldPosition="0">
        <references count="5">
          <reference field="1" count="1" selected="0">
            <x v="11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8"/>
          </reference>
          <reference field="5" count="1">
            <x v="1"/>
          </reference>
        </references>
      </pivotArea>
    </format>
    <format dxfId="3220">
      <pivotArea dataOnly="0" labelOnly="1" outline="0" fieldPosition="0">
        <references count="5">
          <reference field="1" count="1" selected="0">
            <x v="1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5"/>
          </reference>
          <reference field="5" count="1">
            <x v="2"/>
          </reference>
        </references>
      </pivotArea>
    </format>
    <format dxfId="3219">
      <pivotArea dataOnly="0" labelOnly="1" outline="0" fieldPosition="0">
        <references count="5">
          <reference field="1" count="1" selected="0">
            <x v="11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7"/>
          </reference>
          <reference field="5" count="1">
            <x v="6"/>
          </reference>
        </references>
      </pivotArea>
    </format>
    <format dxfId="3218">
      <pivotArea dataOnly="0" labelOnly="1" outline="0" fieldPosition="0">
        <references count="5">
          <reference field="1" count="1" selected="0">
            <x v="11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3"/>
          </reference>
          <reference field="5" count="1">
            <x v="8"/>
          </reference>
        </references>
      </pivotArea>
    </format>
    <format dxfId="3217">
      <pivotArea dataOnly="0" labelOnly="1" outline="0" fieldPosition="0">
        <references count="5">
          <reference field="1" count="1" selected="0">
            <x v="11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1"/>
          </reference>
          <reference field="5" count="1">
            <x v="2"/>
          </reference>
        </references>
      </pivotArea>
    </format>
    <format dxfId="3216">
      <pivotArea dataOnly="0" labelOnly="1" outline="0" fieldPosition="0">
        <references count="5">
          <reference field="1" count="1" selected="0">
            <x v="12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4"/>
          </reference>
          <reference field="5" count="1">
            <x v="1"/>
          </reference>
        </references>
      </pivotArea>
    </format>
    <format dxfId="3215">
      <pivotArea dataOnly="0" labelOnly="1" outline="0" fieldPosition="0">
        <references count="5">
          <reference field="1" count="1" selected="0">
            <x v="12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4"/>
          </reference>
          <reference field="5" count="1">
            <x v="3"/>
          </reference>
        </references>
      </pivotArea>
    </format>
    <format dxfId="3214">
      <pivotArea dataOnly="0" labelOnly="1" outline="0" fieldPosition="0">
        <references count="5">
          <reference field="1" count="1" selected="0">
            <x v="12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7"/>
          </reference>
          <reference field="5" count="1">
            <x v="8"/>
          </reference>
        </references>
      </pivotArea>
    </format>
    <format dxfId="3213">
      <pivotArea dataOnly="0" labelOnly="1" outline="0" fieldPosition="0">
        <references count="5">
          <reference field="1" count="1" selected="0">
            <x v="13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7"/>
          </reference>
          <reference field="5" count="1">
            <x v="1"/>
          </reference>
        </references>
      </pivotArea>
    </format>
    <format dxfId="3212">
      <pivotArea dataOnly="0" labelOnly="1" outline="0" fieldPosition="0">
        <references count="5">
          <reference field="1" count="1" selected="0">
            <x v="13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4"/>
          </reference>
          <reference field="5" count="1">
            <x v="3"/>
          </reference>
        </references>
      </pivotArea>
    </format>
    <format dxfId="3211">
      <pivotArea dataOnly="0" labelOnly="1" outline="0" fieldPosition="0">
        <references count="5">
          <reference field="1" count="1" selected="0">
            <x v="13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>
            <x v="4"/>
          </reference>
        </references>
      </pivotArea>
    </format>
    <format dxfId="3210">
      <pivotArea dataOnly="0" labelOnly="1" outline="0" fieldPosition="0">
        <references count="5">
          <reference field="1" count="1" selected="0">
            <x v="13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>
            <x v="8"/>
          </reference>
        </references>
      </pivotArea>
    </format>
    <format dxfId="3209">
      <pivotArea dataOnly="0" labelOnly="1" outline="0" fieldPosition="0">
        <references count="5">
          <reference field="1" count="1" selected="0">
            <x v="13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1"/>
          </reference>
        </references>
      </pivotArea>
    </format>
    <format dxfId="3208">
      <pivotArea dataOnly="0" labelOnly="1" outline="0" fieldPosition="0">
        <references count="5">
          <reference field="1" count="1" selected="0">
            <x v="13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7"/>
          </reference>
          <reference field="5" count="1">
            <x v="6"/>
          </reference>
        </references>
      </pivotArea>
    </format>
    <format dxfId="3207">
      <pivotArea dataOnly="0" labelOnly="1" outline="0" fieldPosition="0">
        <references count="5">
          <reference field="1" count="1" selected="0">
            <x v="13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>
            <x v="3"/>
          </reference>
        </references>
      </pivotArea>
    </format>
    <format dxfId="3206">
      <pivotArea dataOnly="0" labelOnly="1" outline="0" fieldPosition="0">
        <references count="5">
          <reference field="1" count="1" selected="0">
            <x v="14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6"/>
          </reference>
          <reference field="5" count="1">
            <x v="2"/>
          </reference>
        </references>
      </pivotArea>
    </format>
    <format dxfId="3205">
      <pivotArea dataOnly="0" labelOnly="1" outline="0" fieldPosition="0">
        <references count="5">
          <reference field="1" count="1" selected="0">
            <x v="14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4"/>
          </reference>
          <reference field="5" count="1">
            <x v="3"/>
          </reference>
        </references>
      </pivotArea>
    </format>
    <format dxfId="3204">
      <pivotArea dataOnly="0" labelOnly="1" outline="0" fieldPosition="0">
        <references count="5">
          <reference field="1" count="1" selected="0">
            <x v="14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2"/>
          </reference>
          <reference field="5" count="1">
            <x v="1"/>
          </reference>
        </references>
      </pivotArea>
    </format>
    <format dxfId="3203">
      <pivotArea dataOnly="0" labelOnly="1" outline="0" fieldPosition="0">
        <references count="5">
          <reference field="1" count="1" selected="0">
            <x v="14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>
            <x v="2"/>
          </reference>
        </references>
      </pivotArea>
    </format>
    <format dxfId="3202">
      <pivotArea dataOnly="0" labelOnly="1" outline="0" fieldPosition="0">
        <references count="5">
          <reference field="1" count="1" selected="0">
            <x v="14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5"/>
          </reference>
          <reference field="5" count="1">
            <x v="8"/>
          </reference>
        </references>
      </pivotArea>
    </format>
    <format dxfId="3201">
      <pivotArea dataOnly="0" labelOnly="1" outline="0" fieldPosition="0">
        <references count="5">
          <reference field="1" count="1" selected="0">
            <x v="14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8"/>
          </reference>
          <reference field="5" count="1">
            <x v="6"/>
          </reference>
        </references>
      </pivotArea>
    </format>
    <format dxfId="3200">
      <pivotArea dataOnly="0" labelOnly="1" outline="0" fieldPosition="0">
        <references count="5">
          <reference field="1" count="1" selected="0">
            <x v="14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3"/>
          </reference>
          <reference field="5" count="1">
            <x v="4"/>
          </reference>
        </references>
      </pivotArea>
    </format>
    <format dxfId="3199">
      <pivotArea dataOnly="0" labelOnly="1" outline="0" fieldPosition="0">
        <references count="5">
          <reference field="1" count="1" selected="0">
            <x v="149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4"/>
          </reference>
          <reference field="5" count="1">
            <x v="9"/>
          </reference>
        </references>
      </pivotArea>
    </format>
    <format dxfId="3198">
      <pivotArea dataOnly="0" labelOnly="1" outline="0" fieldPosition="0">
        <references count="5">
          <reference field="1" count="1" selected="0">
            <x v="15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9"/>
          </reference>
          <reference field="5" count="1">
            <x v="1"/>
          </reference>
        </references>
      </pivotArea>
    </format>
    <format dxfId="3197">
      <pivotArea dataOnly="0" labelOnly="1" outline="0" fieldPosition="0">
        <references count="5">
          <reference field="1" count="1" selected="0">
            <x v="1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5"/>
          </reference>
          <reference field="5" count="1">
            <x v="2"/>
          </reference>
        </references>
      </pivotArea>
    </format>
    <format dxfId="3196">
      <pivotArea dataOnly="0" labelOnly="1" outline="0" fieldPosition="0">
        <references count="5">
          <reference field="1" count="1" selected="0">
            <x v="15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0"/>
          </reference>
          <reference field="5" count="1">
            <x v="3"/>
          </reference>
        </references>
      </pivotArea>
    </format>
    <format dxfId="3195">
      <pivotArea dataOnly="0" labelOnly="1" outline="0" fieldPosition="0">
        <references count="5">
          <reference field="1" count="1" selected="0">
            <x v="15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9"/>
          </reference>
          <reference field="5" count="1">
            <x v="6"/>
          </reference>
        </references>
      </pivotArea>
    </format>
    <format dxfId="3194">
      <pivotArea dataOnly="0" labelOnly="1" outline="0" fieldPosition="0">
        <references count="5">
          <reference field="1" count="1" selected="0">
            <x v="15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6"/>
          </reference>
          <reference field="5" count="1">
            <x v="9"/>
          </reference>
        </references>
      </pivotArea>
    </format>
    <format dxfId="3193">
      <pivotArea dataOnly="0" labelOnly="1" outline="0" fieldPosition="0">
        <references count="5">
          <reference field="1" count="1" selected="0">
            <x v="15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1"/>
          </reference>
          <reference field="5" count="1">
            <x v="7"/>
          </reference>
        </references>
      </pivotArea>
    </format>
    <format dxfId="3192">
      <pivotArea dataOnly="0" labelOnly="1" outline="0" fieldPosition="0">
        <references count="5">
          <reference field="1" count="1" selected="0">
            <x v="15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9"/>
          </reference>
          <reference field="5" count="1">
            <x v="4"/>
          </reference>
        </references>
      </pivotArea>
    </format>
    <format dxfId="3191">
      <pivotArea dataOnly="0" labelOnly="1" outline="0" fieldPosition="0">
        <references count="5">
          <reference field="1" count="1" selected="0">
            <x v="15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>
            <x v="7"/>
          </reference>
        </references>
      </pivotArea>
    </format>
    <format dxfId="3190">
      <pivotArea dataOnly="0" labelOnly="1" outline="0" fieldPosition="0">
        <references count="5">
          <reference field="1" count="1" selected="0">
            <x v="15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9"/>
          </reference>
          <reference field="5" count="1">
            <x v="0"/>
          </reference>
        </references>
      </pivotArea>
    </format>
    <format dxfId="3189">
      <pivotArea dataOnly="0" labelOnly="1" outline="0" fieldPosition="0">
        <references count="5">
          <reference field="1" count="1" selected="0">
            <x v="16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>
            <x v="7"/>
          </reference>
        </references>
      </pivotArea>
    </format>
    <format dxfId="3188">
      <pivotArea dataOnly="0" labelOnly="1" outline="0" fieldPosition="0">
        <references count="5">
          <reference field="1" count="1" selected="0">
            <x v="16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3"/>
          </reference>
          <reference field="5" count="1">
            <x v="10"/>
          </reference>
        </references>
      </pivotArea>
    </format>
    <format dxfId="3187">
      <pivotArea dataOnly="0" labelOnly="1" outline="0" fieldPosition="0">
        <references count="5">
          <reference field="1" count="1" selected="0">
            <x v="16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>
            <x v="1"/>
          </reference>
        </references>
      </pivotArea>
    </format>
    <format dxfId="3186">
      <pivotArea dataOnly="0" labelOnly="1" outline="0" fieldPosition="0">
        <references count="5">
          <reference field="1" count="1" selected="0">
            <x v="1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2"/>
          </reference>
          <reference field="5" count="1">
            <x v="6"/>
          </reference>
        </references>
      </pivotArea>
    </format>
    <format dxfId="3185">
      <pivotArea dataOnly="0" labelOnly="1" outline="0" fieldPosition="0">
        <references count="5">
          <reference field="1" count="1" selected="0">
            <x v="17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>
            <x v="9"/>
          </reference>
        </references>
      </pivotArea>
    </format>
    <format dxfId="3184">
      <pivotArea dataOnly="0" labelOnly="1" outline="0" fieldPosition="0">
        <references count="5">
          <reference field="1" count="1" selected="0">
            <x v="17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3"/>
          </reference>
          <reference field="5" count="1">
            <x v="6"/>
          </reference>
        </references>
      </pivotArea>
    </format>
    <format dxfId="3183">
      <pivotArea dataOnly="0" labelOnly="1" outline="0" fieldPosition="0">
        <references count="5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>
            <x v="4"/>
          </reference>
        </references>
      </pivotArea>
    </format>
    <format dxfId="3182">
      <pivotArea dataOnly="0" labelOnly="1" outline="0" fieldPosition="0">
        <references count="5">
          <reference field="1" count="1" selected="0">
            <x v="17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>
            <x v="2"/>
          </reference>
        </references>
      </pivotArea>
    </format>
    <format dxfId="3181">
      <pivotArea dataOnly="0" labelOnly="1" outline="0" fieldPosition="0">
        <references count="5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  <reference field="5" count="1">
            <x v="5"/>
          </reference>
        </references>
      </pivotArea>
    </format>
    <format dxfId="3180">
      <pivotArea dataOnly="0" labelOnly="1" outline="0" fieldPosition="0">
        <references count="5">
          <reference field="1" count="1" selected="0">
            <x v="17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>
            <x v="9"/>
          </reference>
        </references>
      </pivotArea>
    </format>
    <format dxfId="3179">
      <pivotArea dataOnly="0" labelOnly="1" outline="0" fieldPosition="0">
        <references count="5">
          <reference field="1" count="1" selected="0">
            <x v="17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7"/>
          </reference>
          <reference field="5" count="1">
            <x v="8"/>
          </reference>
        </references>
      </pivotArea>
    </format>
    <format dxfId="3178">
      <pivotArea dataOnly="0" labelOnly="1" outline="0" fieldPosition="0">
        <references count="5">
          <reference field="1" count="1" selected="0">
            <x v="17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>
            <x v="4"/>
          </reference>
        </references>
      </pivotArea>
    </format>
    <format dxfId="3177">
      <pivotArea dataOnly="0" labelOnly="1" outline="0" fieldPosition="0">
        <references count="5">
          <reference field="1" count="1" selected="0">
            <x v="18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4"/>
          </reference>
          <reference field="5" count="1">
            <x v="1"/>
          </reference>
        </references>
      </pivotArea>
    </format>
    <format dxfId="3176">
      <pivotArea dataOnly="0" labelOnly="1" outline="0" fieldPosition="0">
        <references count="5">
          <reference field="1" count="1" selected="0">
            <x v="18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7"/>
          </reference>
          <reference field="5" count="1">
            <x v="5"/>
          </reference>
        </references>
      </pivotArea>
    </format>
    <format dxfId="3175">
      <pivotArea dataOnly="0" labelOnly="1" outline="0" fieldPosition="0">
        <references count="5">
          <reference field="1" count="1" selected="0">
            <x v="18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2"/>
          </reference>
          <reference field="5" count="1">
            <x v="10"/>
          </reference>
        </references>
      </pivotArea>
    </format>
    <format dxfId="3174">
      <pivotArea dataOnly="0" labelOnly="1" outline="0" fieldPosition="0">
        <references count="5">
          <reference field="1" count="1" selected="0">
            <x v="18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9"/>
          </reference>
          <reference field="5" count="1">
            <x v="9"/>
          </reference>
        </references>
      </pivotArea>
    </format>
    <format dxfId="3173">
      <pivotArea dataOnly="0" labelOnly="1" outline="0" fieldPosition="0">
        <references count="5">
          <reference field="1" count="1" selected="0">
            <x v="18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  <reference field="5" count="1">
            <x v="1"/>
          </reference>
        </references>
      </pivotArea>
    </format>
    <format dxfId="3172">
      <pivotArea dataOnly="0" labelOnly="1" outline="0" fieldPosition="0">
        <references count="5">
          <reference field="1" count="1" selected="0">
            <x v="18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4"/>
          </reference>
          <reference field="5" count="1">
            <x v="8"/>
          </reference>
        </references>
      </pivotArea>
    </format>
    <format dxfId="3171">
      <pivotArea dataOnly="0" labelOnly="1" outline="0" fieldPosition="0">
        <references count="5">
          <reference field="1" count="1" selected="0">
            <x v="19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0"/>
          </reference>
          <reference field="5" count="1">
            <x v="6"/>
          </reference>
        </references>
      </pivotArea>
    </format>
    <format dxfId="3170">
      <pivotArea dataOnly="0" labelOnly="1" outline="0" fieldPosition="0">
        <references count="5">
          <reference field="1" count="1" selected="0">
            <x v="19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>
            <x v="5"/>
          </reference>
        </references>
      </pivotArea>
    </format>
    <format dxfId="3169">
      <pivotArea dataOnly="0" labelOnly="1" outline="0" fieldPosition="0">
        <references count="5">
          <reference field="1" count="1" selected="0">
            <x v="19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2"/>
          </reference>
        </references>
      </pivotArea>
    </format>
    <format dxfId="3168">
      <pivotArea dataOnly="0" labelOnly="1" outline="0" fieldPosition="0">
        <references count="5">
          <reference field="1" count="1" selected="0">
            <x v="19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>
            <x v="4"/>
          </reference>
        </references>
      </pivotArea>
    </format>
    <format dxfId="3167">
      <pivotArea dataOnly="0" labelOnly="1" outline="0" fieldPosition="0">
        <references count="5">
          <reference field="1" count="1" selected="0">
            <x v="19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>
            <x v="6"/>
          </reference>
        </references>
      </pivotArea>
    </format>
    <format dxfId="3166">
      <pivotArea dataOnly="0" labelOnly="1" outline="0" fieldPosition="0">
        <references count="5">
          <reference field="1" count="1" selected="0">
            <x v="19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5"/>
          </reference>
          <reference field="5" count="1">
            <x v="2"/>
          </reference>
        </references>
      </pivotArea>
    </format>
    <format dxfId="3165">
      <pivotArea dataOnly="0" labelOnly="1" outline="0" fieldPosition="0">
        <references count="5">
          <reference field="1" count="1" selected="0">
            <x v="20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1"/>
          </reference>
          <reference field="5" count="1">
            <x v="1"/>
          </reference>
        </references>
      </pivotArea>
    </format>
    <format dxfId="3164">
      <pivotArea dataOnly="0" labelOnly="1" outline="0" fieldPosition="0">
        <references count="5">
          <reference field="1" count="1" selected="0">
            <x v="20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>
            <x v="2"/>
          </reference>
        </references>
      </pivotArea>
    </format>
    <format dxfId="3163">
      <pivotArea dataOnly="0" labelOnly="1" outline="0" fieldPosition="0">
        <references count="5">
          <reference field="1" count="1" selected="0">
            <x v="20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>
            <x v="8"/>
          </reference>
        </references>
      </pivotArea>
    </format>
    <format dxfId="3162">
      <pivotArea dataOnly="0" labelOnly="1" outline="0" fieldPosition="0">
        <references count="5">
          <reference field="1" count="1" selected="0">
            <x v="20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>
            <x v="2"/>
          </reference>
        </references>
      </pivotArea>
    </format>
    <format dxfId="3161">
      <pivotArea dataOnly="0" labelOnly="1" outline="0" fieldPosition="0">
        <references count="5">
          <reference field="1" count="1" selected="0">
            <x v="20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>
            <x v="7"/>
          </reference>
        </references>
      </pivotArea>
    </format>
    <format dxfId="3160">
      <pivotArea dataOnly="0" labelOnly="1" outline="0" fieldPosition="0">
        <references count="5">
          <reference field="1" count="1" selected="0">
            <x v="20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8"/>
          </reference>
          <reference field="5" count="1">
            <x v="1"/>
          </reference>
        </references>
      </pivotArea>
    </format>
    <format dxfId="3159">
      <pivotArea dataOnly="0" labelOnly="1" outline="0" fieldPosition="0">
        <references count="5">
          <reference field="1" count="1" selected="0">
            <x v="20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>
            <x v="6"/>
          </reference>
        </references>
      </pivotArea>
    </format>
    <format dxfId="3158">
      <pivotArea dataOnly="0" labelOnly="1" outline="0" fieldPosition="0">
        <references count="5">
          <reference field="1" count="1" selected="0">
            <x v="20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>
            <x v="9"/>
          </reference>
        </references>
      </pivotArea>
    </format>
    <format dxfId="3157">
      <pivotArea dataOnly="0" labelOnly="1" outline="0" fieldPosition="0">
        <references count="5">
          <reference field="1" count="1" selected="0">
            <x v="20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9"/>
          </reference>
          <reference field="5" count="1">
            <x v="2"/>
          </reference>
        </references>
      </pivotArea>
    </format>
    <format dxfId="3156">
      <pivotArea dataOnly="0" labelOnly="1" outline="0" fieldPosition="0">
        <references count="5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7"/>
          </reference>
          <reference field="5" count="1">
            <x v="8"/>
          </reference>
        </references>
      </pivotArea>
    </format>
    <format dxfId="3155">
      <pivotArea dataOnly="0" labelOnly="1" outline="0" fieldPosition="0">
        <references count="5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>
            <x v="2"/>
          </reference>
        </references>
      </pivotArea>
    </format>
    <format dxfId="3154">
      <pivotArea dataOnly="0" labelOnly="1" outline="0" fieldPosition="0">
        <references count="5">
          <reference field="1" count="1" selected="0">
            <x v="20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>
            <x v="6"/>
          </reference>
        </references>
      </pivotArea>
    </format>
    <format dxfId="3153">
      <pivotArea dataOnly="0" labelOnly="1" outline="0" fieldPosition="0">
        <references count="5">
          <reference field="1" count="1" selected="0">
            <x v="21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>
            <x v="4"/>
          </reference>
        </references>
      </pivotArea>
    </format>
    <format dxfId="3152">
      <pivotArea dataOnly="0" labelOnly="1" outline="0" fieldPosition="0">
        <references count="5">
          <reference field="1" count="1" selected="0">
            <x v="2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0"/>
          </reference>
          <reference field="5" count="1">
            <x v="5"/>
          </reference>
        </references>
      </pivotArea>
    </format>
    <format dxfId="3151">
      <pivotArea dataOnly="0" labelOnly="1" outline="0" fieldPosition="0">
        <references count="5">
          <reference field="1" count="1" selected="0">
            <x v="21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2"/>
          </reference>
          <reference field="5" count="1">
            <x v="0"/>
          </reference>
        </references>
      </pivotArea>
    </format>
    <format dxfId="3150">
      <pivotArea dataOnly="0" labelOnly="1" outline="0" fieldPosition="0">
        <references count="5">
          <reference field="1" count="1" selected="0">
            <x v="21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>
            <x v="3"/>
          </reference>
        </references>
      </pivotArea>
    </format>
    <format dxfId="3149">
      <pivotArea dataOnly="0" labelOnly="1" outline="0" fieldPosition="0">
        <references count="5">
          <reference field="1" count="1" selected="0">
            <x v="21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>
            <x v="2"/>
          </reference>
        </references>
      </pivotArea>
    </format>
    <format dxfId="3148">
      <pivotArea dataOnly="0" labelOnly="1" outline="0" fieldPosition="0">
        <references count="5">
          <reference field="1" count="1" selected="0">
            <x v="21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7"/>
          </reference>
          <reference field="5" count="1">
            <x v="7"/>
          </reference>
        </references>
      </pivotArea>
    </format>
    <format dxfId="3147">
      <pivotArea dataOnly="0" labelOnly="1" outline="0" fieldPosition="0">
        <references count="5">
          <reference field="1" count="1" selected="0">
            <x v="22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4"/>
          </reference>
          <reference field="5" count="1">
            <x v="5"/>
          </reference>
        </references>
      </pivotArea>
    </format>
    <format dxfId="3146">
      <pivotArea dataOnly="0" labelOnly="1" outline="0" fieldPosition="0">
        <references count="5">
          <reference field="1" count="1" selected="0">
            <x v="22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1"/>
          </reference>
          <reference field="5" count="1">
            <x v="9"/>
          </reference>
        </references>
      </pivotArea>
    </format>
    <format dxfId="3145">
      <pivotArea dataOnly="0" labelOnly="1" outline="0" fieldPosition="0">
        <references count="5">
          <reference field="1" count="1" selected="0">
            <x v="22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>
            <x v="5"/>
          </reference>
        </references>
      </pivotArea>
    </format>
    <format dxfId="3144">
      <pivotArea dataOnly="0" labelOnly="1" outline="0" fieldPosition="0">
        <references count="5">
          <reference field="1" count="1" selected="0">
            <x v="22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4"/>
          </reference>
          <reference field="5" count="1">
            <x v="9"/>
          </reference>
        </references>
      </pivotArea>
    </format>
    <format dxfId="3143">
      <pivotArea dataOnly="0" labelOnly="1" outline="0" fieldPosition="0">
        <references count="5">
          <reference field="1" count="1" selected="0">
            <x v="23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1"/>
          </reference>
          <reference field="5" count="1">
            <x v="4"/>
          </reference>
        </references>
      </pivotArea>
    </format>
    <format dxfId="3142">
      <pivotArea dataOnly="0" labelOnly="1" outline="0" fieldPosition="0">
        <references count="5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>
            <x v="3"/>
          </reference>
        </references>
      </pivotArea>
    </format>
    <format dxfId="3141">
      <pivotArea dataOnly="0" labelOnly="1" outline="0" fieldPosition="0">
        <references count="5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  <reference field="5" count="1">
            <x v="1"/>
          </reference>
        </references>
      </pivotArea>
    </format>
    <format dxfId="3140">
      <pivotArea dataOnly="0" labelOnly="1" outline="0" fieldPosition="0">
        <references count="5">
          <reference field="1" count="1" selected="0">
            <x v="23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7"/>
          </reference>
        </references>
      </pivotArea>
    </format>
    <format dxfId="3139">
      <pivotArea dataOnly="0" labelOnly="1" outline="0" fieldPosition="0">
        <references count="5">
          <reference field="1" count="1" selected="0">
            <x v="24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>
            <x v="2"/>
          </reference>
        </references>
      </pivotArea>
    </format>
    <format dxfId="3138">
      <pivotArea dataOnly="0" labelOnly="1" outline="0" fieldPosition="0">
        <references count="5">
          <reference field="1" count="1" selected="0">
            <x v="24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1"/>
          </reference>
          <reference field="5" count="1">
            <x v="7"/>
          </reference>
        </references>
      </pivotArea>
    </format>
    <format dxfId="3137">
      <pivotArea dataOnly="0" labelOnly="1" outline="0" fieldPosition="0">
        <references count="5">
          <reference field="1" count="1" selected="0">
            <x v="24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9"/>
          </reference>
          <reference field="5" count="1">
            <x v="1"/>
          </reference>
        </references>
      </pivotArea>
    </format>
    <format dxfId="3136">
      <pivotArea dataOnly="0" labelOnly="1" outline="0" fieldPosition="0">
        <references count="5">
          <reference field="1" count="1" selected="0">
            <x v="2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>
            <x v="5"/>
          </reference>
        </references>
      </pivotArea>
    </format>
    <format dxfId="3135">
      <pivotArea dataOnly="0" labelOnly="1" outline="0" fieldPosition="0">
        <references count="5">
          <reference field="1" count="1" selected="0">
            <x v="2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4"/>
          </reference>
          <reference field="5" count="1">
            <x v="8"/>
          </reference>
        </references>
      </pivotArea>
    </format>
    <format dxfId="3134">
      <pivotArea dataOnly="0" labelOnly="1" outline="0" fieldPosition="0">
        <references count="5">
          <reference field="1" count="1" selected="0">
            <x v="24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>
            <x v="10"/>
          </reference>
        </references>
      </pivotArea>
    </format>
    <format dxfId="3133">
      <pivotArea dataOnly="0" labelOnly="1" outline="0" fieldPosition="0">
        <references count="5">
          <reference field="1" count="1" selected="0">
            <x v="25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3"/>
          </reference>
          <reference field="5" count="1">
            <x v="9"/>
          </reference>
        </references>
      </pivotArea>
    </format>
    <format dxfId="3132">
      <pivotArea dataOnly="0" labelOnly="1" outline="0" fieldPosition="0">
        <references count="5">
          <reference field="1" count="1" selected="0">
            <x v="25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4"/>
          </reference>
          <reference field="5" count="1">
            <x v="0"/>
          </reference>
        </references>
      </pivotArea>
    </format>
    <format dxfId="3131">
      <pivotArea dataOnly="0" labelOnly="1" outline="0" fieldPosition="0">
        <references count="5">
          <reference field="1" count="1" selected="0">
            <x v="25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>
            <x v="3"/>
          </reference>
        </references>
      </pivotArea>
    </format>
    <format dxfId="3130">
      <pivotArea dataOnly="0" labelOnly="1" outline="0" fieldPosition="0">
        <references count="5">
          <reference field="1" count="1" selected="0">
            <x v="25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4"/>
          </reference>
          <reference field="5" count="1">
            <x v="0"/>
          </reference>
        </references>
      </pivotArea>
    </format>
    <format dxfId="3129">
      <pivotArea dataOnly="0" labelOnly="1" outline="0" fieldPosition="0">
        <references count="5">
          <reference field="1" count="1" selected="0">
            <x v="25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>
            <x v="1"/>
          </reference>
        </references>
      </pivotArea>
    </format>
    <format dxfId="3128">
      <pivotArea dataOnly="0" labelOnly="1" outline="0" fieldPosition="0">
        <references count="5">
          <reference field="1" count="1" selected="0">
            <x v="25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8"/>
          </reference>
          <reference field="5" count="1">
            <x v="8"/>
          </reference>
        </references>
      </pivotArea>
    </format>
    <format dxfId="3127">
      <pivotArea dataOnly="0" labelOnly="1" outline="0" fieldPosition="0">
        <references count="5">
          <reference field="1" count="1" selected="0">
            <x v="26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>
            <x v="2"/>
          </reference>
        </references>
      </pivotArea>
    </format>
    <format dxfId="3126">
      <pivotArea dataOnly="0" labelOnly="1" outline="0" fieldPosition="0">
        <references count="5">
          <reference field="1" count="1" selected="0">
            <x v="26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2"/>
          </reference>
          <reference field="5" count="1">
            <x v="9"/>
          </reference>
        </references>
      </pivotArea>
    </format>
    <format dxfId="3125">
      <pivotArea dataOnly="0" labelOnly="1" outline="0" fieldPosition="0">
        <references count="5">
          <reference field="1" count="1" selected="0">
            <x v="26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3"/>
          </reference>
          <reference field="5" count="1">
            <x v="6"/>
          </reference>
        </references>
      </pivotArea>
    </format>
    <format dxfId="3124">
      <pivotArea dataOnly="0" labelOnly="1" outline="0" fieldPosition="0">
        <references count="5">
          <reference field="1" count="1" selected="0">
            <x v="26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7"/>
          </reference>
          <reference field="5" count="1">
            <x v="3"/>
          </reference>
        </references>
      </pivotArea>
    </format>
    <format dxfId="3123">
      <pivotArea dataOnly="0" labelOnly="1" outline="0" fieldPosition="0">
        <references count="5">
          <reference field="1" count="1" selected="0">
            <x v="2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>
            <x v="9"/>
          </reference>
        </references>
      </pivotArea>
    </format>
    <format dxfId="3122">
      <pivotArea dataOnly="0" labelOnly="1" outline="0" fieldPosition="0">
        <references count="5">
          <reference field="1" count="1" selected="0">
            <x v="2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1"/>
          </reference>
          <reference field="5" count="1">
            <x v="2"/>
          </reference>
        </references>
      </pivotArea>
    </format>
    <format dxfId="3121">
      <pivotArea dataOnly="0" labelOnly="1" outline="0" fieldPosition="0">
        <references count="5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>
            <x v="7"/>
          </reference>
        </references>
      </pivotArea>
    </format>
    <format dxfId="3120">
      <pivotArea dataOnly="0" labelOnly="1" outline="0" fieldPosition="0">
        <references count="5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7"/>
          </reference>
          <reference field="5" count="1">
            <x v="8"/>
          </reference>
        </references>
      </pivotArea>
    </format>
    <format dxfId="3119">
      <pivotArea dataOnly="0" labelOnly="1" outline="0" fieldPosition="0">
        <references count="5">
          <reference field="1" count="1" selected="0">
            <x v="27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>
            <x v="2"/>
          </reference>
        </references>
      </pivotArea>
    </format>
    <format dxfId="3118">
      <pivotArea dataOnly="0" labelOnly="1" outline="0" fieldPosition="0">
        <references count="5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3117">
      <pivotArea dataOnly="0" labelOnly="1" outline="0" fieldPosition="0">
        <references count="5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>
            <x v="10"/>
          </reference>
        </references>
      </pivotArea>
    </format>
    <format dxfId="3116">
      <pivotArea dataOnly="0" labelOnly="1" outline="0" fieldPosition="0">
        <references count="5">
          <reference field="1" count="1" selected="0">
            <x v="27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1"/>
          </reference>
          <reference field="5" count="1">
            <x v="7"/>
          </reference>
        </references>
      </pivotArea>
    </format>
    <format dxfId="3115">
      <pivotArea dataOnly="0" labelOnly="1" outline="0" fieldPosition="0">
        <references count="5">
          <reference field="1" count="1" selected="0">
            <x v="27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3"/>
          </reference>
          <reference field="5" count="1">
            <x v="6"/>
          </reference>
        </references>
      </pivotArea>
    </format>
    <format dxfId="3114">
      <pivotArea dataOnly="0" labelOnly="1" outline="0" fieldPosition="0">
        <references count="5">
          <reference field="1" count="1" selected="0">
            <x v="27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3"/>
          </reference>
          <reference field="5" count="1">
            <x v="1"/>
          </reference>
        </references>
      </pivotArea>
    </format>
    <format dxfId="3113">
      <pivotArea dataOnly="0" labelOnly="1" outline="0" fieldPosition="0">
        <references count="5">
          <reference field="1" count="1" selected="0">
            <x v="28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7"/>
          </reference>
          <reference field="5" count="1">
            <x v="9"/>
          </reference>
        </references>
      </pivotArea>
    </format>
    <format dxfId="3112">
      <pivotArea dataOnly="0" labelOnly="1" outline="0" fieldPosition="0">
        <references count="5">
          <reference field="1" count="1" selected="0">
            <x v="28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>
            <x v="5"/>
          </reference>
        </references>
      </pivotArea>
    </format>
    <format dxfId="3111">
      <pivotArea dataOnly="0" labelOnly="1" outline="0" fieldPosition="0">
        <references count="5">
          <reference field="1" count="1" selected="0">
            <x v="28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3"/>
          </reference>
        </references>
      </pivotArea>
    </format>
    <format dxfId="3110">
      <pivotArea dataOnly="0" labelOnly="1" outline="0" fieldPosition="0">
        <references count="5">
          <reference field="1" count="1" selected="0">
            <x v="28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3"/>
          </reference>
          <reference field="5" count="1">
            <x v="2"/>
          </reference>
        </references>
      </pivotArea>
    </format>
    <format dxfId="3109">
      <pivotArea dataOnly="0" labelOnly="1" outline="0" fieldPosition="0">
        <references count="5">
          <reference field="1" count="1" selected="0">
            <x v="28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1"/>
          </reference>
          <reference field="5" count="1">
            <x v="5"/>
          </reference>
        </references>
      </pivotArea>
    </format>
    <format dxfId="3108">
      <pivotArea dataOnly="0" labelOnly="1" outline="0" fieldPosition="0">
        <references count="5">
          <reference field="1" count="1" selected="0">
            <x v="2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8"/>
          </reference>
          <reference field="5" count="1">
            <x v="3"/>
          </reference>
        </references>
      </pivotArea>
    </format>
    <format dxfId="3107">
      <pivotArea dataOnly="0" labelOnly="1" outline="0" fieldPosition="0">
        <references count="5">
          <reference field="1" count="1" selected="0">
            <x v="29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>
            <x v="2"/>
          </reference>
        </references>
      </pivotArea>
    </format>
    <format dxfId="3106">
      <pivotArea dataOnly="0" labelOnly="1" outline="0" fieldPosition="0">
        <references count="5">
          <reference field="1" count="1" selected="0">
            <x v="29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6"/>
          </reference>
        </references>
      </pivotArea>
    </format>
    <format dxfId="3105">
      <pivotArea dataOnly="0" labelOnly="1" outline="0" fieldPosition="0">
        <references count="5">
          <reference field="1" count="1" selected="0">
            <x v="29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>
            <x v="5"/>
          </reference>
        </references>
      </pivotArea>
    </format>
    <format dxfId="3104">
      <pivotArea dataOnly="0" labelOnly="1" outline="0" fieldPosition="0">
        <references count="5">
          <reference field="1" count="1" selected="0">
            <x v="30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5"/>
          </reference>
          <reference field="5" count="1">
            <x v="8"/>
          </reference>
        </references>
      </pivotArea>
    </format>
    <format dxfId="3103">
      <pivotArea dataOnly="0" labelOnly="1" outline="0" fieldPosition="0">
        <references count="5">
          <reference field="1" count="1" selected="0">
            <x v="3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>
            <x v="2"/>
          </reference>
        </references>
      </pivotArea>
    </format>
    <format dxfId="3102">
      <pivotArea dataOnly="0" labelOnly="1" outline="0" fieldPosition="0">
        <references count="5">
          <reference field="1" count="1" selected="0">
            <x v="31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9"/>
          </reference>
          <reference field="5" count="1">
            <x v="9"/>
          </reference>
        </references>
      </pivotArea>
    </format>
    <format dxfId="3101">
      <pivotArea dataOnly="0" labelOnly="1" outline="0" fieldPosition="0">
        <references count="5">
          <reference field="1" count="1" selected="0">
            <x v="319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5"/>
          </reference>
          <reference field="5" count="1">
            <x v="2"/>
          </reference>
        </references>
      </pivotArea>
    </format>
    <format dxfId="3100">
      <pivotArea dataOnly="0" labelOnly="1" outline="0" fieldPosition="0">
        <references count="5">
          <reference field="1" count="1" selected="0">
            <x v="32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3"/>
          </reference>
          <reference field="5" count="1">
            <x v="4"/>
          </reference>
        </references>
      </pivotArea>
    </format>
    <format dxfId="3099">
      <pivotArea dataOnly="0" labelOnly="1" outline="0" fieldPosition="0">
        <references count="5">
          <reference field="1" count="1" selected="0">
            <x v="32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>
            <x v="5"/>
          </reference>
        </references>
      </pivotArea>
    </format>
    <format dxfId="3098">
      <pivotArea dataOnly="0" labelOnly="1" outline="0" fieldPosition="0">
        <references count="5">
          <reference field="1" count="1" selected="0">
            <x v="33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>
            <x v="1"/>
          </reference>
        </references>
      </pivotArea>
    </format>
    <format dxfId="3097">
      <pivotArea dataOnly="0" labelOnly="1" outline="0" fieldPosition="0">
        <references count="5">
          <reference field="1" count="1" selected="0">
            <x v="337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1"/>
          </reference>
          <reference field="5" count="1">
            <x v="5"/>
          </reference>
        </references>
      </pivotArea>
    </format>
    <format dxfId="3096">
      <pivotArea dataOnly="0" labelOnly="1" outline="0" fieldPosition="0">
        <references count="5">
          <reference field="1" count="1" selected="0">
            <x v="33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2"/>
          </reference>
          <reference field="5" count="1">
            <x v="9"/>
          </reference>
        </references>
      </pivotArea>
    </format>
    <format dxfId="3095">
      <pivotArea dataOnly="0" labelOnly="1" outline="0" fieldPosition="0">
        <references count="5">
          <reference field="1" count="1" selected="0">
            <x v="34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>
            <x v="2"/>
          </reference>
        </references>
      </pivotArea>
    </format>
    <format dxfId="3094">
      <pivotArea dataOnly="0" labelOnly="1" outline="0" fieldPosition="0">
        <references count="5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>
            <x v="1"/>
          </reference>
        </references>
      </pivotArea>
    </format>
    <format dxfId="3093">
      <pivotArea dataOnly="0" labelOnly="1" outline="0" fieldPosition="0">
        <references count="5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4"/>
          </reference>
          <reference field="5" count="1">
            <x v="6"/>
          </reference>
        </references>
      </pivotArea>
    </format>
    <format dxfId="3092">
      <pivotArea dataOnly="0" labelOnly="1" outline="0" fieldPosition="0">
        <references count="5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6"/>
          </reference>
          <reference field="5" count="1">
            <x v="10"/>
          </reference>
        </references>
      </pivotArea>
    </format>
    <format dxfId="3091">
      <pivotArea dataOnly="0" labelOnly="1" outline="0" fieldPosition="0">
        <references count="5">
          <reference field="1" count="1" selected="0">
            <x v="35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>
            <x v="8"/>
          </reference>
        </references>
      </pivotArea>
    </format>
    <format dxfId="3090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6"/>
          </reference>
          <reference field="6" count="1">
            <x v="0"/>
          </reference>
        </references>
      </pivotArea>
    </format>
    <format dxfId="3089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269"/>
          </reference>
        </references>
      </pivotArea>
    </format>
    <format dxfId="3088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8"/>
          </reference>
          <reference field="6" count="1">
            <x v="327"/>
          </reference>
        </references>
      </pivotArea>
    </format>
    <format dxfId="3087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544"/>
          </reference>
        </references>
      </pivotArea>
    </format>
    <format dxfId="3086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7"/>
          </reference>
          <reference field="5" count="1" selected="0">
            <x v="2"/>
          </reference>
          <reference field="6" count="1">
            <x v="0"/>
          </reference>
        </references>
      </pivotArea>
    </format>
    <format dxfId="3085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5"/>
          </reference>
          <reference field="5" count="1" selected="0">
            <x v="1"/>
          </reference>
          <reference field="6" count="1">
            <x v="31"/>
          </reference>
        </references>
      </pivotArea>
    </format>
    <format dxfId="3084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6"/>
          </reference>
          <reference field="6" count="1">
            <x v="397"/>
          </reference>
        </references>
      </pivotArea>
    </format>
    <format dxfId="3083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4"/>
          </reference>
          <reference field="6" count="1">
            <x v="432"/>
          </reference>
        </references>
      </pivotArea>
    </format>
    <format dxfId="3082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8"/>
          </reference>
          <reference field="6" count="1">
            <x v="331"/>
          </reference>
        </references>
      </pivotArea>
    </format>
    <format dxfId="3081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9"/>
          </reference>
          <reference field="5" count="1" selected="0">
            <x v="10"/>
          </reference>
          <reference field="6" count="1">
            <x v="0"/>
          </reference>
        </references>
      </pivotArea>
    </format>
    <format dxfId="3080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0"/>
          </reference>
          <reference field="6" count="1">
            <x v="435"/>
          </reference>
        </references>
      </pivotArea>
    </format>
    <format dxfId="3079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6"/>
          </reference>
          <reference field="6" count="1">
            <x v="0"/>
          </reference>
        </references>
      </pivotArea>
    </format>
    <format dxfId="3078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4"/>
          </reference>
          <reference field="6" count="1">
            <x v="475"/>
          </reference>
        </references>
      </pivotArea>
    </format>
    <format dxfId="3077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9"/>
          </reference>
          <reference field="6" count="1">
            <x v="112"/>
          </reference>
        </references>
      </pivotArea>
    </format>
    <format dxfId="3076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10"/>
          </reference>
          <reference field="6" count="1">
            <x v="396"/>
          </reference>
        </references>
      </pivotArea>
    </format>
    <format dxfId="307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7"/>
          </reference>
          <reference field="6" count="1">
            <x v="623"/>
          </reference>
        </references>
      </pivotArea>
    </format>
    <format dxfId="3074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4"/>
          </reference>
          <reference field="5" count="1" selected="0">
            <x v="5"/>
          </reference>
          <reference field="6" count="1">
            <x v="227"/>
          </reference>
        </references>
      </pivotArea>
    </format>
    <format dxfId="3073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1"/>
          </reference>
          <reference field="6" count="1">
            <x v="0"/>
          </reference>
        </references>
      </pivotArea>
    </format>
    <format dxfId="3072">
      <pivotArea dataOnly="0" labelOnly="1" outline="0" fieldPosition="0">
        <references count="6">
          <reference field="1" count="1" selected="0">
            <x v="4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8"/>
          </reference>
          <reference field="6" count="1">
            <x v="568"/>
          </reference>
        </references>
      </pivotArea>
    </format>
    <format dxfId="3071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7"/>
          </reference>
          <reference field="6" count="1">
            <x v="0"/>
          </reference>
        </references>
      </pivotArea>
    </format>
    <format dxfId="3070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1"/>
          </reference>
          <reference field="6" count="1">
            <x v="124"/>
          </reference>
        </references>
      </pivotArea>
    </format>
    <format dxfId="3069">
      <pivotArea dataOnly="0" labelOnly="1" outline="0" fieldPosition="0">
        <references count="6">
          <reference field="1" count="1" selected="0">
            <x v="5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1"/>
          </reference>
          <reference field="6" count="1">
            <x v="183"/>
          </reference>
        </references>
      </pivotArea>
    </format>
    <format dxfId="3068">
      <pivotArea dataOnly="0" labelOnly="1" outline="0" fieldPosition="0">
        <references count="6">
          <reference field="1" count="1" selected="0">
            <x v="5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5"/>
          </reference>
          <reference field="6" count="1">
            <x v="0"/>
          </reference>
        </references>
      </pivotArea>
    </format>
    <format dxfId="3067">
      <pivotArea dataOnly="0" labelOnly="1" outline="0" fieldPosition="0">
        <references count="6">
          <reference field="1" count="1" selected="0">
            <x v="6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0"/>
          </reference>
          <reference field="5" count="1" selected="0">
            <x v="6"/>
          </reference>
          <reference field="6" count="1">
            <x v="564"/>
          </reference>
        </references>
      </pivotArea>
    </format>
    <format dxfId="3066">
      <pivotArea dataOnly="0" labelOnly="1" outline="0" fieldPosition="0">
        <references count="6">
          <reference field="1" count="1" selected="0">
            <x v="6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9"/>
          </reference>
          <reference field="6" count="1">
            <x v="364"/>
          </reference>
        </references>
      </pivotArea>
    </format>
    <format dxfId="3065">
      <pivotArea dataOnly="0" labelOnly="1" outline="0" fieldPosition="0">
        <references count="6">
          <reference field="1" count="1" selected="0">
            <x v="6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2"/>
          </reference>
          <reference field="6" count="1">
            <x v="176"/>
          </reference>
        </references>
      </pivotArea>
    </format>
    <format dxfId="3064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8"/>
          </reference>
          <reference field="6" count="1">
            <x v="208"/>
          </reference>
        </references>
      </pivotArea>
    </format>
    <format dxfId="3063">
      <pivotArea dataOnly="0" labelOnly="1" outline="0" fieldPosition="0">
        <references count="6">
          <reference field="1" count="1" selected="0">
            <x v="7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6"/>
          </reference>
          <reference field="5" count="1" selected="0">
            <x v="4"/>
          </reference>
          <reference field="6" count="1">
            <x v="128"/>
          </reference>
        </references>
      </pivotArea>
    </format>
    <format dxfId="3062">
      <pivotArea dataOnly="0" labelOnly="1" outline="0" fieldPosition="0">
        <references count="6">
          <reference field="1" count="1" selected="0">
            <x v="7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0"/>
          </reference>
          <reference field="5" count="1" selected="0">
            <x v="6"/>
          </reference>
          <reference field="6" count="1">
            <x v="0"/>
          </reference>
        </references>
      </pivotArea>
    </format>
    <format dxfId="3061">
      <pivotArea dataOnly="0" labelOnly="1" outline="0" fieldPosition="0">
        <references count="6">
          <reference field="1" count="1" selected="0">
            <x v="7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6"/>
          </reference>
          <reference field="5" count="1" selected="0">
            <x v="1"/>
          </reference>
          <reference field="6" count="1">
            <x v="265"/>
          </reference>
        </references>
      </pivotArea>
    </format>
    <format dxfId="3060">
      <pivotArea dataOnly="0" labelOnly="1" outline="0" fieldPosition="0">
        <references count="6">
          <reference field="1" count="1" selected="0">
            <x v="7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9"/>
          </reference>
          <reference field="6" count="1">
            <x v="0"/>
          </reference>
        </references>
      </pivotArea>
    </format>
    <format dxfId="3059">
      <pivotArea dataOnly="0" labelOnly="1" outline="0" fieldPosition="0">
        <references count="6">
          <reference field="1" count="1" selected="0">
            <x v="7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7"/>
          </reference>
          <reference field="6" count="1">
            <x v="240"/>
          </reference>
        </references>
      </pivotArea>
    </format>
    <format dxfId="3058">
      <pivotArea dataOnly="0" labelOnly="1" outline="0" fieldPosition="0">
        <references count="6">
          <reference field="1" count="1" selected="0">
            <x v="7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9"/>
          </reference>
          <reference field="6" count="1">
            <x v="489"/>
          </reference>
        </references>
      </pivotArea>
    </format>
    <format dxfId="3057">
      <pivotArea dataOnly="0" labelOnly="1" outline="0" fieldPosition="0">
        <references count="6">
          <reference field="1" count="1" selected="0">
            <x v="7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3"/>
          </reference>
          <reference field="6" count="1">
            <x v="278"/>
          </reference>
        </references>
      </pivotArea>
    </format>
    <format dxfId="3056">
      <pivotArea dataOnly="0" labelOnly="1" outline="0" fieldPosition="0">
        <references count="6">
          <reference field="1" count="1" selected="0">
            <x v="8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3"/>
          </reference>
          <reference field="6" count="1">
            <x v="443"/>
          </reference>
        </references>
      </pivotArea>
    </format>
    <format dxfId="3055">
      <pivotArea dataOnly="0" labelOnly="1" outline="0" fieldPosition="0">
        <references count="6">
          <reference field="1" count="1" selected="0">
            <x v="8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1"/>
          </reference>
          <reference field="6" count="1">
            <x v="191"/>
          </reference>
        </references>
      </pivotArea>
    </format>
    <format dxfId="3054">
      <pivotArea dataOnly="0" labelOnly="1" outline="0" fieldPosition="0">
        <references count="6">
          <reference field="1" count="1" selected="0">
            <x v="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8"/>
          </reference>
          <reference field="6" count="1">
            <x v="267"/>
          </reference>
        </references>
      </pivotArea>
    </format>
    <format dxfId="3053">
      <pivotArea dataOnly="0" labelOnly="1" outline="0" fieldPosition="0">
        <references count="6">
          <reference field="1" count="1" selected="0">
            <x v="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3"/>
          </reference>
          <reference field="5" count="1" selected="0">
            <x v="7"/>
          </reference>
          <reference field="6" count="1">
            <x v="386"/>
          </reference>
        </references>
      </pivotArea>
    </format>
    <format dxfId="3052">
      <pivotArea dataOnly="0" labelOnly="1" outline="0" fieldPosition="0">
        <references count="6">
          <reference field="1" count="1" selected="0">
            <x v="8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6"/>
          </reference>
          <reference field="6" count="1">
            <x v="48"/>
          </reference>
        </references>
      </pivotArea>
    </format>
    <format dxfId="3051">
      <pivotArea dataOnly="0" labelOnly="1" outline="0" fieldPosition="0">
        <references count="6">
          <reference field="1" count="1" selected="0">
            <x v="8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2"/>
          </reference>
          <reference field="6" count="1">
            <x v="606"/>
          </reference>
        </references>
      </pivotArea>
    </format>
    <format dxfId="3050">
      <pivotArea dataOnly="0" labelOnly="1" outline="0" fieldPosition="0">
        <references count="6">
          <reference field="1" count="1" selected="0">
            <x v="8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5"/>
          </reference>
          <reference field="5" count="1" selected="0">
            <x v="1"/>
          </reference>
          <reference field="6" count="1">
            <x v="0"/>
          </reference>
        </references>
      </pivotArea>
    </format>
    <format dxfId="3049">
      <pivotArea dataOnly="0" labelOnly="1" outline="0" fieldPosition="0">
        <references count="6">
          <reference field="1" count="1" selected="0">
            <x v="9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3"/>
          </reference>
          <reference field="6" count="1">
            <x v="285"/>
          </reference>
        </references>
      </pivotArea>
    </format>
    <format dxfId="3048">
      <pivotArea dataOnly="0" labelOnly="1" outline="0" fieldPosition="0">
        <references count="6">
          <reference field="1" count="1" selected="0">
            <x v="9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4"/>
          </reference>
          <reference field="5" count="1" selected="0">
            <x v="5"/>
          </reference>
          <reference field="6" count="1">
            <x v="0"/>
          </reference>
        </references>
      </pivotArea>
    </format>
    <format dxfId="3047">
      <pivotArea dataOnly="0" labelOnly="1" outline="0" fieldPosition="0">
        <references count="6">
          <reference field="1" count="1" selected="0">
            <x v="9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2"/>
          </reference>
          <reference field="5" count="1" selected="0">
            <x v="2"/>
          </reference>
          <reference field="6" count="1">
            <x v="518"/>
          </reference>
        </references>
      </pivotArea>
    </format>
    <format dxfId="3046">
      <pivotArea dataOnly="0" labelOnly="1" outline="0" fieldPosition="0">
        <references count="6">
          <reference field="1" count="1" selected="0">
            <x v="10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5"/>
          </reference>
          <reference field="5" count="1" selected="0">
            <x v="5"/>
          </reference>
          <reference field="6" count="1">
            <x v="268"/>
          </reference>
        </references>
      </pivotArea>
    </format>
    <format dxfId="3045">
      <pivotArea dataOnly="0" labelOnly="1" outline="0" fieldPosition="0">
        <references count="6">
          <reference field="1" count="1" selected="0">
            <x v="10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5"/>
          </reference>
          <reference field="6" count="1">
            <x v="0"/>
          </reference>
        </references>
      </pivotArea>
    </format>
    <format dxfId="3044">
      <pivotArea dataOnly="0" labelOnly="1" outline="0" fieldPosition="0">
        <references count="6">
          <reference field="1" count="1" selected="0">
            <x v="10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5"/>
          </reference>
          <reference field="6" count="1">
            <x v="442"/>
          </reference>
        </references>
      </pivotArea>
    </format>
    <format dxfId="3043">
      <pivotArea dataOnly="0" labelOnly="1" outline="0" fieldPosition="0">
        <references count="6">
          <reference field="1" count="1" selected="0">
            <x v="10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1"/>
          </reference>
          <reference field="6" count="1">
            <x v="148"/>
          </reference>
        </references>
      </pivotArea>
    </format>
    <format dxfId="3042">
      <pivotArea dataOnly="0" labelOnly="1" outline="0" fieldPosition="0">
        <references count="6">
          <reference field="1" count="1" selected="0">
            <x v="107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0"/>
          </reference>
          <reference field="6" count="1">
            <x v="538"/>
          </reference>
        </references>
      </pivotArea>
    </format>
    <format dxfId="3041">
      <pivotArea dataOnly="0" labelOnly="1" outline="0" fieldPosition="0">
        <references count="6">
          <reference field="1" count="1" selected="0">
            <x v="10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1"/>
          </reference>
          <reference field="5" count="1" selected="0">
            <x v="8"/>
          </reference>
          <reference field="6" count="1">
            <x v="0"/>
          </reference>
        </references>
      </pivotArea>
    </format>
    <format dxfId="3040">
      <pivotArea dataOnly="0" labelOnly="1" outline="0" fieldPosition="0">
        <references count="6">
          <reference field="1" count="1" selected="0">
            <x v="11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3"/>
          </reference>
          <reference field="6" count="1">
            <x v="545"/>
          </reference>
        </references>
      </pivotArea>
    </format>
    <format dxfId="3039">
      <pivotArea dataOnly="0" labelOnly="1" outline="0" fieldPosition="0">
        <references count="6">
          <reference field="1" count="1" selected="0">
            <x v="11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1"/>
          </reference>
          <reference field="6" count="1">
            <x v="391"/>
          </reference>
        </references>
      </pivotArea>
    </format>
    <format dxfId="3038">
      <pivotArea dataOnly="0" labelOnly="1" outline="0" fieldPosition="0">
        <references count="6">
          <reference field="1" count="1" selected="0">
            <x v="1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>
            <x v="339"/>
          </reference>
        </references>
      </pivotArea>
    </format>
    <format dxfId="3037">
      <pivotArea dataOnly="0" labelOnly="1" outline="0" fieldPosition="0">
        <references count="6">
          <reference field="1" count="1" selected="0">
            <x v="11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7"/>
          </reference>
          <reference field="5" count="1" selected="0">
            <x v="6"/>
          </reference>
          <reference field="6" count="1">
            <x v="276"/>
          </reference>
        </references>
      </pivotArea>
    </format>
    <format dxfId="3036">
      <pivotArea dataOnly="0" labelOnly="1" outline="0" fieldPosition="0">
        <references count="6">
          <reference field="1" count="1" selected="0">
            <x v="11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3"/>
          </reference>
          <reference field="5" count="1" selected="0">
            <x v="8"/>
          </reference>
          <reference field="6" count="1">
            <x v="242"/>
          </reference>
        </references>
      </pivotArea>
    </format>
    <format dxfId="3035">
      <pivotArea dataOnly="0" labelOnly="1" outline="0" fieldPosition="0">
        <references count="6">
          <reference field="1" count="1" selected="0">
            <x v="11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2"/>
          </reference>
          <reference field="6" count="1">
            <x v="637"/>
          </reference>
        </references>
      </pivotArea>
    </format>
    <format dxfId="3034">
      <pivotArea dataOnly="0" labelOnly="1" outline="0" fieldPosition="0">
        <references count="6">
          <reference field="1" count="1" selected="0">
            <x v="12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4"/>
          </reference>
          <reference field="5" count="1" selected="0">
            <x v="1"/>
          </reference>
          <reference field="6" count="1">
            <x v="0"/>
          </reference>
        </references>
      </pivotArea>
    </format>
    <format dxfId="3033">
      <pivotArea dataOnly="0" labelOnly="1" outline="0" fieldPosition="0">
        <references count="6">
          <reference field="1" count="1" selected="0">
            <x v="12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>
            <x v="552"/>
          </reference>
        </references>
      </pivotArea>
    </format>
    <format dxfId="3032">
      <pivotArea dataOnly="0" labelOnly="1" outline="0" fieldPosition="0">
        <references count="6">
          <reference field="1" count="1" selected="0">
            <x v="12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3"/>
          </reference>
          <reference field="6" count="1">
            <x v="0"/>
          </reference>
        </references>
      </pivotArea>
    </format>
    <format dxfId="3031">
      <pivotArea dataOnly="0" labelOnly="1" outline="0" fieldPosition="0">
        <references count="6">
          <reference field="1" count="1" selected="0">
            <x v="13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3"/>
          </reference>
          <reference field="6" count="1">
            <x v="107"/>
          </reference>
        </references>
      </pivotArea>
    </format>
    <format dxfId="3030">
      <pivotArea dataOnly="0" labelOnly="1" outline="0" fieldPosition="0">
        <references count="6">
          <reference field="1" count="1" selected="0">
            <x v="13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4"/>
          </reference>
          <reference field="6" count="1">
            <x v="0"/>
          </reference>
        </references>
      </pivotArea>
    </format>
    <format dxfId="3029">
      <pivotArea dataOnly="0" labelOnly="1" outline="0" fieldPosition="0">
        <references count="6">
          <reference field="1" count="1" selected="0">
            <x v="13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1"/>
          </reference>
          <reference field="6" count="1">
            <x v="143"/>
          </reference>
        </references>
      </pivotArea>
    </format>
    <format dxfId="3028">
      <pivotArea dataOnly="0" labelOnly="1" outline="0" fieldPosition="0">
        <references count="6">
          <reference field="1" count="1" selected="0">
            <x v="13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6"/>
          </reference>
          <reference field="6" count="1">
            <x v="212"/>
          </reference>
        </references>
      </pivotArea>
    </format>
    <format dxfId="3027">
      <pivotArea dataOnly="0" labelOnly="1" outline="0" fieldPosition="0">
        <references count="6">
          <reference field="1" count="1" selected="0">
            <x v="13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>
            <x v="453"/>
          </reference>
        </references>
      </pivotArea>
    </format>
    <format dxfId="3026">
      <pivotArea dataOnly="0" labelOnly="1" outline="0" fieldPosition="0">
        <references count="6">
          <reference field="1" count="1" selected="0">
            <x v="14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6"/>
          </reference>
          <reference field="5" count="1" selected="0">
            <x v="2"/>
          </reference>
          <reference field="6" count="1">
            <x v="215"/>
          </reference>
        </references>
      </pivotArea>
    </format>
    <format dxfId="3025">
      <pivotArea dataOnly="0" labelOnly="1" outline="0" fieldPosition="0">
        <references count="6">
          <reference field="1" count="1" selected="0">
            <x v="14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3"/>
          </reference>
          <reference field="6" count="1">
            <x v="102"/>
          </reference>
        </references>
      </pivotArea>
    </format>
    <format dxfId="3024">
      <pivotArea dataOnly="0" labelOnly="1" outline="0" fieldPosition="0">
        <references count="6">
          <reference field="1" count="1" selected="0">
            <x v="14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2"/>
          </reference>
          <reference field="5" count="1" selected="0">
            <x v="1"/>
          </reference>
          <reference field="6" count="1">
            <x v="0"/>
          </reference>
        </references>
      </pivotArea>
    </format>
    <format dxfId="3023">
      <pivotArea dataOnly="0" labelOnly="1" outline="0" fieldPosition="0">
        <references count="6">
          <reference field="1" count="1" selected="0">
            <x v="14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2"/>
          </reference>
          <reference field="6" count="1">
            <x v="98"/>
          </reference>
        </references>
      </pivotArea>
    </format>
    <format dxfId="3022">
      <pivotArea dataOnly="0" labelOnly="1" outline="0" fieldPosition="0">
        <references count="6">
          <reference field="1" count="1" selected="0">
            <x v="14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5"/>
          </reference>
          <reference field="5" count="1" selected="0">
            <x v="8"/>
          </reference>
          <reference field="6" count="1">
            <x v="484"/>
          </reference>
        </references>
      </pivotArea>
    </format>
    <format dxfId="3021">
      <pivotArea dataOnly="0" labelOnly="1" outline="0" fieldPosition="0">
        <references count="6">
          <reference field="1" count="1" selected="0">
            <x v="14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6"/>
          </reference>
          <reference field="6" count="1">
            <x v="379"/>
          </reference>
        </references>
      </pivotArea>
    </format>
    <format dxfId="3020">
      <pivotArea dataOnly="0" labelOnly="1" outline="0" fieldPosition="0">
        <references count="6">
          <reference field="1" count="1" selected="0">
            <x v="14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4"/>
          </reference>
          <reference field="6" count="1">
            <x v="458"/>
          </reference>
        </references>
      </pivotArea>
    </format>
    <format dxfId="3019">
      <pivotArea dataOnly="0" labelOnly="1" outline="0" fieldPosition="0">
        <references count="6">
          <reference field="1" count="1" selected="0">
            <x v="149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4"/>
          </reference>
          <reference field="5" count="1" selected="0">
            <x v="9"/>
          </reference>
          <reference field="6" count="1">
            <x v="0"/>
          </reference>
        </references>
      </pivotArea>
    </format>
    <format dxfId="3018">
      <pivotArea dataOnly="0" labelOnly="1" outline="0" fieldPosition="0">
        <references count="6">
          <reference field="1" count="1" selected="0">
            <x v="15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9"/>
          </reference>
          <reference field="5" count="1" selected="0">
            <x v="1"/>
          </reference>
          <reference field="6" count="1">
            <x v="451"/>
          </reference>
        </references>
      </pivotArea>
    </format>
    <format dxfId="3017">
      <pivotArea dataOnly="0" labelOnly="1" outline="0" fieldPosition="0">
        <references count="6">
          <reference field="1" count="1" selected="0">
            <x v="1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>
            <x v="0"/>
          </reference>
        </references>
      </pivotArea>
    </format>
    <format dxfId="3016">
      <pivotArea dataOnly="0" labelOnly="1" outline="0" fieldPosition="0">
        <references count="6">
          <reference field="1" count="1" selected="0">
            <x v="15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0"/>
          </reference>
          <reference field="5" count="1" selected="0">
            <x v="3"/>
          </reference>
          <reference field="6" count="1">
            <x v="468"/>
          </reference>
        </references>
      </pivotArea>
    </format>
    <format dxfId="3015">
      <pivotArea dataOnly="0" labelOnly="1" outline="0" fieldPosition="0">
        <references count="6">
          <reference field="1" count="1" selected="0">
            <x v="15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6"/>
          </reference>
          <reference field="6" count="1">
            <x v="486"/>
          </reference>
        </references>
      </pivotArea>
    </format>
    <format dxfId="3014">
      <pivotArea dataOnly="0" labelOnly="1" outline="0" fieldPosition="0">
        <references count="6">
          <reference field="1" count="1" selected="0">
            <x v="15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6"/>
          </reference>
          <reference field="5" count="1" selected="0">
            <x v="9"/>
          </reference>
          <reference field="6" count="1">
            <x v="601"/>
          </reference>
        </references>
      </pivotArea>
    </format>
    <format dxfId="3013">
      <pivotArea dataOnly="0" labelOnly="1" outline="0" fieldPosition="0">
        <references count="6">
          <reference field="1" count="1" selected="0">
            <x v="15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1"/>
          </reference>
          <reference field="5" count="1" selected="0">
            <x v="7"/>
          </reference>
          <reference field="6" count="1">
            <x v="288"/>
          </reference>
        </references>
      </pivotArea>
    </format>
    <format dxfId="3012">
      <pivotArea dataOnly="0" labelOnly="1" outline="0" fieldPosition="0">
        <references count="6">
          <reference field="1" count="1" selected="0">
            <x v="15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4"/>
          </reference>
          <reference field="6" count="1">
            <x v="204"/>
          </reference>
        </references>
      </pivotArea>
    </format>
    <format dxfId="3011">
      <pivotArea dataOnly="0" labelOnly="1" outline="0" fieldPosition="0">
        <references count="6">
          <reference field="1" count="1" selected="0">
            <x v="15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7"/>
          </reference>
          <reference field="6" count="1">
            <x v="454"/>
          </reference>
        </references>
      </pivotArea>
    </format>
    <format dxfId="3010">
      <pivotArea dataOnly="0" labelOnly="1" outline="0" fieldPosition="0">
        <references count="6">
          <reference field="1" count="1" selected="0">
            <x v="15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9"/>
          </reference>
          <reference field="5" count="1" selected="0">
            <x v="0"/>
          </reference>
          <reference field="6" count="1">
            <x v="525"/>
          </reference>
        </references>
      </pivotArea>
    </format>
    <format dxfId="3009">
      <pivotArea dataOnly="0" labelOnly="1" outline="0" fieldPosition="0">
        <references count="6">
          <reference field="1" count="1" selected="0">
            <x v="16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7"/>
          </reference>
          <reference field="6" count="1">
            <x v="401"/>
          </reference>
        </references>
      </pivotArea>
    </format>
    <format dxfId="3008">
      <pivotArea dataOnly="0" labelOnly="1" outline="0" fieldPosition="0">
        <references count="6">
          <reference field="1" count="1" selected="0">
            <x v="16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10"/>
          </reference>
          <reference field="6" count="1">
            <x v="340"/>
          </reference>
        </references>
      </pivotArea>
    </format>
    <format dxfId="3007">
      <pivotArea dataOnly="0" labelOnly="1" outline="0" fieldPosition="0">
        <references count="6">
          <reference field="1" count="1" selected="0">
            <x v="16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1"/>
          </reference>
          <reference field="6" count="1">
            <x v="604"/>
          </reference>
        </references>
      </pivotArea>
    </format>
    <format dxfId="3006">
      <pivotArea dataOnly="0" labelOnly="1" outline="0" fieldPosition="0">
        <references count="6">
          <reference field="1" count="1" selected="0">
            <x v="1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2"/>
          </reference>
          <reference field="5" count="1" selected="0">
            <x v="6"/>
          </reference>
          <reference field="6" count="1">
            <x v="253"/>
          </reference>
        </references>
      </pivotArea>
    </format>
    <format dxfId="3005">
      <pivotArea dataOnly="0" labelOnly="1" outline="0" fieldPosition="0">
        <references count="6">
          <reference field="1" count="1" selected="0">
            <x v="17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9"/>
          </reference>
          <reference field="6" count="1">
            <x v="467"/>
          </reference>
        </references>
      </pivotArea>
    </format>
    <format dxfId="3004">
      <pivotArea dataOnly="0" labelOnly="1" outline="0" fieldPosition="0">
        <references count="6">
          <reference field="1" count="1" selected="0">
            <x v="17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6"/>
          </reference>
          <reference field="6" count="1">
            <x v="393"/>
          </reference>
        </references>
      </pivotArea>
    </format>
    <format dxfId="3003">
      <pivotArea dataOnly="0" labelOnly="1" outline="0" fieldPosition="0">
        <references count="6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4"/>
          </reference>
          <reference field="6" count="1">
            <x v="7"/>
          </reference>
        </references>
      </pivotArea>
    </format>
    <format dxfId="3002">
      <pivotArea dataOnly="0" labelOnly="1" outline="0" fieldPosition="0">
        <references count="6">
          <reference field="1" count="1" selected="0">
            <x v="17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2"/>
          </reference>
          <reference field="6" count="1">
            <x v="534"/>
          </reference>
        </references>
      </pivotArea>
    </format>
    <format dxfId="3001">
      <pivotArea dataOnly="0" labelOnly="1" outline="0" fieldPosition="0">
        <references count="6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5"/>
          </reference>
          <reference field="6" count="1">
            <x v="0"/>
          </reference>
        </references>
      </pivotArea>
    </format>
    <format dxfId="3000">
      <pivotArea dataOnly="0" labelOnly="1" outline="0" fieldPosition="0">
        <references count="6">
          <reference field="1" count="1" selected="0">
            <x v="17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9"/>
          </reference>
          <reference field="6" count="1">
            <x v="122"/>
          </reference>
        </references>
      </pivotArea>
    </format>
    <format dxfId="2999">
      <pivotArea dataOnly="0" labelOnly="1" outline="0" fieldPosition="0">
        <references count="6">
          <reference field="1" count="1" selected="0">
            <x v="17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8"/>
          </reference>
          <reference field="6" count="1">
            <x v="254"/>
          </reference>
        </references>
      </pivotArea>
    </format>
    <format dxfId="2998">
      <pivotArea dataOnly="0" labelOnly="1" outline="0" fieldPosition="0">
        <references count="6">
          <reference field="1" count="1" selected="0">
            <x v="17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4"/>
          </reference>
          <reference field="6" count="1">
            <x v="0"/>
          </reference>
        </references>
      </pivotArea>
    </format>
    <format dxfId="2997">
      <pivotArea dataOnly="0" labelOnly="1" outline="0" fieldPosition="0">
        <references count="6">
          <reference field="1" count="1" selected="0">
            <x v="18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1"/>
          </reference>
          <reference field="6" count="1">
            <x v="308"/>
          </reference>
        </references>
      </pivotArea>
    </format>
    <format dxfId="2996">
      <pivotArea dataOnly="0" labelOnly="1" outline="0" fieldPosition="0">
        <references count="6">
          <reference field="1" count="1" selected="0">
            <x v="18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7"/>
          </reference>
          <reference field="5" count="1" selected="0">
            <x v="5"/>
          </reference>
          <reference field="6" count="1">
            <x v="0"/>
          </reference>
        </references>
      </pivotArea>
    </format>
    <format dxfId="2995">
      <pivotArea dataOnly="0" labelOnly="1" outline="0" fieldPosition="0">
        <references count="6">
          <reference field="1" count="1" selected="0">
            <x v="18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9"/>
          </reference>
          <reference field="6" count="1">
            <x v="370"/>
          </reference>
        </references>
      </pivotArea>
    </format>
    <format dxfId="2994">
      <pivotArea dataOnly="0" labelOnly="1" outline="0" fieldPosition="0">
        <references count="6">
          <reference field="1" count="1" selected="0">
            <x v="18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1"/>
          </reference>
          <reference field="6" count="1">
            <x v="0"/>
          </reference>
        </references>
      </pivotArea>
    </format>
    <format dxfId="2993">
      <pivotArea dataOnly="0" labelOnly="1" outline="0" fieldPosition="0">
        <references count="6">
          <reference field="1" count="1" selected="0">
            <x v="18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1"/>
          </reference>
          <reference field="6" count="1">
            <x v="419"/>
          </reference>
        </references>
      </pivotArea>
    </format>
    <format dxfId="2992">
      <pivotArea dataOnly="0" labelOnly="1" outline="0" fieldPosition="0">
        <references count="6">
          <reference field="1" count="1" selected="0">
            <x v="18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8"/>
          </reference>
          <reference field="6" count="1">
            <x v="358"/>
          </reference>
        </references>
      </pivotArea>
    </format>
    <format dxfId="2991">
      <pivotArea dataOnly="0" labelOnly="1" outline="0" fieldPosition="0">
        <references count="6">
          <reference field="1" count="1" selected="0">
            <x v="19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0"/>
          </reference>
          <reference field="5" count="1" selected="0">
            <x v="6"/>
          </reference>
          <reference field="6" count="1">
            <x v="293"/>
          </reference>
        </references>
      </pivotArea>
    </format>
    <format dxfId="2990">
      <pivotArea dataOnly="0" labelOnly="1" outline="0" fieldPosition="0">
        <references count="6">
          <reference field="1" count="1" selected="0">
            <x v="19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5"/>
          </reference>
          <reference field="6" count="1">
            <x v="445"/>
          </reference>
        </references>
      </pivotArea>
    </format>
    <format dxfId="2989">
      <pivotArea dataOnly="0" labelOnly="1" outline="0" fieldPosition="0">
        <references count="6">
          <reference field="1" count="1" selected="0">
            <x v="19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2"/>
          </reference>
          <reference field="6" count="1">
            <x v="619"/>
          </reference>
        </references>
      </pivotArea>
    </format>
    <format dxfId="2988">
      <pivotArea dataOnly="0" labelOnly="1" outline="0" fieldPosition="0">
        <references count="6">
          <reference field="1" count="1" selected="0">
            <x v="19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4"/>
          </reference>
          <reference field="6" count="1">
            <x v="431"/>
          </reference>
        </references>
      </pivotArea>
    </format>
    <format dxfId="2987">
      <pivotArea dataOnly="0" labelOnly="1" outline="0" fieldPosition="0">
        <references count="6">
          <reference field="1" count="1" selected="0">
            <x v="19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6"/>
          </reference>
          <reference field="6" count="1">
            <x v="57"/>
          </reference>
        </references>
      </pivotArea>
    </format>
    <format dxfId="2986">
      <pivotArea dataOnly="0" labelOnly="1" outline="0" fieldPosition="0">
        <references count="6">
          <reference field="1" count="1" selected="0">
            <x v="19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>
            <x v="560"/>
          </reference>
        </references>
      </pivotArea>
    </format>
    <format dxfId="2985">
      <pivotArea dataOnly="0" labelOnly="1" outline="0" fieldPosition="0">
        <references count="6">
          <reference field="1" count="1" selected="0">
            <x v="20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1"/>
          </reference>
          <reference field="6" count="1">
            <x v="133"/>
          </reference>
        </references>
      </pivotArea>
    </format>
    <format dxfId="2984">
      <pivotArea dataOnly="0" labelOnly="1" outline="0" fieldPosition="0">
        <references count="6">
          <reference field="1" count="1" selected="0">
            <x v="20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2"/>
          </reference>
          <reference field="6" count="1">
            <x v="0"/>
          </reference>
        </references>
      </pivotArea>
    </format>
    <format dxfId="2983">
      <pivotArea dataOnly="0" labelOnly="1" outline="0" fieldPosition="0">
        <references count="6">
          <reference field="1" count="1" selected="0">
            <x v="20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8"/>
          </reference>
          <reference field="6" count="1">
            <x v="630"/>
          </reference>
        </references>
      </pivotArea>
    </format>
    <format dxfId="2982">
      <pivotArea dataOnly="0" labelOnly="1" outline="0" fieldPosition="0">
        <references count="6">
          <reference field="1" count="1" selected="0">
            <x v="20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2"/>
          </reference>
          <reference field="6" count="1">
            <x v="0"/>
          </reference>
        </references>
      </pivotArea>
    </format>
    <format dxfId="2981">
      <pivotArea dataOnly="0" labelOnly="1" outline="0" fieldPosition="0">
        <references count="6">
          <reference field="1" count="1" selected="0">
            <x v="20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7"/>
          </reference>
          <reference field="6" count="1">
            <x v="199"/>
          </reference>
        </references>
      </pivotArea>
    </format>
    <format dxfId="2980">
      <pivotArea dataOnly="0" labelOnly="1" outline="0" fieldPosition="0">
        <references count="6">
          <reference field="1" count="1" selected="0">
            <x v="20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8"/>
          </reference>
          <reference field="5" count="1" selected="0">
            <x v="1"/>
          </reference>
          <reference field="6" count="1">
            <x v="0"/>
          </reference>
        </references>
      </pivotArea>
    </format>
    <format dxfId="2979">
      <pivotArea dataOnly="0" labelOnly="1" outline="0" fieldPosition="0">
        <references count="6">
          <reference field="1" count="1" selected="0">
            <x v="20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6"/>
          </reference>
          <reference field="6" count="1">
            <x v="150"/>
          </reference>
        </references>
      </pivotArea>
    </format>
    <format dxfId="2978">
      <pivotArea dataOnly="0" labelOnly="1" outline="0" fieldPosition="0">
        <references count="6">
          <reference field="1" count="1" selected="0">
            <x v="20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9"/>
          </reference>
          <reference field="6" count="1">
            <x v="0"/>
          </reference>
        </references>
      </pivotArea>
    </format>
    <format dxfId="2977">
      <pivotArea dataOnly="0" labelOnly="1" outline="0" fieldPosition="0">
        <references count="6">
          <reference field="1" count="1" selected="0">
            <x v="20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9"/>
          </reference>
          <reference field="5" count="1" selected="0">
            <x v="2"/>
          </reference>
          <reference field="6" count="1">
            <x v="635"/>
          </reference>
        </references>
      </pivotArea>
    </format>
    <format dxfId="2976">
      <pivotArea dataOnly="0" labelOnly="1" outline="0" fieldPosition="0">
        <references count="6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6"/>
          </reference>
        </references>
      </pivotArea>
    </format>
    <format dxfId="2975">
      <pivotArea dataOnly="0" labelOnly="1" outline="0" fieldPosition="0">
        <references count="6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2"/>
          </reference>
          <reference field="6" count="1">
            <x v="598"/>
          </reference>
        </references>
      </pivotArea>
    </format>
    <format dxfId="2974">
      <pivotArea dataOnly="0" labelOnly="1" outline="0" fieldPosition="0">
        <references count="6">
          <reference field="1" count="1" selected="0">
            <x v="20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6"/>
          </reference>
          <reference field="6" count="1">
            <x v="200"/>
          </reference>
        </references>
      </pivotArea>
    </format>
    <format dxfId="2973">
      <pivotArea dataOnly="0" labelOnly="1" outline="0" fieldPosition="0">
        <references count="6">
          <reference field="1" count="1" selected="0">
            <x v="20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6"/>
          </reference>
          <reference field="6" count="1">
            <x v="38"/>
          </reference>
        </references>
      </pivotArea>
    </format>
    <format dxfId="2972">
      <pivotArea dataOnly="0" labelOnly="1" outline="0" fieldPosition="0">
        <references count="6">
          <reference field="1" count="1" selected="0">
            <x v="21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4"/>
          </reference>
          <reference field="6" count="1">
            <x v="0"/>
          </reference>
        </references>
      </pivotArea>
    </format>
    <format dxfId="2971">
      <pivotArea dataOnly="0" labelOnly="1" outline="0" fieldPosition="0">
        <references count="6">
          <reference field="1" count="1" selected="0">
            <x v="2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4"/>
          </reference>
          <reference field="6" count="1">
            <x v="272"/>
          </reference>
        </references>
      </pivotArea>
    </format>
    <format dxfId="2970">
      <pivotArea dataOnly="0" labelOnly="1" outline="0" fieldPosition="0">
        <references count="6">
          <reference field="1" count="1" selected="0">
            <x v="2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5"/>
          </reference>
          <reference field="6" count="1">
            <x v="575"/>
          </reference>
        </references>
      </pivotArea>
    </format>
    <format dxfId="2969">
      <pivotArea dataOnly="0" labelOnly="1" outline="0" fieldPosition="0">
        <references count="6">
          <reference field="1" count="1" selected="0">
            <x v="21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0"/>
          </reference>
          <reference field="6" count="1">
            <x v="427"/>
          </reference>
        </references>
      </pivotArea>
    </format>
    <format dxfId="2968">
      <pivotArea dataOnly="0" labelOnly="1" outline="0" fieldPosition="0">
        <references count="6">
          <reference field="1" count="1" selected="0">
            <x v="21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3"/>
          </reference>
          <reference field="6" count="1">
            <x v="47"/>
          </reference>
        </references>
      </pivotArea>
    </format>
    <format dxfId="2967">
      <pivotArea dataOnly="0" labelOnly="1" outline="0" fieldPosition="0">
        <references count="6">
          <reference field="1" count="1" selected="0">
            <x v="21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2"/>
          </reference>
          <reference field="6" count="1">
            <x v="0"/>
          </reference>
        </references>
      </pivotArea>
    </format>
    <format dxfId="2966">
      <pivotArea dataOnly="0" labelOnly="1" outline="0" fieldPosition="0">
        <references count="6">
          <reference field="1" count="1" selected="0">
            <x v="22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5"/>
          </reference>
          <reference field="6" count="1">
            <x v="5"/>
          </reference>
        </references>
      </pivotArea>
    </format>
    <format dxfId="2965">
      <pivotArea dataOnly="0" labelOnly="1" outline="0" fieldPosition="0">
        <references count="6">
          <reference field="1" count="1" selected="0">
            <x v="22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9"/>
          </reference>
          <reference field="6" count="1">
            <x v="302"/>
          </reference>
        </references>
      </pivotArea>
    </format>
    <format dxfId="2964">
      <pivotArea dataOnly="0" labelOnly="1" outline="0" fieldPosition="0">
        <references count="6">
          <reference field="1" count="1" selected="0">
            <x v="22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5"/>
          </reference>
          <reference field="6" count="1">
            <x v="343"/>
          </reference>
        </references>
      </pivotArea>
    </format>
    <format dxfId="2963">
      <pivotArea dataOnly="0" labelOnly="1" outline="0" fieldPosition="0">
        <references count="6">
          <reference field="1" count="1" selected="0">
            <x v="22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9"/>
          </reference>
          <reference field="6" count="1">
            <x v="621"/>
          </reference>
        </references>
      </pivotArea>
    </format>
    <format dxfId="2962">
      <pivotArea dataOnly="0" labelOnly="1" outline="0" fieldPosition="0">
        <references count="6">
          <reference field="1" count="1" selected="0">
            <x v="23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4"/>
          </reference>
          <reference field="6" count="1">
            <x v="163"/>
          </reference>
        </references>
      </pivotArea>
    </format>
    <format dxfId="2961">
      <pivotArea dataOnly="0" labelOnly="1" outline="0" fieldPosition="0">
        <references count="6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>
            <x v="0"/>
          </reference>
        </references>
      </pivotArea>
    </format>
    <format dxfId="2960">
      <pivotArea dataOnly="0" labelOnly="1" outline="0" fieldPosition="0">
        <references count="6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1"/>
          </reference>
          <reference field="6" count="1">
            <x v="529"/>
          </reference>
        </references>
      </pivotArea>
    </format>
    <format dxfId="2959">
      <pivotArea dataOnly="0" labelOnly="1" outline="0" fieldPosition="0">
        <references count="6">
          <reference field="1" count="1" selected="0">
            <x v="23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7"/>
          </reference>
          <reference field="6" count="1">
            <x v="250"/>
          </reference>
        </references>
      </pivotArea>
    </format>
    <format dxfId="2958">
      <pivotArea dataOnly="0" labelOnly="1" outline="0" fieldPosition="0">
        <references count="6">
          <reference field="1" count="1" selected="0">
            <x v="23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0"/>
          </reference>
          <reference field="5" count="1" selected="0">
            <x v="7"/>
          </reference>
          <reference field="6" count="1">
            <x v="0"/>
          </reference>
        </references>
      </pivotArea>
    </format>
    <format dxfId="2957">
      <pivotArea dataOnly="0" labelOnly="1" outline="0" fieldPosition="0">
        <references count="6">
          <reference field="1" count="1" selected="0">
            <x v="24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2"/>
          </reference>
          <reference field="6" count="1">
            <x v="483"/>
          </reference>
        </references>
      </pivotArea>
    </format>
    <format dxfId="2956">
      <pivotArea dataOnly="0" labelOnly="1" outline="0" fieldPosition="0">
        <references count="6">
          <reference field="1" count="1" selected="0">
            <x v="24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2"/>
          </reference>
          <reference field="6" count="1">
            <x v="387"/>
          </reference>
        </references>
      </pivotArea>
    </format>
    <format dxfId="2955">
      <pivotArea dataOnly="0" labelOnly="1" outline="0" fieldPosition="0">
        <references count="6">
          <reference field="1" count="1" selected="0">
            <x v="24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7"/>
          </reference>
          <reference field="6" count="1">
            <x v="502"/>
          </reference>
        </references>
      </pivotArea>
    </format>
    <format dxfId="2954">
      <pivotArea dataOnly="0" labelOnly="1" outline="0" fieldPosition="0">
        <references count="6">
          <reference field="1" count="1" selected="0">
            <x v="24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1"/>
          </reference>
          <reference field="6" count="1">
            <x v="0"/>
          </reference>
        </references>
      </pivotArea>
    </format>
    <format dxfId="2953">
      <pivotArea dataOnly="0" labelOnly="1" outline="0" fieldPosition="0">
        <references count="6">
          <reference field="1" count="1" selected="0">
            <x v="2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5"/>
          </reference>
          <reference field="6" count="1">
            <x v="300"/>
          </reference>
        </references>
      </pivotArea>
    </format>
    <format dxfId="2952">
      <pivotArea dataOnly="0" labelOnly="1" outline="0" fieldPosition="0">
        <references count="6">
          <reference field="1" count="1" selected="0">
            <x v="2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8"/>
          </reference>
          <reference field="6" count="1">
            <x v="14"/>
          </reference>
        </references>
      </pivotArea>
    </format>
    <format dxfId="2951">
      <pivotArea dataOnly="0" labelOnly="1" outline="0" fieldPosition="0">
        <references count="6">
          <reference field="1" count="1" selected="0">
            <x v="24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10"/>
          </reference>
          <reference field="6" count="1">
            <x v="271"/>
          </reference>
        </references>
      </pivotArea>
    </format>
    <format dxfId="2950">
      <pivotArea dataOnly="0" labelOnly="1" outline="0" fieldPosition="0">
        <references count="6">
          <reference field="1" count="1" selected="0">
            <x v="25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3"/>
          </reference>
          <reference field="5" count="1" selected="0">
            <x v="9"/>
          </reference>
          <reference field="6" count="1">
            <x v="274"/>
          </reference>
        </references>
      </pivotArea>
    </format>
    <format dxfId="2949">
      <pivotArea dataOnly="0" labelOnly="1" outline="0" fieldPosition="0">
        <references count="6">
          <reference field="1" count="1" selected="0">
            <x v="25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9"/>
          </reference>
          <reference field="6" count="1">
            <x v="551"/>
          </reference>
        </references>
      </pivotArea>
    </format>
    <format dxfId="2948">
      <pivotArea dataOnly="0" labelOnly="1" outline="0" fieldPosition="0">
        <references count="6">
          <reference field="1" count="1" selected="0">
            <x v="25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4"/>
          </reference>
          <reference field="5" count="1" selected="0">
            <x v="0"/>
          </reference>
          <reference field="6" count="1">
            <x v="593"/>
          </reference>
        </references>
      </pivotArea>
    </format>
    <format dxfId="2947">
      <pivotArea dataOnly="0" labelOnly="1" outline="0" fieldPosition="0">
        <references count="6">
          <reference field="1" count="1" selected="0">
            <x v="25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3"/>
          </reference>
          <reference field="6" count="1">
            <x v="590"/>
          </reference>
        </references>
      </pivotArea>
    </format>
    <format dxfId="2946">
      <pivotArea dataOnly="0" labelOnly="1" outline="0" fieldPosition="0">
        <references count="6">
          <reference field="1" count="1" selected="0">
            <x v="25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2945">
      <pivotArea dataOnly="0" labelOnly="1" outline="0" fieldPosition="0">
        <references count="6">
          <reference field="1" count="1" selected="0">
            <x v="25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1"/>
          </reference>
          <reference field="6" count="1">
            <x v="114"/>
          </reference>
        </references>
      </pivotArea>
    </format>
    <format dxfId="2944">
      <pivotArea dataOnly="0" labelOnly="1" outline="0" fieldPosition="0">
        <references count="6">
          <reference field="1" count="1" selected="0">
            <x v="25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8"/>
          </reference>
          <reference field="6" count="1">
            <x v="361"/>
          </reference>
        </references>
      </pivotArea>
    </format>
    <format dxfId="2943">
      <pivotArea dataOnly="0" labelOnly="1" outline="0" fieldPosition="0">
        <references count="6">
          <reference field="1" count="1" selected="0">
            <x v="26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2"/>
          </reference>
          <reference field="6" count="1">
            <x v="0"/>
          </reference>
        </references>
      </pivotArea>
    </format>
    <format dxfId="2942">
      <pivotArea dataOnly="0" labelOnly="1" outline="0" fieldPosition="0">
        <references count="6">
          <reference field="1" count="1" selected="0">
            <x v="26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2"/>
          </reference>
          <reference field="5" count="1" selected="0">
            <x v="9"/>
          </reference>
          <reference field="6" count="1">
            <x v="463"/>
          </reference>
        </references>
      </pivotArea>
    </format>
    <format dxfId="2941">
      <pivotArea dataOnly="0" labelOnly="1" outline="0" fieldPosition="0">
        <references count="6">
          <reference field="1" count="1" selected="0">
            <x v="26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6"/>
          </reference>
          <reference field="6" count="1">
            <x v="508"/>
          </reference>
        </references>
      </pivotArea>
    </format>
    <format dxfId="2940">
      <pivotArea dataOnly="0" labelOnly="1" outline="0" fieldPosition="0">
        <references count="6">
          <reference field="1" count="1" selected="0">
            <x v="26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3"/>
          </reference>
          <reference field="6" count="1">
            <x v="155"/>
          </reference>
        </references>
      </pivotArea>
    </format>
    <format dxfId="2939">
      <pivotArea dataOnly="0" labelOnly="1" outline="0" fieldPosition="0">
        <references count="6">
          <reference field="1" count="1" selected="0">
            <x v="2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9"/>
          </reference>
          <reference field="6" count="1">
            <x v="317"/>
          </reference>
        </references>
      </pivotArea>
    </format>
    <format dxfId="2938">
      <pivotArea dataOnly="0" labelOnly="1" outline="0" fieldPosition="0">
        <references count="6">
          <reference field="1" count="1" selected="0">
            <x v="2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2"/>
          </reference>
          <reference field="6" count="1">
            <x v="428"/>
          </reference>
        </references>
      </pivotArea>
    </format>
    <format dxfId="2937">
      <pivotArea dataOnly="0" labelOnly="1" outline="0" fieldPosition="0">
        <references count="6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7"/>
          </reference>
          <reference field="6" count="1">
            <x v="173"/>
          </reference>
        </references>
      </pivotArea>
    </format>
    <format dxfId="2936">
      <pivotArea dataOnly="0" labelOnly="1" outline="0" fieldPosition="0">
        <references count="6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7"/>
          </reference>
          <reference field="5" count="1" selected="0">
            <x v="8"/>
          </reference>
          <reference field="6" count="1">
            <x v="363"/>
          </reference>
        </references>
      </pivotArea>
    </format>
    <format dxfId="2935">
      <pivotArea dataOnly="0" labelOnly="1" outline="0" fieldPosition="0">
        <references count="6">
          <reference field="1" count="1" selected="0">
            <x v="27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2"/>
          </reference>
          <reference field="6" count="1">
            <x v="399"/>
          </reference>
        </references>
      </pivotArea>
    </format>
    <format dxfId="2934">
      <pivotArea dataOnly="0" labelOnly="1" outline="0" fieldPosition="0">
        <references count="6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1"/>
          </reference>
          <reference field="5" count="1" selected="0">
            <x v="1"/>
          </reference>
          <reference field="6" count="1">
            <x v="232"/>
          </reference>
        </references>
      </pivotArea>
    </format>
    <format dxfId="2933">
      <pivotArea dataOnly="0" labelOnly="1" outline="0" fieldPosition="0">
        <references count="6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10"/>
          </reference>
          <reference field="6" count="1">
            <x v="291"/>
          </reference>
        </references>
      </pivotArea>
    </format>
    <format dxfId="2932">
      <pivotArea dataOnly="0" labelOnly="1" outline="0" fieldPosition="0">
        <references count="6">
          <reference field="1" count="1" selected="0">
            <x v="27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7"/>
          </reference>
          <reference field="6" count="1">
            <x v="282"/>
          </reference>
        </references>
      </pivotArea>
    </format>
    <format dxfId="2931">
      <pivotArea dataOnly="0" labelOnly="1" outline="0" fieldPosition="0">
        <references count="6">
          <reference field="1" count="1" selected="0">
            <x v="27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3"/>
          </reference>
          <reference field="5" count="1" selected="0">
            <x v="6"/>
          </reference>
          <reference field="6" count="1">
            <x v="0"/>
          </reference>
        </references>
      </pivotArea>
    </format>
    <format dxfId="2930">
      <pivotArea dataOnly="0" labelOnly="1" outline="0" fieldPosition="0">
        <references count="6">
          <reference field="1" count="1" selected="0">
            <x v="27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1"/>
          </reference>
          <reference field="6" count="1">
            <x v="480"/>
          </reference>
        </references>
      </pivotArea>
    </format>
    <format dxfId="2929">
      <pivotArea dataOnly="0" labelOnly="1" outline="0" fieldPosition="0">
        <references count="6">
          <reference field="1" count="1" selected="0">
            <x v="28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9"/>
          </reference>
          <reference field="6" count="1">
            <x v="248"/>
          </reference>
        </references>
      </pivotArea>
    </format>
    <format dxfId="2928">
      <pivotArea dataOnly="0" labelOnly="1" outline="0" fieldPosition="0">
        <references count="6">
          <reference field="1" count="1" selected="0">
            <x v="28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5"/>
          </reference>
          <reference field="6" count="1">
            <x v="591"/>
          </reference>
        </references>
      </pivotArea>
    </format>
    <format dxfId="2927">
      <pivotArea dataOnly="0" labelOnly="1" outline="0" fieldPosition="0">
        <references count="6">
          <reference field="1" count="1" selected="0">
            <x v="28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322"/>
          </reference>
        </references>
      </pivotArea>
    </format>
    <format dxfId="2926">
      <pivotArea dataOnly="0" labelOnly="1" outline="0" fieldPosition="0">
        <references count="6">
          <reference field="1" count="1" selected="0">
            <x v="28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2"/>
          </reference>
          <reference field="6" count="1">
            <x v="131"/>
          </reference>
        </references>
      </pivotArea>
    </format>
    <format dxfId="2925">
      <pivotArea dataOnly="0" labelOnly="1" outline="0" fieldPosition="0">
        <references count="6">
          <reference field="1" count="1" selected="0">
            <x v="28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5"/>
          </reference>
          <reference field="6" count="1">
            <x v="277"/>
          </reference>
        </references>
      </pivotArea>
    </format>
    <format dxfId="2924">
      <pivotArea dataOnly="0" labelOnly="1" outline="0" fieldPosition="0">
        <references count="6">
          <reference field="1" count="1" selected="0">
            <x v="2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8"/>
          </reference>
          <reference field="5" count="1" selected="0">
            <x v="3"/>
          </reference>
          <reference field="6" count="1">
            <x v="572"/>
          </reference>
        </references>
      </pivotArea>
    </format>
    <format dxfId="2923">
      <pivotArea dataOnly="0" labelOnly="1" outline="0" fieldPosition="0">
        <references count="6">
          <reference field="1" count="1" selected="0">
            <x v="28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3"/>
          </reference>
          <reference field="5" count="1" selected="0">
            <x v="3"/>
          </reference>
          <reference field="6" count="1">
            <x v="275"/>
          </reference>
        </references>
      </pivotArea>
    </format>
    <format dxfId="2922">
      <pivotArea dataOnly="0" labelOnly="1" outline="0" fieldPosition="0">
        <references count="6">
          <reference field="1" count="1" selected="0">
            <x v="28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5"/>
          </reference>
          <reference field="5" count="1" selected="0">
            <x v="3"/>
          </reference>
          <reference field="6" count="1">
            <x v="0"/>
          </reference>
        </references>
      </pivotArea>
    </format>
    <format dxfId="2921">
      <pivotArea dataOnly="0" labelOnly="1" outline="0" fieldPosition="0">
        <references count="6">
          <reference field="1" count="1" selected="0">
            <x v="29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2"/>
          </reference>
          <reference field="6" count="1">
            <x v="159"/>
          </reference>
        </references>
      </pivotArea>
    </format>
    <format dxfId="2920">
      <pivotArea dataOnly="0" labelOnly="1" outline="0" fieldPosition="0">
        <references count="6">
          <reference field="1" count="1" selected="0">
            <x v="29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6"/>
          </reference>
          <reference field="6" count="1">
            <x v="153"/>
          </reference>
        </references>
      </pivotArea>
    </format>
    <format dxfId="2919">
      <pivotArea dataOnly="0" labelOnly="1" outline="0" fieldPosition="0">
        <references count="6">
          <reference field="1" count="1" selected="0">
            <x v="29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5"/>
          </reference>
          <reference field="6" count="1">
            <x v="366"/>
          </reference>
        </references>
      </pivotArea>
    </format>
    <format dxfId="2918">
      <pivotArea dataOnly="0" labelOnly="1" outline="0" fieldPosition="0">
        <references count="6">
          <reference field="1" count="1" selected="0">
            <x v="30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5"/>
          </reference>
          <reference field="6" count="1">
            <x v="0"/>
          </reference>
        </references>
      </pivotArea>
    </format>
    <format dxfId="2917">
      <pivotArea dataOnly="0" labelOnly="1" outline="0" fieldPosition="0">
        <references count="6">
          <reference field="1" count="1" selected="0">
            <x v="30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3"/>
          </reference>
          <reference field="5" count="1" selected="0">
            <x v="5"/>
          </reference>
          <reference field="6" count="1">
            <x v="91"/>
          </reference>
        </references>
      </pivotArea>
    </format>
    <format dxfId="2916">
      <pivotArea dataOnly="0" labelOnly="1" outline="0" fieldPosition="0">
        <references count="6">
          <reference field="1" count="1" selected="0">
            <x v="30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5"/>
          </reference>
          <reference field="5" count="1" selected="0">
            <x v="8"/>
          </reference>
          <reference field="6" count="1">
            <x v="223"/>
          </reference>
        </references>
      </pivotArea>
    </format>
    <format dxfId="2915">
      <pivotArea dataOnly="0" labelOnly="1" outline="0" fieldPosition="0">
        <references count="6">
          <reference field="1" count="1" selected="0">
            <x v="3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2"/>
          </reference>
          <reference field="6" count="1">
            <x v="0"/>
          </reference>
        </references>
      </pivotArea>
    </format>
    <format dxfId="2914">
      <pivotArea dataOnly="0" labelOnly="1" outline="0" fieldPosition="0">
        <references count="6">
          <reference field="1" count="1" selected="0">
            <x v="32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5"/>
          </reference>
          <reference field="6" count="1">
            <x v="582"/>
          </reference>
        </references>
      </pivotArea>
    </format>
    <format dxfId="2913">
      <pivotArea dataOnly="0" labelOnly="1" outline="0" fieldPosition="0">
        <references count="6">
          <reference field="1" count="1" selected="0">
            <x v="33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1"/>
          </reference>
          <reference field="6" count="1">
            <x v="188"/>
          </reference>
        </references>
      </pivotArea>
    </format>
    <format dxfId="2912">
      <pivotArea dataOnly="0" labelOnly="1" outline="0" fieldPosition="0">
        <references count="6">
          <reference field="1" count="1" selected="0">
            <x v="337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5"/>
          </reference>
          <reference field="6" count="1">
            <x v="408"/>
          </reference>
        </references>
      </pivotArea>
    </format>
    <format dxfId="2911">
      <pivotArea dataOnly="0" labelOnly="1" outline="0" fieldPosition="0">
        <references count="6">
          <reference field="1" count="1" selected="0">
            <x v="33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9"/>
          </reference>
          <reference field="6" count="1">
            <x v="421"/>
          </reference>
        </references>
      </pivotArea>
    </format>
    <format dxfId="2910">
      <pivotArea dataOnly="0" labelOnly="1" outline="0" fieldPosition="0">
        <references count="6">
          <reference field="1" count="1" selected="0">
            <x v="34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9"/>
          </reference>
          <reference field="6" count="1">
            <x v="243"/>
          </reference>
        </references>
      </pivotArea>
    </format>
    <format dxfId="2909">
      <pivotArea dataOnly="0" labelOnly="1" outline="0" fieldPosition="0">
        <references count="6">
          <reference field="1" count="1" selected="0">
            <x v="34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2"/>
          </reference>
          <reference field="6" count="1">
            <x v="411"/>
          </reference>
        </references>
      </pivotArea>
    </format>
    <format dxfId="2908">
      <pivotArea dataOnly="0" labelOnly="1" outline="0" fieldPosition="0">
        <references count="6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1"/>
          </reference>
          <reference field="6" count="1">
            <x v="636"/>
          </reference>
        </references>
      </pivotArea>
    </format>
    <format dxfId="2907">
      <pivotArea dataOnly="0" labelOnly="1" outline="0" fieldPosition="0">
        <references count="6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6"/>
          </reference>
          <reference field="6" count="1">
            <x v="37"/>
          </reference>
        </references>
      </pivotArea>
    </format>
    <format dxfId="2906">
      <pivotArea dataOnly="0" labelOnly="1" outline="0" fieldPosition="0">
        <references count="6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10"/>
          </reference>
          <reference field="6" count="1">
            <x v="0"/>
          </reference>
        </references>
      </pivotArea>
    </format>
    <format dxfId="2905">
      <pivotArea dataOnly="0" labelOnly="1" outline="0" fieldPosition="0">
        <references count="6">
          <reference field="1" count="1" selected="0">
            <x v="35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8"/>
          </reference>
          <reference field="6" count="1">
            <x v="416"/>
          </reference>
        </references>
      </pivotArea>
    </format>
    <format dxfId="2904">
      <pivotArea dataOnly="0" labelOnly="1" outline="0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6"/>
          </reference>
          <reference field="6" count="1" selected="0">
            <x v="0"/>
          </reference>
          <reference field="7" count="1">
            <x v="0"/>
          </reference>
        </references>
      </pivotArea>
    </format>
    <format dxfId="2903">
      <pivotArea dataOnly="0" labelOnly="1" outline="0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269"/>
          </reference>
          <reference field="7" count="1">
            <x v="3"/>
          </reference>
        </references>
      </pivotArea>
    </format>
    <format dxfId="2902">
      <pivotArea dataOnly="0" labelOnly="1" outline="0" fieldPosition="0">
        <references count="7">
          <reference field="1" count="1" selected="0">
            <x v="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8"/>
          </reference>
          <reference field="6" count="1" selected="0">
            <x v="327"/>
          </reference>
          <reference field="7" count="1">
            <x v="2"/>
          </reference>
        </references>
      </pivotArea>
    </format>
    <format dxfId="2901">
      <pivotArea dataOnly="0" labelOnly="1" outline="0" fieldPosition="0">
        <references count="7">
          <reference field="1" count="1" selected="0">
            <x v="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544"/>
          </reference>
          <reference field="7" count="1">
            <x v="0"/>
          </reference>
        </references>
      </pivotArea>
    </format>
    <format dxfId="2900">
      <pivotArea dataOnly="0" labelOnly="1" outline="0" fieldPosition="0">
        <references count="7">
          <reference field="1" count="1" selected="0">
            <x v="1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6"/>
          </reference>
          <reference field="6" count="1" selected="0">
            <x v="397"/>
          </reference>
          <reference field="7" count="1">
            <x v="1"/>
          </reference>
        </references>
      </pivotArea>
    </format>
    <format dxfId="2899">
      <pivotArea dataOnly="0" labelOnly="1" outline="0" fieldPosition="0">
        <references count="7">
          <reference field="1" count="1" selected="0">
            <x v="1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4"/>
          </reference>
          <reference field="6" count="1" selected="0">
            <x v="432"/>
          </reference>
          <reference field="7" count="1">
            <x v="0"/>
          </reference>
        </references>
      </pivotArea>
    </format>
    <format dxfId="289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9"/>
          </reference>
          <reference field="5" count="1" selected="0">
            <x v="10"/>
          </reference>
          <reference field="6" count="1" selected="0">
            <x v="0"/>
          </reference>
          <reference field="7" count="1">
            <x v="2"/>
          </reference>
        </references>
      </pivotArea>
    </format>
    <format dxfId="2897">
      <pivotArea dataOnly="0" labelOnly="1" outline="0" fieldPosition="0">
        <references count="7">
          <reference field="1" count="1" selected="0">
            <x v="2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0"/>
          </reference>
          <reference field="6" count="1" selected="0">
            <x v="435"/>
          </reference>
          <reference field="7" count="1">
            <x v="0"/>
          </reference>
        </references>
      </pivotArea>
    </format>
    <format dxfId="2896">
      <pivotArea dataOnly="0" labelOnly="1" outline="0" fieldPosition="0">
        <references count="7">
          <reference field="1" count="1" selected="0">
            <x v="4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8"/>
          </reference>
          <reference field="6" count="1" selected="0">
            <x v="568"/>
          </reference>
          <reference field="7" count="1">
            <x v="2"/>
          </reference>
        </references>
      </pivotArea>
    </format>
    <format dxfId="2895">
      <pivotArea dataOnly="0" labelOnly="1" outline="0" fieldPosition="0">
        <references count="7">
          <reference field="1" count="1" selected="0">
            <x v="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0"/>
          </reference>
        </references>
      </pivotArea>
    </format>
    <format dxfId="2894">
      <pivotArea dataOnly="0" labelOnly="1" outline="0" fieldPosition="0">
        <references count="7">
          <reference field="1" count="1" selected="0">
            <x v="6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564"/>
          </reference>
          <reference field="7" count="1">
            <x v="1"/>
          </reference>
        </references>
      </pivotArea>
    </format>
    <format dxfId="2893">
      <pivotArea dataOnly="0" labelOnly="1" outline="0" fieldPosition="0">
        <references count="7">
          <reference field="1" count="1" selected="0">
            <x v="6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364"/>
          </reference>
          <reference field="7" count="1">
            <x v="0"/>
          </reference>
        </references>
      </pivotArea>
    </format>
    <format dxfId="2892">
      <pivotArea dataOnly="0" labelOnly="1" outline="0" fieldPosition="0">
        <references count="7">
          <reference field="1" count="1" selected="0">
            <x v="7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6"/>
          </reference>
          <reference field="5" count="1" selected="0">
            <x v="4"/>
          </reference>
          <reference field="6" count="1" selected="0">
            <x v="128"/>
          </reference>
          <reference field="7" count="1">
            <x v="2"/>
          </reference>
        </references>
      </pivotArea>
    </format>
    <format dxfId="2891">
      <pivotArea dataOnly="0" labelOnly="1" outline="0" fieldPosition="0">
        <references count="7">
          <reference field="1" count="1" selected="0">
            <x v="7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0"/>
          </reference>
          <reference field="7" count="1">
            <x v="0"/>
          </reference>
        </references>
      </pivotArea>
    </format>
    <format dxfId="2890">
      <pivotArea dataOnly="0" labelOnly="1" outline="0" fieldPosition="0">
        <references count="7">
          <reference field="1" count="1" selected="0">
            <x v="7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3"/>
          </reference>
          <reference field="6" count="1" selected="0">
            <x v="278"/>
          </reference>
          <reference field="7" count="1">
            <x v="2"/>
          </reference>
        </references>
      </pivotArea>
    </format>
    <format dxfId="2889">
      <pivotArea dataOnly="0" labelOnly="1" outline="0" fieldPosition="0">
        <references count="7">
          <reference field="1" count="1" selected="0">
            <x v="8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3"/>
          </reference>
          <reference field="6" count="1" selected="0">
            <x v="443"/>
          </reference>
          <reference field="7" count="1">
            <x v="0"/>
          </reference>
        </references>
      </pivotArea>
    </format>
    <format dxfId="2888">
      <pivotArea dataOnly="0" labelOnly="1" outline="0" fieldPosition="0">
        <references count="7">
          <reference field="1" count="1" selected="0">
            <x v="8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1"/>
          </reference>
          <reference field="6" count="1" selected="0">
            <x v="191"/>
          </reference>
          <reference field="7" count="1">
            <x v="1"/>
          </reference>
        </references>
      </pivotArea>
    </format>
    <format dxfId="2887">
      <pivotArea dataOnly="0" labelOnly="1" outline="0" fieldPosition="0">
        <references count="7">
          <reference field="1" count="1" selected="0">
            <x v="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8"/>
          </reference>
          <reference field="6" count="1" selected="0">
            <x v="267"/>
          </reference>
          <reference field="7" count="1">
            <x v="0"/>
          </reference>
        </references>
      </pivotArea>
    </format>
    <format dxfId="2886">
      <pivotArea dataOnly="0" labelOnly="1" outline="0" fieldPosition="0">
        <references count="7">
          <reference field="1" count="1" selected="0">
            <x v="8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6"/>
          </reference>
          <reference field="6" count="1" selected="0">
            <x v="48"/>
          </reference>
          <reference field="7" count="1">
            <x v="2"/>
          </reference>
        </references>
      </pivotArea>
    </format>
    <format dxfId="2885">
      <pivotArea dataOnly="0" labelOnly="1" outline="0" fieldPosition="0">
        <references count="7">
          <reference field="1" count="1" selected="0">
            <x v="8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606"/>
          </reference>
          <reference field="7" count="1">
            <x v="0"/>
          </reference>
        </references>
      </pivotArea>
    </format>
    <format dxfId="2884">
      <pivotArea dataOnly="0" labelOnly="1" outline="0" fieldPosition="0">
        <references count="7">
          <reference field="1" count="1" selected="0">
            <x v="9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4"/>
          </reference>
          <reference field="5" count="1" selected="0">
            <x v="5"/>
          </reference>
          <reference field="6" count="1" selected="0">
            <x v="0"/>
          </reference>
          <reference field="7" count="1">
            <x v="2"/>
          </reference>
        </references>
      </pivotArea>
    </format>
    <format dxfId="2883">
      <pivotArea dataOnly="0" labelOnly="1" outline="0" fieldPosition="0">
        <references count="7">
          <reference field="1" count="1" selected="0">
            <x v="9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8"/>
          </reference>
          <reference field="6" count="1" selected="0">
            <x v="0"/>
          </reference>
          <reference field="7" count="1">
            <x v="1"/>
          </reference>
        </references>
      </pivotArea>
    </format>
    <format dxfId="2882">
      <pivotArea dataOnly="0" labelOnly="1" outline="0" fieldPosition="0">
        <references count="7">
          <reference field="1" count="1" selected="0">
            <x v="9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518"/>
          </reference>
          <reference field="7" count="1">
            <x v="0"/>
          </reference>
        </references>
      </pivotArea>
    </format>
    <format dxfId="2881">
      <pivotArea dataOnly="0" labelOnly="1" outline="0" fieldPosition="0">
        <references count="7">
          <reference field="1" count="1" selected="0">
            <x v="10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5"/>
          </reference>
          <reference field="5" count="1" selected="0">
            <x v="5"/>
          </reference>
          <reference field="6" count="1" selected="0">
            <x v="268"/>
          </reference>
          <reference field="7" count="1">
            <x v="2"/>
          </reference>
        </references>
      </pivotArea>
    </format>
    <format dxfId="2880">
      <pivotArea dataOnly="0" labelOnly="1" outline="0" fieldPosition="0">
        <references count="7">
          <reference field="1" count="1" selected="0">
            <x v="10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5"/>
          </reference>
          <reference field="6" count="1" selected="0">
            <x v="0"/>
          </reference>
          <reference field="7" count="1">
            <x v="0"/>
          </reference>
        </references>
      </pivotArea>
    </format>
    <format dxfId="2879">
      <pivotArea dataOnly="0" labelOnly="1" outline="0" fieldPosition="0">
        <references count="7">
          <reference field="1" count="1" selected="0">
            <x v="11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1"/>
          </reference>
          <reference field="6" count="1" selected="0">
            <x v="391"/>
          </reference>
          <reference field="7" count="1">
            <x v="1"/>
          </reference>
        </references>
      </pivotArea>
    </format>
    <format dxfId="2878">
      <pivotArea dataOnly="0" labelOnly="1" outline="0" fieldPosition="0">
        <references count="7">
          <reference field="1" count="1" selected="0">
            <x v="1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339"/>
          </reference>
          <reference field="7" count="1">
            <x v="0"/>
          </reference>
        </references>
      </pivotArea>
    </format>
    <format dxfId="2877">
      <pivotArea dataOnly="0" labelOnly="1" outline="0" fieldPosition="0">
        <references count="7">
          <reference field="1" count="1" selected="0">
            <x v="12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 selected="0">
            <x v="552"/>
          </reference>
          <reference field="7" count="1">
            <x v="2"/>
          </reference>
        </references>
      </pivotArea>
    </format>
    <format dxfId="2876">
      <pivotArea dataOnly="0" labelOnly="1" outline="0" fieldPosition="0">
        <references count="7">
          <reference field="1" count="1" selected="0">
            <x v="12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7"/>
          </reference>
          <reference field="5" count="1" selected="0">
            <x v="8"/>
          </reference>
          <reference field="6" count="1" selected="0">
            <x v="0"/>
          </reference>
          <reference field="7" count="1">
            <x v="0"/>
          </reference>
        </references>
      </pivotArea>
    </format>
    <format dxfId="2875">
      <pivotArea dataOnly="0" labelOnly="1" outline="0" fieldPosition="0">
        <references count="7">
          <reference field="1" count="1" selected="0">
            <x v="13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7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</references>
      </pivotArea>
    </format>
    <format dxfId="2874">
      <pivotArea dataOnly="0" labelOnly="1" outline="0" fieldPosition="0">
        <references count="7">
          <reference field="1" count="1" selected="0">
            <x v="13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3"/>
          </reference>
          <reference field="6" count="1" selected="0">
            <x v="107"/>
          </reference>
          <reference field="7" count="1">
            <x v="0"/>
          </reference>
        </references>
      </pivotArea>
    </format>
    <format dxfId="2873">
      <pivotArea dataOnly="0" labelOnly="1" outline="0" fieldPosition="0">
        <references count="7">
          <reference field="1" count="1" selected="0">
            <x v="13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8"/>
          </reference>
          <reference field="6" count="1" selected="0">
            <x v="0"/>
          </reference>
          <reference field="7" count="1">
            <x v="2"/>
          </reference>
        </references>
      </pivotArea>
    </format>
    <format dxfId="2872">
      <pivotArea dataOnly="0" labelOnly="1" outline="0" fieldPosition="0">
        <references count="7">
          <reference field="1" count="1" selected="0">
            <x v="13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1"/>
          </reference>
          <reference field="6" count="1" selected="0">
            <x v="143"/>
          </reference>
          <reference field="7" count="1">
            <x v="0"/>
          </reference>
        </references>
      </pivotArea>
    </format>
    <format dxfId="2871">
      <pivotArea dataOnly="0" labelOnly="1" outline="0" fieldPosition="0">
        <references count="7">
          <reference field="1" count="1" selected="0">
            <x v="13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6"/>
          </reference>
          <reference field="6" count="1" selected="0">
            <x v="212"/>
          </reference>
          <reference field="7" count="1">
            <x v="1"/>
          </reference>
        </references>
      </pivotArea>
    </format>
    <format dxfId="2870">
      <pivotArea dataOnly="0" labelOnly="1" outline="0" fieldPosition="0">
        <references count="7">
          <reference field="1" count="1" selected="0">
            <x v="13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 selected="0">
            <x v="453"/>
          </reference>
          <reference field="7" count="1">
            <x v="0"/>
          </reference>
        </references>
      </pivotArea>
    </format>
    <format dxfId="2869">
      <pivotArea dataOnly="0" labelOnly="1" outline="0" fieldPosition="0">
        <references count="7">
          <reference field="1" count="1" selected="0">
            <x v="14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215"/>
          </reference>
          <reference field="7" count="1">
            <x v="1"/>
          </reference>
        </references>
      </pivotArea>
    </format>
    <format dxfId="2868">
      <pivotArea dataOnly="0" labelOnly="1" outline="0" fieldPosition="0">
        <references count="7">
          <reference field="1" count="1" selected="0">
            <x v="14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3"/>
          </reference>
          <reference field="6" count="1" selected="0">
            <x v="102"/>
          </reference>
          <reference field="7" count="1">
            <x v="0"/>
          </reference>
        </references>
      </pivotArea>
    </format>
    <format dxfId="2867">
      <pivotArea dataOnly="0" labelOnly="1" outline="0" fieldPosition="0">
        <references count="7">
          <reference field="1" count="1" selected="0">
            <x v="14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98"/>
          </reference>
          <reference field="7" count="1">
            <x v="2"/>
          </reference>
        </references>
      </pivotArea>
    </format>
    <format dxfId="2866">
      <pivotArea dataOnly="0" labelOnly="1" outline="0" fieldPosition="0">
        <references count="7">
          <reference field="1" count="1" selected="0">
            <x v="14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5"/>
          </reference>
          <reference field="5" count="1" selected="0">
            <x v="8"/>
          </reference>
          <reference field="6" count="1" selected="0">
            <x v="484"/>
          </reference>
          <reference field="7" count="1">
            <x v="0"/>
          </reference>
        </references>
      </pivotArea>
    </format>
    <format dxfId="2865">
      <pivotArea dataOnly="0" labelOnly="1" outline="0" fieldPosition="0">
        <references count="7">
          <reference field="1" count="1" selected="0">
            <x v="149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4"/>
          </reference>
          <reference field="5" count="1" selected="0">
            <x v="9"/>
          </reference>
          <reference field="6" count="1" selected="0">
            <x v="0"/>
          </reference>
          <reference field="7" count="1">
            <x v="1"/>
          </reference>
        </references>
      </pivotArea>
    </format>
    <format dxfId="2864">
      <pivotArea dataOnly="0" labelOnly="1" outline="0" fieldPosition="0">
        <references count="7">
          <reference field="1" count="1" selected="0">
            <x v="15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9"/>
          </reference>
          <reference field="5" count="1" selected="0">
            <x v="1"/>
          </reference>
          <reference field="6" count="1" selected="0">
            <x v="451"/>
          </reference>
          <reference field="7" count="1">
            <x v="0"/>
          </reference>
        </references>
      </pivotArea>
    </format>
    <format dxfId="2863">
      <pivotArea dataOnly="0" labelOnly="1" outline="0" fieldPosition="0">
        <references count="7">
          <reference field="1" count="1" selected="0">
            <x v="15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4"/>
          </reference>
          <reference field="6" count="1" selected="0">
            <x v="204"/>
          </reference>
          <reference field="7" count="1">
            <x v="1"/>
          </reference>
        </references>
      </pivotArea>
    </format>
    <format dxfId="2862">
      <pivotArea dataOnly="0" labelOnly="1" outline="0" fieldPosition="0">
        <references count="7">
          <reference field="1" count="1" selected="0">
            <x v="15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7"/>
          </reference>
          <reference field="6" count="1" selected="0">
            <x v="454"/>
          </reference>
          <reference field="7" count="1">
            <x v="0"/>
          </reference>
        </references>
      </pivotArea>
    </format>
    <format dxfId="2861">
      <pivotArea dataOnly="0" labelOnly="1" outline="0" fieldPosition="0">
        <references count="7">
          <reference field="1" count="1" selected="0">
            <x v="16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7"/>
          </reference>
          <reference field="6" count="1" selected="0">
            <x v="401"/>
          </reference>
          <reference field="7" count="1">
            <x v="2"/>
          </reference>
        </references>
      </pivotArea>
    </format>
    <format dxfId="2860">
      <pivotArea dataOnly="0" labelOnly="1" outline="0" fieldPosition="0">
        <references count="7">
          <reference field="1" count="1" selected="0">
            <x v="16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10"/>
          </reference>
          <reference field="6" count="1" selected="0">
            <x v="340"/>
          </reference>
          <reference field="7" count="1">
            <x v="0"/>
          </reference>
        </references>
      </pivotArea>
    </format>
    <format dxfId="2859">
      <pivotArea dataOnly="0" labelOnly="1" outline="0" fieldPosition="0">
        <references count="7">
          <reference field="1" count="1" selected="0">
            <x v="1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2"/>
          </reference>
          <reference field="5" count="1" selected="0">
            <x v="6"/>
          </reference>
          <reference field="6" count="1" selected="0">
            <x v="253"/>
          </reference>
          <reference field="7" count="1">
            <x v="1"/>
          </reference>
        </references>
      </pivotArea>
    </format>
    <format dxfId="2858">
      <pivotArea dataOnly="0" labelOnly="1" outline="0" fieldPosition="0">
        <references count="7">
          <reference field="1" count="1" selected="0">
            <x v="17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9"/>
          </reference>
          <reference field="6" count="1" selected="0">
            <x v="467"/>
          </reference>
          <reference field="7" count="1">
            <x v="0"/>
          </reference>
        </references>
      </pivotArea>
    </format>
    <format dxfId="2857">
      <pivotArea dataOnly="0" labelOnly="1" outline="0" fieldPosition="0">
        <references count="7">
          <reference field="1" count="1" selected="0">
            <x v="17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6"/>
          </reference>
          <reference field="6" count="1" selected="0">
            <x v="393"/>
          </reference>
          <reference field="7" count="1">
            <x v="1"/>
          </reference>
        </references>
      </pivotArea>
    </format>
    <format dxfId="2856">
      <pivotArea dataOnly="0" labelOnly="1" outline="0" fieldPosition="0">
        <references count="7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4"/>
          </reference>
          <reference field="6" count="1" selected="0">
            <x v="7"/>
          </reference>
          <reference field="7" count="1">
            <x v="0"/>
          </reference>
        </references>
      </pivotArea>
    </format>
    <format dxfId="2855">
      <pivotArea dataOnly="0" labelOnly="1" outline="0" fieldPosition="0">
        <references count="7">
          <reference field="1" count="1" selected="0">
            <x v="17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8"/>
          </reference>
          <reference field="6" count="1" selected="0">
            <x v="254"/>
          </reference>
          <reference field="7" count="1">
            <x v="1"/>
          </reference>
        </references>
      </pivotArea>
    </format>
    <format dxfId="2854">
      <pivotArea dataOnly="0" labelOnly="1" outline="0" fieldPosition="0">
        <references count="7">
          <reference field="1" count="1" selected="0">
            <x v="17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4"/>
          </reference>
          <reference field="6" count="1" selected="0">
            <x v="0"/>
          </reference>
          <reference field="7" count="1">
            <x v="2"/>
          </reference>
        </references>
      </pivotArea>
    </format>
    <format dxfId="2853">
      <pivotArea dataOnly="0" labelOnly="1" outline="0" fieldPosition="0">
        <references count="7">
          <reference field="1" count="1" selected="0">
            <x v="18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1"/>
          </reference>
          <reference field="6" count="1" selected="0">
            <x v="308"/>
          </reference>
          <reference field="7" count="1">
            <x v="1"/>
          </reference>
        </references>
      </pivotArea>
    </format>
    <format dxfId="2852">
      <pivotArea dataOnly="0" labelOnly="1" outline="0" fieldPosition="0">
        <references count="7">
          <reference field="1" count="1" selected="0">
            <x v="18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7"/>
          </reference>
          <reference field="5" count="1" selected="0">
            <x v="5"/>
          </reference>
          <reference field="6" count="1" selected="0">
            <x v="0"/>
          </reference>
          <reference field="7" count="1">
            <x v="2"/>
          </reference>
        </references>
      </pivotArea>
    </format>
    <format dxfId="2851">
      <pivotArea dataOnly="0" labelOnly="1" outline="0" fieldPosition="0">
        <references count="7">
          <reference field="1" count="1" selected="0">
            <x v="18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10"/>
          </reference>
          <reference field="6" count="1" selected="0">
            <x v="0"/>
          </reference>
          <reference field="7" count="1">
            <x v="1"/>
          </reference>
        </references>
      </pivotArea>
    </format>
    <format dxfId="2850">
      <pivotArea dataOnly="0" labelOnly="1" outline="0" fieldPosition="0">
        <references count="7">
          <reference field="1" count="1" selected="0">
            <x v="18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0"/>
          </reference>
        </references>
      </pivotArea>
    </format>
    <format dxfId="2849">
      <pivotArea dataOnly="0" labelOnly="1" outline="0" fieldPosition="0">
        <references count="7">
          <reference field="1" count="1" selected="0">
            <x v="19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560"/>
          </reference>
          <reference field="7" count="1">
            <x v="1"/>
          </reference>
        </references>
      </pivotArea>
    </format>
    <format dxfId="2848">
      <pivotArea dataOnly="0" labelOnly="1" outline="0" fieldPosition="0">
        <references count="7">
          <reference field="1" count="1" selected="0">
            <x v="20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8"/>
          </reference>
          <reference field="6" count="1" selected="0">
            <x v="630"/>
          </reference>
          <reference field="7" count="1">
            <x v="0"/>
          </reference>
        </references>
      </pivotArea>
    </format>
    <format dxfId="2847">
      <pivotArea dataOnly="0" labelOnly="1" outline="0" fieldPosition="0">
        <references count="7">
          <reference field="1" count="1" selected="0">
            <x v="20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"/>
          </reference>
        </references>
      </pivotArea>
    </format>
    <format dxfId="2846">
      <pivotArea dataOnly="0" labelOnly="1" outline="0" fieldPosition="0">
        <references count="7">
          <reference field="1" count="1" selected="0">
            <x v="20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7"/>
          </reference>
          <reference field="6" count="1" selected="0">
            <x v="199"/>
          </reference>
          <reference field="7" count="1">
            <x v="0"/>
          </reference>
        </references>
      </pivotArea>
    </format>
    <format dxfId="2845">
      <pivotArea dataOnly="0" labelOnly="1" outline="0" fieldPosition="0">
        <references count="7">
          <reference field="1" count="1" selected="0">
            <x v="20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9"/>
          </reference>
          <reference field="5" count="1" selected="0">
            <x v="2"/>
          </reference>
          <reference field="6" count="1" selected="0">
            <x v="635"/>
          </reference>
          <reference field="7" count="1">
            <x v="1"/>
          </reference>
        </references>
      </pivotArea>
    </format>
    <format dxfId="2844">
      <pivotArea dataOnly="0" labelOnly="1" outline="0" fieldPosition="0">
        <references count="7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6"/>
          </reference>
          <reference field="7" count="1">
            <x v="0"/>
          </reference>
        </references>
      </pivotArea>
    </format>
    <format dxfId="2843">
      <pivotArea dataOnly="0" labelOnly="1" outline="0" fieldPosition="0">
        <references count="7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598"/>
          </reference>
          <reference field="7" count="1">
            <x v="1"/>
          </reference>
        </references>
      </pivotArea>
    </format>
    <format dxfId="2842">
      <pivotArea dataOnly="0" labelOnly="1" outline="0" fieldPosition="0">
        <references count="7">
          <reference field="1" count="1" selected="0">
            <x v="20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200"/>
          </reference>
          <reference field="7" count="1">
            <x v="0"/>
          </reference>
        </references>
      </pivotArea>
    </format>
    <format dxfId="2841">
      <pivotArea dataOnly="0" labelOnly="1" outline="0" fieldPosition="0">
        <references count="7">
          <reference field="1" count="1" selected="0">
            <x v="21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4"/>
          </reference>
          <reference field="6" count="1" selected="0">
            <x v="0"/>
          </reference>
          <reference field="7" count="1">
            <x v="2"/>
          </reference>
        </references>
      </pivotArea>
    </format>
    <format dxfId="2840">
      <pivotArea dataOnly="0" labelOnly="1" outline="0" fieldPosition="0">
        <references count="7">
          <reference field="1" count="1" selected="0">
            <x v="2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4"/>
          </reference>
          <reference field="6" count="1" selected="0">
            <x v="272"/>
          </reference>
          <reference field="7" count="1">
            <x v="0"/>
          </reference>
        </references>
      </pivotArea>
    </format>
    <format dxfId="2839">
      <pivotArea dataOnly="0" labelOnly="1" outline="0" fieldPosition="0">
        <references count="7">
          <reference field="1" count="1" selected="0">
            <x v="21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"/>
          </reference>
        </references>
      </pivotArea>
    </format>
    <format dxfId="2838">
      <pivotArea dataOnly="0" labelOnly="1" outline="0" fieldPosition="0">
        <references count="7">
          <reference field="1" count="1" selected="0">
            <x v="22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5"/>
          </reference>
          <reference field="6" count="1" selected="0">
            <x v="5"/>
          </reference>
          <reference field="7" count="1">
            <x v="0"/>
          </reference>
        </references>
      </pivotArea>
    </format>
    <format dxfId="2837">
      <pivotArea dataOnly="0" labelOnly="1" outline="0" fieldPosition="0">
        <references count="7">
          <reference field="1" count="1" selected="0">
            <x v="22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9"/>
          </reference>
          <reference field="6" count="1" selected="0">
            <x v="621"/>
          </reference>
          <reference field="7" count="1">
            <x v="2"/>
          </reference>
        </references>
      </pivotArea>
    </format>
    <format dxfId="2836">
      <pivotArea dataOnly="0" labelOnly="1" outline="0" fieldPosition="0">
        <references count="7">
          <reference field="1" count="1" selected="0">
            <x v="23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4"/>
          </reference>
          <reference field="6" count="1" selected="0">
            <x v="163"/>
          </reference>
          <reference field="7" count="1">
            <x v="1"/>
          </reference>
        </references>
      </pivotArea>
    </format>
    <format dxfId="2835">
      <pivotArea dataOnly="0" labelOnly="1" outline="0" fieldPosition="0">
        <references count="7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</references>
      </pivotArea>
    </format>
    <format dxfId="2834">
      <pivotArea dataOnly="0" labelOnly="1" outline="0" fieldPosition="0">
        <references count="7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1"/>
          </reference>
          <reference field="6" count="1" selected="0">
            <x v="529"/>
          </reference>
          <reference field="7" count="1">
            <x v="0"/>
          </reference>
        </references>
      </pivotArea>
    </format>
    <format dxfId="2833">
      <pivotArea dataOnly="0" labelOnly="1" outline="0" fieldPosition="0">
        <references count="7">
          <reference field="1" count="1" selected="0">
            <x v="24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483"/>
          </reference>
          <reference field="7" count="1">
            <x v="2"/>
          </reference>
        </references>
      </pivotArea>
    </format>
    <format dxfId="2832">
      <pivotArea dataOnly="0" labelOnly="1" outline="0" fieldPosition="0">
        <references count="7">
          <reference field="1" count="1" selected="0">
            <x v="24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387"/>
          </reference>
          <reference field="7" count="1">
            <x v="1"/>
          </reference>
        </references>
      </pivotArea>
    </format>
    <format dxfId="2831">
      <pivotArea dataOnly="0" labelOnly="1" outline="0" fieldPosition="0">
        <references count="7">
          <reference field="1" count="1" selected="0">
            <x v="24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7"/>
          </reference>
          <reference field="6" count="1" selected="0">
            <x v="502"/>
          </reference>
          <reference field="7" count="1">
            <x v="0"/>
          </reference>
        </references>
      </pivotArea>
    </format>
    <format dxfId="2830">
      <pivotArea dataOnly="0" labelOnly="1" outline="0" fieldPosition="0">
        <references count="7">
          <reference field="1" count="1" selected="0">
            <x v="2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8"/>
          </reference>
          <reference field="6" count="1" selected="0">
            <x v="14"/>
          </reference>
          <reference field="7" count="1">
            <x v="1"/>
          </reference>
        </references>
      </pivotArea>
    </format>
    <format dxfId="2829">
      <pivotArea dataOnly="0" labelOnly="1" outline="0" fieldPosition="0">
        <references count="7">
          <reference field="1" count="1" selected="0">
            <x v="24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10"/>
          </reference>
          <reference field="6" count="1" selected="0">
            <x v="271"/>
          </reference>
          <reference field="7" count="1">
            <x v="0"/>
          </reference>
        </references>
      </pivotArea>
    </format>
    <format dxfId="2828">
      <pivotArea dataOnly="0" labelOnly="1" outline="0" fieldPosition="0">
        <references count="7">
          <reference field="1" count="1" selected="0">
            <x v="25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3"/>
          </reference>
          <reference field="5" count="1" selected="0">
            <x v="9"/>
          </reference>
          <reference field="6" count="1" selected="0">
            <x v="274"/>
          </reference>
          <reference field="7" count="1">
            <x v="1"/>
          </reference>
        </references>
      </pivotArea>
    </format>
    <format dxfId="2827">
      <pivotArea dataOnly="0" labelOnly="1" outline="0" fieldPosition="0">
        <references count="7">
          <reference field="1" count="1" selected="0">
            <x v="25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4"/>
          </reference>
          <reference field="5" count="1" selected="0">
            <x v="0"/>
          </reference>
          <reference field="6" count="1" selected="0">
            <x v="593"/>
          </reference>
          <reference field="7" count="1">
            <x v="0"/>
          </reference>
        </references>
      </pivotArea>
    </format>
    <format dxfId="2826">
      <pivotArea dataOnly="0" labelOnly="1" outline="0" fieldPosition="0">
        <references count="7">
          <reference field="1" count="1" selected="0">
            <x v="25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1"/>
          </reference>
          <reference field="6" count="1" selected="0">
            <x v="114"/>
          </reference>
          <reference field="7" count="1">
            <x v="1"/>
          </reference>
        </references>
      </pivotArea>
    </format>
    <format dxfId="2825">
      <pivotArea dataOnly="0" labelOnly="1" outline="0" fieldPosition="0">
        <references count="7">
          <reference field="1" count="1" selected="0">
            <x v="26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0"/>
          </reference>
        </references>
      </pivotArea>
    </format>
    <format dxfId="2824">
      <pivotArea dataOnly="0" labelOnly="1" outline="0" fieldPosition="0">
        <references count="7">
          <reference field="1" count="1" selected="0">
            <x v="26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3"/>
          </reference>
          <reference field="6" count="1" selected="0">
            <x v="155"/>
          </reference>
          <reference field="7" count="1">
            <x v="2"/>
          </reference>
        </references>
      </pivotArea>
    </format>
    <format dxfId="2823">
      <pivotArea dataOnly="0" labelOnly="1" outline="0" fieldPosition="0">
        <references count="7">
          <reference field="1" count="1" selected="0">
            <x v="2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9"/>
          </reference>
          <reference field="6" count="1" selected="0">
            <x v="317"/>
          </reference>
          <reference field="7" count="1">
            <x v="1"/>
          </reference>
        </references>
      </pivotArea>
    </format>
    <format dxfId="2822">
      <pivotArea dataOnly="0" labelOnly="1" outline="0" fieldPosition="0">
        <references count="7">
          <reference field="1" count="1" selected="0">
            <x v="2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2"/>
          </reference>
          <reference field="6" count="1" selected="0">
            <x v="428"/>
          </reference>
          <reference field="7" count="1">
            <x v="3"/>
          </reference>
        </references>
      </pivotArea>
    </format>
    <format dxfId="2821">
      <pivotArea dataOnly="0" labelOnly="1" outline="0" fieldPosition="0">
        <references count="7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7"/>
          </reference>
          <reference field="6" count="1" selected="0">
            <x v="173"/>
          </reference>
          <reference field="7" count="1">
            <x v="0"/>
          </reference>
        </references>
      </pivotArea>
    </format>
    <format dxfId="2820">
      <pivotArea dataOnly="0" labelOnly="1" outline="0" fieldPosition="0">
        <references count="7">
          <reference field="1" count="1" selected="0">
            <x v="27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399"/>
          </reference>
          <reference field="7" count="1">
            <x v="1"/>
          </reference>
        </references>
      </pivotArea>
    </format>
    <format dxfId="2819">
      <pivotArea dataOnly="0" labelOnly="1" outline="0" fieldPosition="0">
        <references count="7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1"/>
          </reference>
          <reference field="5" count="1" selected="0">
            <x v="1"/>
          </reference>
          <reference field="6" count="1" selected="0">
            <x v="232"/>
          </reference>
          <reference field="7" count="1">
            <x v="0"/>
          </reference>
        </references>
      </pivotArea>
    </format>
    <format dxfId="2818">
      <pivotArea dataOnly="0" labelOnly="1" outline="0" fieldPosition="0">
        <references count="7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10"/>
          </reference>
          <reference field="6" count="1" selected="0">
            <x v="291"/>
          </reference>
          <reference field="7" count="1">
            <x v="2"/>
          </reference>
        </references>
      </pivotArea>
    </format>
    <format dxfId="2817">
      <pivotArea dataOnly="0" labelOnly="1" outline="0" fieldPosition="0">
        <references count="7">
          <reference field="1" count="1" selected="0">
            <x v="27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7"/>
          </reference>
          <reference field="6" count="1" selected="0">
            <x v="282"/>
          </reference>
          <reference field="7" count="1">
            <x v="0"/>
          </reference>
        </references>
      </pivotArea>
    </format>
    <format dxfId="2816">
      <pivotArea dataOnly="0" labelOnly="1" outline="0" fieldPosition="0">
        <references count="7">
          <reference field="1" count="1" selected="0">
            <x v="28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5"/>
          </reference>
          <reference field="6" count="1" selected="0">
            <x v="591"/>
          </reference>
          <reference field="7" count="1">
            <x v="2"/>
          </reference>
        </references>
      </pivotArea>
    </format>
    <format dxfId="2815">
      <pivotArea dataOnly="0" labelOnly="1" outline="0" fieldPosition="0">
        <references count="7">
          <reference field="1" count="1" selected="0">
            <x v="28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322"/>
          </reference>
          <reference field="7" count="1">
            <x v="0"/>
          </reference>
        </references>
      </pivotArea>
    </format>
    <format dxfId="2814">
      <pivotArea dataOnly="0" labelOnly="1" outline="0" fieldPosition="0">
        <references count="7">
          <reference field="1" count="1" selected="0">
            <x v="33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1"/>
          </reference>
          <reference field="6" count="1" selected="0">
            <x v="188"/>
          </reference>
          <reference field="7" count="1">
            <x v="1"/>
          </reference>
        </references>
      </pivotArea>
    </format>
    <format dxfId="2813">
      <pivotArea dataOnly="0" labelOnly="1" outline="0" fieldPosition="0">
        <references count="7">
          <reference field="1" count="1" selected="0">
            <x v="337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5"/>
          </reference>
          <reference field="6" count="1" selected="0">
            <x v="408"/>
          </reference>
          <reference field="7" count="1">
            <x v="2"/>
          </reference>
        </references>
      </pivotArea>
    </format>
    <format dxfId="2812">
      <pivotArea dataOnly="0" labelOnly="1" outline="0" fieldPosition="0">
        <references count="7">
          <reference field="1" count="1" selected="0">
            <x v="33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9"/>
          </reference>
          <reference field="6" count="1" selected="0">
            <x v="421"/>
          </reference>
          <reference field="7" count="1">
            <x v="0"/>
          </reference>
        </references>
      </pivotArea>
    </format>
    <format dxfId="2811">
      <pivotArea dataOnly="0" labelOnly="1" outline="0" fieldPosition="0">
        <references count="7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6"/>
          </reference>
          <reference field="6" count="1" selected="0">
            <x v="37"/>
          </reference>
          <reference field="7" count="1">
            <x v="1"/>
          </reference>
        </references>
      </pivotArea>
    </format>
    <format dxfId="2810">
      <pivotArea dataOnly="0" labelOnly="1" outline="0" fieldPosition="0">
        <references count="7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10"/>
          </reference>
          <reference field="6" count="1" selected="0">
            <x v="0"/>
          </reference>
          <reference field="7" count="1">
            <x v="0"/>
          </reference>
        </references>
      </pivotArea>
    </format>
    <format dxfId="2809">
      <pivotArea dataOnly="0" labelOnly="1" outline="0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808">
      <pivotArea dataOnly="0" labelOnly="1" outline="0" fieldPosition="0">
        <references count="8">
          <reference field="1" count="1" selected="0">
            <x v="1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807">
      <pivotArea dataOnly="0" labelOnly="1" outline="0" fieldPosition="0">
        <references count="8">
          <reference field="1" count="1" selected="0">
            <x v="1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5"/>
          </reference>
          <reference field="5" count="1" selected="0">
            <x v="1"/>
          </reference>
          <reference field="6" count="1" selected="0">
            <x v="31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806">
      <pivotArea dataOnly="0" labelOnly="1" outline="0" fieldPosition="0">
        <references count="8"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8"/>
          </reference>
          <reference field="6" count="1" selected="0">
            <x v="33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805">
      <pivotArea dataOnly="0" labelOnly="1" outline="0" fieldPosition="0">
        <references count="8">
          <reference field="1" count="1" selected="0">
            <x v="2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0"/>
          </reference>
          <reference field="6" count="1" selected="0">
            <x v="435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804">
      <pivotArea dataOnly="0" labelOnly="1" outline="0" fieldPosition="0">
        <references count="8">
          <reference field="1" count="1" selected="0">
            <x v="3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4"/>
          </reference>
          <reference field="5" count="1" selected="0">
            <x v="5"/>
          </reference>
          <reference field="6" count="1" selected="0">
            <x v="227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803">
      <pivotArea dataOnly="0" labelOnly="1" outline="0" fieldPosition="0">
        <references count="8">
          <reference field="1" count="1" selected="0">
            <x v="4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8"/>
          </reference>
          <reference field="6" count="1" selected="0">
            <x v="568"/>
          </reference>
          <reference field="7" count="1" selected="0">
            <x v="2"/>
          </reference>
          <reference field="8" count="1">
            <x v="1"/>
          </reference>
        </references>
      </pivotArea>
    </format>
    <format dxfId="2802">
      <pivotArea dataOnly="0" labelOnly="1" outline="0" fieldPosition="0">
        <references count="8">
          <reference field="1" count="1" selected="0">
            <x v="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2"/>
          </reference>
          <reference field="8" count="1">
            <x v="0"/>
          </reference>
        </references>
      </pivotArea>
    </format>
    <format dxfId="2801">
      <pivotArea dataOnly="0" labelOnly="1" outline="0" fieldPosition="0">
        <references count="8">
          <reference field="1" count="1" selected="0">
            <x v="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800">
      <pivotArea dataOnly="0" labelOnly="1" outline="0" fieldPosition="0">
        <references count="8">
          <reference field="1" count="1" selected="0">
            <x v="5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799">
      <pivotArea dataOnly="0" labelOnly="1" outline="0" fieldPosition="0">
        <references count="8">
          <reference field="1" count="1" selected="0">
            <x v="5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1"/>
          </reference>
          <reference field="6" count="1" selected="0">
            <x v="183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98">
      <pivotArea dataOnly="0" labelOnly="1" outline="0" fieldPosition="0">
        <references count="8">
          <reference field="1" count="1" selected="0">
            <x v="5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797">
      <pivotArea dataOnly="0" labelOnly="1" outline="0" fieldPosition="0">
        <references count="8">
          <reference field="1" count="1" selected="0">
            <x v="6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364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96">
      <pivotArea dataOnly="0" labelOnly="1" outline="0" fieldPosition="0">
        <references count="8">
          <reference field="1" count="1" selected="0">
            <x v="7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795">
      <pivotArea dataOnly="0" labelOnly="1" outline="0" fieldPosition="0">
        <references count="8">
          <reference field="1" count="1" selected="0">
            <x v="7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94">
      <pivotArea dataOnly="0" labelOnly="1" outline="0" fieldPosition="0">
        <references count="8">
          <reference field="1" count="1" selected="0">
            <x v="7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9"/>
          </reference>
          <reference field="6" count="1" selected="0">
            <x v="489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793">
      <pivotArea dataOnly="0" labelOnly="1" outline="0" fieldPosition="0">
        <references count="8">
          <reference field="1" count="1" selected="0">
            <x v="7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3"/>
          </reference>
          <reference field="6" count="1" selected="0">
            <x v="278"/>
          </reference>
          <reference field="7" count="1" selected="0">
            <x v="2"/>
          </reference>
          <reference field="8" count="1">
            <x v="1"/>
          </reference>
        </references>
      </pivotArea>
    </format>
    <format dxfId="2792">
      <pivotArea dataOnly="0" labelOnly="1" outline="0" fieldPosition="0">
        <references count="8">
          <reference field="1" count="1" selected="0">
            <x v="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3"/>
          </reference>
          <reference field="5" count="1" selected="0">
            <x v="7"/>
          </reference>
          <reference field="6" count="1" selected="0">
            <x v="386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791">
      <pivotArea dataOnly="0" labelOnly="1" outline="0" fieldPosition="0">
        <references count="8">
          <reference field="1" count="1" selected="0">
            <x v="8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6"/>
          </reference>
          <reference field="6" count="1" selected="0">
            <x v="48"/>
          </reference>
          <reference field="7" count="1" selected="0">
            <x v="2"/>
          </reference>
          <reference field="8" count="1">
            <x v="1"/>
          </reference>
        </references>
      </pivotArea>
    </format>
    <format dxfId="2790">
      <pivotArea dataOnly="0" labelOnly="1" outline="0" fieldPosition="0">
        <references count="8">
          <reference field="1" count="1" selected="0">
            <x v="8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5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789">
      <pivotArea dataOnly="0" labelOnly="1" outline="0" fieldPosition="0">
        <references count="8">
          <reference field="1" count="1" selected="0">
            <x v="9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4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2"/>
          </reference>
          <reference field="8" count="1">
            <x v="1"/>
          </reference>
        </references>
      </pivotArea>
    </format>
    <format dxfId="2788">
      <pivotArea dataOnly="0" labelOnly="1" outline="0" fieldPosition="0">
        <references count="8">
          <reference field="1" count="1" selected="0">
            <x v="9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2787">
      <pivotArea dataOnly="0" labelOnly="1" outline="0" fieldPosition="0">
        <references count="8">
          <reference field="1" count="1" selected="0">
            <x v="9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518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86">
      <pivotArea dataOnly="0" labelOnly="1" outline="0" fieldPosition="0">
        <references count="8">
          <reference field="1" count="1" selected="0">
            <x v="10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5"/>
          </reference>
          <reference field="5" count="1" selected="0">
            <x v="5"/>
          </reference>
          <reference field="6" count="1" selected="0">
            <x v="268"/>
          </reference>
          <reference field="7" count="1" selected="0">
            <x v="2"/>
          </reference>
          <reference field="8" count="1">
            <x v="0"/>
          </reference>
        </references>
      </pivotArea>
    </format>
    <format dxfId="2785">
      <pivotArea dataOnly="0" labelOnly="1" outline="0" fieldPosition="0">
        <references count="8">
          <reference field="1" count="1" selected="0">
            <x v="10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84">
      <pivotArea dataOnly="0" labelOnly="1" outline="0" fieldPosition="0">
        <references count="8">
          <reference field="1" count="1" selected="0">
            <x v="10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1"/>
          </reference>
          <reference field="6" count="1" selected="0">
            <x v="148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783">
      <pivotArea dataOnly="0" labelOnly="1" outline="0" fieldPosition="0">
        <references count="8">
          <reference field="1" count="1" selected="0">
            <x v="107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0"/>
          </reference>
          <reference field="6" count="1" selected="0">
            <x v="538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82">
      <pivotArea dataOnly="0" labelOnly="1" outline="0" fieldPosition="0">
        <references count="8">
          <reference field="1" count="1" selected="0">
            <x v="10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1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781">
      <pivotArea dataOnly="0" labelOnly="1" outline="0" fieldPosition="0">
        <references count="8">
          <reference field="1" count="1" selected="0">
            <x v="11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3"/>
          </reference>
          <reference field="6" count="1" selected="0">
            <x v="545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80">
      <pivotArea dataOnly="0" labelOnly="1" outline="0" fieldPosition="0">
        <references count="8">
          <reference field="1" count="1" selected="0">
            <x v="11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1"/>
          </reference>
          <reference field="6" count="1" selected="0">
            <x v="391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2779">
      <pivotArea dataOnly="0" labelOnly="1" outline="0" fieldPosition="0">
        <references count="8">
          <reference field="1" count="1" selected="0">
            <x v="11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7"/>
          </reference>
          <reference field="5" count="1" selected="0">
            <x v="6"/>
          </reference>
          <reference field="6" count="1" selected="0">
            <x v="276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78">
      <pivotArea dataOnly="0" labelOnly="1" outline="0" fieldPosition="0">
        <references count="8">
          <reference field="1" count="1" selected="0">
            <x v="12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 selected="0">
            <x v="552"/>
          </reference>
          <reference field="7" count="1" selected="0">
            <x v="2"/>
          </reference>
          <reference field="8" count="1">
            <x v="0"/>
          </reference>
        </references>
      </pivotArea>
    </format>
    <format dxfId="2777">
      <pivotArea dataOnly="0" labelOnly="1" outline="0" fieldPosition="0">
        <references count="8">
          <reference field="1" count="1" selected="0">
            <x v="12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1">
            <x v="1"/>
          </reference>
        </references>
      </pivotArea>
    </format>
    <format dxfId="2776">
      <pivotArea dataOnly="0" labelOnly="1" outline="0" fieldPosition="0">
        <references count="8">
          <reference field="1" count="1" selected="0">
            <x v="13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775">
      <pivotArea dataOnly="0" labelOnly="1" outline="0" fieldPosition="0">
        <references count="8">
          <reference field="1" count="1" selected="0">
            <x v="13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1"/>
          </reference>
          <reference field="6" count="1" selected="0">
            <x v="143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74">
      <pivotArea dataOnly="0" labelOnly="1" outline="0" fieldPosition="0">
        <references count="8">
          <reference field="1" count="1" selected="0">
            <x v="14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215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2773">
      <pivotArea dataOnly="0" labelOnly="1" outline="0" fieldPosition="0">
        <references count="8">
          <reference field="1" count="1" selected="0">
            <x v="14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72">
      <pivotArea dataOnly="0" labelOnly="1" outline="0" fieldPosition="0">
        <references count="8">
          <reference field="1" count="1" selected="0">
            <x v="14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98"/>
          </reference>
          <reference field="7" count="1" selected="0">
            <x v="2"/>
          </reference>
          <reference field="8" count="1">
            <x v="0"/>
          </reference>
        </references>
      </pivotArea>
    </format>
    <format dxfId="2771">
      <pivotArea dataOnly="0" labelOnly="1" outline="0" fieldPosition="0">
        <references count="8">
          <reference field="1" count="1" selected="0">
            <x v="14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5"/>
          </reference>
          <reference field="5" count="1" selected="0">
            <x v="8"/>
          </reference>
          <reference field="6" count="1" selected="0">
            <x v="484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70">
      <pivotArea dataOnly="0" labelOnly="1" outline="0" fieldPosition="0">
        <references count="8">
          <reference field="1" count="1" selected="0">
            <x v="14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6"/>
          </reference>
          <reference field="6" count="1" selected="0">
            <x v="379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769">
      <pivotArea dataOnly="0" labelOnly="1" outline="0" fieldPosition="0">
        <references count="8">
          <reference field="1" count="1" selected="0">
            <x v="14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4"/>
          </reference>
          <reference field="6" count="1" selected="0">
            <x v="458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68">
      <pivotArea dataOnly="0" labelOnly="1" outline="0" fieldPosition="0">
        <references count="8">
          <reference field="1" count="1" selected="0">
            <x v="15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6"/>
          </reference>
          <reference field="6" count="1" selected="0">
            <x v="486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767">
      <pivotArea dataOnly="0" labelOnly="1" outline="0" fieldPosition="0">
        <references count="8">
          <reference field="1" count="1" selected="0">
            <x v="15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6"/>
          </reference>
          <reference field="5" count="1" selected="0">
            <x v="9"/>
          </reference>
          <reference field="6" count="1" selected="0">
            <x v="601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66">
      <pivotArea dataOnly="0" labelOnly="1" outline="0" fieldPosition="0">
        <references count="8">
          <reference field="1" count="1" selected="0">
            <x v="17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6"/>
          </reference>
          <reference field="6" count="1" selected="0">
            <x v="393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2765">
      <pivotArea dataOnly="0" labelOnly="1" outline="0" fieldPosition="0">
        <references count="8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4"/>
          </reference>
          <reference field="6" count="1" selected="0">
            <x v="7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64">
      <pivotArea dataOnly="0" labelOnly="1" outline="0" fieldPosition="0">
        <references count="8">
          <reference field="1" count="1" selected="0">
            <x v="17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2"/>
          </reference>
          <reference field="6" count="1" selected="0">
            <x v="534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763">
      <pivotArea dataOnly="0" labelOnly="1" outline="0" fieldPosition="0">
        <references count="8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62">
      <pivotArea dataOnly="0" labelOnly="1" outline="0" fieldPosition="0">
        <references count="8">
          <reference field="1" count="1" selected="0">
            <x v="18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1"/>
          </reference>
          <reference field="6" count="1" selected="0">
            <x v="308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2761">
      <pivotArea dataOnly="0" labelOnly="1" outline="0" fieldPosition="0">
        <references count="8">
          <reference field="1" count="1" selected="0">
            <x v="18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7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2"/>
          </reference>
          <reference field="8" count="1">
            <x v="1"/>
          </reference>
        </references>
      </pivotArea>
    </format>
    <format dxfId="2760">
      <pivotArea dataOnly="0" labelOnly="1" outline="0" fieldPosition="0">
        <references count="8">
          <reference field="1" count="1" selected="0">
            <x v="18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8"/>
          </reference>
          <reference field="6" count="1" selected="0">
            <x v="358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759">
      <pivotArea dataOnly="0" labelOnly="1" outline="0" fieldPosition="0">
        <references count="8">
          <reference field="1" count="1" selected="0">
            <x v="19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0"/>
          </reference>
          <reference field="5" count="1" selected="0">
            <x v="6"/>
          </reference>
          <reference field="6" count="1" selected="0">
            <x v="293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58">
      <pivotArea dataOnly="0" labelOnly="1" outline="0" fieldPosition="0">
        <references count="8">
          <reference field="1" count="1" selected="0">
            <x v="19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619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757">
      <pivotArea dataOnly="0" labelOnly="1" outline="0" fieldPosition="0">
        <references count="8">
          <reference field="1" count="1" selected="0">
            <x v="19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4"/>
          </reference>
          <reference field="6" count="1" selected="0">
            <x v="431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56">
      <pivotArea dataOnly="0" labelOnly="1" outline="0" fieldPosition="0">
        <references count="8">
          <reference field="1" count="1" selected="0">
            <x v="19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6"/>
          </reference>
          <reference field="6" count="1" selected="0">
            <x v="57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755">
      <pivotArea dataOnly="0" labelOnly="1" outline="0" fieldPosition="0">
        <references count="8">
          <reference field="1" count="1" selected="0">
            <x v="20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>
            <x v="1"/>
          </reference>
        </references>
      </pivotArea>
    </format>
    <format dxfId="2754">
      <pivotArea dataOnly="0" labelOnly="1" outline="0" fieldPosition="0">
        <references count="8">
          <reference field="1" count="1" selected="0">
            <x v="20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7"/>
          </reference>
          <reference field="6" count="1" selected="0">
            <x v="199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753">
      <pivotArea dataOnly="0" labelOnly="1" outline="0" fieldPosition="0">
        <references count="8">
          <reference field="1" count="1" selected="0">
            <x v="20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8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52">
      <pivotArea dataOnly="0" labelOnly="1" outline="0" fieldPosition="0">
        <references count="8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598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2751">
      <pivotArea dataOnly="0" labelOnly="1" outline="0" fieldPosition="0">
        <references count="8">
          <reference field="1" count="1" selected="0">
            <x v="20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200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50">
      <pivotArea dataOnly="0" labelOnly="1" outline="0" fieldPosition="0">
        <references count="8">
          <reference field="1" count="1" selected="0">
            <x v="20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6"/>
          </reference>
          <reference field="6" count="1" selected="0">
            <x v="38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749">
      <pivotArea dataOnly="0" labelOnly="1" outline="0" fieldPosition="0">
        <references count="8">
          <reference field="1" count="1" selected="0">
            <x v="21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2"/>
          </reference>
          <reference field="8" count="1">
            <x v="1"/>
          </reference>
        </references>
      </pivotArea>
    </format>
    <format dxfId="2748">
      <pivotArea dataOnly="0" labelOnly="1" outline="0" fieldPosition="0">
        <references count="8">
          <reference field="1" count="1" selected="0">
            <x v="2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5"/>
          </reference>
          <reference field="6" count="1" selected="0">
            <x v="575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747">
      <pivotArea dataOnly="0" labelOnly="1" outline="0" fieldPosition="0">
        <references count="8">
          <reference field="1" count="1" selected="0">
            <x v="21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0"/>
          </reference>
          <reference field="6" count="1" selected="0">
            <x v="427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46">
      <pivotArea dataOnly="0" labelOnly="1" outline="0" fieldPosition="0">
        <references count="8">
          <reference field="1" count="1" selected="0">
            <x v="21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3"/>
          </reference>
          <reference field="6" count="1" selected="0">
            <x v="47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745">
      <pivotArea dataOnly="0" labelOnly="1" outline="0" fieldPosition="0">
        <references count="8">
          <reference field="1" count="1" selected="0">
            <x v="21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7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2"/>
          </reference>
          <reference field="8" count="1">
            <x v="1"/>
          </reference>
        </references>
      </pivotArea>
    </format>
    <format dxfId="2744">
      <pivotArea dataOnly="0" labelOnly="1" outline="0" fieldPosition="0">
        <references count="8">
          <reference field="1" count="1" selected="0">
            <x v="22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9"/>
          </reference>
          <reference field="6" count="1" selected="0">
            <x v="302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743">
      <pivotArea dataOnly="0" labelOnly="1" outline="0" fieldPosition="0">
        <references count="8">
          <reference field="1" count="1" selected="0">
            <x v="22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5"/>
          </reference>
          <reference field="6" count="1" selected="0">
            <x v="343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42">
      <pivotArea dataOnly="0" labelOnly="1" outline="0" fieldPosition="0">
        <references count="8">
          <reference field="1" count="1" selected="0">
            <x v="23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4"/>
          </reference>
          <reference field="6" count="1" selected="0">
            <x v="163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2741">
      <pivotArea dataOnly="0" labelOnly="1" outline="0" fieldPosition="0">
        <references count="8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1">
            <x v="1"/>
          </reference>
        </references>
      </pivotArea>
    </format>
    <format dxfId="2740">
      <pivotArea dataOnly="0" labelOnly="1" outline="0" fieldPosition="0">
        <references count="8">
          <reference field="1" count="1" selected="0">
            <x v="2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8"/>
          </reference>
          <reference field="6" count="1" selected="0">
            <x v="14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2739">
      <pivotArea dataOnly="0" labelOnly="1" outline="0" fieldPosition="0">
        <references count="8">
          <reference field="1" count="1" selected="0">
            <x v="24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10"/>
          </reference>
          <reference field="6" count="1" selected="0">
            <x v="271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38">
      <pivotArea dataOnly="0" labelOnly="1" outline="0" fieldPosition="0">
        <references count="8">
          <reference field="1" count="1" selected="0">
            <x v="25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3"/>
          </reference>
          <reference field="5" count="1" selected="0">
            <x v="9"/>
          </reference>
          <reference field="6" count="1" selected="0">
            <x v="274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2737">
      <pivotArea dataOnly="0" labelOnly="1" outline="0" fieldPosition="0">
        <references count="8">
          <reference field="1" count="1" selected="0">
            <x v="25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4"/>
          </reference>
          <reference field="5" count="1" selected="0">
            <x v="0"/>
          </reference>
          <reference field="6" count="1" selected="0">
            <x v="593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36">
      <pivotArea dataOnly="0" labelOnly="1" outline="0" fieldPosition="0">
        <references count="8">
          <reference field="1" count="1" selected="0">
            <x v="26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2"/>
          </reference>
          <reference field="5" count="1" selected="0">
            <x v="9"/>
          </reference>
          <reference field="6" count="1" selected="0">
            <x v="463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735">
      <pivotArea dataOnly="0" labelOnly="1" outline="0" fieldPosition="0">
        <references count="8">
          <reference field="1" count="1" selected="0">
            <x v="26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3"/>
          </reference>
          <reference field="6" count="1" selected="0">
            <x v="155"/>
          </reference>
          <reference field="7" count="1" selected="0">
            <x v="2"/>
          </reference>
          <reference field="8" count="1">
            <x v="1"/>
          </reference>
        </references>
      </pivotArea>
    </format>
    <format dxfId="2734">
      <pivotArea dataOnly="0" labelOnly="1" outline="0" fieldPosition="0">
        <references count="8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7"/>
          </reference>
          <reference field="6" count="1" selected="0">
            <x v="173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733">
      <pivotArea dataOnly="0" labelOnly="1" outline="0" fieldPosition="0">
        <references count="8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7"/>
          </reference>
          <reference field="5" count="1" selected="0">
            <x v="8"/>
          </reference>
          <reference field="6" count="1" selected="0">
            <x v="363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32">
      <pivotArea dataOnly="0" labelOnly="1" outline="0" fieldPosition="0">
        <references count="8">
          <reference field="1" count="1" selected="0">
            <x v="27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399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2731">
      <pivotArea dataOnly="0" labelOnly="1" outline="0" fieldPosition="0">
        <references count="8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1"/>
          </reference>
          <reference field="5" count="1" selected="0">
            <x v="1"/>
          </reference>
          <reference field="6" count="1" selected="0">
            <x v="232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30">
      <pivotArea dataOnly="0" labelOnly="1" outline="0" fieldPosition="0">
        <references count="8">
          <reference field="1" count="1" selected="0">
            <x v="28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248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729">
      <pivotArea dataOnly="0" labelOnly="1" outline="0" fieldPosition="0">
        <references count="8">
          <reference field="1" count="1" selected="0">
            <x v="28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5"/>
          </reference>
          <reference field="6" count="1" selected="0">
            <x v="591"/>
          </reference>
          <reference field="7" count="1" selected="0">
            <x v="2"/>
          </reference>
          <reference field="8" count="1">
            <x v="1"/>
          </reference>
        </references>
      </pivotArea>
    </format>
    <format dxfId="2728">
      <pivotArea dataOnly="0" labelOnly="1" outline="0" fieldPosition="0">
        <references count="8">
          <reference field="1" count="1" selected="0">
            <x v="29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2"/>
          </reference>
          <reference field="6" count="1" selected="0">
            <x v="159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727">
      <pivotArea dataOnly="0" labelOnly="1" outline="0" fieldPosition="0">
        <references count="8">
          <reference field="1" count="1" selected="0">
            <x v="29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6"/>
          </reference>
          <reference field="6" count="1" selected="0">
            <x v="153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26">
      <pivotArea dataOnly="0" labelOnly="1" outline="0" fieldPosition="0">
        <references count="8">
          <reference field="1" count="1" selected="0">
            <x v="31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725">
      <pivotArea dataOnly="0" labelOnly="1" outline="0" fieldPosition="0">
        <references count="8">
          <reference field="1" count="1" selected="0">
            <x v="319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24">
      <pivotArea dataOnly="0" labelOnly="1" outline="0" fieldPosition="0">
        <references count="8">
          <reference field="1" count="1" selected="0">
            <x v="34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41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723">
      <pivotArea dataOnly="0" labelOnly="1" outline="0" fieldPosition="0">
        <references count="8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1"/>
          </reference>
          <reference field="6" count="1" selected="0">
            <x v="636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22">
      <pivotArea dataOnly="0" labelOnly="1" outline="0" fieldPosition="0">
        <references count="8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6"/>
          </reference>
          <reference field="6" count="1" selected="0">
            <x v="37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2721">
      <pivotArea dataOnly="0" labelOnly="1" outline="0" fieldPosition="0">
        <references count="8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2720">
      <pivotArea dataOnly="0" labelOnly="1" outline="0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2719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8"/>
          </reference>
          <reference field="6" count="1" selected="0">
            <x v="327"/>
          </reference>
          <reference field="7" count="1" selected="0">
            <x v="2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2718">
      <pivotArea dataOnly="0" labelOnly="1" outline="0" fieldPosition="0">
        <references count="9">
          <reference field="1" count="1" selected="0">
            <x v="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544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2717">
      <pivotArea dataOnly="0" labelOnly="1" outline="0" fieldPosition="0">
        <references count="9">
          <reference field="1" count="1" selected="0">
            <x v="1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5"/>
          </reference>
          <reference field="5" count="1" selected="0">
            <x v="1"/>
          </reference>
          <reference field="6" count="1" selected="0">
            <x v="31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2716">
      <pivotArea dataOnly="0" labelOnly="1" outline="0" fieldPosition="0">
        <references count="9"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8"/>
          </reference>
          <reference field="6" count="1" selected="0">
            <x v="33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2715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9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2714">
      <pivotArea dataOnly="0" labelOnly="1" outline="0" fieldPosition="0">
        <references count="9">
          <reference field="1" count="1" selected="0">
            <x v="2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0"/>
          </reference>
          <reference field="6" count="1" selected="0">
            <x v="435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2713">
      <pivotArea dataOnly="0" labelOnly="1" outline="0" fieldPosition="0">
        <references count="9">
          <reference field="1" count="1" selected="0">
            <x v="2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2712">
      <pivotArea dataOnly="0" labelOnly="1" outline="0" fieldPosition="0">
        <references count="9">
          <reference field="1" count="1" selected="0">
            <x v="2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9"/>
          </reference>
          <reference field="6" count="1" selected="0">
            <x v="112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2711">
      <pivotArea dataOnly="0" labelOnly="1" outline="0" fieldPosition="0">
        <references count="9">
          <reference field="1" count="1" selected="0">
            <x v="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2710">
      <pivotArea dataOnly="0" labelOnly="1" outline="0" fieldPosition="0">
        <references count="9">
          <reference field="1" count="1" selected="0">
            <x v="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2709">
      <pivotArea dataOnly="0" labelOnly="1" outline="0" fieldPosition="0">
        <references count="9">
          <reference field="1" count="1" selected="0">
            <x v="5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2708">
      <pivotArea dataOnly="0" labelOnly="1" outline="0" fieldPosition="0">
        <references count="9">
          <reference field="1" count="1" selected="0">
            <x v="5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1"/>
          </reference>
          <reference field="6" count="1" selected="0">
            <x v="183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2707">
      <pivotArea dataOnly="0" labelOnly="1" outline="0" fieldPosition="0">
        <references count="9">
          <reference field="1" count="1" selected="0">
            <x v="5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2706">
      <pivotArea dataOnly="0" labelOnly="1" outline="0" fieldPosition="0">
        <references count="9">
          <reference field="1" count="1" selected="0">
            <x v="6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564"/>
          </reference>
          <reference field="7" count="1" selected="0">
            <x v="1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2705">
      <pivotArea dataOnly="0" labelOnly="1" outline="0" fieldPosition="0">
        <references count="9">
          <reference field="1" count="1" selected="0">
            <x v="7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6"/>
          </reference>
          <reference field="5" count="1" selected="0">
            <x v="1"/>
          </reference>
          <reference field="6" count="1" selected="0">
            <x v="265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2704">
      <pivotArea dataOnly="0" labelOnly="1" outline="0" fieldPosition="0">
        <references count="9">
          <reference field="1" count="1" selected="0">
            <x v="7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2703">
      <pivotArea dataOnly="0" labelOnly="1" outline="0" fieldPosition="0">
        <references count="9">
          <reference field="1" count="1" selected="0">
            <x v="8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3"/>
          </reference>
          <reference field="6" count="1" selected="0">
            <x v="443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2702">
      <pivotArea dataOnly="0" labelOnly="1" outline="0" fieldPosition="0">
        <references count="9">
          <reference field="1" count="1" selected="0">
            <x v="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8"/>
          </reference>
          <reference field="6" count="1" selected="0">
            <x v="267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2701">
      <pivotArea dataOnly="0" labelOnly="1" outline="0" fieldPosition="0">
        <references count="9">
          <reference field="1" count="1" selected="0">
            <x v="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3"/>
          </reference>
          <reference field="5" count="1" selected="0">
            <x v="7"/>
          </reference>
          <reference field="6" count="1" selected="0">
            <x v="386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2700">
      <pivotArea dataOnly="0" labelOnly="1" outline="0" fieldPosition="0">
        <references count="9">
          <reference field="1" count="1" selected="0">
            <x v="8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606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2699">
      <pivotArea dataOnly="0" labelOnly="1" outline="0" fieldPosition="0">
        <references count="9">
          <reference field="1" count="1" selected="0">
            <x v="8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5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2698">
      <pivotArea dataOnly="0" labelOnly="1" outline="0" fieldPosition="0">
        <references count="9">
          <reference field="1" count="1" selected="0">
            <x v="8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2697">
      <pivotArea dataOnly="0" labelOnly="1" outline="0" fieldPosition="0">
        <references count="9">
          <reference field="1" count="1" selected="0">
            <x v="9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2696">
      <pivotArea dataOnly="0" labelOnly="1" outline="0" fieldPosition="0">
        <references count="9">
          <reference field="1" count="1" selected="0">
            <x v="9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3"/>
          </reference>
          <reference field="6" count="1" selected="0">
            <x v="285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2695">
      <pivotArea dataOnly="0" labelOnly="1" outline="0" fieldPosition="0">
        <references count="9">
          <reference field="1" count="1" selected="0">
            <x v="10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5"/>
          </reference>
          <reference field="5" count="1" selected="0">
            <x v="5"/>
          </reference>
          <reference field="6" count="1" selected="0">
            <x v="268"/>
          </reference>
          <reference field="7" count="1" selected="0">
            <x v="2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2694">
      <pivotArea dataOnly="0" labelOnly="1" outline="0" fieldPosition="0">
        <references count="9">
          <reference field="1" count="1" selected="0">
            <x v="10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2693">
      <pivotArea dataOnly="0" labelOnly="1" outline="0" fieldPosition="0">
        <references count="9">
          <reference field="1" count="1" selected="0">
            <x v="10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1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2692">
      <pivotArea dataOnly="0" labelOnly="1" outline="0" fieldPosition="0">
        <references count="9">
          <reference field="1" count="1" selected="0">
            <x v="11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3"/>
          </reference>
          <reference field="6" count="1" selected="0">
            <x v="545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2691">
      <pivotArea dataOnly="0" labelOnly="1" outline="0" fieldPosition="0">
        <references count="9">
          <reference field="1" count="1" selected="0">
            <x v="11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1"/>
          </reference>
          <reference field="6" count="1" selected="0">
            <x v="391"/>
          </reference>
          <reference field="7" count="1" selected="0">
            <x v="1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2690">
      <pivotArea dataOnly="0" labelOnly="1" outline="0" fieldPosition="0">
        <references count="9">
          <reference field="1" count="1" selected="0">
            <x v="1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339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2689">
      <pivotArea dataOnly="0" labelOnly="1" outline="0" fieldPosition="0">
        <references count="9">
          <reference field="1" count="1" selected="0">
            <x v="12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 selected="0">
            <x v="552"/>
          </reference>
          <reference field="7" count="1" selected="0">
            <x v="2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2688">
      <pivotArea dataOnly="0" labelOnly="1" outline="0" fieldPosition="0">
        <references count="9">
          <reference field="1" count="1" selected="0">
            <x v="12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2687">
      <pivotArea dataOnly="0" labelOnly="1" outline="0" fieldPosition="0">
        <references count="9">
          <reference field="1" count="1" selected="0">
            <x v="12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7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2686">
      <pivotArea dataOnly="0" labelOnly="1" outline="0" fieldPosition="0">
        <references count="9">
          <reference field="1" count="1" selected="0">
            <x v="13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7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2685">
      <pivotArea dataOnly="0" labelOnly="1" outline="0" fieldPosition="0">
        <references count="9">
          <reference field="1" count="1" selected="0">
            <x v="13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2684">
      <pivotArea dataOnly="0" labelOnly="1" outline="0" fieldPosition="0">
        <references count="9">
          <reference field="1" count="1" selected="0">
            <x v="13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1"/>
          </reference>
          <reference field="6" count="1" selected="0">
            <x v="143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2683">
      <pivotArea dataOnly="0" labelOnly="1" outline="0" fieldPosition="0">
        <references count="9">
          <reference field="1" count="1" selected="0">
            <x v="13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 selected="0">
            <x v="453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2682">
      <pivotArea dataOnly="0" labelOnly="1" outline="0" fieldPosition="0">
        <references count="9">
          <reference field="1" count="1" selected="0">
            <x v="14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3"/>
          </reference>
          <reference field="6" count="1" selected="0">
            <x v="102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2681">
      <pivotArea dataOnly="0" labelOnly="1" outline="0" fieldPosition="0">
        <references count="9">
          <reference field="1" count="1" selected="0">
            <x v="1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2680">
      <pivotArea dataOnly="0" labelOnly="1" outline="0" fieldPosition="0">
        <references count="9">
          <reference field="1" count="1" selected="0">
            <x v="15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6"/>
          </reference>
          <reference field="6" count="1" selected="0">
            <x v="486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2679">
      <pivotArea dataOnly="0" labelOnly="1" outline="0" fieldPosition="0">
        <references count="9">
          <reference field="1" count="1" selected="0">
            <x v="15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4"/>
          </reference>
          <reference field="6" count="1" selected="0">
            <x v="204"/>
          </reference>
          <reference field="7" count="1" selected="0">
            <x v="1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2678">
      <pivotArea dataOnly="0" labelOnly="1" outline="0" fieldPosition="0">
        <references count="9">
          <reference field="1" count="1" selected="0">
            <x v="15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7"/>
          </reference>
          <reference field="6" count="1" selected="0">
            <x v="454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2677">
      <pivotArea dataOnly="0" labelOnly="1" outline="0" fieldPosition="0">
        <references count="9">
          <reference field="1" count="1" selected="0">
            <x v="17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9"/>
          </reference>
          <reference field="6" count="1" selected="0">
            <x v="467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2676">
      <pivotArea dataOnly="0" labelOnly="1" outline="0" fieldPosition="0">
        <references count="9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4"/>
          </reference>
          <reference field="6" count="1" selected="0">
            <x v="7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2675">
      <pivotArea dataOnly="0" labelOnly="1" outline="0" fieldPosition="0">
        <references count="9">
          <reference field="1" count="1" selected="0">
            <x v="17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2"/>
          </reference>
          <reference field="6" count="1" selected="0">
            <x v="534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2674">
      <pivotArea dataOnly="0" labelOnly="1" outline="0" fieldPosition="0">
        <references count="9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2673">
      <pivotArea dataOnly="0" labelOnly="1" outline="0" fieldPosition="0">
        <references count="9">
          <reference field="1" count="1" selected="0">
            <x v="18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7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2672">
      <pivotArea dataOnly="0" labelOnly="1" outline="0" fieldPosition="0">
        <references count="9">
          <reference field="1" count="1" selected="0">
            <x v="18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9"/>
          </reference>
          <reference field="6" count="1" selected="0">
            <x v="370"/>
          </reference>
          <reference field="7" count="1" selected="0">
            <x v="1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2671">
      <pivotArea dataOnly="0" labelOnly="1" outline="0" fieldPosition="0">
        <references count="9">
          <reference field="1" count="1" selected="0">
            <x v="19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0"/>
          </reference>
          <reference field="5" count="1" selected="0">
            <x v="6"/>
          </reference>
          <reference field="6" count="1" selected="0">
            <x v="293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2670">
      <pivotArea dataOnly="0" labelOnly="1" outline="0" fieldPosition="0">
        <references count="9">
          <reference field="1" count="1" selected="0">
            <x v="19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5"/>
          </reference>
          <reference field="6" count="1" selected="0">
            <x v="445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2669">
      <pivotArea dataOnly="0" labelOnly="1" outline="0" fieldPosition="0">
        <references count="9">
          <reference field="1" count="1" selected="0">
            <x v="19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4"/>
          </reference>
          <reference field="6" count="1" selected="0">
            <x v="431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2668">
      <pivotArea dataOnly="0" labelOnly="1" outline="0" fieldPosition="0">
        <references count="9">
          <reference field="1" count="1" selected="0">
            <x v="19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6"/>
          </reference>
          <reference field="6" count="1" selected="0">
            <x v="57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2667">
      <pivotArea dataOnly="0" labelOnly="1" outline="0" fieldPosition="0">
        <references count="9">
          <reference field="1" count="1" selected="0">
            <x v="19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560"/>
          </reference>
          <reference field="7" count="1" selected="0">
            <x v="1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2666">
      <pivotArea dataOnly="0" labelOnly="1" outline="0" fieldPosition="0">
        <references count="9">
          <reference field="1" count="1" selected="0">
            <x v="20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1"/>
          </reference>
          <reference field="6" count="1" selected="0">
            <x v="133"/>
          </reference>
          <reference field="7" count="1" selected="0">
            <x v="1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2665">
      <pivotArea dataOnly="0" labelOnly="1" outline="0" fieldPosition="0">
        <references count="9">
          <reference field="1" count="1" selected="0">
            <x v="20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7"/>
          </reference>
          <reference field="6" count="1" selected="0">
            <x v="199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2664">
      <pivotArea dataOnly="0" labelOnly="1" outline="0" fieldPosition="0">
        <references count="9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6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2663">
      <pivotArea dataOnly="0" labelOnly="1" outline="0" fieldPosition="0">
        <references count="9">
          <reference field="1" count="1" selected="0">
            <x v="20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20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2662">
      <pivotArea dataOnly="0" labelOnly="1" outline="0" fieldPosition="0">
        <references count="9">
          <reference field="1" count="1" selected="0">
            <x v="20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6"/>
          </reference>
          <reference field="6" count="1" selected="0">
            <x v="38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2661">
      <pivotArea dataOnly="0" labelOnly="1" outline="0" fieldPosition="0">
        <references count="9">
          <reference field="1" count="1" selected="0">
            <x v="2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4"/>
          </reference>
          <reference field="6" count="1" selected="0">
            <x v="272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2660">
      <pivotArea dataOnly="0" labelOnly="1" outline="0" fieldPosition="0">
        <references count="9">
          <reference field="1" count="1" selected="0">
            <x v="2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5"/>
          </reference>
          <reference field="6" count="1" selected="0">
            <x v="575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2659">
      <pivotArea dataOnly="0" labelOnly="1" outline="0" fieldPosition="0">
        <references count="9">
          <reference field="1" count="1" selected="0">
            <x v="22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9"/>
          </reference>
          <reference field="6" count="1" selected="0">
            <x v="621"/>
          </reference>
          <reference field="7" count="1" selected="0">
            <x v="2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2658">
      <pivotArea dataOnly="0" labelOnly="1" outline="0" fieldPosition="0">
        <references count="9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1"/>
          </reference>
          <reference field="6" count="1" selected="0">
            <x v="529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2657">
      <pivotArea dataOnly="0" labelOnly="1" outline="0" fieldPosition="0">
        <references count="9">
          <reference field="1" count="1" selected="0">
            <x v="24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483"/>
          </reference>
          <reference field="7" count="1" selected="0">
            <x v="2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2656">
      <pivotArea dataOnly="0" labelOnly="1" outline="0" fieldPosition="0">
        <references count="9">
          <reference field="1" count="1" selected="0">
            <x v="24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2655">
      <pivotArea dataOnly="0" labelOnly="1" outline="0" fieldPosition="0">
        <references count="9">
          <reference field="1" count="1" selected="0">
            <x v="2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5"/>
          </reference>
          <reference field="6" count="1" selected="0">
            <x v="30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2654">
      <pivotArea dataOnly="0" labelOnly="1" outline="0" fieldPosition="0">
        <references count="9">
          <reference field="1" count="1" selected="0">
            <x v="2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8"/>
          </reference>
          <reference field="6" count="1" selected="0">
            <x v="14"/>
          </reference>
          <reference field="7" count="1" selected="0">
            <x v="1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2653">
      <pivotArea dataOnly="0" labelOnly="1" outline="0" fieldPosition="0">
        <references count="9">
          <reference field="1" count="1" selected="0">
            <x v="25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9"/>
          </reference>
          <reference field="6" count="1" selected="0">
            <x v="551"/>
          </reference>
          <reference field="7" count="1" selected="0">
            <x v="1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2652">
      <pivotArea dataOnly="0" labelOnly="1" outline="0" fieldPosition="0">
        <references count="9">
          <reference field="1" count="1" selected="0">
            <x v="25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4"/>
          </reference>
          <reference field="5" count="1" selected="0">
            <x v="0"/>
          </reference>
          <reference field="6" count="1" selected="0">
            <x v="593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2651">
      <pivotArea dataOnly="0" labelOnly="1" outline="0" fieldPosition="0">
        <references count="9">
          <reference field="1" count="1" selected="0">
            <x v="26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2650">
      <pivotArea dataOnly="0" labelOnly="1" outline="0" fieldPosition="0">
        <references count="9">
          <reference field="1" count="1" selected="0">
            <x v="26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6"/>
          </reference>
          <reference field="6" count="1" selected="0">
            <x v="508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2649">
      <pivotArea dataOnly="0" labelOnly="1" outline="0" fieldPosition="0">
        <references count="9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7"/>
          </reference>
          <reference field="6" count="1" selected="0">
            <x v="173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2648">
      <pivotArea dataOnly="0" labelOnly="1" outline="0" fieldPosition="0">
        <references count="9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7"/>
          </reference>
          <reference field="5" count="1" selected="0">
            <x v="8"/>
          </reference>
          <reference field="6" count="1" selected="0">
            <x v="363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2647">
      <pivotArea dataOnly="0" labelOnly="1" outline="0" fieldPosition="0">
        <references count="9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10"/>
          </reference>
          <reference field="6" count="1" selected="0">
            <x v="291"/>
          </reference>
          <reference field="7" count="1" selected="0">
            <x v="2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2646">
      <pivotArea dataOnly="0" labelOnly="1" outline="0" fieldPosition="0">
        <references count="9">
          <reference field="1" count="1" selected="0">
            <x v="27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3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2645">
      <pivotArea dataOnly="0" labelOnly="1" outline="0" fieldPosition="0">
        <references count="9">
          <reference field="1" count="1" selected="0">
            <x v="28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2644">
      <pivotArea dataOnly="0" labelOnly="1" outline="0" fieldPosition="0">
        <references count="9">
          <reference field="1" count="1" selected="0">
            <x v="29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2"/>
          </reference>
          <reference field="6" count="1" selected="0">
            <x v="159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2643">
      <pivotArea dataOnly="0" labelOnly="1" outline="0" fieldPosition="0">
        <references count="9">
          <reference field="1" count="1" selected="0">
            <x v="30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5"/>
          </reference>
          <reference field="5" count="1" selected="0">
            <x v="8"/>
          </reference>
          <reference field="6" count="1" selected="0">
            <x v="223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2642">
      <pivotArea dataOnly="0" labelOnly="1" outline="0" fieldPosition="0">
        <references count="9">
          <reference field="1" count="1" selected="0">
            <x v="3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2641">
      <pivotArea dataOnly="0" labelOnly="1" outline="0" fieldPosition="0">
        <references count="9">
          <reference field="1" count="1" selected="0">
            <x v="32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3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2640">
      <pivotArea dataOnly="0" labelOnly="1" outline="0" fieldPosition="0">
        <references count="9">
          <reference field="1" count="1" selected="0">
            <x v="32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5"/>
          </reference>
          <reference field="6" count="1" selected="0">
            <x v="582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2639">
      <pivotArea dataOnly="0" labelOnly="1" outline="0" fieldPosition="0">
        <references count="9">
          <reference field="1" count="1" selected="0">
            <x v="34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9"/>
          </reference>
          <reference field="6" count="1" selected="0">
            <x v="243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2638">
      <pivotArea dataOnly="0" labelOnly="1" outline="0" fieldPosition="0">
        <references count="9">
          <reference field="1" count="1" selected="0">
            <x v="34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41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2637">
      <pivotArea dataOnly="0" labelOnly="1" outline="0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84"/>
          </reference>
        </references>
      </pivotArea>
    </format>
    <format dxfId="2636">
      <pivotArea dataOnly="0" labelOnly="1" outline="0" fieldPosition="0">
        <references count="10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269"/>
          </reference>
          <reference field="7" count="1" selected="0">
            <x v="3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95"/>
          </reference>
        </references>
      </pivotArea>
    </format>
    <format dxfId="263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8"/>
          </reference>
          <reference field="6" count="1" selected="0">
            <x v="327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38"/>
          </reference>
        </references>
      </pivotArea>
    </format>
    <format dxfId="2634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54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40"/>
          </reference>
        </references>
      </pivotArea>
    </format>
    <format dxfId="2633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44"/>
          </reference>
        </references>
      </pivotArea>
    </format>
    <format dxfId="2632">
      <pivotArea dataOnly="0" labelOnly="1" outline="0" fieldPosition="0">
        <references count="10">
          <reference field="1" count="1" selected="0">
            <x v="1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5"/>
          </reference>
          <reference field="5" count="1" selected="0">
            <x v="1"/>
          </reference>
          <reference field="6" count="1" selected="0">
            <x v="3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69"/>
          </reference>
        </references>
      </pivotArea>
    </format>
    <format dxfId="2631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6"/>
          </reference>
          <reference field="6" count="1" selected="0">
            <x v="397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76"/>
          </reference>
        </references>
      </pivotArea>
    </format>
    <format dxfId="2630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4"/>
          </reference>
          <reference field="6" count="1" selected="0">
            <x v="43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06"/>
          </reference>
        </references>
      </pivotArea>
    </format>
    <format dxfId="2629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8"/>
          </reference>
          <reference field="6" count="1" selected="0">
            <x v="33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95"/>
          </reference>
        </references>
      </pivotArea>
    </format>
    <format dxfId="262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9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96"/>
          </reference>
        </references>
      </pivotArea>
    </format>
    <format dxfId="2627">
      <pivotArea dataOnly="0" labelOnly="1" outline="0" fieldPosition="0">
        <references count="10">
          <reference field="1" count="1" selected="0">
            <x v="2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0"/>
          </reference>
          <reference field="6" count="1" selected="0">
            <x v="43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45"/>
          </reference>
        </references>
      </pivotArea>
    </format>
    <format dxfId="2626">
      <pivotArea dataOnly="0" labelOnly="1" outline="0" fieldPosition="0">
        <references count="10">
          <reference field="1" count="1" selected="0">
            <x v="2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74"/>
          </reference>
        </references>
      </pivotArea>
    </format>
    <format dxfId="2625">
      <pivotArea dataOnly="0" labelOnly="1" outline="0" fieldPosition="0">
        <references count="10">
          <reference field="1" count="1" selected="0">
            <x v="2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4"/>
          </reference>
          <reference field="6" count="1" selected="0">
            <x v="47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34"/>
          </reference>
        </references>
      </pivotArea>
    </format>
    <format dxfId="2624">
      <pivotArea dataOnly="0" labelOnly="1" outline="0" fieldPosition="0">
        <references count="10">
          <reference field="1" count="1" selected="0">
            <x v="2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9"/>
          </reference>
          <reference field="6" count="1" selected="0">
            <x v="11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93"/>
          </reference>
        </references>
      </pivotArea>
    </format>
    <format dxfId="2623">
      <pivotArea dataOnly="0" labelOnly="1" outline="0" fieldPosition="0">
        <references count="10">
          <reference field="1" count="1" selected="0">
            <x v="2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10"/>
          </reference>
          <reference field="6" count="1" selected="0">
            <x v="39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2"/>
          </reference>
        </references>
      </pivotArea>
    </format>
    <format dxfId="2622">
      <pivotArea dataOnly="0" labelOnly="1" outline="0" fieldPosition="0">
        <references count="10">
          <reference field="1" count="1" selected="0">
            <x v="3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7"/>
          </reference>
          <reference field="6" count="1" selected="0">
            <x v="62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78"/>
          </reference>
        </references>
      </pivotArea>
    </format>
    <format dxfId="2621">
      <pivotArea dataOnly="0" labelOnly="1" outline="0" fieldPosition="0">
        <references count="10">
          <reference field="1" count="1" selected="0">
            <x v="3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4"/>
          </reference>
          <reference field="5" count="1" selected="0">
            <x v="5"/>
          </reference>
          <reference field="6" count="1" selected="0">
            <x v="227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6"/>
          </reference>
        </references>
      </pivotArea>
    </format>
    <format dxfId="2620">
      <pivotArea dataOnly="0" labelOnly="1" outline="0" fieldPosition="0">
        <references count="10">
          <reference field="1" count="1" selected="0">
            <x v="4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65"/>
          </reference>
        </references>
      </pivotArea>
    </format>
    <format dxfId="2619">
      <pivotArea dataOnly="0" labelOnly="1" outline="0" fieldPosition="0">
        <references count="10">
          <reference field="1" count="1" selected="0">
            <x v="4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8"/>
          </reference>
          <reference field="6" count="1" selected="0">
            <x v="568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65"/>
          </reference>
        </references>
      </pivotArea>
    </format>
    <format dxfId="2618">
      <pivotArea dataOnly="0" labelOnly="1" outline="0" fieldPosition="0">
        <references count="10">
          <reference field="1" count="1" selected="0">
            <x v="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33"/>
          </reference>
        </references>
      </pivotArea>
    </format>
    <format dxfId="2617">
      <pivotArea dataOnly="0" labelOnly="1" outline="0" fieldPosition="0">
        <references count="10">
          <reference field="1" count="1" selected="0">
            <x v="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34"/>
          </reference>
        </references>
      </pivotArea>
    </format>
    <format dxfId="2616">
      <pivotArea dataOnly="0" labelOnly="1" outline="0" fieldPosition="0">
        <references count="10">
          <reference field="1" count="1" selected="0">
            <x v="5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61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91"/>
          </reference>
        </references>
      </pivotArea>
    </format>
    <format dxfId="2615">
      <pivotArea dataOnly="0" labelOnly="1" outline="0" fieldPosition="0">
        <references count="10">
          <reference field="1" count="1" selected="0">
            <x v="5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9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0"/>
          </reference>
        </references>
      </pivotArea>
    </format>
    <format dxfId="2614">
      <pivotArea dataOnly="0" labelOnly="1" outline="0" fieldPosition="0">
        <references count="10">
          <reference field="1" count="1" selected="0">
            <x v="5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682"/>
          </reference>
        </references>
      </pivotArea>
    </format>
    <format dxfId="2613">
      <pivotArea dataOnly="0" labelOnly="1" outline="0" fieldPosition="0">
        <references count="10">
          <reference field="1" count="1" selected="0">
            <x v="5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1"/>
          </reference>
          <reference field="6" count="1" selected="0">
            <x v="124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975"/>
          </reference>
        </references>
      </pivotArea>
    </format>
    <format dxfId="2612">
      <pivotArea dataOnly="0" labelOnly="1" outline="0" fieldPosition="0">
        <references count="10">
          <reference field="1" count="1" selected="0">
            <x v="5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1"/>
          </reference>
          <reference field="6" count="1" selected="0">
            <x v="18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73"/>
          </reference>
        </references>
      </pivotArea>
    </format>
    <format dxfId="2611">
      <pivotArea dataOnly="0" labelOnly="1" outline="0" fieldPosition="0">
        <references count="10">
          <reference field="1" count="1" selected="0">
            <x v="5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33"/>
          </reference>
        </references>
      </pivotArea>
    </format>
    <format dxfId="2610">
      <pivotArea dataOnly="0" labelOnly="1" outline="0" fieldPosition="0">
        <references count="10">
          <reference field="1" count="1" selected="0">
            <x v="6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564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40"/>
          </reference>
        </references>
      </pivotArea>
    </format>
    <format dxfId="2609">
      <pivotArea dataOnly="0" labelOnly="1" outline="0" fieldPosition="0">
        <references count="10">
          <reference field="1" count="1" selected="0">
            <x v="6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36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65"/>
          </reference>
        </references>
      </pivotArea>
    </format>
    <format dxfId="2608">
      <pivotArea dataOnly="0" labelOnly="1" outline="0" fieldPosition="0">
        <references count="10">
          <reference field="1" count="1" selected="0">
            <x v="6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2"/>
          </reference>
          <reference field="6" count="1" selected="0">
            <x v="17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51"/>
          </reference>
        </references>
      </pivotArea>
    </format>
    <format dxfId="2607">
      <pivotArea dataOnly="0" labelOnly="1" outline="0" fieldPosition="0">
        <references count="10">
          <reference field="1" count="1" selected="0">
            <x v="6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8"/>
          </reference>
          <reference field="6" count="1" selected="0">
            <x v="20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81"/>
          </reference>
        </references>
      </pivotArea>
    </format>
    <format dxfId="2606">
      <pivotArea dataOnly="0" labelOnly="1" outline="0" fieldPosition="0">
        <references count="10">
          <reference field="1" count="1" selected="0">
            <x v="7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6"/>
          </reference>
          <reference field="5" count="1" selected="0">
            <x v="4"/>
          </reference>
          <reference field="6" count="1" selected="0">
            <x v="128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31"/>
          </reference>
        </references>
      </pivotArea>
    </format>
    <format dxfId="2605">
      <pivotArea dataOnly="0" labelOnly="1" outline="0" fieldPosition="0">
        <references count="10">
          <reference field="1" count="1" selected="0">
            <x v="7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60"/>
          </reference>
        </references>
      </pivotArea>
    </format>
    <format dxfId="2604">
      <pivotArea dataOnly="0" labelOnly="1" outline="0" fieldPosition="0">
        <references count="10">
          <reference field="1" count="1" selected="0">
            <x v="7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6"/>
          </reference>
          <reference field="5" count="1" selected="0">
            <x v="1"/>
          </reference>
          <reference field="6" count="1" selected="0">
            <x v="265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128"/>
          </reference>
        </references>
      </pivotArea>
    </format>
    <format dxfId="2603">
      <pivotArea dataOnly="0" labelOnly="1" outline="0" fieldPosition="0">
        <references count="10">
          <reference field="1" count="1" selected="0">
            <x v="7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55"/>
          </reference>
        </references>
      </pivotArea>
    </format>
    <format dxfId="2602">
      <pivotArea dataOnly="0" labelOnly="1" outline="0" fieldPosition="0">
        <references count="10">
          <reference field="1" count="1" selected="0">
            <x v="7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7"/>
          </reference>
          <reference field="6" count="1" selected="0">
            <x v="24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7"/>
          </reference>
        </references>
      </pivotArea>
    </format>
    <format dxfId="2601">
      <pivotArea dataOnly="0" labelOnly="1" outline="0" fieldPosition="0">
        <references count="10">
          <reference field="1" count="1" selected="0">
            <x v="7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9"/>
          </reference>
          <reference field="6" count="1" selected="0">
            <x v="48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61"/>
          </reference>
        </references>
      </pivotArea>
    </format>
    <format dxfId="2600">
      <pivotArea dataOnly="0" labelOnly="1" outline="0" fieldPosition="0">
        <references count="10">
          <reference field="1" count="1" selected="0">
            <x v="7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3"/>
          </reference>
          <reference field="6" count="1" selected="0">
            <x v="278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68"/>
          </reference>
        </references>
      </pivotArea>
    </format>
    <format dxfId="2599">
      <pivotArea dataOnly="0" labelOnly="1" outline="0" fieldPosition="0">
        <references count="10">
          <reference field="1" count="1" selected="0">
            <x v="8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3"/>
          </reference>
          <reference field="6" count="1" selected="0">
            <x v="44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6"/>
          </reference>
        </references>
      </pivotArea>
    </format>
    <format dxfId="2598">
      <pivotArea dataOnly="0" labelOnly="1" outline="0" fieldPosition="0">
        <references count="10">
          <reference field="1" count="1" selected="0">
            <x v="8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1"/>
          </reference>
          <reference field="6" count="1" selected="0">
            <x v="191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02"/>
          </reference>
        </references>
      </pivotArea>
    </format>
    <format dxfId="2597">
      <pivotArea dataOnly="0" labelOnly="1" outline="0" fieldPosition="0">
        <references count="10">
          <reference field="1" count="1" selected="0">
            <x v="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8"/>
          </reference>
          <reference field="6" count="1" selected="0">
            <x v="26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84"/>
          </reference>
        </references>
      </pivotArea>
    </format>
    <format dxfId="2596">
      <pivotArea dataOnly="0" labelOnly="1" outline="0" fieldPosition="0">
        <references count="10">
          <reference field="1" count="1" selected="0">
            <x v="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3"/>
          </reference>
          <reference field="5" count="1" selected="0">
            <x v="7"/>
          </reference>
          <reference field="6" count="1" selected="0">
            <x v="386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874"/>
          </reference>
        </references>
      </pivotArea>
    </format>
    <format dxfId="2595">
      <pivotArea dataOnly="0" labelOnly="1" outline="0" fieldPosition="0">
        <references count="10">
          <reference field="1" count="1" selected="0">
            <x v="8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6"/>
          </reference>
          <reference field="6" count="1" selected="0">
            <x v="48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21"/>
          </reference>
        </references>
      </pivotArea>
    </format>
    <format dxfId="2594">
      <pivotArea dataOnly="0" labelOnly="1" outline="0" fieldPosition="0">
        <references count="10">
          <reference field="1" count="1" selected="0">
            <x v="8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60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23"/>
          </reference>
        </references>
      </pivotArea>
    </format>
    <format dxfId="2593">
      <pivotArea dataOnly="0" labelOnly="1" outline="0" fieldPosition="0">
        <references count="10">
          <reference field="1" count="1" selected="0">
            <x v="8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5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2"/>
          </reference>
        </references>
      </pivotArea>
    </format>
    <format dxfId="2592">
      <pivotArea dataOnly="0" labelOnly="1" outline="0" fieldPosition="0">
        <references count="10">
          <reference field="1" count="1" selected="0">
            <x v="8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01"/>
          </reference>
        </references>
      </pivotArea>
    </format>
    <format dxfId="2591">
      <pivotArea dataOnly="0" labelOnly="1" outline="0" fieldPosition="0">
        <references count="10">
          <reference field="1" count="1" selected="0">
            <x v="9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157"/>
          </reference>
        </references>
      </pivotArea>
    </format>
    <format dxfId="2590">
      <pivotArea dataOnly="0" labelOnly="1" outline="0" fieldPosition="0">
        <references count="10">
          <reference field="1" count="1" selected="0">
            <x v="9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3"/>
          </reference>
          <reference field="6" count="1" selected="0">
            <x v="285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29"/>
          </reference>
        </references>
      </pivotArea>
    </format>
    <format dxfId="2589">
      <pivotArea dataOnly="0" labelOnly="1" outline="0" fieldPosition="0">
        <references count="10">
          <reference field="1" count="1" selected="0">
            <x v="9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4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28"/>
          </reference>
        </references>
      </pivotArea>
    </format>
    <format dxfId="2588">
      <pivotArea dataOnly="0" labelOnly="1" outline="0" fieldPosition="0">
        <references count="10">
          <reference field="1" count="1" selected="0">
            <x v="9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"/>
          </reference>
        </references>
      </pivotArea>
    </format>
    <format dxfId="2587">
      <pivotArea dataOnly="0" labelOnly="1" outline="0" fieldPosition="0">
        <references count="10">
          <reference field="1" count="1" selected="0">
            <x v="9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51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01"/>
          </reference>
        </references>
      </pivotArea>
    </format>
    <format dxfId="2586">
      <pivotArea dataOnly="0" labelOnly="1" outline="0" fieldPosition="0">
        <references count="10">
          <reference field="1" count="1" selected="0">
            <x v="10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5"/>
          </reference>
          <reference field="5" count="1" selected="0">
            <x v="5"/>
          </reference>
          <reference field="6" count="1" selected="0">
            <x v="268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99"/>
          </reference>
        </references>
      </pivotArea>
    </format>
    <format dxfId="2585">
      <pivotArea dataOnly="0" labelOnly="1" outline="0" fieldPosition="0">
        <references count="10">
          <reference field="1" count="1" selected="0">
            <x v="10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63"/>
          </reference>
        </references>
      </pivotArea>
    </format>
    <format dxfId="2584">
      <pivotArea dataOnly="0" labelOnly="1" outline="0" fieldPosition="0">
        <references count="10">
          <reference field="1" count="1" selected="0">
            <x v="10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5"/>
          </reference>
          <reference field="6" count="1" selected="0">
            <x v="44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66"/>
          </reference>
        </references>
      </pivotArea>
    </format>
    <format dxfId="2583">
      <pivotArea dataOnly="0" labelOnly="1" outline="0" fieldPosition="0">
        <references count="10">
          <reference field="1" count="1" selected="0">
            <x v="10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1"/>
          </reference>
          <reference field="6" count="1" selected="0">
            <x v="14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78"/>
          </reference>
        </references>
      </pivotArea>
    </format>
    <format dxfId="2582">
      <pivotArea dataOnly="0" labelOnly="1" outline="0" fieldPosition="0">
        <references count="10">
          <reference field="1" count="1" selected="0">
            <x v="107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0"/>
          </reference>
          <reference field="6" count="1" selected="0">
            <x v="53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05"/>
          </reference>
        </references>
      </pivotArea>
    </format>
    <format dxfId="2581">
      <pivotArea dataOnly="0" labelOnly="1" outline="0" fieldPosition="0">
        <references count="10">
          <reference field="1" count="1" selected="0">
            <x v="10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1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76"/>
          </reference>
        </references>
      </pivotArea>
    </format>
    <format dxfId="2580">
      <pivotArea dataOnly="0" labelOnly="1" outline="0" fieldPosition="0">
        <references count="10">
          <reference field="1" count="1" selected="0">
            <x v="11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3"/>
          </reference>
          <reference field="6" count="1" selected="0">
            <x v="54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95"/>
          </reference>
        </references>
      </pivotArea>
    </format>
    <format dxfId="2579">
      <pivotArea dataOnly="0" labelOnly="1" outline="0" fieldPosition="0">
        <references count="10">
          <reference field="1" count="1" selected="0">
            <x v="11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1"/>
          </reference>
          <reference field="6" count="1" selected="0">
            <x v="391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1"/>
          </reference>
        </references>
      </pivotArea>
    </format>
    <format dxfId="2578">
      <pivotArea dataOnly="0" labelOnly="1" outline="0" fieldPosition="0">
        <references count="10">
          <reference field="1" count="1" selected="0">
            <x v="1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33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511"/>
          </reference>
        </references>
      </pivotArea>
    </format>
    <format dxfId="2577">
      <pivotArea dataOnly="0" labelOnly="1" outline="0" fieldPosition="0">
        <references count="10">
          <reference field="1" count="1" selected="0">
            <x v="11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7"/>
          </reference>
          <reference field="5" count="1" selected="0">
            <x v="6"/>
          </reference>
          <reference field="6" count="1" selected="0">
            <x v="27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77"/>
          </reference>
        </references>
      </pivotArea>
    </format>
    <format dxfId="2576">
      <pivotArea dataOnly="0" labelOnly="1" outline="0" fieldPosition="0">
        <references count="10">
          <reference field="1" count="1" selected="0">
            <x v="11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3"/>
          </reference>
          <reference field="5" count="1" selected="0">
            <x v="8"/>
          </reference>
          <reference field="6" count="1" selected="0">
            <x v="24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77"/>
          </reference>
        </references>
      </pivotArea>
    </format>
    <format dxfId="2575">
      <pivotArea dataOnly="0" labelOnly="1" outline="0" fieldPosition="0">
        <references count="10">
          <reference field="1" count="1" selected="0">
            <x v="11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2"/>
          </reference>
          <reference field="6" count="1" selected="0">
            <x v="63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61"/>
          </reference>
        </references>
      </pivotArea>
    </format>
    <format dxfId="2574">
      <pivotArea dataOnly="0" labelOnly="1" outline="0" fieldPosition="0">
        <references count="10">
          <reference field="1" count="1" selected="0">
            <x v="12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4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91"/>
          </reference>
        </references>
      </pivotArea>
    </format>
    <format dxfId="2573">
      <pivotArea dataOnly="0" labelOnly="1" outline="0" fieldPosition="0">
        <references count="10">
          <reference field="1" count="1" selected="0">
            <x v="12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 selected="0">
            <x v="552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945"/>
          </reference>
        </references>
      </pivotArea>
    </format>
    <format dxfId="2572">
      <pivotArea dataOnly="0" labelOnly="1" outline="0" fieldPosition="0">
        <references count="10">
          <reference field="1" count="1" selected="0">
            <x v="12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03"/>
          </reference>
        </references>
      </pivotArea>
    </format>
    <format dxfId="2571">
      <pivotArea dataOnly="0" labelOnly="1" outline="0" fieldPosition="0">
        <references count="10">
          <reference field="1" count="1" selected="0">
            <x v="12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7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51"/>
          </reference>
        </references>
      </pivotArea>
    </format>
    <format dxfId="2570">
      <pivotArea dataOnly="0" labelOnly="1" outline="0" fieldPosition="0">
        <references count="10">
          <reference field="1" count="1" selected="0">
            <x v="13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7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61"/>
          </reference>
        </references>
      </pivotArea>
    </format>
    <format dxfId="2569">
      <pivotArea dataOnly="0" labelOnly="1" outline="0" fieldPosition="0">
        <references count="10">
          <reference field="1" count="1" selected="0">
            <x v="13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3"/>
          </reference>
          <reference field="6" count="1" selected="0">
            <x v="10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42"/>
          </reference>
        </references>
      </pivotArea>
    </format>
    <format dxfId="2568">
      <pivotArea dataOnly="0" labelOnly="1" outline="0" fieldPosition="0">
        <references count="10">
          <reference field="1" count="1" selected="0">
            <x v="13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54"/>
          </reference>
        </references>
      </pivotArea>
    </format>
    <format dxfId="2567">
      <pivotArea dataOnly="0" labelOnly="1" outline="0" fieldPosition="0">
        <references count="10">
          <reference field="1" count="1" selected="0">
            <x v="13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70"/>
          </reference>
        </references>
      </pivotArea>
    </format>
    <format dxfId="2566">
      <pivotArea dataOnly="0" labelOnly="1" outline="0" fieldPosition="0">
        <references count="10">
          <reference field="1" count="1" selected="0">
            <x v="13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46"/>
          </reference>
        </references>
      </pivotArea>
    </format>
    <format dxfId="2565">
      <pivotArea dataOnly="0" labelOnly="1" outline="0" fieldPosition="0">
        <references count="10">
          <reference field="1" count="1" selected="0">
            <x v="13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1"/>
          </reference>
          <reference field="6" count="1" selected="0">
            <x v="14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03"/>
          </reference>
        </references>
      </pivotArea>
    </format>
    <format dxfId="2564">
      <pivotArea dataOnly="0" labelOnly="1" outline="0" fieldPosition="0">
        <references count="10">
          <reference field="1" count="1" selected="0">
            <x v="13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6"/>
          </reference>
          <reference field="6" count="1" selected="0">
            <x v="212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29"/>
          </reference>
        </references>
      </pivotArea>
    </format>
    <format dxfId="2563">
      <pivotArea dataOnly="0" labelOnly="1" outline="0" fieldPosition="0">
        <references count="10">
          <reference field="1" count="1" selected="0">
            <x v="13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 selected="0">
            <x v="45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14"/>
          </reference>
        </references>
      </pivotArea>
    </format>
    <format dxfId="2562">
      <pivotArea dataOnly="0" labelOnly="1" outline="0" fieldPosition="0">
        <references count="10">
          <reference field="1" count="1" selected="0">
            <x v="14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215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37"/>
          </reference>
        </references>
      </pivotArea>
    </format>
    <format dxfId="2561">
      <pivotArea dataOnly="0" labelOnly="1" outline="0" fieldPosition="0">
        <references count="10">
          <reference field="1" count="1" selected="0">
            <x v="14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3"/>
          </reference>
          <reference field="6" count="1" selected="0">
            <x v="102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76"/>
          </reference>
        </references>
      </pivotArea>
    </format>
    <format dxfId="2560">
      <pivotArea dataOnly="0" labelOnly="1" outline="0" fieldPosition="0">
        <references count="10">
          <reference field="1" count="1" selected="0">
            <x v="14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30"/>
          </reference>
        </references>
      </pivotArea>
    </format>
    <format dxfId="2559">
      <pivotArea dataOnly="0" labelOnly="1" outline="0" fieldPosition="0">
        <references count="10">
          <reference field="1" count="1" selected="0">
            <x v="14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4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20"/>
          </reference>
        </references>
      </pivotArea>
    </format>
    <format dxfId="2558">
      <pivotArea dataOnly="0" labelOnly="1" outline="0" fieldPosition="0">
        <references count="10">
          <reference field="1" count="1" selected="0">
            <x v="14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98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09"/>
          </reference>
        </references>
      </pivotArea>
    </format>
    <format dxfId="2557">
      <pivotArea dataOnly="0" labelOnly="1" outline="0" fieldPosition="0">
        <references count="10">
          <reference field="1" count="1" selected="0">
            <x v="14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5"/>
          </reference>
          <reference field="5" count="1" selected="0">
            <x v="8"/>
          </reference>
          <reference field="6" count="1" selected="0">
            <x v="48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50"/>
          </reference>
        </references>
      </pivotArea>
    </format>
    <format dxfId="2556">
      <pivotArea dataOnly="0" labelOnly="1" outline="0" fieldPosition="0">
        <references count="10">
          <reference field="1" count="1" selected="0">
            <x v="14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6"/>
          </reference>
          <reference field="6" count="1" selected="0">
            <x v="37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325"/>
          </reference>
        </references>
      </pivotArea>
    </format>
    <format dxfId="2555">
      <pivotArea dataOnly="0" labelOnly="1" outline="0" fieldPosition="0">
        <references count="10">
          <reference field="1" count="1" selected="0">
            <x v="14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4"/>
          </reference>
          <reference field="6" count="1" selected="0">
            <x v="45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43"/>
          </reference>
        </references>
      </pivotArea>
    </format>
    <format dxfId="2554">
      <pivotArea dataOnly="0" labelOnly="1" outline="0" fieldPosition="0">
        <references count="10">
          <reference field="1" count="1" selected="0">
            <x v="149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4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57"/>
          </reference>
        </references>
      </pivotArea>
    </format>
    <format dxfId="2553">
      <pivotArea dataOnly="0" labelOnly="1" outline="0" fieldPosition="0">
        <references count="10">
          <reference field="1" count="1" selected="0">
            <x v="15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9"/>
          </reference>
          <reference field="5" count="1" selected="0">
            <x v="1"/>
          </reference>
          <reference field="6" count="1" selected="0">
            <x v="45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10"/>
          </reference>
        </references>
      </pivotArea>
    </format>
    <format dxfId="2552">
      <pivotArea dataOnly="0" labelOnly="1" outline="0" fieldPosition="0">
        <references count="10">
          <reference field="1" count="1" selected="0">
            <x v="1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03"/>
          </reference>
        </references>
      </pivotArea>
    </format>
    <format dxfId="2551">
      <pivotArea dataOnly="0" labelOnly="1" outline="0" fieldPosition="0">
        <references count="10">
          <reference field="1" count="1" selected="0">
            <x v="15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0"/>
          </reference>
          <reference field="5" count="1" selected="0">
            <x v="3"/>
          </reference>
          <reference field="6" count="1" selected="0">
            <x v="46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45"/>
          </reference>
        </references>
      </pivotArea>
    </format>
    <format dxfId="2550">
      <pivotArea dataOnly="0" labelOnly="1" outline="0" fieldPosition="0">
        <references count="10">
          <reference field="1" count="1" selected="0">
            <x v="15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6"/>
          </reference>
          <reference field="6" count="1" selected="0">
            <x v="486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80"/>
          </reference>
        </references>
      </pivotArea>
    </format>
    <format dxfId="2549">
      <pivotArea dataOnly="0" labelOnly="1" outline="0" fieldPosition="0">
        <references count="10">
          <reference field="1" count="1" selected="0">
            <x v="15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6"/>
          </reference>
          <reference field="5" count="1" selected="0">
            <x v="9"/>
          </reference>
          <reference field="6" count="1" selected="0">
            <x v="60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84"/>
          </reference>
        </references>
      </pivotArea>
    </format>
    <format dxfId="2548">
      <pivotArea dataOnly="0" labelOnly="1" outline="0" fieldPosition="0">
        <references count="10">
          <reference field="1" count="1" selected="0">
            <x v="15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1"/>
          </reference>
          <reference field="5" count="1" selected="0">
            <x v="7"/>
          </reference>
          <reference field="6" count="1" selected="0">
            <x v="28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00"/>
          </reference>
        </references>
      </pivotArea>
    </format>
    <format dxfId="2547">
      <pivotArea dataOnly="0" labelOnly="1" outline="0" fieldPosition="0">
        <references count="10">
          <reference field="1" count="1" selected="0">
            <x v="15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4"/>
          </reference>
          <reference field="6" count="1" selected="0">
            <x v="204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60"/>
          </reference>
        </references>
      </pivotArea>
    </format>
    <format dxfId="2546">
      <pivotArea dataOnly="0" labelOnly="1" outline="0" fieldPosition="0">
        <references count="10">
          <reference field="1" count="1" selected="0">
            <x v="15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7"/>
          </reference>
          <reference field="6" count="1" selected="0">
            <x v="45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98"/>
          </reference>
        </references>
      </pivotArea>
    </format>
    <format dxfId="2545">
      <pivotArea dataOnly="0" labelOnly="1" outline="0" fieldPosition="0">
        <references count="10">
          <reference field="1" count="1" selected="0">
            <x v="15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9"/>
          </reference>
          <reference field="5" count="1" selected="0">
            <x v="0"/>
          </reference>
          <reference field="6" count="1" selected="0">
            <x v="52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31"/>
          </reference>
        </references>
      </pivotArea>
    </format>
    <format dxfId="2544">
      <pivotArea dataOnly="0" labelOnly="1" outline="0" fieldPosition="0">
        <references count="10">
          <reference field="1" count="1" selected="0">
            <x v="16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7"/>
          </reference>
          <reference field="6" count="1" selected="0">
            <x v="401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5"/>
          </reference>
        </references>
      </pivotArea>
    </format>
    <format dxfId="2543">
      <pivotArea dataOnly="0" labelOnly="1" outline="0" fieldPosition="0">
        <references count="10">
          <reference field="1" count="1" selected="0">
            <x v="16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10"/>
          </reference>
          <reference field="6" count="1" selected="0">
            <x v="34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68"/>
          </reference>
        </references>
      </pivotArea>
    </format>
    <format dxfId="2542">
      <pivotArea dataOnly="0" labelOnly="1" outline="0" fieldPosition="0">
        <references count="10">
          <reference field="1" count="1" selected="0">
            <x v="16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1"/>
          </reference>
          <reference field="6" count="1" selected="0">
            <x v="60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42"/>
          </reference>
        </references>
      </pivotArea>
    </format>
    <format dxfId="2541">
      <pivotArea dataOnly="0" labelOnly="1" outline="0" fieldPosition="0">
        <references count="10">
          <reference field="1" count="1" selected="0">
            <x v="1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2"/>
          </reference>
          <reference field="5" count="1" selected="0">
            <x v="6"/>
          </reference>
          <reference field="6" count="1" selected="0">
            <x v="253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95"/>
          </reference>
        </references>
      </pivotArea>
    </format>
    <format dxfId="2540">
      <pivotArea dataOnly="0" labelOnly="1" outline="0" fieldPosition="0">
        <references count="10">
          <reference field="1" count="1" selected="0">
            <x v="17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9"/>
          </reference>
          <reference field="6" count="1" selected="0">
            <x v="46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87"/>
          </reference>
        </references>
      </pivotArea>
    </format>
    <format dxfId="2539">
      <pivotArea dataOnly="0" labelOnly="1" outline="0" fieldPosition="0">
        <references count="10">
          <reference field="1" count="1" selected="0">
            <x v="17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6"/>
          </reference>
          <reference field="6" count="1" selected="0">
            <x v="393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23"/>
          </reference>
        </references>
      </pivotArea>
    </format>
    <format dxfId="2538">
      <pivotArea dataOnly="0" labelOnly="1" outline="0" fieldPosition="0">
        <references count="10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4"/>
          </reference>
          <reference field="6" count="1" selected="0">
            <x v="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89"/>
          </reference>
        </references>
      </pivotArea>
    </format>
    <format dxfId="2537">
      <pivotArea dataOnly="0" labelOnly="1" outline="0" fieldPosition="0">
        <references count="10">
          <reference field="1" count="1" selected="0">
            <x v="17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2"/>
          </reference>
          <reference field="6" count="1" selected="0">
            <x v="534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14"/>
          </reference>
        </references>
      </pivotArea>
    </format>
    <format dxfId="2536">
      <pivotArea dataOnly="0" labelOnly="1" outline="0" fieldPosition="0">
        <references count="10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12"/>
          </reference>
        </references>
      </pivotArea>
    </format>
    <format dxfId="2535">
      <pivotArea dataOnly="0" labelOnly="1" outline="0" fieldPosition="0">
        <references count="10">
          <reference field="1" count="1" selected="0">
            <x v="17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9"/>
          </reference>
          <reference field="6" count="1" selected="0">
            <x v="12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32"/>
          </reference>
        </references>
      </pivotArea>
    </format>
    <format dxfId="2534">
      <pivotArea dataOnly="0" labelOnly="1" outline="0" fieldPosition="0">
        <references count="10">
          <reference field="1" count="1" selected="0">
            <x v="17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8"/>
          </reference>
          <reference field="6" count="1" selected="0">
            <x v="254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53"/>
          </reference>
        </references>
      </pivotArea>
    </format>
    <format dxfId="2533">
      <pivotArea dataOnly="0" labelOnly="1" outline="0" fieldPosition="0">
        <references count="10">
          <reference field="1" count="1" selected="0">
            <x v="17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60"/>
          </reference>
        </references>
      </pivotArea>
    </format>
    <format dxfId="2532">
      <pivotArea dataOnly="0" labelOnly="1" outline="0" fieldPosition="0">
        <references count="10">
          <reference field="1" count="1" selected="0">
            <x v="18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1"/>
          </reference>
          <reference field="6" count="1" selected="0">
            <x v="308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264"/>
          </reference>
        </references>
      </pivotArea>
    </format>
    <format dxfId="2531">
      <pivotArea dataOnly="0" labelOnly="1" outline="0" fieldPosition="0">
        <references count="10">
          <reference field="1" count="1" selected="0">
            <x v="18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7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63"/>
          </reference>
        </references>
      </pivotArea>
    </format>
    <format dxfId="2530">
      <pivotArea dataOnly="0" labelOnly="1" outline="0" fieldPosition="0">
        <references count="10">
          <reference field="1" count="1" selected="0">
            <x v="18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01"/>
          </reference>
        </references>
      </pivotArea>
    </format>
    <format dxfId="2529">
      <pivotArea dataOnly="0" labelOnly="1" outline="0" fieldPosition="0">
        <references count="10">
          <reference field="1" count="1" selected="0">
            <x v="18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9"/>
          </reference>
          <reference field="6" count="1" selected="0">
            <x v="37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77"/>
          </reference>
        </references>
      </pivotArea>
    </format>
    <format dxfId="2528">
      <pivotArea dataOnly="0" labelOnly="1" outline="0" fieldPosition="0">
        <references count="10">
          <reference field="1" count="1" selected="0">
            <x v="18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17"/>
          </reference>
        </references>
      </pivotArea>
    </format>
    <format dxfId="2527">
      <pivotArea dataOnly="0" labelOnly="1" outline="0" fieldPosition="0">
        <references count="10">
          <reference field="1" count="1" selected="0">
            <x v="18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1"/>
          </reference>
          <reference field="6" count="1" selected="0">
            <x v="41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1"/>
          </reference>
        </references>
      </pivotArea>
    </format>
    <format dxfId="2526">
      <pivotArea dataOnly="0" labelOnly="1" outline="0" fieldPosition="0">
        <references count="10">
          <reference field="1" count="1" selected="0">
            <x v="18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8"/>
          </reference>
          <reference field="6" count="1" selected="0">
            <x v="35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20"/>
          </reference>
        </references>
      </pivotArea>
    </format>
    <format dxfId="2525">
      <pivotArea dataOnly="0" labelOnly="1" outline="0" fieldPosition="0">
        <references count="10">
          <reference field="1" count="1" selected="0">
            <x v="19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0"/>
          </reference>
          <reference field="5" count="1" selected="0">
            <x v="6"/>
          </reference>
          <reference field="6" count="1" selected="0">
            <x v="29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24"/>
          </reference>
        </references>
      </pivotArea>
    </format>
    <format dxfId="2524">
      <pivotArea dataOnly="0" labelOnly="1" outline="0" fieldPosition="0">
        <references count="10">
          <reference field="1" count="1" selected="0">
            <x v="19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5"/>
          </reference>
          <reference field="6" count="1" selected="0">
            <x v="44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60"/>
          </reference>
        </references>
      </pivotArea>
    </format>
    <format dxfId="2523">
      <pivotArea dataOnly="0" labelOnly="1" outline="0" fieldPosition="0">
        <references count="10">
          <reference field="1" count="1" selected="0">
            <x v="19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61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53"/>
          </reference>
        </references>
      </pivotArea>
    </format>
    <format dxfId="2522">
      <pivotArea dataOnly="0" labelOnly="1" outline="0" fieldPosition="0">
        <references count="10">
          <reference field="1" count="1" selected="0">
            <x v="19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4"/>
          </reference>
          <reference field="6" count="1" selected="0">
            <x v="43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44"/>
          </reference>
        </references>
      </pivotArea>
    </format>
    <format dxfId="2521">
      <pivotArea dataOnly="0" labelOnly="1" outline="0" fieldPosition="0">
        <references count="10">
          <reference field="1" count="1" selected="0">
            <x v="19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6"/>
          </reference>
          <reference field="6" count="1" selected="0">
            <x v="57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86"/>
          </reference>
        </references>
      </pivotArea>
    </format>
    <format dxfId="2520">
      <pivotArea dataOnly="0" labelOnly="1" outline="0" fieldPosition="0">
        <references count="10">
          <reference field="1" count="1" selected="0">
            <x v="19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56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80"/>
          </reference>
        </references>
      </pivotArea>
    </format>
    <format dxfId="2519">
      <pivotArea dataOnly="0" labelOnly="1" outline="0" fieldPosition="0">
        <references count="10">
          <reference field="1" count="1" selected="0">
            <x v="20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1"/>
          </reference>
          <reference field="6" count="1" selected="0">
            <x v="133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560"/>
          </reference>
        </references>
      </pivotArea>
    </format>
    <format dxfId="2518">
      <pivotArea dataOnly="0" labelOnly="1" outline="0" fieldPosition="0">
        <references count="10">
          <reference field="1" count="1" selected="0">
            <x v="20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06"/>
          </reference>
        </references>
      </pivotArea>
    </format>
    <format dxfId="2517">
      <pivotArea dataOnly="0" labelOnly="1" outline="0" fieldPosition="0">
        <references count="10">
          <reference field="1" count="1" selected="0">
            <x v="20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8"/>
          </reference>
          <reference field="6" count="1" selected="0">
            <x v="63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81"/>
          </reference>
        </references>
      </pivotArea>
    </format>
    <format dxfId="2516">
      <pivotArea dataOnly="0" labelOnly="1" outline="0" fieldPosition="0">
        <references count="10">
          <reference field="1" count="1" selected="0">
            <x v="20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39"/>
          </reference>
        </references>
      </pivotArea>
    </format>
    <format dxfId="2515">
      <pivotArea dataOnly="0" labelOnly="1" outline="0" fieldPosition="0">
        <references count="10">
          <reference field="1" count="1" selected="0">
            <x v="20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7"/>
          </reference>
          <reference field="6" count="1" selected="0">
            <x v="19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90"/>
          </reference>
        </references>
      </pivotArea>
    </format>
    <format dxfId="2514">
      <pivotArea dataOnly="0" labelOnly="1" outline="0" fieldPosition="0">
        <references count="10">
          <reference field="1" count="1" selected="0">
            <x v="20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8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75"/>
          </reference>
        </references>
      </pivotArea>
    </format>
    <format dxfId="2513">
      <pivotArea dataOnly="0" labelOnly="1" outline="0" fieldPosition="0">
        <references count="10">
          <reference field="1" count="1" selected="0">
            <x v="20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6"/>
          </reference>
          <reference field="6" count="1" selected="0">
            <x v="15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33"/>
          </reference>
        </references>
      </pivotArea>
    </format>
    <format dxfId="2512">
      <pivotArea dataOnly="0" labelOnly="1" outline="0" fieldPosition="0">
        <references count="10">
          <reference field="1" count="1" selected="0">
            <x v="20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50"/>
          </reference>
        </references>
      </pivotArea>
    </format>
    <format dxfId="2511">
      <pivotArea dataOnly="0" labelOnly="1" outline="0" fieldPosition="0">
        <references count="10">
          <reference field="1" count="1" selected="0">
            <x v="20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9"/>
          </reference>
          <reference field="5" count="1" selected="0">
            <x v="2"/>
          </reference>
          <reference field="6" count="1" selected="0">
            <x v="635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59"/>
          </reference>
        </references>
      </pivotArea>
    </format>
    <format dxfId="2510">
      <pivotArea dataOnly="0" labelOnly="1" outline="0" fieldPosition="0">
        <references count="10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12"/>
          </reference>
        </references>
      </pivotArea>
    </format>
    <format dxfId="2509">
      <pivotArea dataOnly="0" labelOnly="1" outline="0" fieldPosition="0">
        <references count="10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598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79"/>
          </reference>
        </references>
      </pivotArea>
    </format>
    <format dxfId="2508">
      <pivotArea dataOnly="0" labelOnly="1" outline="0" fieldPosition="0">
        <references count="10">
          <reference field="1" count="1" selected="0">
            <x v="20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20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3"/>
          </reference>
        </references>
      </pivotArea>
    </format>
    <format dxfId="2507">
      <pivotArea dataOnly="0" labelOnly="1" outline="0" fieldPosition="0">
        <references count="10">
          <reference field="1" count="1" selected="0">
            <x v="20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6"/>
          </reference>
          <reference field="6" count="1" selected="0">
            <x v="3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95"/>
          </reference>
        </references>
      </pivotArea>
    </format>
    <format dxfId="2506">
      <pivotArea dataOnly="0" labelOnly="1" outline="0" fieldPosition="0">
        <references count="10">
          <reference field="1" count="1" selected="0">
            <x v="21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70"/>
          </reference>
        </references>
      </pivotArea>
    </format>
    <format dxfId="2505">
      <pivotArea dataOnly="0" labelOnly="1" outline="0" fieldPosition="0">
        <references count="10">
          <reference field="1" count="1" selected="0">
            <x v="2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4"/>
          </reference>
          <reference field="6" count="1" selected="0">
            <x v="27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84"/>
          </reference>
        </references>
      </pivotArea>
    </format>
    <format dxfId="2504">
      <pivotArea dataOnly="0" labelOnly="1" outline="0" fieldPosition="0">
        <references count="10">
          <reference field="1" count="1" selected="0">
            <x v="2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5"/>
          </reference>
          <reference field="6" count="1" selected="0">
            <x v="575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6"/>
          </reference>
        </references>
      </pivotArea>
    </format>
    <format dxfId="2503">
      <pivotArea dataOnly="0" labelOnly="1" outline="0" fieldPosition="0">
        <references count="10">
          <reference field="1" count="1" selected="0">
            <x v="21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0"/>
          </reference>
          <reference field="6" count="1" selected="0">
            <x v="42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67"/>
          </reference>
        </references>
      </pivotArea>
    </format>
    <format dxfId="2502">
      <pivotArea dataOnly="0" labelOnly="1" outline="0" fieldPosition="0">
        <references count="10">
          <reference field="1" count="1" selected="0">
            <x v="21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3"/>
          </reference>
          <reference field="6" count="1" selected="0">
            <x v="47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17"/>
          </reference>
        </references>
      </pivotArea>
    </format>
    <format dxfId="2501">
      <pivotArea dataOnly="0" labelOnly="1" outline="0" fieldPosition="0">
        <references count="10">
          <reference field="1" count="1" selected="0">
            <x v="21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24"/>
          </reference>
        </references>
      </pivotArea>
    </format>
    <format dxfId="2500">
      <pivotArea dataOnly="0" labelOnly="1" outline="0" fieldPosition="0">
        <references count="10">
          <reference field="1" count="1" selected="0">
            <x v="21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7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74"/>
          </reference>
        </references>
      </pivotArea>
    </format>
    <format dxfId="2499">
      <pivotArea dataOnly="0" labelOnly="1" outline="0" fieldPosition="0">
        <references count="10">
          <reference field="1" count="1" selected="0">
            <x v="22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5"/>
          </reference>
          <reference field="6" count="1" selected="0">
            <x v="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35"/>
          </reference>
        </references>
      </pivotArea>
    </format>
    <format dxfId="2498">
      <pivotArea dataOnly="0" labelOnly="1" outline="0" fieldPosition="0">
        <references count="10">
          <reference field="1" count="1" selected="0">
            <x v="22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9"/>
          </reference>
          <reference field="6" count="1" selected="0">
            <x v="302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9"/>
          </reference>
        </references>
      </pivotArea>
    </format>
    <format dxfId="2497">
      <pivotArea dataOnly="0" labelOnly="1" outline="0" fieldPosition="0">
        <references count="10">
          <reference field="1" count="1" selected="0">
            <x v="22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5"/>
          </reference>
          <reference field="6" count="1" selected="0">
            <x v="34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35"/>
          </reference>
        </references>
      </pivotArea>
    </format>
    <format dxfId="2496">
      <pivotArea dataOnly="0" labelOnly="1" outline="0" fieldPosition="0">
        <references count="10">
          <reference field="1" count="1" selected="0">
            <x v="22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9"/>
          </reference>
          <reference field="6" count="1" selected="0">
            <x v="621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22"/>
          </reference>
        </references>
      </pivotArea>
    </format>
    <format dxfId="2495">
      <pivotArea dataOnly="0" labelOnly="1" outline="0" fieldPosition="0">
        <references count="10">
          <reference field="1" count="1" selected="0">
            <x v="23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4"/>
          </reference>
          <reference field="6" count="1" selected="0">
            <x v="163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878"/>
          </reference>
        </references>
      </pivotArea>
    </format>
    <format dxfId="2494">
      <pivotArea dataOnly="0" labelOnly="1" outline="0" fieldPosition="0">
        <references count="10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76"/>
          </reference>
        </references>
      </pivotArea>
    </format>
    <format dxfId="2493">
      <pivotArea dataOnly="0" labelOnly="1" outline="0" fieldPosition="0">
        <references count="10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1"/>
          </reference>
          <reference field="6" count="1" selected="0">
            <x v="52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14"/>
          </reference>
        </references>
      </pivotArea>
    </format>
    <format dxfId="2492">
      <pivotArea dataOnly="0" labelOnly="1" outline="0" fieldPosition="0">
        <references count="10">
          <reference field="1" count="1" selected="0">
            <x v="23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7"/>
          </reference>
          <reference field="6" count="1" selected="0">
            <x v="25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15"/>
          </reference>
        </references>
      </pivotArea>
    </format>
    <format dxfId="2491">
      <pivotArea dataOnly="0" labelOnly="1" outline="0" fieldPosition="0">
        <references count="10">
          <reference field="1" count="1" selected="0">
            <x v="23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0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6"/>
          </reference>
        </references>
      </pivotArea>
    </format>
    <format dxfId="2490">
      <pivotArea dataOnly="0" labelOnly="1" outline="0" fieldPosition="0">
        <references count="10">
          <reference field="1" count="1" selected="0">
            <x v="24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483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89"/>
          </reference>
        </references>
      </pivotArea>
    </format>
    <format dxfId="2489">
      <pivotArea dataOnly="0" labelOnly="1" outline="0" fieldPosition="0">
        <references count="10">
          <reference field="1" count="1" selected="0">
            <x v="24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387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7"/>
          </reference>
        </references>
      </pivotArea>
    </format>
    <format dxfId="2488">
      <pivotArea dataOnly="0" labelOnly="1" outline="0" fieldPosition="0">
        <references count="10">
          <reference field="1" count="1" selected="0">
            <x v="24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7"/>
          </reference>
          <reference field="6" count="1" selected="0">
            <x v="50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72"/>
          </reference>
        </references>
      </pivotArea>
    </format>
    <format dxfId="2487">
      <pivotArea dataOnly="0" labelOnly="1" outline="0" fieldPosition="0">
        <references count="10">
          <reference field="1" count="1" selected="0">
            <x v="24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67"/>
          </reference>
        </references>
      </pivotArea>
    </format>
    <format dxfId="2486">
      <pivotArea dataOnly="0" labelOnly="1" outline="0" fieldPosition="0">
        <references count="10">
          <reference field="1" count="1" selected="0">
            <x v="2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5"/>
          </reference>
          <reference field="6" count="1" selected="0">
            <x v="30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4"/>
          </reference>
        </references>
      </pivotArea>
    </format>
    <format dxfId="2485">
      <pivotArea dataOnly="0" labelOnly="1" outline="0" fieldPosition="0">
        <references count="10">
          <reference field="1" count="1" selected="0">
            <x v="2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8"/>
          </reference>
          <reference field="6" count="1" selected="0">
            <x v="14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56"/>
          </reference>
        </references>
      </pivotArea>
    </format>
    <format dxfId="2484">
      <pivotArea dataOnly="0" labelOnly="1" outline="0" fieldPosition="0">
        <references count="10">
          <reference field="1" count="1" selected="0">
            <x v="24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10"/>
          </reference>
          <reference field="6" count="1" selected="0">
            <x v="27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17"/>
          </reference>
        </references>
      </pivotArea>
    </format>
    <format dxfId="2483">
      <pivotArea dataOnly="0" labelOnly="1" outline="0" fieldPosition="0">
        <references count="10">
          <reference field="1" count="1" selected="0">
            <x v="25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3"/>
          </reference>
          <reference field="5" count="1" selected="0">
            <x v="9"/>
          </reference>
          <reference field="6" count="1" selected="0">
            <x v="274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85"/>
          </reference>
        </references>
      </pivotArea>
    </format>
    <format dxfId="2482">
      <pivotArea dataOnly="0" labelOnly="1" outline="0" fieldPosition="0">
        <references count="10">
          <reference field="1" count="1" selected="0">
            <x v="25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9"/>
          </reference>
          <reference field="6" count="1" selected="0">
            <x v="551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02"/>
          </reference>
        </references>
      </pivotArea>
    </format>
    <format dxfId="2481">
      <pivotArea dataOnly="0" labelOnly="1" outline="0" fieldPosition="0">
        <references count="10">
          <reference field="1" count="1" selected="0">
            <x v="25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4"/>
          </reference>
          <reference field="5" count="1" selected="0">
            <x v="0"/>
          </reference>
          <reference field="6" count="1" selected="0">
            <x v="59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36"/>
          </reference>
        </references>
      </pivotArea>
    </format>
    <format dxfId="2480">
      <pivotArea dataOnly="0" labelOnly="1" outline="0" fieldPosition="0">
        <references count="10">
          <reference field="1" count="1" selected="0">
            <x v="25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3"/>
          </reference>
          <reference field="6" count="1" selected="0">
            <x v="59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05"/>
          </reference>
        </references>
      </pivotArea>
    </format>
    <format dxfId="2479">
      <pivotArea dataOnly="0" labelOnly="1" outline="0" fieldPosition="0">
        <references count="10">
          <reference field="1" count="1" selected="0">
            <x v="25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10"/>
          </reference>
        </references>
      </pivotArea>
    </format>
    <format dxfId="2478">
      <pivotArea dataOnly="0" labelOnly="1" outline="0" fieldPosition="0">
        <references count="10">
          <reference field="1" count="1" selected="0">
            <x v="25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1"/>
          </reference>
          <reference field="6" count="1" selected="0">
            <x v="114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40"/>
          </reference>
        </references>
      </pivotArea>
    </format>
    <format dxfId="2477">
      <pivotArea dataOnly="0" labelOnly="1" outline="0" fieldPosition="0">
        <references count="10">
          <reference field="1" count="1" selected="0">
            <x v="25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8"/>
          </reference>
          <reference field="6" count="1" selected="0">
            <x v="361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60"/>
          </reference>
        </references>
      </pivotArea>
    </format>
    <format dxfId="2476">
      <pivotArea dataOnly="0" labelOnly="1" outline="0" fieldPosition="0">
        <references count="10">
          <reference field="1" count="1" selected="0">
            <x v="26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44"/>
          </reference>
        </references>
      </pivotArea>
    </format>
    <format dxfId="2475">
      <pivotArea dataOnly="0" labelOnly="1" outline="0" fieldPosition="0">
        <references count="10">
          <reference field="1" count="1" selected="0">
            <x v="26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2"/>
          </reference>
          <reference field="5" count="1" selected="0">
            <x v="9"/>
          </reference>
          <reference field="6" count="1" selected="0">
            <x v="463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47"/>
          </reference>
        </references>
      </pivotArea>
    </format>
    <format dxfId="2474">
      <pivotArea dataOnly="0" labelOnly="1" outline="0" fieldPosition="0">
        <references count="10">
          <reference field="1" count="1" selected="0">
            <x v="26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6"/>
          </reference>
          <reference field="6" count="1" selected="0">
            <x v="50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49"/>
          </reference>
        </references>
      </pivotArea>
    </format>
    <format dxfId="2473">
      <pivotArea dataOnly="0" labelOnly="1" outline="0" fieldPosition="0">
        <references count="10">
          <reference field="1" count="1" selected="0">
            <x v="26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3"/>
          </reference>
          <reference field="6" count="1" selected="0">
            <x v="155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43"/>
          </reference>
        </references>
      </pivotArea>
    </format>
    <format dxfId="2472">
      <pivotArea dataOnly="0" labelOnly="1" outline="0" fieldPosition="0">
        <references count="10">
          <reference field="1" count="1" selected="0">
            <x v="2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9"/>
          </reference>
          <reference field="6" count="1" selected="0">
            <x v="317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00"/>
          </reference>
        </references>
      </pivotArea>
    </format>
    <format dxfId="2471">
      <pivotArea dataOnly="0" labelOnly="1" outline="0" fieldPosition="0">
        <references count="10">
          <reference field="1" count="1" selected="0">
            <x v="2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2"/>
          </reference>
          <reference field="6" count="1" selected="0">
            <x v="428"/>
          </reference>
          <reference field="7" count="1" selected="0">
            <x v="3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48"/>
          </reference>
        </references>
      </pivotArea>
    </format>
    <format dxfId="2470">
      <pivotArea dataOnly="0" labelOnly="1" outline="0" fieldPosition="0">
        <references count="10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7"/>
          </reference>
          <reference field="6" count="1" selected="0">
            <x v="173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43"/>
          </reference>
        </references>
      </pivotArea>
    </format>
    <format dxfId="2469">
      <pivotArea dataOnly="0" labelOnly="1" outline="0" fieldPosition="0">
        <references count="10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7"/>
          </reference>
          <reference field="5" count="1" selected="0">
            <x v="8"/>
          </reference>
          <reference field="6" count="1" selected="0">
            <x v="36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75"/>
          </reference>
        </references>
      </pivotArea>
    </format>
    <format dxfId="2468">
      <pivotArea dataOnly="0" labelOnly="1" outline="0" fieldPosition="0">
        <references count="10">
          <reference field="1" count="1" selected="0">
            <x v="27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399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235"/>
          </reference>
        </references>
      </pivotArea>
    </format>
    <format dxfId="2467">
      <pivotArea dataOnly="0" labelOnly="1" outline="0" fieldPosition="0">
        <references count="10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1"/>
          </reference>
          <reference field="5" count="1" selected="0">
            <x v="1"/>
          </reference>
          <reference field="6" count="1" selected="0">
            <x v="23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48"/>
          </reference>
        </references>
      </pivotArea>
    </format>
    <format dxfId="2466">
      <pivotArea dataOnly="0" labelOnly="1" outline="0" fieldPosition="0">
        <references count="10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10"/>
          </reference>
          <reference field="6" count="1" selected="0">
            <x v="291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12"/>
          </reference>
        </references>
      </pivotArea>
    </format>
    <format dxfId="2465">
      <pivotArea dataOnly="0" labelOnly="1" outline="0" fieldPosition="0">
        <references count="10">
          <reference field="1" count="1" selected="0">
            <x v="27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7"/>
          </reference>
          <reference field="6" count="1" selected="0">
            <x v="28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37"/>
          </reference>
        </references>
      </pivotArea>
    </format>
    <format dxfId="2464">
      <pivotArea dataOnly="0" labelOnly="1" outline="0" fieldPosition="0">
        <references count="10">
          <reference field="1" count="1" selected="0">
            <x v="27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3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7"/>
          </reference>
        </references>
      </pivotArea>
    </format>
    <format dxfId="2463">
      <pivotArea dataOnly="0" labelOnly="1" outline="0" fieldPosition="0">
        <references count="10">
          <reference field="1" count="1" selected="0">
            <x v="27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1"/>
          </reference>
          <reference field="6" count="1" selected="0">
            <x v="48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04"/>
          </reference>
        </references>
      </pivotArea>
    </format>
    <format dxfId="2462">
      <pivotArea dataOnly="0" labelOnly="1" outline="0" fieldPosition="0">
        <references count="10">
          <reference field="1" count="1" selected="0">
            <x v="28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24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58"/>
          </reference>
        </references>
      </pivotArea>
    </format>
    <format dxfId="2461">
      <pivotArea dataOnly="0" labelOnly="1" outline="0" fieldPosition="0">
        <references count="10">
          <reference field="1" count="1" selected="0">
            <x v="28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5"/>
          </reference>
          <reference field="6" count="1" selected="0">
            <x v="591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11"/>
          </reference>
        </references>
      </pivotArea>
    </format>
    <format dxfId="2460">
      <pivotArea dataOnly="0" labelOnly="1" outline="0" fieldPosition="0">
        <references count="10">
          <reference field="1" count="1" selected="0">
            <x v="28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32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50"/>
          </reference>
        </references>
      </pivotArea>
    </format>
    <format dxfId="2459">
      <pivotArea dataOnly="0" labelOnly="1" outline="0" fieldPosition="0">
        <references count="10">
          <reference field="1" count="1" selected="0">
            <x v="28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2"/>
          </reference>
          <reference field="6" count="1" selected="0">
            <x v="13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74"/>
          </reference>
        </references>
      </pivotArea>
    </format>
    <format dxfId="2458">
      <pivotArea dataOnly="0" labelOnly="1" outline="0" fieldPosition="0">
        <references count="10">
          <reference field="1" count="1" selected="0">
            <x v="28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5"/>
          </reference>
          <reference field="6" count="1" selected="0">
            <x v="27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78"/>
          </reference>
        </references>
      </pivotArea>
    </format>
    <format dxfId="2457">
      <pivotArea dataOnly="0" labelOnly="1" outline="0" fieldPosition="0">
        <references count="10">
          <reference field="1" count="1" selected="0">
            <x v="2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8"/>
          </reference>
          <reference field="5" count="1" selected="0">
            <x v="3"/>
          </reference>
          <reference field="6" count="1" selected="0">
            <x v="57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6"/>
          </reference>
        </references>
      </pivotArea>
    </format>
    <format dxfId="2456">
      <pivotArea dataOnly="0" labelOnly="1" outline="0" fieldPosition="0">
        <references count="10">
          <reference field="1" count="1" selected="0">
            <x v="28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3"/>
          </reference>
          <reference field="5" count="1" selected="0">
            <x v="3"/>
          </reference>
          <reference field="6" count="1" selected="0">
            <x v="27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62"/>
          </reference>
        </references>
      </pivotArea>
    </format>
    <format dxfId="2455">
      <pivotArea dataOnly="0" labelOnly="1" outline="0" fieldPosition="0">
        <references count="10">
          <reference field="1" count="1" selected="0">
            <x v="28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5"/>
          </reference>
        </references>
      </pivotArea>
    </format>
    <format dxfId="2454">
      <pivotArea dataOnly="0" labelOnly="1" outline="0" fieldPosition="0">
        <references count="10">
          <reference field="1" count="1" selected="0">
            <x v="29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2"/>
          </reference>
          <reference field="6" count="1" selected="0">
            <x v="15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86"/>
          </reference>
        </references>
      </pivotArea>
    </format>
    <format dxfId="2453">
      <pivotArea dataOnly="0" labelOnly="1" outline="0" fieldPosition="0">
        <references count="10">
          <reference field="1" count="1" selected="0">
            <x v="29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6"/>
          </reference>
          <reference field="6" count="1" selected="0">
            <x v="15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70"/>
          </reference>
        </references>
      </pivotArea>
    </format>
    <format dxfId="2452">
      <pivotArea dataOnly="0" labelOnly="1" outline="0" fieldPosition="0">
        <references count="10">
          <reference field="1" count="1" selected="0">
            <x v="29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5"/>
          </reference>
          <reference field="6" count="1" selected="0">
            <x v="36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22"/>
          </reference>
        </references>
      </pivotArea>
    </format>
    <format dxfId="2451">
      <pivotArea dataOnly="0" labelOnly="1" outline="0" fieldPosition="0">
        <references count="10">
          <reference field="1" count="1" selected="0">
            <x v="30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47"/>
          </reference>
        </references>
      </pivotArea>
    </format>
    <format dxfId="2450">
      <pivotArea dataOnly="0" labelOnly="1" outline="0" fieldPosition="0">
        <references count="10">
          <reference field="1" count="1" selected="0">
            <x v="30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3"/>
          </reference>
          <reference field="5" count="1" selected="0">
            <x v="5"/>
          </reference>
          <reference field="6" count="1" selected="0">
            <x v="9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54"/>
          </reference>
        </references>
      </pivotArea>
    </format>
    <format dxfId="2449">
      <pivotArea dataOnly="0" labelOnly="1" outline="0" fieldPosition="0">
        <references count="10">
          <reference field="1" count="1" selected="0">
            <x v="30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5"/>
          </reference>
          <reference field="5" count="1" selected="0">
            <x v="8"/>
          </reference>
          <reference field="6" count="1" selected="0">
            <x v="22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80"/>
          </reference>
        </references>
      </pivotArea>
    </format>
    <format dxfId="2448">
      <pivotArea dataOnly="0" labelOnly="1" outline="0" fieldPosition="0">
        <references count="10">
          <reference field="1" count="1" selected="0">
            <x v="3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87"/>
          </reference>
        </references>
      </pivotArea>
    </format>
    <format dxfId="2447">
      <pivotArea dataOnly="0" labelOnly="1" outline="0" fieldPosition="0">
        <references count="10">
          <reference field="1" count="1" selected="0">
            <x v="31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9"/>
          </reference>
        </references>
      </pivotArea>
    </format>
    <format dxfId="2446">
      <pivotArea dataOnly="0" labelOnly="1" outline="0" fieldPosition="0">
        <references count="10">
          <reference field="1" count="1" selected="0">
            <x v="319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96"/>
          </reference>
        </references>
      </pivotArea>
    </format>
    <format dxfId="2445">
      <pivotArea dataOnly="0" labelOnly="1" outline="0" fieldPosition="0">
        <references count="10">
          <reference field="1" count="1" selected="0">
            <x v="32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3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0"/>
          </reference>
        </references>
      </pivotArea>
    </format>
    <format dxfId="2444">
      <pivotArea dataOnly="0" labelOnly="1" outline="0" fieldPosition="0">
        <references count="10">
          <reference field="1" count="1" selected="0">
            <x v="32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5"/>
          </reference>
          <reference field="6" count="1" selected="0">
            <x v="58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4"/>
          </reference>
        </references>
      </pivotArea>
    </format>
    <format dxfId="2443">
      <pivotArea dataOnly="0" labelOnly="1" outline="0" fieldPosition="0">
        <references count="10">
          <reference field="1" count="1" selected="0">
            <x v="33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1"/>
          </reference>
          <reference field="6" count="1" selected="0">
            <x v="188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82"/>
          </reference>
        </references>
      </pivotArea>
    </format>
    <format dxfId="2442">
      <pivotArea dataOnly="0" labelOnly="1" outline="0" fieldPosition="0">
        <references count="10">
          <reference field="1" count="1" selected="0">
            <x v="337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5"/>
          </reference>
          <reference field="6" count="1" selected="0">
            <x v="408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41"/>
          </reference>
        </references>
      </pivotArea>
    </format>
    <format dxfId="2441">
      <pivotArea dataOnly="0" labelOnly="1" outline="0" fieldPosition="0">
        <references count="10">
          <reference field="1" count="1" selected="0">
            <x v="33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9"/>
          </reference>
          <reference field="6" count="1" selected="0">
            <x v="42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38"/>
          </reference>
        </references>
      </pivotArea>
    </format>
    <format dxfId="2440">
      <pivotArea dataOnly="0" labelOnly="1" outline="0" fieldPosition="0">
        <references count="10">
          <reference field="1" count="1" selected="0">
            <x v="34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9"/>
          </reference>
          <reference field="6" count="1" selected="0">
            <x v="24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97"/>
          </reference>
        </references>
      </pivotArea>
    </format>
    <format dxfId="2439">
      <pivotArea dataOnly="0" labelOnly="1" outline="0" fieldPosition="0">
        <references count="10">
          <reference field="1" count="1" selected="0">
            <x v="34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41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55"/>
          </reference>
        </references>
      </pivotArea>
    </format>
    <format dxfId="2438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1"/>
          </reference>
          <reference field="6" count="1" selected="0">
            <x v="63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26"/>
          </reference>
        </references>
      </pivotArea>
    </format>
    <format dxfId="2437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6"/>
          </reference>
          <reference field="6" count="1" selected="0">
            <x v="37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247"/>
          </reference>
        </references>
      </pivotArea>
    </format>
    <format dxfId="2436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0"/>
          </reference>
        </references>
      </pivotArea>
    </format>
    <format dxfId="2435">
      <pivotArea dataOnly="0" labelOnly="1" outline="0" fieldPosition="0">
        <references count="10">
          <reference field="1" count="1" selected="0">
            <x v="35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8"/>
          </reference>
          <reference field="6" count="1" selected="0">
            <x v="41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13"/>
          </reference>
        </references>
      </pivotArea>
    </format>
    <format dxfId="2434">
      <pivotArea dataOnly="0" labelOnly="1" outline="0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84"/>
          </reference>
        </references>
      </pivotArea>
    </format>
    <format dxfId="2433">
      <pivotArea dataOnly="0" labelOnly="1" outline="0" fieldPosition="0">
        <references count="10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269"/>
          </reference>
          <reference field="7" count="1" selected="0">
            <x v="3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95"/>
          </reference>
        </references>
      </pivotArea>
    </format>
    <format dxfId="243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8"/>
          </reference>
          <reference field="6" count="1" selected="0">
            <x v="327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38"/>
          </reference>
        </references>
      </pivotArea>
    </format>
    <format dxfId="2431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54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40"/>
          </reference>
        </references>
      </pivotArea>
    </format>
    <format dxfId="2430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44"/>
          </reference>
        </references>
      </pivotArea>
    </format>
    <format dxfId="2429">
      <pivotArea dataOnly="0" labelOnly="1" outline="0" fieldPosition="0">
        <references count="10">
          <reference field="1" count="1" selected="0">
            <x v="1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5"/>
          </reference>
          <reference field="5" count="1" selected="0">
            <x v="1"/>
          </reference>
          <reference field="6" count="1" selected="0">
            <x v="3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69"/>
          </reference>
        </references>
      </pivotArea>
    </format>
    <format dxfId="2428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6"/>
          </reference>
          <reference field="6" count="1" selected="0">
            <x v="397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76"/>
          </reference>
        </references>
      </pivotArea>
    </format>
    <format dxfId="2427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4"/>
          </reference>
          <reference field="6" count="1" selected="0">
            <x v="43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06"/>
          </reference>
        </references>
      </pivotArea>
    </format>
    <format dxfId="2426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8"/>
          </reference>
          <reference field="6" count="1" selected="0">
            <x v="33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95"/>
          </reference>
        </references>
      </pivotArea>
    </format>
    <format dxfId="242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9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96"/>
          </reference>
        </references>
      </pivotArea>
    </format>
    <format dxfId="2424">
      <pivotArea dataOnly="0" labelOnly="1" outline="0" fieldPosition="0">
        <references count="10">
          <reference field="1" count="1" selected="0">
            <x v="2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0"/>
          </reference>
          <reference field="6" count="1" selected="0">
            <x v="43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45"/>
          </reference>
        </references>
      </pivotArea>
    </format>
    <format dxfId="2423">
      <pivotArea dataOnly="0" labelOnly="1" outline="0" fieldPosition="0">
        <references count="10">
          <reference field="1" count="1" selected="0">
            <x v="2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74"/>
          </reference>
        </references>
      </pivotArea>
    </format>
    <format dxfId="2422">
      <pivotArea dataOnly="0" labelOnly="1" outline="0" fieldPosition="0">
        <references count="10">
          <reference field="1" count="1" selected="0">
            <x v="2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4"/>
          </reference>
          <reference field="6" count="1" selected="0">
            <x v="47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34"/>
          </reference>
        </references>
      </pivotArea>
    </format>
    <format dxfId="2421">
      <pivotArea dataOnly="0" labelOnly="1" outline="0" fieldPosition="0">
        <references count="10">
          <reference field="1" count="1" selected="0">
            <x v="2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9"/>
          </reference>
          <reference field="6" count="1" selected="0">
            <x v="11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93"/>
          </reference>
        </references>
      </pivotArea>
    </format>
    <format dxfId="2420">
      <pivotArea dataOnly="0" labelOnly="1" outline="0" fieldPosition="0">
        <references count="10">
          <reference field="1" count="1" selected="0">
            <x v="2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10"/>
          </reference>
          <reference field="6" count="1" selected="0">
            <x v="39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2"/>
          </reference>
        </references>
      </pivotArea>
    </format>
    <format dxfId="2419">
      <pivotArea dataOnly="0" labelOnly="1" outline="0" fieldPosition="0">
        <references count="10">
          <reference field="1" count="1" selected="0">
            <x v="3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7"/>
          </reference>
          <reference field="6" count="1" selected="0">
            <x v="62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78"/>
          </reference>
        </references>
      </pivotArea>
    </format>
    <format dxfId="2418">
      <pivotArea dataOnly="0" labelOnly="1" outline="0" fieldPosition="0">
        <references count="10">
          <reference field="1" count="1" selected="0">
            <x v="3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4"/>
          </reference>
          <reference field="5" count="1" selected="0">
            <x v="5"/>
          </reference>
          <reference field="6" count="1" selected="0">
            <x v="227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6"/>
          </reference>
        </references>
      </pivotArea>
    </format>
    <format dxfId="2417">
      <pivotArea dataOnly="0" labelOnly="1" outline="0" fieldPosition="0">
        <references count="10">
          <reference field="1" count="1" selected="0">
            <x v="4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65"/>
          </reference>
        </references>
      </pivotArea>
    </format>
    <format dxfId="2416">
      <pivotArea dataOnly="0" labelOnly="1" outline="0" fieldPosition="0">
        <references count="10">
          <reference field="1" count="1" selected="0">
            <x v="4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8"/>
          </reference>
          <reference field="6" count="1" selected="0">
            <x v="568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65"/>
          </reference>
        </references>
      </pivotArea>
    </format>
    <format dxfId="2415">
      <pivotArea dataOnly="0" labelOnly="1" outline="0" fieldPosition="0">
        <references count="10">
          <reference field="1" count="1" selected="0">
            <x v="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33"/>
          </reference>
        </references>
      </pivotArea>
    </format>
    <format dxfId="2414">
      <pivotArea dataOnly="0" labelOnly="1" outline="0" fieldPosition="0">
        <references count="10">
          <reference field="1" count="1" selected="0">
            <x v="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34"/>
          </reference>
        </references>
      </pivotArea>
    </format>
    <format dxfId="2413">
      <pivotArea dataOnly="0" labelOnly="1" outline="0" fieldPosition="0">
        <references count="10">
          <reference field="1" count="1" selected="0">
            <x v="5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61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91"/>
          </reference>
        </references>
      </pivotArea>
    </format>
    <format dxfId="2412">
      <pivotArea dataOnly="0" labelOnly="1" outline="0" fieldPosition="0">
        <references count="10">
          <reference field="1" count="1" selected="0">
            <x v="5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9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0"/>
          </reference>
        </references>
      </pivotArea>
    </format>
    <format dxfId="2411">
      <pivotArea dataOnly="0" labelOnly="1" outline="0" fieldPosition="0">
        <references count="10">
          <reference field="1" count="1" selected="0">
            <x v="5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682"/>
          </reference>
        </references>
      </pivotArea>
    </format>
    <format dxfId="2410">
      <pivotArea dataOnly="0" labelOnly="1" outline="0" fieldPosition="0">
        <references count="10">
          <reference field="1" count="1" selected="0">
            <x v="5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1"/>
          </reference>
          <reference field="6" count="1" selected="0">
            <x v="124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975"/>
          </reference>
        </references>
      </pivotArea>
    </format>
    <format dxfId="2409">
      <pivotArea dataOnly="0" labelOnly="1" outline="0" fieldPosition="0">
        <references count="10">
          <reference field="1" count="1" selected="0">
            <x v="5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1"/>
          </reference>
          <reference field="6" count="1" selected="0">
            <x v="18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73"/>
          </reference>
        </references>
      </pivotArea>
    </format>
    <format dxfId="2408">
      <pivotArea dataOnly="0" labelOnly="1" outline="0" fieldPosition="0">
        <references count="10">
          <reference field="1" count="1" selected="0">
            <x v="5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33"/>
          </reference>
        </references>
      </pivotArea>
    </format>
    <format dxfId="2407">
      <pivotArea dataOnly="0" labelOnly="1" outline="0" fieldPosition="0">
        <references count="10">
          <reference field="1" count="1" selected="0">
            <x v="6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564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40"/>
          </reference>
        </references>
      </pivotArea>
    </format>
    <format dxfId="2406">
      <pivotArea dataOnly="0" labelOnly="1" outline="0" fieldPosition="0">
        <references count="10">
          <reference field="1" count="1" selected="0">
            <x v="6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36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65"/>
          </reference>
        </references>
      </pivotArea>
    </format>
    <format dxfId="2405">
      <pivotArea dataOnly="0" labelOnly="1" outline="0" fieldPosition="0">
        <references count="10">
          <reference field="1" count="1" selected="0">
            <x v="6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2"/>
          </reference>
          <reference field="6" count="1" selected="0">
            <x v="17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51"/>
          </reference>
        </references>
      </pivotArea>
    </format>
    <format dxfId="2404">
      <pivotArea dataOnly="0" labelOnly="1" outline="0" fieldPosition="0">
        <references count="10">
          <reference field="1" count="1" selected="0">
            <x v="6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8"/>
          </reference>
          <reference field="6" count="1" selected="0">
            <x v="20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81"/>
          </reference>
        </references>
      </pivotArea>
    </format>
    <format dxfId="2403">
      <pivotArea dataOnly="0" labelOnly="1" outline="0" fieldPosition="0">
        <references count="10">
          <reference field="1" count="1" selected="0">
            <x v="7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6"/>
          </reference>
          <reference field="5" count="1" selected="0">
            <x v="4"/>
          </reference>
          <reference field="6" count="1" selected="0">
            <x v="128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31"/>
          </reference>
        </references>
      </pivotArea>
    </format>
    <format dxfId="2402">
      <pivotArea dataOnly="0" labelOnly="1" outline="0" fieldPosition="0">
        <references count="10">
          <reference field="1" count="1" selected="0">
            <x v="7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60"/>
          </reference>
        </references>
      </pivotArea>
    </format>
    <format dxfId="2401">
      <pivotArea dataOnly="0" labelOnly="1" outline="0" fieldPosition="0">
        <references count="10">
          <reference field="1" count="1" selected="0">
            <x v="7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6"/>
          </reference>
          <reference field="5" count="1" selected="0">
            <x v="1"/>
          </reference>
          <reference field="6" count="1" selected="0">
            <x v="265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128"/>
          </reference>
        </references>
      </pivotArea>
    </format>
    <format dxfId="2400">
      <pivotArea dataOnly="0" labelOnly="1" outline="0" fieldPosition="0">
        <references count="10">
          <reference field="1" count="1" selected="0">
            <x v="7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55"/>
          </reference>
        </references>
      </pivotArea>
    </format>
    <format dxfId="2399">
      <pivotArea dataOnly="0" labelOnly="1" outline="0" fieldPosition="0">
        <references count="10">
          <reference field="1" count="1" selected="0">
            <x v="7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7"/>
          </reference>
          <reference field="6" count="1" selected="0">
            <x v="24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7"/>
          </reference>
        </references>
      </pivotArea>
    </format>
    <format dxfId="2398">
      <pivotArea dataOnly="0" labelOnly="1" outline="0" fieldPosition="0">
        <references count="10">
          <reference field="1" count="1" selected="0">
            <x v="7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9"/>
          </reference>
          <reference field="6" count="1" selected="0">
            <x v="48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61"/>
          </reference>
        </references>
      </pivotArea>
    </format>
    <format dxfId="2397">
      <pivotArea dataOnly="0" labelOnly="1" outline="0" fieldPosition="0">
        <references count="10">
          <reference field="1" count="1" selected="0">
            <x v="7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3"/>
          </reference>
          <reference field="6" count="1" selected="0">
            <x v="278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68"/>
          </reference>
        </references>
      </pivotArea>
    </format>
    <format dxfId="2396">
      <pivotArea dataOnly="0" labelOnly="1" outline="0" fieldPosition="0">
        <references count="10">
          <reference field="1" count="1" selected="0">
            <x v="8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3"/>
          </reference>
          <reference field="6" count="1" selected="0">
            <x v="44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6"/>
          </reference>
        </references>
      </pivotArea>
    </format>
    <format dxfId="2395">
      <pivotArea dataOnly="0" labelOnly="1" outline="0" fieldPosition="0">
        <references count="10">
          <reference field="1" count="1" selected="0">
            <x v="8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1"/>
          </reference>
          <reference field="6" count="1" selected="0">
            <x v="191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02"/>
          </reference>
        </references>
      </pivotArea>
    </format>
    <format dxfId="2394">
      <pivotArea dataOnly="0" labelOnly="1" outline="0" fieldPosition="0">
        <references count="10">
          <reference field="1" count="1" selected="0">
            <x v="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8"/>
          </reference>
          <reference field="6" count="1" selected="0">
            <x v="26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84"/>
          </reference>
        </references>
      </pivotArea>
    </format>
    <format dxfId="2393">
      <pivotArea dataOnly="0" labelOnly="1" outline="0" fieldPosition="0">
        <references count="10">
          <reference field="1" count="1" selected="0">
            <x v="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3"/>
          </reference>
          <reference field="5" count="1" selected="0">
            <x v="7"/>
          </reference>
          <reference field="6" count="1" selected="0">
            <x v="386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874"/>
          </reference>
        </references>
      </pivotArea>
    </format>
    <format dxfId="2392">
      <pivotArea dataOnly="0" labelOnly="1" outline="0" fieldPosition="0">
        <references count="10">
          <reference field="1" count="1" selected="0">
            <x v="8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6"/>
          </reference>
          <reference field="6" count="1" selected="0">
            <x v="48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21"/>
          </reference>
        </references>
      </pivotArea>
    </format>
    <format dxfId="2391">
      <pivotArea dataOnly="0" labelOnly="1" outline="0" fieldPosition="0">
        <references count="10">
          <reference field="1" count="1" selected="0">
            <x v="8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60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23"/>
          </reference>
        </references>
      </pivotArea>
    </format>
    <format dxfId="2390">
      <pivotArea dataOnly="0" labelOnly="1" outline="0" fieldPosition="0">
        <references count="10">
          <reference field="1" count="1" selected="0">
            <x v="8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5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2"/>
          </reference>
        </references>
      </pivotArea>
    </format>
    <format dxfId="2389">
      <pivotArea dataOnly="0" labelOnly="1" outline="0" fieldPosition="0">
        <references count="10">
          <reference field="1" count="1" selected="0">
            <x v="8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01"/>
          </reference>
        </references>
      </pivotArea>
    </format>
    <format dxfId="2388">
      <pivotArea dataOnly="0" labelOnly="1" outline="0" fieldPosition="0">
        <references count="10">
          <reference field="1" count="1" selected="0">
            <x v="9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157"/>
          </reference>
        </references>
      </pivotArea>
    </format>
    <format dxfId="2387">
      <pivotArea dataOnly="0" labelOnly="1" outline="0" fieldPosition="0">
        <references count="10">
          <reference field="1" count="1" selected="0">
            <x v="9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3"/>
          </reference>
          <reference field="6" count="1" selected="0">
            <x v="285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29"/>
          </reference>
        </references>
      </pivotArea>
    </format>
    <format dxfId="2386">
      <pivotArea dataOnly="0" labelOnly="1" outline="0" fieldPosition="0">
        <references count="10">
          <reference field="1" count="1" selected="0">
            <x v="9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4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28"/>
          </reference>
        </references>
      </pivotArea>
    </format>
    <format dxfId="2385">
      <pivotArea dataOnly="0" labelOnly="1" outline="0" fieldPosition="0">
        <references count="10">
          <reference field="1" count="1" selected="0">
            <x v="9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"/>
          </reference>
        </references>
      </pivotArea>
    </format>
    <format dxfId="2384">
      <pivotArea dataOnly="0" labelOnly="1" outline="0" fieldPosition="0">
        <references count="10">
          <reference field="1" count="1" selected="0">
            <x v="9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51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01"/>
          </reference>
        </references>
      </pivotArea>
    </format>
    <format dxfId="2383">
      <pivotArea dataOnly="0" labelOnly="1" outline="0" fieldPosition="0">
        <references count="10">
          <reference field="1" count="1" selected="0">
            <x v="10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5"/>
          </reference>
          <reference field="5" count="1" selected="0">
            <x v="5"/>
          </reference>
          <reference field="6" count="1" selected="0">
            <x v="268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99"/>
          </reference>
        </references>
      </pivotArea>
    </format>
    <format dxfId="2382">
      <pivotArea dataOnly="0" labelOnly="1" outline="0" fieldPosition="0">
        <references count="10">
          <reference field="1" count="1" selected="0">
            <x v="10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63"/>
          </reference>
        </references>
      </pivotArea>
    </format>
    <format dxfId="2381">
      <pivotArea dataOnly="0" labelOnly="1" outline="0" fieldPosition="0">
        <references count="10">
          <reference field="1" count="1" selected="0">
            <x v="10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5"/>
          </reference>
          <reference field="6" count="1" selected="0">
            <x v="44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66"/>
          </reference>
        </references>
      </pivotArea>
    </format>
    <format dxfId="2380">
      <pivotArea dataOnly="0" labelOnly="1" outline="0" fieldPosition="0">
        <references count="10">
          <reference field="1" count="1" selected="0">
            <x v="10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1"/>
          </reference>
          <reference field="6" count="1" selected="0">
            <x v="14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78"/>
          </reference>
        </references>
      </pivotArea>
    </format>
    <format dxfId="2379">
      <pivotArea dataOnly="0" labelOnly="1" outline="0" fieldPosition="0">
        <references count="10">
          <reference field="1" count="1" selected="0">
            <x v="107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0"/>
          </reference>
          <reference field="6" count="1" selected="0">
            <x v="53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05"/>
          </reference>
        </references>
      </pivotArea>
    </format>
    <format dxfId="2378">
      <pivotArea dataOnly="0" labelOnly="1" outline="0" fieldPosition="0">
        <references count="10">
          <reference field="1" count="1" selected="0">
            <x v="10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1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76"/>
          </reference>
        </references>
      </pivotArea>
    </format>
    <format dxfId="2377">
      <pivotArea dataOnly="0" labelOnly="1" outline="0" fieldPosition="0">
        <references count="10">
          <reference field="1" count="1" selected="0">
            <x v="11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3"/>
          </reference>
          <reference field="6" count="1" selected="0">
            <x v="54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95"/>
          </reference>
        </references>
      </pivotArea>
    </format>
    <format dxfId="2376">
      <pivotArea dataOnly="0" labelOnly="1" outline="0" fieldPosition="0">
        <references count="10">
          <reference field="1" count="1" selected="0">
            <x v="11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1"/>
          </reference>
          <reference field="6" count="1" selected="0">
            <x v="391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1"/>
          </reference>
        </references>
      </pivotArea>
    </format>
    <format dxfId="2375">
      <pivotArea dataOnly="0" labelOnly="1" outline="0" fieldPosition="0">
        <references count="10">
          <reference field="1" count="1" selected="0">
            <x v="1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33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511"/>
          </reference>
        </references>
      </pivotArea>
    </format>
    <format dxfId="2374">
      <pivotArea dataOnly="0" labelOnly="1" outline="0" fieldPosition="0">
        <references count="10">
          <reference field="1" count="1" selected="0">
            <x v="11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7"/>
          </reference>
          <reference field="5" count="1" selected="0">
            <x v="6"/>
          </reference>
          <reference field="6" count="1" selected="0">
            <x v="27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77"/>
          </reference>
        </references>
      </pivotArea>
    </format>
    <format dxfId="2373">
      <pivotArea dataOnly="0" labelOnly="1" outline="0" fieldPosition="0">
        <references count="10">
          <reference field="1" count="1" selected="0">
            <x v="11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3"/>
          </reference>
          <reference field="5" count="1" selected="0">
            <x v="8"/>
          </reference>
          <reference field="6" count="1" selected="0">
            <x v="24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77"/>
          </reference>
        </references>
      </pivotArea>
    </format>
    <format dxfId="2372">
      <pivotArea dataOnly="0" labelOnly="1" outline="0" fieldPosition="0">
        <references count="10">
          <reference field="1" count="1" selected="0">
            <x v="11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2"/>
          </reference>
          <reference field="6" count="1" selected="0">
            <x v="63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61"/>
          </reference>
        </references>
      </pivotArea>
    </format>
    <format dxfId="2371">
      <pivotArea dataOnly="0" labelOnly="1" outline="0" fieldPosition="0">
        <references count="10">
          <reference field="1" count="1" selected="0">
            <x v="12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4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91"/>
          </reference>
        </references>
      </pivotArea>
    </format>
    <format dxfId="2370">
      <pivotArea dataOnly="0" labelOnly="1" outline="0" fieldPosition="0">
        <references count="10">
          <reference field="1" count="1" selected="0">
            <x v="12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 selected="0">
            <x v="552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945"/>
          </reference>
        </references>
      </pivotArea>
    </format>
    <format dxfId="2369">
      <pivotArea dataOnly="0" labelOnly="1" outline="0" fieldPosition="0">
        <references count="10">
          <reference field="1" count="1" selected="0">
            <x v="12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03"/>
          </reference>
        </references>
      </pivotArea>
    </format>
    <format dxfId="2368">
      <pivotArea dataOnly="0" labelOnly="1" outline="0" fieldPosition="0">
        <references count="10">
          <reference field="1" count="1" selected="0">
            <x v="12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7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51"/>
          </reference>
        </references>
      </pivotArea>
    </format>
    <format dxfId="2367">
      <pivotArea dataOnly="0" labelOnly="1" outline="0" fieldPosition="0">
        <references count="10">
          <reference field="1" count="1" selected="0">
            <x v="13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7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61"/>
          </reference>
        </references>
      </pivotArea>
    </format>
    <format dxfId="2366">
      <pivotArea dataOnly="0" labelOnly="1" outline="0" fieldPosition="0">
        <references count="10">
          <reference field="1" count="1" selected="0">
            <x v="13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3"/>
          </reference>
          <reference field="6" count="1" selected="0">
            <x v="10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42"/>
          </reference>
        </references>
      </pivotArea>
    </format>
    <format dxfId="2365">
      <pivotArea dataOnly="0" labelOnly="1" outline="0" fieldPosition="0">
        <references count="10">
          <reference field="1" count="1" selected="0">
            <x v="13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54"/>
          </reference>
        </references>
      </pivotArea>
    </format>
    <format dxfId="2364">
      <pivotArea dataOnly="0" labelOnly="1" outline="0" fieldPosition="0">
        <references count="10">
          <reference field="1" count="1" selected="0">
            <x v="13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70"/>
          </reference>
        </references>
      </pivotArea>
    </format>
    <format dxfId="2363">
      <pivotArea dataOnly="0" labelOnly="1" outline="0" fieldPosition="0">
        <references count="10">
          <reference field="1" count="1" selected="0">
            <x v="13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46"/>
          </reference>
        </references>
      </pivotArea>
    </format>
    <format dxfId="2362">
      <pivotArea dataOnly="0" labelOnly="1" outline="0" fieldPosition="0">
        <references count="10">
          <reference field="1" count="1" selected="0">
            <x v="13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1"/>
          </reference>
          <reference field="6" count="1" selected="0">
            <x v="14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03"/>
          </reference>
        </references>
      </pivotArea>
    </format>
    <format dxfId="2361">
      <pivotArea dataOnly="0" labelOnly="1" outline="0" fieldPosition="0">
        <references count="10">
          <reference field="1" count="1" selected="0">
            <x v="13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6"/>
          </reference>
          <reference field="6" count="1" selected="0">
            <x v="212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29"/>
          </reference>
        </references>
      </pivotArea>
    </format>
    <format dxfId="2360">
      <pivotArea dataOnly="0" labelOnly="1" outline="0" fieldPosition="0">
        <references count="10">
          <reference field="1" count="1" selected="0">
            <x v="13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 selected="0">
            <x v="45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14"/>
          </reference>
        </references>
      </pivotArea>
    </format>
    <format dxfId="2359">
      <pivotArea dataOnly="0" labelOnly="1" outline="0" fieldPosition="0">
        <references count="10">
          <reference field="1" count="1" selected="0">
            <x v="14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215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37"/>
          </reference>
        </references>
      </pivotArea>
    </format>
    <format dxfId="2358">
      <pivotArea dataOnly="0" labelOnly="1" outline="0" fieldPosition="0">
        <references count="10">
          <reference field="1" count="1" selected="0">
            <x v="14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3"/>
          </reference>
          <reference field="6" count="1" selected="0">
            <x v="102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76"/>
          </reference>
        </references>
      </pivotArea>
    </format>
    <format dxfId="2357">
      <pivotArea dataOnly="0" labelOnly="1" outline="0" fieldPosition="0">
        <references count="10">
          <reference field="1" count="1" selected="0">
            <x v="14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30"/>
          </reference>
        </references>
      </pivotArea>
    </format>
    <format dxfId="2356">
      <pivotArea dataOnly="0" labelOnly="1" outline="0" fieldPosition="0">
        <references count="10">
          <reference field="1" count="1" selected="0">
            <x v="14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4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20"/>
          </reference>
        </references>
      </pivotArea>
    </format>
    <format dxfId="2355">
      <pivotArea dataOnly="0" labelOnly="1" outline="0" fieldPosition="0">
        <references count="10">
          <reference field="1" count="1" selected="0">
            <x v="14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98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09"/>
          </reference>
        </references>
      </pivotArea>
    </format>
    <format dxfId="2354">
      <pivotArea dataOnly="0" labelOnly="1" outline="0" fieldPosition="0">
        <references count="10">
          <reference field="1" count="1" selected="0">
            <x v="14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5"/>
          </reference>
          <reference field="5" count="1" selected="0">
            <x v="8"/>
          </reference>
          <reference field="6" count="1" selected="0">
            <x v="48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50"/>
          </reference>
        </references>
      </pivotArea>
    </format>
    <format dxfId="2353">
      <pivotArea dataOnly="0" labelOnly="1" outline="0" fieldPosition="0">
        <references count="10">
          <reference field="1" count="1" selected="0">
            <x v="14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6"/>
          </reference>
          <reference field="6" count="1" selected="0">
            <x v="37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325"/>
          </reference>
        </references>
      </pivotArea>
    </format>
    <format dxfId="2352">
      <pivotArea dataOnly="0" labelOnly="1" outline="0" fieldPosition="0">
        <references count="10">
          <reference field="1" count="1" selected="0">
            <x v="14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4"/>
          </reference>
          <reference field="6" count="1" selected="0">
            <x v="45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43"/>
          </reference>
        </references>
      </pivotArea>
    </format>
    <format dxfId="2351">
      <pivotArea dataOnly="0" labelOnly="1" outline="0" fieldPosition="0">
        <references count="10">
          <reference field="1" count="1" selected="0">
            <x v="149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4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57"/>
          </reference>
        </references>
      </pivotArea>
    </format>
    <format dxfId="2350">
      <pivotArea dataOnly="0" labelOnly="1" outline="0" fieldPosition="0">
        <references count="10">
          <reference field="1" count="1" selected="0">
            <x v="15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9"/>
          </reference>
          <reference field="5" count="1" selected="0">
            <x v="1"/>
          </reference>
          <reference field="6" count="1" selected="0">
            <x v="45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10"/>
          </reference>
        </references>
      </pivotArea>
    </format>
    <format dxfId="2349">
      <pivotArea dataOnly="0" labelOnly="1" outline="0" fieldPosition="0">
        <references count="10">
          <reference field="1" count="1" selected="0">
            <x v="1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03"/>
          </reference>
        </references>
      </pivotArea>
    </format>
    <format dxfId="2348">
      <pivotArea dataOnly="0" labelOnly="1" outline="0" fieldPosition="0">
        <references count="10">
          <reference field="1" count="1" selected="0">
            <x v="15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0"/>
          </reference>
          <reference field="5" count="1" selected="0">
            <x v="3"/>
          </reference>
          <reference field="6" count="1" selected="0">
            <x v="46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45"/>
          </reference>
        </references>
      </pivotArea>
    </format>
    <format dxfId="2347">
      <pivotArea dataOnly="0" labelOnly="1" outline="0" fieldPosition="0">
        <references count="10">
          <reference field="1" count="1" selected="0">
            <x v="15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6"/>
          </reference>
          <reference field="6" count="1" selected="0">
            <x v="486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80"/>
          </reference>
        </references>
      </pivotArea>
    </format>
    <format dxfId="2346">
      <pivotArea dataOnly="0" labelOnly="1" outline="0" fieldPosition="0">
        <references count="10">
          <reference field="1" count="1" selected="0">
            <x v="15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6"/>
          </reference>
          <reference field="5" count="1" selected="0">
            <x v="9"/>
          </reference>
          <reference field="6" count="1" selected="0">
            <x v="60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84"/>
          </reference>
        </references>
      </pivotArea>
    </format>
    <format dxfId="2345">
      <pivotArea dataOnly="0" labelOnly="1" outline="0" fieldPosition="0">
        <references count="10">
          <reference field="1" count="1" selected="0">
            <x v="15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1"/>
          </reference>
          <reference field="5" count="1" selected="0">
            <x v="7"/>
          </reference>
          <reference field="6" count="1" selected="0">
            <x v="28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00"/>
          </reference>
        </references>
      </pivotArea>
    </format>
    <format dxfId="2344">
      <pivotArea dataOnly="0" labelOnly="1" outline="0" fieldPosition="0">
        <references count="10">
          <reference field="1" count="1" selected="0">
            <x v="15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4"/>
          </reference>
          <reference field="6" count="1" selected="0">
            <x v="204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60"/>
          </reference>
        </references>
      </pivotArea>
    </format>
    <format dxfId="2343">
      <pivotArea dataOnly="0" labelOnly="1" outline="0" fieldPosition="0">
        <references count="10">
          <reference field="1" count="1" selected="0">
            <x v="15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7"/>
          </reference>
          <reference field="6" count="1" selected="0">
            <x v="45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98"/>
          </reference>
        </references>
      </pivotArea>
    </format>
    <format dxfId="2342">
      <pivotArea dataOnly="0" labelOnly="1" outline="0" fieldPosition="0">
        <references count="10">
          <reference field="1" count="1" selected="0">
            <x v="15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9"/>
          </reference>
          <reference field="5" count="1" selected="0">
            <x v="0"/>
          </reference>
          <reference field="6" count="1" selected="0">
            <x v="52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31"/>
          </reference>
        </references>
      </pivotArea>
    </format>
    <format dxfId="2341">
      <pivotArea dataOnly="0" labelOnly="1" outline="0" fieldPosition="0">
        <references count="10">
          <reference field="1" count="1" selected="0">
            <x v="16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7"/>
          </reference>
          <reference field="6" count="1" selected="0">
            <x v="401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5"/>
          </reference>
        </references>
      </pivotArea>
    </format>
    <format dxfId="2340">
      <pivotArea dataOnly="0" labelOnly="1" outline="0" fieldPosition="0">
        <references count="10">
          <reference field="1" count="1" selected="0">
            <x v="16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10"/>
          </reference>
          <reference field="6" count="1" selected="0">
            <x v="34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68"/>
          </reference>
        </references>
      </pivotArea>
    </format>
    <format dxfId="2339">
      <pivotArea dataOnly="0" labelOnly="1" outline="0" fieldPosition="0">
        <references count="10">
          <reference field="1" count="1" selected="0">
            <x v="16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1"/>
          </reference>
          <reference field="6" count="1" selected="0">
            <x v="60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42"/>
          </reference>
        </references>
      </pivotArea>
    </format>
    <format dxfId="2338">
      <pivotArea dataOnly="0" labelOnly="1" outline="0" fieldPosition="0">
        <references count="10">
          <reference field="1" count="1" selected="0">
            <x v="1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2"/>
          </reference>
          <reference field="5" count="1" selected="0">
            <x v="6"/>
          </reference>
          <reference field="6" count="1" selected="0">
            <x v="253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95"/>
          </reference>
        </references>
      </pivotArea>
    </format>
    <format dxfId="2337">
      <pivotArea dataOnly="0" labelOnly="1" outline="0" fieldPosition="0">
        <references count="10">
          <reference field="1" count="1" selected="0">
            <x v="17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9"/>
          </reference>
          <reference field="6" count="1" selected="0">
            <x v="46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87"/>
          </reference>
        </references>
      </pivotArea>
    </format>
    <format dxfId="2336">
      <pivotArea dataOnly="0" labelOnly="1" outline="0" fieldPosition="0">
        <references count="10">
          <reference field="1" count="1" selected="0">
            <x v="17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6"/>
          </reference>
          <reference field="6" count="1" selected="0">
            <x v="393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23"/>
          </reference>
        </references>
      </pivotArea>
    </format>
    <format dxfId="2335">
      <pivotArea dataOnly="0" labelOnly="1" outline="0" fieldPosition="0">
        <references count="10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4"/>
          </reference>
          <reference field="6" count="1" selected="0">
            <x v="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89"/>
          </reference>
        </references>
      </pivotArea>
    </format>
    <format dxfId="2334">
      <pivotArea dataOnly="0" labelOnly="1" outline="0" fieldPosition="0">
        <references count="10">
          <reference field="1" count="1" selected="0">
            <x v="17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2"/>
          </reference>
          <reference field="6" count="1" selected="0">
            <x v="534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14"/>
          </reference>
        </references>
      </pivotArea>
    </format>
    <format dxfId="2333">
      <pivotArea dataOnly="0" labelOnly="1" outline="0" fieldPosition="0">
        <references count="10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12"/>
          </reference>
        </references>
      </pivotArea>
    </format>
    <format dxfId="2332">
      <pivotArea dataOnly="0" labelOnly="1" outline="0" fieldPosition="0">
        <references count="10">
          <reference field="1" count="1" selected="0">
            <x v="17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9"/>
          </reference>
          <reference field="6" count="1" selected="0">
            <x v="12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32"/>
          </reference>
        </references>
      </pivotArea>
    </format>
    <format dxfId="2331">
      <pivotArea dataOnly="0" labelOnly="1" outline="0" fieldPosition="0">
        <references count="10">
          <reference field="1" count="1" selected="0">
            <x v="17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8"/>
          </reference>
          <reference field="6" count="1" selected="0">
            <x v="254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53"/>
          </reference>
        </references>
      </pivotArea>
    </format>
    <format dxfId="2330">
      <pivotArea dataOnly="0" labelOnly="1" outline="0" fieldPosition="0">
        <references count="10">
          <reference field="1" count="1" selected="0">
            <x v="17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60"/>
          </reference>
        </references>
      </pivotArea>
    </format>
    <format dxfId="2329">
      <pivotArea dataOnly="0" labelOnly="1" outline="0" fieldPosition="0">
        <references count="10">
          <reference field="1" count="1" selected="0">
            <x v="18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1"/>
          </reference>
          <reference field="6" count="1" selected="0">
            <x v="308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264"/>
          </reference>
        </references>
      </pivotArea>
    </format>
    <format dxfId="2328">
      <pivotArea dataOnly="0" labelOnly="1" outline="0" fieldPosition="0">
        <references count="10">
          <reference field="1" count="1" selected="0">
            <x v="18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7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63"/>
          </reference>
        </references>
      </pivotArea>
    </format>
    <format dxfId="2327">
      <pivotArea dataOnly="0" labelOnly="1" outline="0" fieldPosition="0">
        <references count="10">
          <reference field="1" count="1" selected="0">
            <x v="18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01"/>
          </reference>
        </references>
      </pivotArea>
    </format>
    <format dxfId="2326">
      <pivotArea dataOnly="0" labelOnly="1" outline="0" fieldPosition="0">
        <references count="10">
          <reference field="1" count="1" selected="0">
            <x v="18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9"/>
          </reference>
          <reference field="6" count="1" selected="0">
            <x v="37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77"/>
          </reference>
        </references>
      </pivotArea>
    </format>
    <format dxfId="2325">
      <pivotArea dataOnly="0" labelOnly="1" outline="0" fieldPosition="0">
        <references count="10">
          <reference field="1" count="1" selected="0">
            <x v="18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17"/>
          </reference>
        </references>
      </pivotArea>
    </format>
    <format dxfId="2324">
      <pivotArea dataOnly="0" labelOnly="1" outline="0" fieldPosition="0">
        <references count="10">
          <reference field="1" count="1" selected="0">
            <x v="18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1"/>
          </reference>
          <reference field="6" count="1" selected="0">
            <x v="41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1"/>
          </reference>
        </references>
      </pivotArea>
    </format>
    <format dxfId="2323">
      <pivotArea dataOnly="0" labelOnly="1" outline="0" fieldPosition="0">
        <references count="10">
          <reference field="1" count="1" selected="0">
            <x v="18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8"/>
          </reference>
          <reference field="6" count="1" selected="0">
            <x v="35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20"/>
          </reference>
        </references>
      </pivotArea>
    </format>
    <format dxfId="2322">
      <pivotArea dataOnly="0" labelOnly="1" outline="0" fieldPosition="0">
        <references count="10">
          <reference field="1" count="1" selected="0">
            <x v="19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0"/>
          </reference>
          <reference field="5" count="1" selected="0">
            <x v="6"/>
          </reference>
          <reference field="6" count="1" selected="0">
            <x v="29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24"/>
          </reference>
        </references>
      </pivotArea>
    </format>
    <format dxfId="2321">
      <pivotArea dataOnly="0" labelOnly="1" outline="0" fieldPosition="0">
        <references count="10">
          <reference field="1" count="1" selected="0">
            <x v="19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5"/>
          </reference>
          <reference field="6" count="1" selected="0">
            <x v="44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60"/>
          </reference>
        </references>
      </pivotArea>
    </format>
    <format dxfId="2320">
      <pivotArea dataOnly="0" labelOnly="1" outline="0" fieldPosition="0">
        <references count="10">
          <reference field="1" count="1" selected="0">
            <x v="19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61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53"/>
          </reference>
        </references>
      </pivotArea>
    </format>
    <format dxfId="2319">
      <pivotArea dataOnly="0" labelOnly="1" outline="0" fieldPosition="0">
        <references count="10">
          <reference field="1" count="1" selected="0">
            <x v="19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4"/>
          </reference>
          <reference field="6" count="1" selected="0">
            <x v="43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44"/>
          </reference>
        </references>
      </pivotArea>
    </format>
    <format dxfId="2318">
      <pivotArea dataOnly="0" labelOnly="1" outline="0" fieldPosition="0">
        <references count="10">
          <reference field="1" count="1" selected="0">
            <x v="19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6"/>
          </reference>
          <reference field="6" count="1" selected="0">
            <x v="57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86"/>
          </reference>
        </references>
      </pivotArea>
    </format>
    <format dxfId="2317">
      <pivotArea dataOnly="0" labelOnly="1" outline="0" fieldPosition="0">
        <references count="10">
          <reference field="1" count="1" selected="0">
            <x v="19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56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80"/>
          </reference>
        </references>
      </pivotArea>
    </format>
    <format dxfId="2316">
      <pivotArea dataOnly="0" labelOnly="1" outline="0" fieldPosition="0">
        <references count="10">
          <reference field="1" count="1" selected="0">
            <x v="20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1"/>
          </reference>
          <reference field="6" count="1" selected="0">
            <x v="133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560"/>
          </reference>
        </references>
      </pivotArea>
    </format>
    <format dxfId="2315">
      <pivotArea dataOnly="0" labelOnly="1" outline="0" fieldPosition="0">
        <references count="10">
          <reference field="1" count="1" selected="0">
            <x v="20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06"/>
          </reference>
        </references>
      </pivotArea>
    </format>
    <format dxfId="2314">
      <pivotArea dataOnly="0" labelOnly="1" outline="0" fieldPosition="0">
        <references count="10">
          <reference field="1" count="1" selected="0">
            <x v="20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8"/>
          </reference>
          <reference field="6" count="1" selected="0">
            <x v="63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81"/>
          </reference>
        </references>
      </pivotArea>
    </format>
    <format dxfId="2313">
      <pivotArea dataOnly="0" labelOnly="1" outline="0" fieldPosition="0">
        <references count="10">
          <reference field="1" count="1" selected="0">
            <x v="20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39"/>
          </reference>
        </references>
      </pivotArea>
    </format>
    <format dxfId="2312">
      <pivotArea dataOnly="0" labelOnly="1" outline="0" fieldPosition="0">
        <references count="10">
          <reference field="1" count="1" selected="0">
            <x v="20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7"/>
          </reference>
          <reference field="6" count="1" selected="0">
            <x v="19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90"/>
          </reference>
        </references>
      </pivotArea>
    </format>
    <format dxfId="2311">
      <pivotArea dataOnly="0" labelOnly="1" outline="0" fieldPosition="0">
        <references count="10">
          <reference field="1" count="1" selected="0">
            <x v="20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8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75"/>
          </reference>
        </references>
      </pivotArea>
    </format>
    <format dxfId="2310">
      <pivotArea dataOnly="0" labelOnly="1" outline="0" fieldPosition="0">
        <references count="10">
          <reference field="1" count="1" selected="0">
            <x v="20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6"/>
          </reference>
          <reference field="6" count="1" selected="0">
            <x v="15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33"/>
          </reference>
        </references>
      </pivotArea>
    </format>
    <format dxfId="2309">
      <pivotArea dataOnly="0" labelOnly="1" outline="0" fieldPosition="0">
        <references count="10">
          <reference field="1" count="1" selected="0">
            <x v="20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50"/>
          </reference>
        </references>
      </pivotArea>
    </format>
    <format dxfId="2308">
      <pivotArea dataOnly="0" labelOnly="1" outline="0" fieldPosition="0">
        <references count="10">
          <reference field="1" count="1" selected="0">
            <x v="20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9"/>
          </reference>
          <reference field="5" count="1" selected="0">
            <x v="2"/>
          </reference>
          <reference field="6" count="1" selected="0">
            <x v="635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59"/>
          </reference>
        </references>
      </pivotArea>
    </format>
    <format dxfId="2307">
      <pivotArea dataOnly="0" labelOnly="1" outline="0" fieldPosition="0">
        <references count="10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12"/>
          </reference>
        </references>
      </pivotArea>
    </format>
    <format dxfId="2306">
      <pivotArea dataOnly="0" labelOnly="1" outline="0" fieldPosition="0">
        <references count="10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598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79"/>
          </reference>
        </references>
      </pivotArea>
    </format>
    <format dxfId="2305">
      <pivotArea dataOnly="0" labelOnly="1" outline="0" fieldPosition="0">
        <references count="10">
          <reference field="1" count="1" selected="0">
            <x v="20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20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3"/>
          </reference>
        </references>
      </pivotArea>
    </format>
    <format dxfId="2304">
      <pivotArea dataOnly="0" labelOnly="1" outline="0" fieldPosition="0">
        <references count="10">
          <reference field="1" count="1" selected="0">
            <x v="20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6"/>
          </reference>
          <reference field="6" count="1" selected="0">
            <x v="3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95"/>
          </reference>
        </references>
      </pivotArea>
    </format>
    <format dxfId="2303">
      <pivotArea dataOnly="0" labelOnly="1" outline="0" fieldPosition="0">
        <references count="10">
          <reference field="1" count="1" selected="0">
            <x v="21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70"/>
          </reference>
        </references>
      </pivotArea>
    </format>
    <format dxfId="2302">
      <pivotArea dataOnly="0" labelOnly="1" outline="0" fieldPosition="0">
        <references count="10">
          <reference field="1" count="1" selected="0">
            <x v="2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4"/>
          </reference>
          <reference field="6" count="1" selected="0">
            <x v="27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84"/>
          </reference>
        </references>
      </pivotArea>
    </format>
    <format dxfId="2301">
      <pivotArea dataOnly="0" labelOnly="1" outline="0" fieldPosition="0">
        <references count="10">
          <reference field="1" count="1" selected="0">
            <x v="2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5"/>
          </reference>
          <reference field="6" count="1" selected="0">
            <x v="575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6"/>
          </reference>
        </references>
      </pivotArea>
    </format>
    <format dxfId="2300">
      <pivotArea dataOnly="0" labelOnly="1" outline="0" fieldPosition="0">
        <references count="10">
          <reference field="1" count="1" selected="0">
            <x v="21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0"/>
          </reference>
          <reference field="6" count="1" selected="0">
            <x v="42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67"/>
          </reference>
        </references>
      </pivotArea>
    </format>
    <format dxfId="2299">
      <pivotArea dataOnly="0" labelOnly="1" outline="0" fieldPosition="0">
        <references count="10">
          <reference field="1" count="1" selected="0">
            <x v="21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3"/>
          </reference>
          <reference field="6" count="1" selected="0">
            <x v="47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17"/>
          </reference>
        </references>
      </pivotArea>
    </format>
    <format dxfId="2298">
      <pivotArea dataOnly="0" labelOnly="1" outline="0" fieldPosition="0">
        <references count="10">
          <reference field="1" count="1" selected="0">
            <x v="21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24"/>
          </reference>
        </references>
      </pivotArea>
    </format>
    <format dxfId="2297">
      <pivotArea dataOnly="0" labelOnly="1" outline="0" fieldPosition="0">
        <references count="10">
          <reference field="1" count="1" selected="0">
            <x v="21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7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74"/>
          </reference>
        </references>
      </pivotArea>
    </format>
    <format dxfId="2296">
      <pivotArea dataOnly="0" labelOnly="1" outline="0" fieldPosition="0">
        <references count="10">
          <reference field="1" count="1" selected="0">
            <x v="22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5"/>
          </reference>
          <reference field="6" count="1" selected="0">
            <x v="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35"/>
          </reference>
        </references>
      </pivotArea>
    </format>
    <format dxfId="2295">
      <pivotArea dataOnly="0" labelOnly="1" outline="0" fieldPosition="0">
        <references count="10">
          <reference field="1" count="1" selected="0">
            <x v="22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9"/>
          </reference>
          <reference field="6" count="1" selected="0">
            <x v="302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9"/>
          </reference>
        </references>
      </pivotArea>
    </format>
    <format dxfId="2294">
      <pivotArea dataOnly="0" labelOnly="1" outline="0" fieldPosition="0">
        <references count="10">
          <reference field="1" count="1" selected="0">
            <x v="22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5"/>
          </reference>
          <reference field="6" count="1" selected="0">
            <x v="34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35"/>
          </reference>
        </references>
      </pivotArea>
    </format>
    <format dxfId="2293">
      <pivotArea dataOnly="0" labelOnly="1" outline="0" fieldPosition="0">
        <references count="10">
          <reference field="1" count="1" selected="0">
            <x v="22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9"/>
          </reference>
          <reference field="6" count="1" selected="0">
            <x v="621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22"/>
          </reference>
        </references>
      </pivotArea>
    </format>
    <format dxfId="2292">
      <pivotArea dataOnly="0" labelOnly="1" outline="0" fieldPosition="0">
        <references count="10">
          <reference field="1" count="1" selected="0">
            <x v="23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4"/>
          </reference>
          <reference field="6" count="1" selected="0">
            <x v="163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878"/>
          </reference>
        </references>
      </pivotArea>
    </format>
    <format dxfId="2291">
      <pivotArea dataOnly="0" labelOnly="1" outline="0" fieldPosition="0">
        <references count="10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76"/>
          </reference>
        </references>
      </pivotArea>
    </format>
    <format dxfId="2290">
      <pivotArea dataOnly="0" labelOnly="1" outline="0" fieldPosition="0">
        <references count="10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1"/>
          </reference>
          <reference field="6" count="1" selected="0">
            <x v="52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14"/>
          </reference>
        </references>
      </pivotArea>
    </format>
    <format dxfId="2289">
      <pivotArea dataOnly="0" labelOnly="1" outline="0" fieldPosition="0">
        <references count="10">
          <reference field="1" count="1" selected="0">
            <x v="23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7"/>
          </reference>
          <reference field="6" count="1" selected="0">
            <x v="25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15"/>
          </reference>
        </references>
      </pivotArea>
    </format>
    <format dxfId="2288">
      <pivotArea dataOnly="0" labelOnly="1" outline="0" fieldPosition="0">
        <references count="10">
          <reference field="1" count="1" selected="0">
            <x v="23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0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6"/>
          </reference>
        </references>
      </pivotArea>
    </format>
    <format dxfId="2287">
      <pivotArea dataOnly="0" labelOnly="1" outline="0" fieldPosition="0">
        <references count="10">
          <reference field="1" count="1" selected="0">
            <x v="24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483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89"/>
          </reference>
        </references>
      </pivotArea>
    </format>
    <format dxfId="2286">
      <pivotArea dataOnly="0" labelOnly="1" outline="0" fieldPosition="0">
        <references count="10">
          <reference field="1" count="1" selected="0">
            <x v="24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387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7"/>
          </reference>
        </references>
      </pivotArea>
    </format>
    <format dxfId="2285">
      <pivotArea dataOnly="0" labelOnly="1" outline="0" fieldPosition="0">
        <references count="10">
          <reference field="1" count="1" selected="0">
            <x v="24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7"/>
          </reference>
          <reference field="6" count="1" selected="0">
            <x v="50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72"/>
          </reference>
        </references>
      </pivotArea>
    </format>
    <format dxfId="2284">
      <pivotArea dataOnly="0" labelOnly="1" outline="0" fieldPosition="0">
        <references count="10">
          <reference field="1" count="1" selected="0">
            <x v="24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67"/>
          </reference>
        </references>
      </pivotArea>
    </format>
    <format dxfId="2283">
      <pivotArea dataOnly="0" labelOnly="1" outline="0" fieldPosition="0">
        <references count="10">
          <reference field="1" count="1" selected="0">
            <x v="2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5"/>
          </reference>
          <reference field="6" count="1" selected="0">
            <x v="30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4"/>
          </reference>
        </references>
      </pivotArea>
    </format>
    <format dxfId="2282">
      <pivotArea dataOnly="0" labelOnly="1" outline="0" fieldPosition="0">
        <references count="10">
          <reference field="1" count="1" selected="0">
            <x v="2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8"/>
          </reference>
          <reference field="6" count="1" selected="0">
            <x v="14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56"/>
          </reference>
        </references>
      </pivotArea>
    </format>
    <format dxfId="2281">
      <pivotArea dataOnly="0" labelOnly="1" outline="0" fieldPosition="0">
        <references count="10">
          <reference field="1" count="1" selected="0">
            <x v="24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10"/>
          </reference>
          <reference field="6" count="1" selected="0">
            <x v="27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17"/>
          </reference>
        </references>
      </pivotArea>
    </format>
    <format dxfId="2280">
      <pivotArea dataOnly="0" labelOnly="1" outline="0" fieldPosition="0">
        <references count="10">
          <reference field="1" count="1" selected="0">
            <x v="25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3"/>
          </reference>
          <reference field="5" count="1" selected="0">
            <x v="9"/>
          </reference>
          <reference field="6" count="1" selected="0">
            <x v="274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85"/>
          </reference>
        </references>
      </pivotArea>
    </format>
    <format dxfId="2279">
      <pivotArea dataOnly="0" labelOnly="1" outline="0" fieldPosition="0">
        <references count="10">
          <reference field="1" count="1" selected="0">
            <x v="25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9"/>
          </reference>
          <reference field="6" count="1" selected="0">
            <x v="551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02"/>
          </reference>
        </references>
      </pivotArea>
    </format>
    <format dxfId="2278">
      <pivotArea dataOnly="0" labelOnly="1" outline="0" fieldPosition="0">
        <references count="10">
          <reference field="1" count="1" selected="0">
            <x v="25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4"/>
          </reference>
          <reference field="5" count="1" selected="0">
            <x v="0"/>
          </reference>
          <reference field="6" count="1" selected="0">
            <x v="59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36"/>
          </reference>
        </references>
      </pivotArea>
    </format>
    <format dxfId="2277">
      <pivotArea dataOnly="0" labelOnly="1" outline="0" fieldPosition="0">
        <references count="10">
          <reference field="1" count="1" selected="0">
            <x v="25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3"/>
          </reference>
          <reference field="6" count="1" selected="0">
            <x v="59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05"/>
          </reference>
        </references>
      </pivotArea>
    </format>
    <format dxfId="2276">
      <pivotArea dataOnly="0" labelOnly="1" outline="0" fieldPosition="0">
        <references count="10">
          <reference field="1" count="1" selected="0">
            <x v="25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10"/>
          </reference>
        </references>
      </pivotArea>
    </format>
    <format dxfId="2275">
      <pivotArea dataOnly="0" labelOnly="1" outline="0" fieldPosition="0">
        <references count="10">
          <reference field="1" count="1" selected="0">
            <x v="25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1"/>
          </reference>
          <reference field="6" count="1" selected="0">
            <x v="114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40"/>
          </reference>
        </references>
      </pivotArea>
    </format>
    <format dxfId="2274">
      <pivotArea dataOnly="0" labelOnly="1" outline="0" fieldPosition="0">
        <references count="10">
          <reference field="1" count="1" selected="0">
            <x v="25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8"/>
          </reference>
          <reference field="6" count="1" selected="0">
            <x v="361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60"/>
          </reference>
        </references>
      </pivotArea>
    </format>
    <format dxfId="2273">
      <pivotArea dataOnly="0" labelOnly="1" outline="0" fieldPosition="0">
        <references count="10">
          <reference field="1" count="1" selected="0">
            <x v="26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44"/>
          </reference>
        </references>
      </pivotArea>
    </format>
    <format dxfId="2272">
      <pivotArea dataOnly="0" labelOnly="1" outline="0" fieldPosition="0">
        <references count="10">
          <reference field="1" count="1" selected="0">
            <x v="26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2"/>
          </reference>
          <reference field="5" count="1" selected="0">
            <x v="9"/>
          </reference>
          <reference field="6" count="1" selected="0">
            <x v="463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47"/>
          </reference>
        </references>
      </pivotArea>
    </format>
    <format dxfId="2271">
      <pivotArea dataOnly="0" labelOnly="1" outline="0" fieldPosition="0">
        <references count="10">
          <reference field="1" count="1" selected="0">
            <x v="26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6"/>
          </reference>
          <reference field="6" count="1" selected="0">
            <x v="50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49"/>
          </reference>
        </references>
      </pivotArea>
    </format>
    <format dxfId="2270">
      <pivotArea dataOnly="0" labelOnly="1" outline="0" fieldPosition="0">
        <references count="10">
          <reference field="1" count="1" selected="0">
            <x v="26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3"/>
          </reference>
          <reference field="6" count="1" selected="0">
            <x v="155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43"/>
          </reference>
        </references>
      </pivotArea>
    </format>
    <format dxfId="2269">
      <pivotArea dataOnly="0" labelOnly="1" outline="0" fieldPosition="0">
        <references count="10">
          <reference field="1" count="1" selected="0">
            <x v="2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9"/>
          </reference>
          <reference field="6" count="1" selected="0">
            <x v="317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00"/>
          </reference>
        </references>
      </pivotArea>
    </format>
    <format dxfId="2268">
      <pivotArea dataOnly="0" labelOnly="1" outline="0" fieldPosition="0">
        <references count="10">
          <reference field="1" count="1" selected="0">
            <x v="2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2"/>
          </reference>
          <reference field="6" count="1" selected="0">
            <x v="428"/>
          </reference>
          <reference field="7" count="1" selected="0">
            <x v="3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48"/>
          </reference>
        </references>
      </pivotArea>
    </format>
    <format dxfId="2267">
      <pivotArea dataOnly="0" labelOnly="1" outline="0" fieldPosition="0">
        <references count="10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7"/>
          </reference>
          <reference field="6" count="1" selected="0">
            <x v="173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43"/>
          </reference>
        </references>
      </pivotArea>
    </format>
    <format dxfId="2266">
      <pivotArea dataOnly="0" labelOnly="1" outline="0" fieldPosition="0">
        <references count="10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7"/>
          </reference>
          <reference field="5" count="1" selected="0">
            <x v="8"/>
          </reference>
          <reference field="6" count="1" selected="0">
            <x v="36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75"/>
          </reference>
        </references>
      </pivotArea>
    </format>
    <format dxfId="2265">
      <pivotArea dataOnly="0" labelOnly="1" outline="0" fieldPosition="0">
        <references count="10">
          <reference field="1" count="1" selected="0">
            <x v="27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399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235"/>
          </reference>
        </references>
      </pivotArea>
    </format>
    <format dxfId="2264">
      <pivotArea dataOnly="0" labelOnly="1" outline="0" fieldPosition="0">
        <references count="10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1"/>
          </reference>
          <reference field="5" count="1" selected="0">
            <x v="1"/>
          </reference>
          <reference field="6" count="1" selected="0">
            <x v="23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48"/>
          </reference>
        </references>
      </pivotArea>
    </format>
    <format dxfId="2263">
      <pivotArea dataOnly="0" labelOnly="1" outline="0" fieldPosition="0">
        <references count="10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10"/>
          </reference>
          <reference field="6" count="1" selected="0">
            <x v="291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12"/>
          </reference>
        </references>
      </pivotArea>
    </format>
    <format dxfId="2262">
      <pivotArea dataOnly="0" labelOnly="1" outline="0" fieldPosition="0">
        <references count="10">
          <reference field="1" count="1" selected="0">
            <x v="27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7"/>
          </reference>
          <reference field="6" count="1" selected="0">
            <x v="28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37"/>
          </reference>
        </references>
      </pivotArea>
    </format>
    <format dxfId="2261">
      <pivotArea dataOnly="0" labelOnly="1" outline="0" fieldPosition="0">
        <references count="10">
          <reference field="1" count="1" selected="0">
            <x v="27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3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7"/>
          </reference>
        </references>
      </pivotArea>
    </format>
    <format dxfId="2260">
      <pivotArea dataOnly="0" labelOnly="1" outline="0" fieldPosition="0">
        <references count="10">
          <reference field="1" count="1" selected="0">
            <x v="27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1"/>
          </reference>
          <reference field="6" count="1" selected="0">
            <x v="48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04"/>
          </reference>
        </references>
      </pivotArea>
    </format>
    <format dxfId="2259">
      <pivotArea dataOnly="0" labelOnly="1" outline="0" fieldPosition="0">
        <references count="10">
          <reference field="1" count="1" selected="0">
            <x v="28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24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58"/>
          </reference>
        </references>
      </pivotArea>
    </format>
    <format dxfId="2258">
      <pivotArea dataOnly="0" labelOnly="1" outline="0" fieldPosition="0">
        <references count="10">
          <reference field="1" count="1" selected="0">
            <x v="28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5"/>
          </reference>
          <reference field="6" count="1" selected="0">
            <x v="591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11"/>
          </reference>
        </references>
      </pivotArea>
    </format>
    <format dxfId="2257">
      <pivotArea dataOnly="0" labelOnly="1" outline="0" fieldPosition="0">
        <references count="10">
          <reference field="1" count="1" selected="0">
            <x v="28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32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50"/>
          </reference>
        </references>
      </pivotArea>
    </format>
    <format dxfId="2256">
      <pivotArea dataOnly="0" labelOnly="1" outline="0" fieldPosition="0">
        <references count="10">
          <reference field="1" count="1" selected="0">
            <x v="28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2"/>
          </reference>
          <reference field="6" count="1" selected="0">
            <x v="13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74"/>
          </reference>
        </references>
      </pivotArea>
    </format>
    <format dxfId="2255">
      <pivotArea dataOnly="0" labelOnly="1" outline="0" fieldPosition="0">
        <references count="10">
          <reference field="1" count="1" selected="0">
            <x v="28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5"/>
          </reference>
          <reference field="6" count="1" selected="0">
            <x v="27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78"/>
          </reference>
        </references>
      </pivotArea>
    </format>
    <format dxfId="2254">
      <pivotArea dataOnly="0" labelOnly="1" outline="0" fieldPosition="0">
        <references count="10">
          <reference field="1" count="1" selected="0">
            <x v="2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8"/>
          </reference>
          <reference field="5" count="1" selected="0">
            <x v="3"/>
          </reference>
          <reference field="6" count="1" selected="0">
            <x v="57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6"/>
          </reference>
        </references>
      </pivotArea>
    </format>
    <format dxfId="2253">
      <pivotArea dataOnly="0" labelOnly="1" outline="0" fieldPosition="0">
        <references count="10">
          <reference field="1" count="1" selected="0">
            <x v="28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3"/>
          </reference>
          <reference field="5" count="1" selected="0">
            <x v="3"/>
          </reference>
          <reference field="6" count="1" selected="0">
            <x v="27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62"/>
          </reference>
        </references>
      </pivotArea>
    </format>
    <format dxfId="2252">
      <pivotArea dataOnly="0" labelOnly="1" outline="0" fieldPosition="0">
        <references count="10">
          <reference field="1" count="1" selected="0">
            <x v="28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5"/>
          </reference>
        </references>
      </pivotArea>
    </format>
    <format dxfId="2251">
      <pivotArea dataOnly="0" labelOnly="1" outline="0" fieldPosition="0">
        <references count="10">
          <reference field="1" count="1" selected="0">
            <x v="29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2"/>
          </reference>
          <reference field="6" count="1" selected="0">
            <x v="15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86"/>
          </reference>
        </references>
      </pivotArea>
    </format>
    <format dxfId="2250">
      <pivotArea dataOnly="0" labelOnly="1" outline="0" fieldPosition="0">
        <references count="10">
          <reference field="1" count="1" selected="0">
            <x v="29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6"/>
          </reference>
          <reference field="6" count="1" selected="0">
            <x v="15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70"/>
          </reference>
        </references>
      </pivotArea>
    </format>
    <format dxfId="2249">
      <pivotArea dataOnly="0" labelOnly="1" outline="0" fieldPosition="0">
        <references count="10">
          <reference field="1" count="1" selected="0">
            <x v="29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5"/>
          </reference>
          <reference field="6" count="1" selected="0">
            <x v="36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22"/>
          </reference>
        </references>
      </pivotArea>
    </format>
    <format dxfId="2248">
      <pivotArea dataOnly="0" labelOnly="1" outline="0" fieldPosition="0">
        <references count="10">
          <reference field="1" count="1" selected="0">
            <x v="30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47"/>
          </reference>
        </references>
      </pivotArea>
    </format>
    <format dxfId="2247">
      <pivotArea dataOnly="0" labelOnly="1" outline="0" fieldPosition="0">
        <references count="10">
          <reference field="1" count="1" selected="0">
            <x v="30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3"/>
          </reference>
          <reference field="5" count="1" selected="0">
            <x v="5"/>
          </reference>
          <reference field="6" count="1" selected="0">
            <x v="9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54"/>
          </reference>
        </references>
      </pivotArea>
    </format>
    <format dxfId="2246">
      <pivotArea dataOnly="0" labelOnly="1" outline="0" fieldPosition="0">
        <references count="10">
          <reference field="1" count="1" selected="0">
            <x v="30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5"/>
          </reference>
          <reference field="5" count="1" selected="0">
            <x v="8"/>
          </reference>
          <reference field="6" count="1" selected="0">
            <x v="22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80"/>
          </reference>
        </references>
      </pivotArea>
    </format>
    <format dxfId="2245">
      <pivotArea dataOnly="0" labelOnly="1" outline="0" fieldPosition="0">
        <references count="10">
          <reference field="1" count="1" selected="0">
            <x v="3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87"/>
          </reference>
        </references>
      </pivotArea>
    </format>
    <format dxfId="2244">
      <pivotArea dataOnly="0" labelOnly="1" outline="0" fieldPosition="0">
        <references count="10">
          <reference field="1" count="1" selected="0">
            <x v="31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9"/>
          </reference>
        </references>
      </pivotArea>
    </format>
    <format dxfId="2243">
      <pivotArea dataOnly="0" labelOnly="1" outline="0" fieldPosition="0">
        <references count="10">
          <reference field="1" count="1" selected="0">
            <x v="319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96"/>
          </reference>
        </references>
      </pivotArea>
    </format>
    <format dxfId="2242">
      <pivotArea dataOnly="0" labelOnly="1" outline="0" fieldPosition="0">
        <references count="10">
          <reference field="1" count="1" selected="0">
            <x v="32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3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0"/>
          </reference>
        </references>
      </pivotArea>
    </format>
    <format dxfId="2241">
      <pivotArea dataOnly="0" labelOnly="1" outline="0" fieldPosition="0">
        <references count="10">
          <reference field="1" count="1" selected="0">
            <x v="32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5"/>
          </reference>
          <reference field="6" count="1" selected="0">
            <x v="58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4"/>
          </reference>
        </references>
      </pivotArea>
    </format>
    <format dxfId="2240">
      <pivotArea dataOnly="0" labelOnly="1" outline="0" fieldPosition="0">
        <references count="10">
          <reference field="1" count="1" selected="0">
            <x v="33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1"/>
          </reference>
          <reference field="6" count="1" selected="0">
            <x v="188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82"/>
          </reference>
        </references>
      </pivotArea>
    </format>
    <format dxfId="2239">
      <pivotArea dataOnly="0" labelOnly="1" outline="0" fieldPosition="0">
        <references count="10">
          <reference field="1" count="1" selected="0">
            <x v="337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5"/>
          </reference>
          <reference field="6" count="1" selected="0">
            <x v="408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41"/>
          </reference>
        </references>
      </pivotArea>
    </format>
    <format dxfId="2238">
      <pivotArea dataOnly="0" labelOnly="1" outline="0" fieldPosition="0">
        <references count="10">
          <reference field="1" count="1" selected="0">
            <x v="33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9"/>
          </reference>
          <reference field="6" count="1" selected="0">
            <x v="42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38"/>
          </reference>
        </references>
      </pivotArea>
    </format>
    <format dxfId="2237">
      <pivotArea dataOnly="0" labelOnly="1" outline="0" fieldPosition="0">
        <references count="10">
          <reference field="1" count="1" selected="0">
            <x v="34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9"/>
          </reference>
          <reference field="6" count="1" selected="0">
            <x v="24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97"/>
          </reference>
        </references>
      </pivotArea>
    </format>
    <format dxfId="2236">
      <pivotArea dataOnly="0" labelOnly="1" outline="0" fieldPosition="0">
        <references count="10">
          <reference field="1" count="1" selected="0">
            <x v="34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41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55"/>
          </reference>
        </references>
      </pivotArea>
    </format>
    <format dxfId="2235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1"/>
          </reference>
          <reference field="6" count="1" selected="0">
            <x v="63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26"/>
          </reference>
        </references>
      </pivotArea>
    </format>
    <format dxfId="2234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6"/>
          </reference>
          <reference field="6" count="1" selected="0">
            <x v="37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247"/>
          </reference>
        </references>
      </pivotArea>
    </format>
    <format dxfId="2233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0"/>
          </reference>
        </references>
      </pivotArea>
    </format>
    <format dxfId="2232">
      <pivotArea dataOnly="0" labelOnly="1" outline="0" fieldPosition="0">
        <references count="10">
          <reference field="1" count="1" selected="0">
            <x v="35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8"/>
          </reference>
          <reference field="6" count="1" selected="0">
            <x v="41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13"/>
          </reference>
        </references>
      </pivotArea>
    </format>
  </formats>
  <pivotTableStyleInfo name="PivotStyleLight1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F01546-415A-4739-BE0C-41A0504DE832}" name="PivotTable2" cacheId="4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createdVersion="8" indent="0" compact="0" compactData="0" multipleFieldFilters="0">
  <location ref="B3:K784" firstHeaderRow="1" firstDataRow="1" firstDataCol="10" rowPageCount="1" colPageCount="1"/>
  <pivotFields count="12"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54">
        <item x="90"/>
        <item x="301"/>
        <item x="241"/>
        <item x="265"/>
        <item x="194"/>
        <item x="109"/>
        <item x="293"/>
        <item x="326"/>
        <item x="53"/>
        <item x="180"/>
        <item x="10"/>
        <item x="318"/>
        <item x="213"/>
        <item x="43"/>
        <item x="324"/>
        <item x="173"/>
        <item x="17"/>
        <item x="322"/>
        <item x="297"/>
        <item x="216"/>
        <item x="33"/>
        <item x="147"/>
        <item x="270"/>
        <item x="165"/>
        <item x="74"/>
        <item x="282"/>
        <item x="221"/>
        <item x="69"/>
        <item x="153"/>
        <item x="317"/>
        <item x="243"/>
        <item x="240"/>
        <item x="68"/>
        <item x="328"/>
        <item x="63"/>
        <item x="342"/>
        <item x="272"/>
        <item x="224"/>
        <item x="178"/>
        <item x="313"/>
        <item x="311"/>
        <item x="160"/>
        <item x="341"/>
        <item x="129"/>
        <item x="217"/>
        <item x="116"/>
        <item x="344"/>
        <item x="91"/>
        <item x="299"/>
        <item x="234"/>
        <item x="162"/>
        <item x="291"/>
        <item x="124"/>
        <item x="57"/>
        <item x="143"/>
        <item x="133"/>
        <item x="152"/>
        <item x="248"/>
        <item x="61"/>
        <item x="327"/>
        <item x="334"/>
        <item x="95"/>
        <item x="204"/>
        <item x="285"/>
        <item x="131"/>
        <item x="48"/>
        <item x="27"/>
        <item x="200"/>
        <item x="264"/>
        <item x="347"/>
        <item x="176"/>
        <item x="108"/>
        <item x="66"/>
        <item x="320"/>
        <item x="340"/>
        <item x="1"/>
        <item x="325"/>
        <item x="289"/>
        <item x="107"/>
        <item x="138"/>
        <item x="249"/>
        <item x="35"/>
        <item x="148"/>
        <item x="251"/>
        <item x="96"/>
        <item x="257"/>
        <item x="18"/>
        <item x="111"/>
        <item x="51"/>
        <item x="292"/>
        <item x="284"/>
        <item x="266"/>
        <item x="113"/>
        <item x="256"/>
        <item x="151"/>
        <item x="37"/>
        <item x="286"/>
        <item x="40"/>
        <item x="183"/>
        <item x="337"/>
        <item x="254"/>
        <item x="181"/>
        <item x="50"/>
        <item x="303"/>
        <item x="14"/>
        <item x="73"/>
        <item x="12"/>
        <item x="87"/>
        <item x="134"/>
        <item x="237"/>
        <item x="92"/>
        <item x="278"/>
        <item x="197"/>
        <item x="329"/>
        <item x="146"/>
        <item x="24"/>
        <item x="193"/>
        <item x="202"/>
        <item x="125"/>
        <item x="23"/>
        <item x="276"/>
        <item x="225"/>
        <item x="296"/>
        <item x="315"/>
        <item x="105"/>
        <item x="93"/>
        <item x="4"/>
        <item x="54"/>
        <item x="261"/>
        <item x="209"/>
        <item x="238"/>
        <item x="203"/>
        <item x="84"/>
        <item x="22"/>
        <item x="218"/>
        <item x="70"/>
        <item x="280"/>
        <item x="130"/>
        <item x="171"/>
        <item x="126"/>
        <item x="321"/>
        <item x="104"/>
        <item x="62"/>
        <item x="26"/>
        <item x="253"/>
        <item x="80"/>
        <item x="85"/>
        <item x="158"/>
        <item x="5"/>
        <item x="56"/>
        <item x="121"/>
        <item x="227"/>
        <item x="60"/>
        <item x="205"/>
        <item x="77"/>
        <item x="99"/>
        <item x="274"/>
        <item x="185"/>
        <item x="106"/>
        <item x="223"/>
        <item x="207"/>
        <item x="229"/>
        <item x="102"/>
        <item x="198"/>
        <item x="219"/>
        <item x="189"/>
        <item x="343"/>
        <item x="290"/>
        <item x="72"/>
        <item x="110"/>
        <item x="114"/>
        <item x="295"/>
        <item x="233"/>
        <item x="226"/>
        <item x="244"/>
        <item x="79"/>
        <item x="59"/>
        <item x="71"/>
        <item x="30"/>
        <item x="135"/>
        <item x="7"/>
        <item x="21"/>
        <item x="283"/>
        <item x="166"/>
        <item x="119"/>
        <item x="177"/>
        <item x="132"/>
        <item x="190"/>
        <item x="123"/>
        <item x="175"/>
        <item x="268"/>
        <item x="336"/>
        <item x="103"/>
        <item x="19"/>
        <item x="38"/>
        <item x="47"/>
        <item x="15"/>
        <item x="196"/>
        <item x="28"/>
        <item x="210"/>
        <item x="101"/>
        <item x="76"/>
        <item x="310"/>
        <item x="42"/>
        <item x="128"/>
        <item x="32"/>
        <item x="44"/>
        <item x="36"/>
        <item x="145"/>
        <item x="307"/>
        <item x="211"/>
        <item x="52"/>
        <item x="167"/>
        <item x="157"/>
        <item x="252"/>
        <item x="0"/>
        <item x="150"/>
        <item x="222"/>
        <item x="156"/>
        <item x="20"/>
        <item x="235"/>
        <item x="239"/>
        <item x="306"/>
        <item x="142"/>
        <item x="2"/>
        <item x="25"/>
        <item x="161"/>
        <item x="269"/>
        <item x="212"/>
        <item x="345"/>
        <item x="100"/>
        <item x="179"/>
        <item x="184"/>
        <item x="214"/>
        <item x="191"/>
        <item x="6"/>
        <item x="141"/>
        <item x="298"/>
        <item x="29"/>
        <item x="287"/>
        <item x="335"/>
        <item x="187"/>
        <item x="78"/>
        <item x="117"/>
        <item x="186"/>
        <item x="115"/>
        <item x="82"/>
        <item x="45"/>
        <item x="154"/>
        <item x="182"/>
        <item x="308"/>
        <item x="11"/>
        <item x="49"/>
        <item x="67"/>
        <item x="199"/>
        <item x="294"/>
        <item x="231"/>
        <item x="263"/>
        <item x="16"/>
        <item x="137"/>
        <item x="169"/>
        <item x="206"/>
        <item x="64"/>
        <item x="46"/>
        <item x="9"/>
        <item x="277"/>
        <item x="208"/>
        <item x="163"/>
        <item x="309"/>
        <item x="81"/>
        <item x="89"/>
        <item x="236"/>
        <item x="127"/>
        <item x="312"/>
        <item x="304"/>
        <item x="55"/>
        <item x="338"/>
        <item x="8"/>
        <item x="332"/>
        <item x="94"/>
        <item x="31"/>
        <item x="120"/>
        <item x="83"/>
        <item x="250"/>
        <item x="3"/>
        <item x="258"/>
        <item x="140"/>
        <item x="172"/>
        <item x="267"/>
        <item x="279"/>
        <item x="118"/>
        <item x="170"/>
        <item x="302"/>
        <item x="41"/>
        <item x="288"/>
        <item x="262"/>
        <item x="349"/>
        <item x="247"/>
        <item x="149"/>
        <item x="245"/>
        <item x="273"/>
        <item x="255"/>
        <item x="75"/>
        <item x="144"/>
        <item x="139"/>
        <item x="195"/>
        <item x="88"/>
        <item x="228"/>
        <item x="259"/>
        <item x="348"/>
        <item x="323"/>
        <item x="242"/>
        <item x="331"/>
        <item x="351"/>
        <item x="164"/>
        <item x="215"/>
        <item x="65"/>
        <item x="353"/>
        <item x="300"/>
        <item x="58"/>
        <item x="281"/>
        <item x="220"/>
        <item x="319"/>
        <item x="346"/>
        <item x="246"/>
        <item x="339"/>
        <item x="260"/>
        <item x="316"/>
        <item x="34"/>
        <item x="112"/>
        <item x="314"/>
        <item x="136"/>
        <item x="330"/>
        <item x="188"/>
        <item x="305"/>
        <item x="352"/>
        <item x="159"/>
        <item x="13"/>
        <item x="155"/>
        <item x="97"/>
        <item x="174"/>
        <item x="230"/>
        <item x="98"/>
        <item x="232"/>
        <item x="86"/>
        <item x="168"/>
        <item x="192"/>
        <item x="333"/>
        <item x="201"/>
        <item x="271"/>
        <item x="350"/>
        <item x="275"/>
        <item x="39"/>
        <item x="1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2">
        <item x="49"/>
        <item x="54"/>
        <item x="52"/>
        <item x="53"/>
        <item x="47"/>
        <item x="29"/>
        <item x="50"/>
        <item x="43"/>
        <item x="45"/>
        <item x="48"/>
        <item x="38"/>
        <item x="2"/>
        <item x="34"/>
        <item x="13"/>
        <item x="20"/>
        <item x="26"/>
        <item x="40"/>
        <item x="8"/>
        <item x="35"/>
        <item x="14"/>
        <item x="32"/>
        <item x="12"/>
        <item x="4"/>
        <item x="11"/>
        <item x="18"/>
        <item x="17"/>
        <item x="28"/>
        <item x="15"/>
        <item x="21"/>
        <item x="22"/>
        <item x="23"/>
        <item x="1"/>
        <item x="16"/>
        <item x="5"/>
        <item x="6"/>
        <item x="31"/>
        <item x="44"/>
        <item x="9"/>
        <item x="3"/>
        <item x="27"/>
        <item x="0"/>
        <item x="7"/>
        <item x="33"/>
        <item x="10"/>
        <item x="19"/>
        <item x="25"/>
        <item x="41"/>
        <item x="36"/>
        <item x="24"/>
        <item x="42"/>
        <item x="39"/>
        <item x="56"/>
        <item x="37"/>
        <item x="60"/>
        <item x="59"/>
        <item x="55"/>
        <item x="46"/>
        <item x="51"/>
        <item x="57"/>
        <item x="58"/>
        <item x="61"/>
        <item x="3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" outline="0" showAll="0" defaultSubtotal="0">
      <items count="11">
        <item x="10"/>
        <item x="4"/>
        <item x="6"/>
        <item x="2"/>
        <item x="3"/>
        <item x="0"/>
        <item x="7"/>
        <item x="5"/>
        <item x="9"/>
        <item x="1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44" outline="0" showAll="0" defaultSubtotal="0">
      <items count="638">
        <item x="1"/>
        <item x="381"/>
        <item x="522"/>
        <item x="189"/>
        <item x="602"/>
        <item x="131"/>
        <item x="33"/>
        <item x="121"/>
        <item x="395"/>
        <item x="430"/>
        <item x="635"/>
        <item x="377"/>
        <item x="615"/>
        <item x="361"/>
        <item x="104"/>
        <item x="178"/>
        <item x="621"/>
        <item x="186"/>
        <item x="313"/>
        <item x="284"/>
        <item x="424"/>
        <item x="414"/>
        <item x="261"/>
        <item x="441"/>
        <item x="432"/>
        <item x="443"/>
        <item x="231"/>
        <item x="596"/>
        <item x="400"/>
        <item x="257"/>
        <item x="461"/>
        <item x="32"/>
        <item x="265"/>
        <item x="512"/>
        <item x="288"/>
        <item x="407"/>
        <item x="298"/>
        <item x="29"/>
        <item x="134"/>
        <item x="628"/>
        <item x="334"/>
        <item x="209"/>
        <item x="287"/>
        <item x="483"/>
        <item x="612"/>
        <item x="300"/>
        <item x="515"/>
        <item x="142"/>
        <item x="14"/>
        <item x="391"/>
        <item x="279"/>
        <item x="447"/>
        <item x="427"/>
        <item x="408"/>
        <item x="520"/>
        <item x="578"/>
        <item x="206"/>
        <item x="11"/>
        <item x="599"/>
        <item x="523"/>
        <item x="347"/>
        <item x="273"/>
        <item x="494"/>
        <item x="501"/>
        <item x="486"/>
        <item x="368"/>
        <item x="387"/>
        <item x="214"/>
        <item x="404"/>
        <item x="554"/>
        <item x="555"/>
        <item x="601"/>
        <item x="558"/>
        <item x="544"/>
        <item x="568"/>
        <item x="481"/>
        <item x="457"/>
        <item x="202"/>
        <item x="506"/>
        <item x="277"/>
        <item x="372"/>
        <item x="351"/>
        <item x="606"/>
        <item x="161"/>
        <item x="337"/>
        <item x="154"/>
        <item x="316"/>
        <item x="618"/>
        <item x="301"/>
        <item x="468"/>
        <item x="348"/>
        <item x="132"/>
        <item x="165"/>
        <item x="421"/>
        <item x="415"/>
        <item x="464"/>
        <item x="373"/>
        <item x="216"/>
        <item x="56"/>
        <item x="559"/>
        <item x="270"/>
        <item x="378"/>
        <item x="79"/>
        <item x="280"/>
        <item x="478"/>
        <item x="281"/>
        <item x="401"/>
        <item x="88"/>
        <item x="335"/>
        <item x="409"/>
        <item x="325"/>
        <item x="215"/>
        <item x="127"/>
        <item x="509"/>
        <item x="12"/>
        <item x="204"/>
        <item x="169"/>
        <item x="611"/>
        <item x="455"/>
        <item x="150"/>
        <item x="476"/>
        <item x="580"/>
        <item x="50"/>
        <item x="454"/>
        <item x="143"/>
        <item x="498"/>
        <item x="563"/>
        <item x="358"/>
        <item x="91"/>
        <item x="604"/>
        <item x="203"/>
        <item x="106"/>
        <item x="633"/>
        <item x="137"/>
        <item x="318"/>
        <item x="419"/>
        <item x="465"/>
        <item x="218"/>
        <item x="213"/>
        <item x="341"/>
        <item x="402"/>
        <item x="504"/>
        <item x="603"/>
        <item x="144"/>
        <item x="201"/>
        <item x="571"/>
        <item x="222"/>
        <item x="242"/>
        <item x="9"/>
        <item x="514"/>
        <item x="115"/>
        <item x="497"/>
        <item x="451"/>
        <item x="31"/>
        <item x="574"/>
        <item x="7"/>
        <item x="259"/>
        <item x="594"/>
        <item x="160"/>
        <item x="105"/>
        <item x="619"/>
        <item x="503"/>
        <item x="349"/>
        <item x="78"/>
        <item x="228"/>
        <item x="442"/>
        <item x="587"/>
        <item x="199"/>
        <item x="289"/>
        <item x="629"/>
        <item x="212"/>
        <item x="177"/>
        <item x="185"/>
        <item x="117"/>
        <item x="536"/>
        <item x="315"/>
        <item x="37"/>
        <item x="616"/>
        <item x="630"/>
        <item x="167"/>
        <item x="200"/>
        <item x="369"/>
        <item x="342"/>
        <item x="101"/>
        <item x="418"/>
        <item x="245"/>
        <item x="367"/>
        <item x="540"/>
        <item x="123"/>
        <item x="475"/>
        <item x="172"/>
        <item x="136"/>
        <item x="234"/>
        <item x="434"/>
        <item x="379"/>
        <item x="254"/>
        <item x="271"/>
        <item x="492"/>
        <item x="162"/>
        <item x="139"/>
        <item x="27"/>
        <item x="302"/>
        <item x="473"/>
        <item x="197"/>
        <item x="77"/>
        <item x="297"/>
        <item x="531"/>
        <item x="345"/>
        <item x="19"/>
        <item x="196"/>
        <item x="581"/>
        <item x="526"/>
        <item x="116"/>
        <item x="170"/>
        <item x="268"/>
        <item x="84"/>
        <item x="564"/>
        <item x="355"/>
        <item x="420"/>
        <item x="519"/>
        <item x="360"/>
        <item x="598"/>
        <item x="238"/>
        <item x="126"/>
        <item x="223"/>
        <item x="532"/>
        <item x="151"/>
        <item x="46"/>
        <item x="513"/>
        <item x="157"/>
        <item x="352"/>
        <item x="274"/>
        <item x="133"/>
        <item x="620"/>
        <item x="585"/>
        <item x="383"/>
        <item x="253"/>
        <item x="622"/>
        <item x="227"/>
        <item x="572"/>
        <item x="40"/>
        <item x="561"/>
        <item x="57"/>
        <item x="75"/>
        <item x="417"/>
        <item x="539"/>
        <item x="286"/>
        <item x="205"/>
        <item x="22"/>
        <item x="624"/>
        <item x="129"/>
        <item x="422"/>
        <item x="246"/>
        <item x="93"/>
        <item x="21"/>
        <item x="296"/>
        <item x="553"/>
        <item x="500"/>
        <item x="323"/>
        <item x="406"/>
        <item x="247"/>
        <item x="546"/>
        <item x="537"/>
        <item x="584"/>
        <item x="439"/>
        <item x="85"/>
        <item x="331"/>
        <item x="73"/>
        <item x="39"/>
        <item x="97"/>
        <item x="502"/>
        <item x="146"/>
        <item x="86"/>
        <item x="221"/>
        <item x="8"/>
        <item x="128"/>
        <item x="112"/>
        <item x="60"/>
        <item x="125"/>
        <item x="182"/>
        <item x="393"/>
        <item x="560"/>
        <item x="6"/>
        <item x="159"/>
        <item x="230"/>
        <item x="110"/>
        <item x="589"/>
        <item x="549"/>
        <item x="122"/>
        <item x="467"/>
        <item x="285"/>
        <item x="44"/>
        <item x="232"/>
        <item x="83"/>
        <item x="480"/>
        <item x="505"/>
        <item x="195"/>
        <item x="236"/>
        <item x="384"/>
        <item x="576"/>
        <item x="34"/>
        <item x="516"/>
        <item x="2"/>
        <item x="266"/>
        <item x="609"/>
        <item x="547"/>
        <item x="474"/>
        <item x="291"/>
        <item x="5"/>
        <item x="375"/>
        <item x="534"/>
        <item x="371"/>
        <item x="626"/>
        <item x="194"/>
        <item x="155"/>
        <item x="248"/>
        <item x="282"/>
        <item x="76"/>
        <item x="448"/>
        <item x="535"/>
        <item x="566"/>
        <item x="173"/>
        <item x="43"/>
        <item x="579"/>
        <item x="508"/>
        <item x="600"/>
        <item x="527"/>
        <item x="92"/>
        <item x="190"/>
        <item x="386"/>
        <item x="412"/>
        <item x="23"/>
        <item x="411"/>
        <item x="482"/>
        <item x="252"/>
        <item x="250"/>
        <item x="229"/>
        <item x="317"/>
        <item x="237"/>
        <item x="17"/>
        <item x="51"/>
        <item x="425"/>
        <item x="436"/>
        <item x="72"/>
        <item x="295"/>
        <item x="241"/>
        <item x="496"/>
        <item x="249"/>
        <item x="255"/>
        <item x="192"/>
        <item x="239"/>
        <item x="320"/>
        <item x="507"/>
        <item x="575"/>
        <item x="542"/>
        <item x="499"/>
        <item x="272"/>
        <item x="444"/>
        <item x="109"/>
        <item x="597"/>
        <item x="299"/>
        <item x="124"/>
        <item x="207"/>
        <item x="64"/>
        <item x="118"/>
        <item x="533"/>
        <item x="138"/>
        <item x="548"/>
        <item x="607"/>
        <item x="304"/>
        <item x="24"/>
        <item x="258"/>
        <item x="339"/>
        <item x="472"/>
        <item x="350"/>
        <item x="210"/>
        <item x="588"/>
        <item x="392"/>
        <item x="364"/>
        <item x="82"/>
        <item x="293"/>
        <item x="551"/>
        <item x="336"/>
        <item x="511"/>
        <item x="346"/>
        <item x="307"/>
        <item x="87"/>
        <item x="103"/>
        <item x="617"/>
        <item x="243"/>
        <item x="263"/>
        <item x="135"/>
        <item x="489"/>
        <item x="55"/>
        <item x="262"/>
        <item x="634"/>
        <item x="145"/>
        <item x="25"/>
        <item x="557"/>
        <item x="114"/>
        <item x="452"/>
        <item x="81"/>
        <item x="562"/>
        <item x="330"/>
        <item x="491"/>
        <item x="187"/>
        <item x="413"/>
        <item x="370"/>
        <item x="10"/>
        <item x="530"/>
        <item x="423"/>
        <item x="62"/>
        <item x="456"/>
        <item x="495"/>
        <item x="329"/>
        <item x="380"/>
        <item x="108"/>
        <item x="458"/>
        <item x="208"/>
        <item x="120"/>
        <item x="176"/>
        <item x="74"/>
        <item x="613"/>
        <item x="149"/>
        <item x="416"/>
        <item x="359"/>
        <item x="570"/>
        <item x="130"/>
        <item x="59"/>
        <item x="410"/>
        <item x="303"/>
        <item x="36"/>
        <item x="13"/>
        <item x="233"/>
        <item x="545"/>
        <item x="66"/>
        <item x="363"/>
        <item x="324"/>
        <item x="153"/>
        <item x="445"/>
        <item x="437"/>
        <item x="256"/>
        <item x="52"/>
        <item x="26"/>
        <item x="583"/>
        <item x="15"/>
        <item x="517"/>
        <item x="198"/>
        <item x="179"/>
        <item x="550"/>
        <item x="487"/>
        <item x="107"/>
        <item x="590"/>
        <item x="113"/>
        <item x="89"/>
        <item x="632"/>
        <item x="353"/>
        <item x="225"/>
        <item x="4"/>
        <item x="453"/>
        <item x="403"/>
        <item x="428"/>
        <item x="322"/>
        <item x="65"/>
        <item x="362"/>
        <item x="573"/>
        <item x="305"/>
        <item x="98"/>
        <item x="96"/>
        <item x="244"/>
        <item x="397"/>
        <item x="181"/>
        <item x="382"/>
        <item x="394"/>
        <item x="306"/>
        <item x="49"/>
        <item x="426"/>
        <item x="466"/>
        <item x="405"/>
        <item x="366"/>
        <item x="69"/>
        <item x="333"/>
        <item x="183"/>
        <item x="54"/>
        <item x="61"/>
        <item x="235"/>
        <item x="53"/>
        <item x="389"/>
        <item x="440"/>
        <item x="90"/>
        <item x="586"/>
        <item x="623"/>
        <item x="260"/>
        <item x="529"/>
        <item x="565"/>
        <item x="332"/>
        <item x="556"/>
        <item x="312"/>
        <item x="276"/>
        <item x="327"/>
        <item x="460"/>
        <item x="567"/>
        <item x="99"/>
        <item x="435"/>
        <item x="163"/>
        <item x="180"/>
        <item x="388"/>
        <item x="610"/>
        <item x="35"/>
        <item x="191"/>
        <item x="175"/>
        <item x="398"/>
        <item x="314"/>
        <item x="188"/>
        <item x="631"/>
        <item x="582"/>
        <item x="275"/>
        <item x="343"/>
        <item x="30"/>
        <item x="450"/>
        <item x="484"/>
        <item x="174"/>
        <item x="438"/>
        <item x="294"/>
        <item x="283"/>
        <item x="111"/>
        <item x="365"/>
        <item x="193"/>
        <item x="264"/>
        <item x="45"/>
        <item x="605"/>
        <item x="429"/>
        <item x="219"/>
        <item x="310"/>
        <item x="119"/>
        <item x="591"/>
        <item x="269"/>
        <item x="224"/>
        <item x="63"/>
        <item x="521"/>
        <item x="446"/>
        <item x="251"/>
        <item x="374"/>
        <item x="311"/>
        <item x="42"/>
        <item x="67"/>
        <item x="390"/>
        <item x="510"/>
        <item x="518"/>
        <item x="220"/>
        <item x="211"/>
        <item x="38"/>
        <item x="68"/>
        <item x="399"/>
        <item x="449"/>
        <item x="184"/>
        <item x="538"/>
        <item x="431"/>
        <item x="595"/>
        <item x="525"/>
        <item x="20"/>
        <item x="164"/>
        <item x="543"/>
        <item x="463"/>
        <item x="70"/>
        <item x="171"/>
        <item x="328"/>
        <item x="569"/>
        <item x="102"/>
        <item x="344"/>
        <item x="354"/>
        <item x="357"/>
        <item x="3"/>
        <item x="637"/>
        <item x="470"/>
        <item x="0"/>
        <item x="396"/>
        <item x="493"/>
        <item x="158"/>
        <item x="592"/>
        <item x="226"/>
        <item x="309"/>
        <item x="95"/>
        <item x="469"/>
        <item x="166"/>
        <item x="433"/>
        <item x="614"/>
        <item x="490"/>
        <item x="488"/>
        <item x="290"/>
        <item x="47"/>
        <item x="140"/>
        <item x="385"/>
        <item x="58"/>
        <item x="356"/>
        <item x="577"/>
        <item x="240"/>
        <item x="326"/>
        <item x="141"/>
        <item x="267"/>
        <item x="528"/>
        <item x="147"/>
        <item x="168"/>
        <item x="627"/>
        <item x="100"/>
        <item x="338"/>
        <item x="94"/>
        <item x="321"/>
        <item x="608"/>
        <item x="319"/>
        <item x="152"/>
        <item x="636"/>
        <item x="459"/>
        <item x="552"/>
        <item x="292"/>
        <item x="308"/>
        <item x="477"/>
        <item x="340"/>
        <item x="217"/>
        <item x="28"/>
        <item x="376"/>
        <item x="18"/>
        <item x="278"/>
        <item x="48"/>
        <item x="479"/>
        <item x="524"/>
        <item x="625"/>
        <item x="148"/>
        <item x="485"/>
        <item x="156"/>
        <item x="80"/>
        <item x="471"/>
        <item x="541"/>
        <item x="462"/>
        <item x="593"/>
        <item x="41"/>
        <item x="71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" outline="0" showAll="0" defaultSubtotal="0">
      <items count="4">
        <item x="0"/>
        <item x="2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83">
        <item x="572"/>
        <item x="39"/>
        <item x="902"/>
        <item x="209"/>
        <item x="803"/>
        <item x="363"/>
        <item x="838"/>
        <item x="490"/>
        <item x="230"/>
        <item x="670"/>
        <item x="183"/>
        <item x="249"/>
        <item x="563"/>
        <item x="38"/>
        <item x="165"/>
        <item x="216"/>
        <item x="326"/>
        <item x="519"/>
        <item x="324"/>
        <item x="330"/>
        <item x="174"/>
        <item x="166"/>
        <item x="200"/>
        <item x="390"/>
        <item x="48"/>
        <item x="252"/>
        <item x="338"/>
        <item x="795"/>
        <item x="255"/>
        <item x="303"/>
        <item x="419"/>
        <item x="693"/>
        <item x="770"/>
        <item x="411"/>
        <item x="759"/>
        <item x="856"/>
        <item x="3"/>
        <item x="55"/>
        <item x="849"/>
        <item x="683"/>
        <item x="34"/>
        <item x="188"/>
        <item x="110"/>
        <item x="782"/>
        <item x="614"/>
        <item x="120"/>
        <item x="0"/>
        <item x="540"/>
        <item x="311"/>
        <item x="459"/>
        <item x="637"/>
        <item x="901"/>
        <item x="957"/>
        <item x="642"/>
        <item x="861"/>
        <item x="243"/>
        <item x="294"/>
        <item x="244"/>
        <item x="376"/>
        <item x="926"/>
        <item x="974"/>
        <item x="869"/>
        <item x="524"/>
        <item x="951"/>
        <item x="321"/>
        <item x="184"/>
        <item x="72"/>
        <item x="762"/>
        <item x="907"/>
        <item x="416"/>
        <item x="848"/>
        <item x="542"/>
        <item x="381"/>
        <item x="362"/>
        <item x="136"/>
        <item x="233"/>
        <item x="37"/>
        <item x="145"/>
        <item x="501"/>
        <item x="74"/>
        <item x="354"/>
        <item x="467"/>
        <item x="812"/>
        <item x="218"/>
        <item x="691"/>
        <item x="491"/>
        <item x="883"/>
        <item x="478"/>
        <item x="263"/>
        <item x="2"/>
        <item x="453"/>
        <item x="899"/>
        <item x="857"/>
        <item x="208"/>
        <item x="544"/>
        <item x="469"/>
        <item x="29"/>
        <item x="173"/>
        <item x="778"/>
        <item x="53"/>
        <item x="699"/>
        <item x="556"/>
        <item x="533"/>
        <item x="841"/>
        <item x="727"/>
        <item x="517"/>
        <item x="17"/>
        <item x="817"/>
        <item x="576"/>
        <item x="892"/>
        <item x="489"/>
        <item x="194"/>
        <item x="47"/>
        <item x="851"/>
        <item x="67"/>
        <item x="220"/>
        <item x="711"/>
        <item x="196"/>
        <item x="702"/>
        <item x="313"/>
        <item x="26"/>
        <item x="505"/>
        <item x="337"/>
        <item x="947"/>
        <item x="322"/>
        <item x="653"/>
        <item x="312"/>
        <item x="726"/>
        <item x="124"/>
        <item x="317"/>
        <item x="745"/>
        <item x="340"/>
        <item x="664"/>
        <item x="457"/>
        <item x="560"/>
        <item x="350"/>
        <item x="495"/>
        <item x="339"/>
        <item x="113"/>
        <item x="816"/>
        <item x="449"/>
        <item x="232"/>
        <item x="921"/>
        <item x="417"/>
        <item x="482"/>
        <item x="104"/>
        <item x="731"/>
        <item x="84"/>
        <item x="92"/>
        <item x="687"/>
        <item x="802"/>
        <item x="59"/>
        <item x="793"/>
        <item x="41"/>
        <item x="933"/>
        <item x="267"/>
        <item x="779"/>
        <item x="138"/>
        <item x="368"/>
        <item x="532"/>
        <item x="116"/>
        <item x="426"/>
        <item x="742"/>
        <item x="356"/>
        <item x="403"/>
        <item x="840"/>
        <item x="818"/>
        <item x="302"/>
        <item x="565"/>
        <item x="697"/>
        <item x="44"/>
        <item x="690"/>
        <item x="418"/>
        <item x="952"/>
        <item x="655"/>
        <item x="671"/>
        <item x="965"/>
        <item x="234"/>
        <item x="632"/>
        <item x="355"/>
        <item x="86"/>
        <item x="443"/>
        <item x="172"/>
        <item x="225"/>
        <item x="202"/>
        <item x="366"/>
        <item x="15"/>
        <item x="332"/>
        <item x="764"/>
        <item x="454"/>
        <item x="880"/>
        <item x="748"/>
        <item x="382"/>
        <item x="248"/>
        <item x="474"/>
        <item x="105"/>
        <item x="694"/>
        <item x="245"/>
        <item x="130"/>
        <item x="941"/>
        <item x="640"/>
        <item x="316"/>
        <item x="378"/>
        <item x="199"/>
        <item x="696"/>
        <item x="663"/>
        <item x="157"/>
        <item x="222"/>
        <item x="855"/>
        <item x="790"/>
        <item x="960"/>
        <item x="483"/>
        <item x="531"/>
        <item x="424"/>
        <item x="777"/>
        <item x="673"/>
        <item x="262"/>
        <item x="201"/>
        <item x="323"/>
        <item x="981"/>
        <item x="758"/>
        <item x="734"/>
        <item x="400"/>
        <item x="961"/>
        <item x="122"/>
        <item x="412"/>
        <item x="728"/>
        <item x="788"/>
        <item x="213"/>
        <item x="766"/>
        <item x="923"/>
        <item x="155"/>
        <item x="893"/>
        <item x="509"/>
        <item x="78"/>
        <item x="159"/>
        <item x="765"/>
        <item x="945"/>
        <item x="555"/>
        <item x="590"/>
        <item x="548"/>
        <item x="538"/>
        <item x="514"/>
        <item x="9"/>
        <item x="50"/>
        <item x="415"/>
        <item x="264"/>
        <item x="42"/>
        <item x="973"/>
        <item x="549"/>
        <item x="911"/>
        <item x="269"/>
        <item x="741"/>
        <item x="954"/>
        <item x="617"/>
        <item x="266"/>
        <item x="597"/>
        <item x="843"/>
        <item x="630"/>
        <item x="735"/>
        <item x="175"/>
        <item x="353"/>
        <item x="484"/>
        <item x="14"/>
        <item x="7"/>
        <item x="283"/>
        <item x="876"/>
        <item x="181"/>
        <item x="176"/>
        <item x="613"/>
        <item x="963"/>
        <item x="506"/>
        <item x="141"/>
        <item x="425"/>
        <item x="83"/>
        <item x="228"/>
        <item x="591"/>
        <item x="156"/>
        <item x="582"/>
        <item x="558"/>
        <item x="238"/>
        <item x="772"/>
        <item x="318"/>
        <item x="431"/>
        <item x="643"/>
        <item x="280"/>
        <item x="603"/>
        <item x="274"/>
        <item x="285"/>
        <item x="168"/>
        <item x="616"/>
        <item x="125"/>
        <item x="539"/>
        <item x="628"/>
        <item x="498"/>
        <item x="444"/>
        <item x="189"/>
        <item x="909"/>
        <item x="414"/>
        <item x="547"/>
        <item x="115"/>
        <item x="681"/>
        <item x="463"/>
        <item x="862"/>
        <item x="466"/>
        <item x="468"/>
        <item x="747"/>
        <item x="604"/>
        <item x="537"/>
        <item x="828"/>
        <item x="956"/>
        <item x="709"/>
        <item x="290"/>
        <item x="151"/>
        <item x="158"/>
        <item x="611"/>
        <item x="740"/>
        <item x="148"/>
        <item x="678"/>
        <item x="428"/>
        <item x="487"/>
        <item x="890"/>
        <item x="500"/>
        <item x="744"/>
        <item x="413"/>
        <item x="121"/>
        <item x="863"/>
        <item x="976"/>
        <item x="516"/>
        <item x="870"/>
        <item x="70"/>
        <item x="852"/>
        <item x="456"/>
        <item x="479"/>
        <item x="154"/>
        <item x="314"/>
        <item x="737"/>
        <item x="721"/>
        <item x="480"/>
        <item x="927"/>
        <item x="16"/>
        <item x="13"/>
        <item x="910"/>
        <item x="980"/>
        <item x="246"/>
        <item x="137"/>
        <item x="809"/>
        <item x="481"/>
        <item x="186"/>
        <item x="686"/>
        <item x="837"/>
        <item x="372"/>
        <item x="905"/>
        <item x="672"/>
        <item x="185"/>
        <item x="240"/>
        <item x="575"/>
        <item x="657"/>
        <item x="358"/>
        <item x="676"/>
        <item x="496"/>
        <item x="23"/>
        <item x="674"/>
        <item x="708"/>
        <item x="580"/>
        <item x="379"/>
        <item x="767"/>
        <item x="937"/>
        <item x="217"/>
        <item x="46"/>
        <item x="874"/>
        <item x="633"/>
        <item x="799"/>
        <item x="729"/>
        <item x="149"/>
        <item x="420"/>
        <item x="6"/>
        <item x="35"/>
        <item x="938"/>
        <item x="700"/>
        <item x="636"/>
        <item x="620"/>
        <item x="371"/>
        <item x="450"/>
        <item x="786"/>
        <item x="273"/>
        <item x="705"/>
        <item x="701"/>
        <item x="669"/>
        <item x="462"/>
        <item x="970"/>
        <item x="854"/>
        <item x="257"/>
        <item x="286"/>
        <item x="236"/>
        <item x="948"/>
        <item x="773"/>
        <item x="247"/>
        <item x="357"/>
        <item x="593"/>
        <item x="327"/>
        <item x="54"/>
        <item x="725"/>
        <item x="546"/>
        <item x="824"/>
        <item x="733"/>
        <item x="508"/>
        <item x="787"/>
        <item x="599"/>
        <item x="936"/>
        <item x="455"/>
        <item x="732"/>
        <item x="535"/>
        <item x="296"/>
        <item x="534"/>
        <item x="924"/>
        <item x="949"/>
        <item x="680"/>
        <item x="651"/>
        <item x="550"/>
        <item x="796"/>
        <item x="18"/>
        <item x="305"/>
        <item x="88"/>
        <item x="820"/>
        <item x="404"/>
        <item x="895"/>
        <item x="882"/>
        <item x="607"/>
        <item x="785"/>
        <item x="903"/>
        <item x="798"/>
        <item x="805"/>
        <item x="102"/>
        <item x="253"/>
        <item x="111"/>
        <item x="619"/>
        <item x="460"/>
        <item x="133"/>
        <item x="85"/>
        <item x="677"/>
        <item x="595"/>
        <item x="388"/>
        <item x="896"/>
        <item x="875"/>
        <item x="612"/>
        <item x="969"/>
        <item x="281"/>
        <item x="564"/>
        <item x="49"/>
        <item x="32"/>
        <item x="364"/>
        <item x="685"/>
        <item x="897"/>
        <item x="275"/>
        <item x="543"/>
        <item x="146"/>
        <item x="850"/>
        <item x="621"/>
        <item x="407"/>
        <item x="170"/>
        <item x="760"/>
        <item x="179"/>
        <item x="268"/>
        <item x="585"/>
        <item x="270"/>
        <item x="82"/>
        <item x="738"/>
        <item x="276"/>
        <item x="458"/>
        <item x="315"/>
        <item x="881"/>
        <item x="301"/>
        <item x="668"/>
        <item x="394"/>
        <item x="589"/>
        <item x="239"/>
        <item x="486"/>
        <item x="319"/>
        <item x="959"/>
        <item x="177"/>
        <item x="119"/>
        <item x="717"/>
        <item x="679"/>
        <item x="627"/>
        <item x="494"/>
        <item x="784"/>
        <item x="592"/>
        <item x="610"/>
        <item x="529"/>
        <item x="783"/>
        <item x="775"/>
        <item x="237"/>
        <item x="178"/>
        <item x="211"/>
        <item x="525"/>
        <item x="570"/>
        <item x="561"/>
        <item x="658"/>
        <item x="913"/>
        <item x="387"/>
        <item x="579"/>
        <item x="52"/>
        <item x="68"/>
        <item x="279"/>
        <item x="98"/>
        <item x="436"/>
        <item x="409"/>
        <item x="834"/>
        <item x="877"/>
        <item x="829"/>
        <item x="24"/>
        <item x="447"/>
        <item x="743"/>
        <item x="384"/>
        <item x="625"/>
        <item x="383"/>
        <item x="885"/>
        <item x="577"/>
        <item x="600"/>
        <item x="385"/>
        <item x="868"/>
        <item x="523"/>
        <item x="846"/>
        <item x="763"/>
        <item x="410"/>
        <item x="916"/>
        <item x="638"/>
        <item x="707"/>
        <item x="162"/>
        <item x="689"/>
        <item x="132"/>
        <item x="80"/>
        <item x="160"/>
        <item x="912"/>
        <item x="666"/>
        <item x="91"/>
        <item x="123"/>
        <item x="925"/>
        <item x="369"/>
        <item x="58"/>
        <item x="282"/>
        <item x="142"/>
        <item x="710"/>
        <item x="399"/>
        <item x="401"/>
        <item x="79"/>
        <item x="103"/>
        <item x="422"/>
        <item x="251"/>
        <item x="917"/>
        <item x="865"/>
        <item x="794"/>
        <item x="800"/>
        <item x="888"/>
        <item x="437"/>
        <item x="343"/>
        <item x="833"/>
        <item x="504"/>
        <item x="341"/>
        <item x="191"/>
        <item x="771"/>
        <item x="370"/>
        <item x="351"/>
        <item x="461"/>
        <item x="144"/>
        <item x="934"/>
        <item x="692"/>
        <item x="559"/>
        <item x="464"/>
        <item x="57"/>
        <item x="939"/>
        <item x="574"/>
        <item x="143"/>
        <item x="528"/>
        <item x="229"/>
        <item x="169"/>
        <item x="774"/>
        <item x="77"/>
        <item x="432"/>
        <item x="712"/>
        <item x="650"/>
        <item x="307"/>
        <item x="719"/>
        <item x="126"/>
        <item x="706"/>
        <item x="226"/>
        <item x="140"/>
        <item x="219"/>
        <item x="250"/>
        <item x="919"/>
        <item x="63"/>
        <item x="873"/>
        <item x="631"/>
        <item x="915"/>
        <item x="139"/>
        <item x="513"/>
        <item x="114"/>
        <item x="451"/>
        <item x="567"/>
        <item x="171"/>
        <item x="43"/>
        <item x="190"/>
        <item x="958"/>
        <item x="724"/>
        <item x="844"/>
        <item x="430"/>
        <item x="554"/>
        <item x="953"/>
        <item x="789"/>
        <item x="64"/>
        <item x="541"/>
        <item x="61"/>
        <item x="835"/>
        <item x="476"/>
        <item x="349"/>
        <item x="825"/>
        <item x="968"/>
        <item x="661"/>
        <item x="552"/>
        <item x="344"/>
        <item x="904"/>
        <item x="192"/>
        <item x="497"/>
        <item x="435"/>
        <item x="345"/>
        <item x="624"/>
        <item x="375"/>
        <item x="964"/>
        <item x="920"/>
        <item x="813"/>
        <item x="860"/>
        <item x="441"/>
        <item x="804"/>
        <item x="831"/>
        <item x="182"/>
        <item x="207"/>
        <item x="573"/>
        <item x="361"/>
        <item x="914"/>
        <item x="292"/>
        <item x="722"/>
        <item x="241"/>
        <item x="5"/>
        <item x="618"/>
        <item x="943"/>
        <item x="757"/>
        <item x="380"/>
        <item x="566"/>
        <item x="928"/>
        <item x="60"/>
        <item x="51"/>
        <item x="656"/>
        <item x="308"/>
        <item x="977"/>
        <item x="864"/>
        <item x="309"/>
        <item x="507"/>
        <item x="730"/>
        <item x="750"/>
        <item x="609"/>
        <item x="493"/>
        <item x="265"/>
        <item x="836"/>
        <item x="206"/>
        <item x="161"/>
        <item x="808"/>
        <item x="439"/>
        <item x="81"/>
        <item x="626"/>
        <item x="891"/>
        <item x="845"/>
        <item x="639"/>
        <item x="827"/>
        <item x="871"/>
        <item x="100"/>
        <item x="288"/>
        <item x="224"/>
        <item x="12"/>
        <item x="195"/>
        <item x="606"/>
        <item x="242"/>
        <item x="167"/>
        <item x="826"/>
        <item x="112"/>
        <item x="391"/>
        <item x="470"/>
        <item x="99"/>
        <item x="644"/>
        <item x="503"/>
        <item x="334"/>
        <item x="511"/>
        <item x="445"/>
        <item x="623"/>
        <item x="300"/>
        <item x="187"/>
        <item x="615"/>
        <item x="935"/>
        <item x="522"/>
        <item x="839"/>
        <item x="940"/>
        <item x="223"/>
        <item x="433"/>
        <item x="4"/>
        <item x="512"/>
        <item x="76"/>
        <item x="298"/>
        <item x="256"/>
        <item x="515"/>
        <item x="703"/>
        <item x="365"/>
        <item x="254"/>
        <item x="66"/>
        <item x="502"/>
        <item x="853"/>
        <item x="972"/>
        <item x="761"/>
        <item x="569"/>
        <item x="922"/>
        <item x="471"/>
        <item x="746"/>
        <item x="807"/>
        <item x="423"/>
        <item x="776"/>
        <item x="374"/>
        <item x="271"/>
        <item x="929"/>
        <item x="900"/>
        <item x="602"/>
        <item x="153"/>
        <item x="665"/>
        <item x="518"/>
        <item x="488"/>
        <item x="69"/>
        <item x="287"/>
        <item x="814"/>
        <item x="889"/>
        <item x="720"/>
        <item x="801"/>
        <item x="214"/>
        <item x="108"/>
        <item x="221"/>
        <item x="648"/>
        <item x="163"/>
        <item x="791"/>
        <item x="931"/>
        <item x="898"/>
        <item x="359"/>
        <item x="675"/>
        <item x="601"/>
        <item x="646"/>
        <item x="756"/>
        <item x="360"/>
        <item x="30"/>
        <item x="352"/>
        <item x="1"/>
        <item x="429"/>
        <item x="62"/>
        <item x="31"/>
        <item x="56"/>
        <item x="442"/>
        <item x="204"/>
        <item x="299"/>
        <item x="815"/>
        <item x="755"/>
        <item x="908"/>
        <item x="373"/>
        <item x="93"/>
        <item x="258"/>
        <item x="667"/>
        <item x="749"/>
        <item x="325"/>
        <item x="754"/>
        <item x="887"/>
        <item x="20"/>
        <item x="867"/>
        <item x="832"/>
        <item x="659"/>
        <item x="94"/>
        <item x="713"/>
        <item x="28"/>
        <item x="739"/>
        <item x="810"/>
        <item x="894"/>
        <item x="101"/>
        <item x="11"/>
        <item x="946"/>
        <item x="966"/>
        <item x="568"/>
        <item x="87"/>
        <item x="193"/>
        <item x="396"/>
        <item x="259"/>
        <item x="823"/>
        <item x="688"/>
        <item x="134"/>
        <item x="65"/>
        <item x="736"/>
        <item x="594"/>
        <item x="392"/>
        <item x="586"/>
        <item x="21"/>
        <item x="291"/>
        <item x="485"/>
        <item x="930"/>
        <item x="792"/>
        <item x="408"/>
        <item x="979"/>
        <item x="557"/>
        <item x="89"/>
        <item x="310"/>
        <item x="886"/>
        <item x="389"/>
        <item x="438"/>
        <item x="448"/>
        <item x="180"/>
        <item x="551"/>
        <item x="859"/>
        <item x="944"/>
        <item x="492"/>
        <item x="152"/>
        <item x="608"/>
        <item x="526"/>
        <item x="822"/>
        <item x="212"/>
        <item x="587"/>
        <item x="328"/>
        <item x="584"/>
        <item x="553"/>
        <item x="578"/>
        <item x="716"/>
        <item x="682"/>
        <item x="530"/>
        <item x="427"/>
        <item x="598"/>
        <item x="695"/>
        <item x="652"/>
        <item x="654"/>
        <item x="635"/>
        <item x="398"/>
        <item x="346"/>
        <item x="982"/>
        <item x="634"/>
        <item x="872"/>
        <item x="73"/>
        <item x="971"/>
        <item x="649"/>
        <item x="645"/>
        <item x="521"/>
        <item x="562"/>
        <item x="289"/>
        <item x="819"/>
        <item x="698"/>
        <item x="723"/>
        <item x="304"/>
        <item x="261"/>
        <item x="452"/>
        <item x="704"/>
        <item x="684"/>
        <item x="753"/>
        <item x="19"/>
        <item x="131"/>
        <item x="768"/>
        <item x="71"/>
        <item x="406"/>
        <item x="164"/>
        <item x="715"/>
        <item x="906"/>
        <item x="405"/>
        <item x="797"/>
        <item x="22"/>
        <item x="662"/>
        <item x="320"/>
        <item x="842"/>
        <item x="127"/>
        <item x="45"/>
        <item x="36"/>
        <item x="90"/>
        <item x="117"/>
        <item x="769"/>
        <item x="297"/>
        <item x="203"/>
        <item x="545"/>
        <item x="647"/>
        <item x="306"/>
        <item x="718"/>
        <item x="147"/>
        <item x="581"/>
        <item x="231"/>
        <item x="472"/>
        <item x="277"/>
        <item x="884"/>
        <item x="386"/>
        <item x="660"/>
        <item x="227"/>
        <item x="33"/>
        <item x="942"/>
        <item x="622"/>
        <item x="714"/>
        <item x="377"/>
        <item x="335"/>
        <item x="465"/>
        <item x="950"/>
        <item x="847"/>
        <item x="107"/>
        <item x="811"/>
        <item x="858"/>
        <item x="278"/>
        <item x="780"/>
        <item x="978"/>
        <item x="150"/>
        <item x="434"/>
        <item x="583"/>
        <item x="596"/>
        <item x="272"/>
        <item x="473"/>
        <item x="918"/>
        <item x="605"/>
        <item x="499"/>
        <item x="967"/>
        <item x="475"/>
        <item x="367"/>
        <item x="25"/>
        <item x="135"/>
        <item x="40"/>
        <item x="536"/>
        <item x="109"/>
        <item x="781"/>
        <item x="197"/>
        <item x="955"/>
        <item x="830"/>
        <item x="260"/>
        <item x="477"/>
        <item x="329"/>
        <item x="210"/>
        <item x="752"/>
        <item x="348"/>
        <item x="8"/>
        <item x="342"/>
        <item x="962"/>
        <item x="527"/>
        <item x="520"/>
        <item x="129"/>
        <item x="402"/>
        <item x="10"/>
        <item x="106"/>
        <item x="395"/>
        <item x="932"/>
        <item x="866"/>
        <item x="440"/>
        <item x="96"/>
        <item x="347"/>
        <item x="284"/>
        <item x="293"/>
        <item x="128"/>
        <item x="97"/>
        <item x="336"/>
        <item x="446"/>
        <item x="205"/>
        <item x="878"/>
        <item x="75"/>
        <item x="95"/>
        <item x="879"/>
        <item x="641"/>
        <item x="215"/>
        <item x="510"/>
        <item x="806"/>
        <item x="331"/>
        <item x="751"/>
        <item x="975"/>
        <item x="333"/>
        <item x="295"/>
        <item x="235"/>
        <item x="571"/>
        <item x="421"/>
        <item x="198"/>
        <item x="118"/>
        <item x="629"/>
        <item x="397"/>
        <item x="588"/>
        <item x="821"/>
        <item x="27"/>
        <item x="39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numFmtId="1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0">
    <field x="1"/>
    <field x="3"/>
    <field x="2"/>
    <field x="4"/>
    <field x="5"/>
    <field x="6"/>
    <field x="7"/>
    <field x="8"/>
    <field x="9"/>
    <field x="10"/>
  </rowFields>
  <rowItems count="781">
    <i>
      <x v="1"/>
      <x v="1"/>
      <x/>
      <x v="12"/>
      <x/>
      <x v="21"/>
      <x v="1"/>
      <x v="1"/>
      <x v="1"/>
      <x v="254"/>
    </i>
    <i>
      <x v="2"/>
      <x v="1"/>
      <x/>
      <x v="17"/>
      <x v="9"/>
      <x/>
      <x v="1"/>
      <x/>
      <x/>
      <x v="30"/>
    </i>
    <i>
      <x v="3"/>
      <x/>
      <x v="1"/>
      <x v="24"/>
      <x v="10"/>
      <x v="324"/>
      <x v="1"/>
      <x v="1"/>
      <x/>
      <x v="486"/>
    </i>
    <i r="1">
      <x v="1"/>
      <x/>
      <x v="15"/>
      <x/>
      <x/>
      <x v="1"/>
      <x/>
      <x v="1"/>
      <x v="7"/>
    </i>
    <i>
      <x v="4"/>
      <x v="1"/>
      <x/>
      <x v="17"/>
      <x v="7"/>
      <x/>
      <x v="1"/>
      <x v="1"/>
      <x/>
      <x v="265"/>
    </i>
    <i>
      <x v="6"/>
      <x v="1"/>
      <x/>
      <x v="12"/>
      <x v="1"/>
      <x v="487"/>
      <x/>
      <x v="1"/>
      <x v="1"/>
      <x v="464"/>
    </i>
    <i>
      <x v="7"/>
      <x v="1"/>
      <x/>
      <x v="7"/>
      <x v="4"/>
      <x v="125"/>
      <x/>
      <x v="1"/>
      <x/>
      <x v="229"/>
    </i>
    <i>
      <x v="9"/>
      <x v="1"/>
      <x/>
      <x v="19"/>
      <x v="4"/>
      <x/>
      <x/>
      <x v="1"/>
      <x v="1"/>
      <x v="968"/>
    </i>
    <i r="2">
      <x v="1"/>
      <x v="15"/>
      <x v="2"/>
      <x v="15"/>
      <x v="1"/>
      <x v="1"/>
      <x v="1"/>
      <x v="25"/>
    </i>
    <i>
      <x v="10"/>
      <x/>
      <x/>
      <x v="19"/>
      <x v="4"/>
      <x/>
      <x v="1"/>
      <x v="1"/>
      <x/>
      <x v="303"/>
    </i>
    <i r="1">
      <x v="1"/>
      <x v="1"/>
      <x v="14"/>
      <x v="8"/>
      <x v="61"/>
      <x/>
      <x v="1"/>
      <x/>
      <x v="222"/>
    </i>
    <i>
      <x v="11"/>
      <x/>
      <x v="2"/>
      <x v="15"/>
      <x v="3"/>
      <x v="477"/>
      <x/>
      <x v="1"/>
      <x/>
      <x v="363"/>
    </i>
    <i>
      <x v="12"/>
      <x/>
      <x v="1"/>
      <x v="12"/>
      <x v="9"/>
      <x v="146"/>
      <x v="1"/>
      <x v="1"/>
      <x/>
      <x v="64"/>
    </i>
    <i r="1">
      <x v="1"/>
      <x v="2"/>
      <x v="19"/>
      <x v="6"/>
      <x v="42"/>
      <x v="1"/>
      <x/>
      <x v="1"/>
      <x v="273"/>
    </i>
    <i>
      <x v="14"/>
      <x/>
      <x v="2"/>
      <x v="29"/>
      <x v="5"/>
      <x v="616"/>
      <x/>
      <x v="1"/>
      <x/>
      <x v="259"/>
    </i>
    <i>
      <x v="15"/>
      <x v="1"/>
      <x v="2"/>
      <x v="15"/>
      <x v="9"/>
      <x v="521"/>
      <x/>
      <x v="1"/>
      <x v="1"/>
      <x v="681"/>
    </i>
    <i>
      <x v="17"/>
      <x/>
      <x v="1"/>
      <x v="18"/>
      <x v="8"/>
      <x v="174"/>
      <x v="1"/>
      <x v="1"/>
      <x v="1"/>
      <x v="930"/>
    </i>
    <i r="1">
      <x v="1"/>
      <x v="1"/>
      <x v="29"/>
      <x v="4"/>
      <x v="373"/>
      <x v="1"/>
      <x v="1"/>
      <x v="1"/>
      <x v="641"/>
    </i>
    <i>
      <x v="18"/>
      <x/>
      <x v="1"/>
      <x v="17"/>
      <x v="5"/>
      <x v="28"/>
      <x/>
      <x/>
      <x v="1"/>
      <x v="834"/>
    </i>
    <i>
      <x v="19"/>
      <x/>
      <x v="1"/>
      <x v="25"/>
      <x v="3"/>
      <x v="90"/>
      <x/>
      <x v="1"/>
      <x v="1"/>
      <x v="822"/>
    </i>
    <i r="1">
      <x v="1"/>
      <x v="1"/>
      <x v="16"/>
      <x v="8"/>
      <x v="580"/>
      <x v="1"/>
      <x v="1"/>
      <x v="1"/>
      <x v="16"/>
    </i>
    <i>
      <x v="21"/>
      <x/>
      <x/>
      <x v="25"/>
      <x v="5"/>
      <x/>
      <x v="1"/>
      <x v="1"/>
      <x/>
      <x v="629"/>
    </i>
    <i r="1">
      <x v="1"/>
      <x v="1"/>
      <x v="12"/>
      <x v="1"/>
      <x v="239"/>
      <x v="1"/>
      <x v="1"/>
      <x v="1"/>
      <x v="962"/>
    </i>
    <i>
      <x v="22"/>
      <x v="1"/>
      <x v="2"/>
      <x v="23"/>
      <x v="4"/>
      <x/>
      <x/>
      <x v="1"/>
      <x/>
      <x v="328"/>
    </i>
    <i>
      <x v="23"/>
      <x v="1"/>
      <x/>
      <x v="28"/>
      <x v="10"/>
      <x/>
      <x v="1"/>
      <x/>
      <x/>
      <x v="853"/>
    </i>
    <i r="2">
      <x v="2"/>
      <x v="20"/>
      <x v="3"/>
      <x/>
      <x v="1"/>
      <x/>
      <x/>
      <x v="275"/>
    </i>
    <i>
      <x v="24"/>
      <x/>
      <x/>
      <x v="15"/>
      <x v="8"/>
      <x v="303"/>
      <x/>
      <x v="1"/>
      <x/>
      <x v="500"/>
    </i>
    <i>
      <x v="25"/>
      <x/>
      <x/>
      <x v="17"/>
      <x v="10"/>
      <x/>
      <x v="1"/>
      <x v="1"/>
      <x/>
      <x v="134"/>
    </i>
    <i>
      <x v="26"/>
      <x/>
      <x v="2"/>
      <x/>
      <x v="2"/>
      <x v="389"/>
      <x/>
      <x/>
      <x v="1"/>
      <x v="135"/>
    </i>
    <i>
      <x v="27"/>
      <x/>
      <x v="1"/>
      <x v="13"/>
      <x v="7"/>
      <x v="499"/>
      <x v="1"/>
      <x v="1"/>
      <x/>
      <x v="211"/>
    </i>
    <i r="1">
      <x v="1"/>
      <x/>
      <x v="23"/>
      <x v="1"/>
      <x/>
      <x v="1"/>
      <x/>
      <x/>
      <x v="569"/>
    </i>
    <i>
      <x v="29"/>
      <x v="1"/>
      <x/>
      <x v="38"/>
      <x v="5"/>
      <x v="136"/>
      <x/>
      <x/>
      <x v="1"/>
      <x v="386"/>
    </i>
    <i>
      <x v="30"/>
      <x/>
      <x/>
      <x v="33"/>
      <x v="9"/>
      <x/>
      <x v="1"/>
      <x v="1"/>
      <x v="1"/>
      <x v="548"/>
    </i>
    <i>
      <x v="31"/>
      <x/>
      <x/>
      <x v="12"/>
      <x v="4"/>
      <x v="403"/>
      <x/>
      <x v="1"/>
      <x/>
      <x v="819"/>
    </i>
    <i r="2">
      <x v="1"/>
      <x v="17"/>
      <x v="4"/>
      <x v="524"/>
      <x/>
      <x/>
      <x v="1"/>
      <x v="172"/>
    </i>
    <i r="2">
      <x v="2"/>
      <x v="18"/>
      <x v="7"/>
      <x v="430"/>
      <x/>
      <x v="1"/>
      <x v="1"/>
      <x v="140"/>
    </i>
    <i>
      <x v="32"/>
      <x/>
      <x v="2"/>
      <x v="4"/>
      <x v="5"/>
      <x v="251"/>
      <x/>
      <x v="1"/>
      <x v="1"/>
      <x v="258"/>
    </i>
    <i>
      <x v="33"/>
      <x/>
      <x v="1"/>
      <x v="23"/>
      <x v="9"/>
      <x v="44"/>
      <x/>
      <x v="1"/>
      <x/>
      <x v="367"/>
    </i>
    <i r="1">
      <x v="1"/>
      <x v="1"/>
      <x v="20"/>
      <x v="9"/>
      <x v="270"/>
      <x v="1"/>
      <x v="1"/>
      <x/>
      <x v="723"/>
    </i>
    <i>
      <x v="35"/>
      <x v="1"/>
      <x v="1"/>
      <x v="15"/>
      <x v="3"/>
      <x v="263"/>
      <x/>
      <x v="1"/>
      <x/>
      <x v="453"/>
    </i>
    <i>
      <x v="36"/>
      <x/>
      <x/>
      <x v="18"/>
      <x v="7"/>
      <x v="207"/>
      <x/>
      <x v="1"/>
      <x v="1"/>
      <x v="17"/>
    </i>
    <i r="1">
      <x v="1"/>
      <x v="2"/>
      <x v="14"/>
      <x v="3"/>
      <x v="507"/>
      <x/>
      <x/>
      <x v="1"/>
      <x v="566"/>
    </i>
    <i>
      <x v="37"/>
      <x/>
      <x v="1"/>
      <x v="13"/>
      <x v="10"/>
      <x v="55"/>
      <x v="1"/>
      <x/>
      <x v="1"/>
      <x v="736"/>
    </i>
    <i r="1">
      <x v="1"/>
      <x v="1"/>
      <x v="22"/>
      <x v="10"/>
      <x v="347"/>
      <x v="1"/>
      <x v="1"/>
      <x/>
      <x v="747"/>
    </i>
    <i>
      <x v="38"/>
      <x/>
      <x/>
      <x v="29"/>
      <x v="4"/>
      <x/>
      <x v="1"/>
      <x v="1"/>
      <x/>
      <x v="11"/>
    </i>
    <i>
      <x v="39"/>
      <x/>
      <x v="1"/>
      <x v="21"/>
      <x v="7"/>
      <x v="612"/>
      <x/>
      <x v="1"/>
      <x/>
      <x v="204"/>
    </i>
    <i>
      <x v="40"/>
      <x v="1"/>
      <x/>
      <x v="13"/>
      <x v="10"/>
      <x v="400"/>
      <x/>
      <x/>
      <x/>
      <x v="858"/>
    </i>
    <i>
      <x v="41"/>
      <x v="1"/>
      <x/>
      <x v="30"/>
      <x v="6"/>
      <x/>
      <x/>
      <x v="1"/>
      <x v="1"/>
      <x v="444"/>
    </i>
    <i r="2">
      <x v="2"/>
      <x v="10"/>
      <x v="9"/>
      <x v="49"/>
      <x/>
      <x v="1"/>
      <x v="1"/>
      <x v="825"/>
    </i>
    <i r="1">
      <x v="2"/>
      <x v="2"/>
      <x v="7"/>
      <x v="3"/>
      <x/>
      <x v="1"/>
      <x v="1"/>
      <x/>
      <x v="368"/>
    </i>
    <i>
      <x v="42"/>
      <x v="1"/>
      <x/>
      <x v="17"/>
      <x v="2"/>
      <x/>
      <x v="1"/>
      <x v="1"/>
      <x v="1"/>
      <x v="745"/>
    </i>
    <i r="2">
      <x v="1"/>
      <x v="8"/>
      <x v="8"/>
      <x v="323"/>
      <x/>
      <x v="1"/>
      <x v="1"/>
      <x v="670"/>
    </i>
    <i>
      <x v="44"/>
      <x/>
      <x/>
      <x v="22"/>
      <x v="9"/>
      <x v="292"/>
      <x/>
      <x/>
      <x/>
      <x v="900"/>
    </i>
    <i r="3">
      <x v="24"/>
      <x v="3"/>
      <x v="500"/>
      <x/>
      <x v="1"/>
      <x/>
      <x v="852"/>
    </i>
    <i r="1">
      <x v="1"/>
      <x/>
      <x v="23"/>
      <x v="4"/>
      <x v="359"/>
      <x/>
      <x v="1"/>
      <x v="1"/>
      <x v="499"/>
    </i>
    <i r="3">
      <x v="27"/>
      <x v="4"/>
      <x v="495"/>
      <x v="1"/>
      <x/>
      <x v="1"/>
      <x v="360"/>
    </i>
    <i r="3">
      <x v="40"/>
      <x v="10"/>
      <x/>
      <x v="1"/>
      <x v="1"/>
      <x v="1"/>
      <x v="240"/>
    </i>
    <i>
      <x v="45"/>
      <x/>
      <x v="1"/>
      <x v="15"/>
      <x v="1"/>
      <x v="607"/>
      <x/>
      <x/>
      <x v="1"/>
      <x v="614"/>
    </i>
    <i>
      <x v="46"/>
      <x v="1"/>
      <x/>
      <x v="12"/>
      <x v="3"/>
      <x/>
      <x v="1"/>
      <x v="1"/>
      <x v="1"/>
      <x v="718"/>
    </i>
    <i>
      <x v="48"/>
      <x v="1"/>
      <x/>
      <x v="32"/>
      <x v="7"/>
      <x v="68"/>
      <x/>
      <x/>
      <x/>
      <x v="680"/>
    </i>
    <i>
      <x v="49"/>
      <x/>
      <x/>
      <x v="17"/>
      <x v="4"/>
      <x v="104"/>
      <x/>
      <x v="1"/>
      <x v="1"/>
      <x v="797"/>
    </i>
    <i r="3">
      <x v="24"/>
      <x v="1"/>
      <x/>
      <x v="1"/>
      <x v="1"/>
      <x/>
      <x v="164"/>
    </i>
    <i r="1">
      <x v="1"/>
      <x/>
      <x v="19"/>
      <x v="5"/>
      <x/>
      <x v="1"/>
      <x v="1"/>
      <x/>
      <x v="823"/>
    </i>
    <i>
      <x v="50"/>
      <x v="1"/>
      <x/>
      <x v="19"/>
      <x v="4"/>
      <x v="83"/>
      <x/>
      <x/>
      <x/>
      <x v="701"/>
    </i>
    <i>
      <x v="51"/>
      <x v="1"/>
      <x/>
      <x v="32"/>
      <x v="7"/>
      <x v="329"/>
      <x v="1"/>
      <x v="1"/>
      <x v="1"/>
      <x v="364"/>
    </i>
    <i>
      <x v="52"/>
      <x/>
      <x v="2"/>
      <x v="8"/>
      <x v="3"/>
      <x v="216"/>
      <x v="1"/>
      <x v="1"/>
      <x/>
      <x v="521"/>
    </i>
    <i>
      <x v="53"/>
      <x/>
      <x/>
      <x v="13"/>
      <x/>
      <x/>
      <x v="1"/>
      <x v="1"/>
      <x v="1"/>
      <x v="657"/>
    </i>
    <i r="1">
      <x v="1"/>
      <x/>
      <x v="48"/>
      <x v="2"/>
      <x/>
      <x v="1"/>
      <x v="1"/>
      <x v="1"/>
      <x v="242"/>
    </i>
    <i>
      <x v="54"/>
      <x/>
      <x v="1"/>
      <x v="24"/>
      <x v="8"/>
      <x v="549"/>
      <x/>
      <x v="1"/>
      <x v="1"/>
      <x v="201"/>
    </i>
    <i r="2">
      <x v="2"/>
      <x v="12"/>
      <x v="9"/>
      <x/>
      <x v="1"/>
      <x/>
      <x v="1"/>
      <x v="704"/>
    </i>
    <i r="1">
      <x v="1"/>
      <x/>
      <x v="41"/>
      <x/>
      <x v="526"/>
      <x/>
      <x v="1"/>
      <x v="1"/>
      <x v="816"/>
    </i>
    <i>
      <x v="55"/>
      <x/>
      <x/>
      <x v="19"/>
      <x v="3"/>
      <x v="86"/>
      <x v="1"/>
      <x v="1"/>
      <x/>
      <x v="95"/>
    </i>
    <i r="3">
      <x v="20"/>
      <x v="1"/>
      <x/>
      <x v="1"/>
      <x/>
      <x v="1"/>
      <x v="776"/>
    </i>
    <i r="1">
      <x v="1"/>
      <x/>
      <x v="23"/>
      <x v="5"/>
      <x/>
      <x v="1"/>
      <x v="1"/>
      <x v="1"/>
      <x v="735"/>
    </i>
    <i>
      <x v="56"/>
      <x v="1"/>
      <x/>
      <x v="15"/>
      <x v="8"/>
      <x/>
      <x v="1"/>
      <x v="1"/>
      <x/>
      <x v="478"/>
    </i>
    <i r="2">
      <x v="2"/>
      <x v="13"/>
      <x v="7"/>
      <x/>
      <x/>
      <x/>
      <x v="1"/>
      <x v="628"/>
    </i>
    <i>
      <x v="57"/>
      <x v="1"/>
      <x/>
      <x v="48"/>
      <x v="7"/>
      <x v="108"/>
      <x/>
      <x v="1"/>
      <x v="1"/>
      <x v="713"/>
    </i>
    <i r="2">
      <x v="2"/>
      <x v="18"/>
      <x v="10"/>
      <x v="614"/>
      <x/>
      <x/>
      <x v="1"/>
      <x v="606"/>
    </i>
    <i>
      <x v="58"/>
      <x/>
      <x v="2"/>
      <x v="16"/>
      <x v="3"/>
      <x/>
      <x v="1"/>
      <x v="1"/>
      <x v="1"/>
      <x v="281"/>
    </i>
    <i r="1">
      <x v="1"/>
      <x/>
      <x v="18"/>
      <x v="10"/>
      <x v="182"/>
      <x v="1"/>
      <x/>
      <x/>
      <x v="596"/>
    </i>
    <i>
      <x v="59"/>
      <x v="1"/>
      <x/>
      <x v="24"/>
      <x v="2"/>
      <x/>
      <x v="1"/>
      <x/>
      <x v="1"/>
      <x v="366"/>
    </i>
    <i>
      <x v="60"/>
      <x/>
      <x/>
      <x v="28"/>
      <x v="9"/>
      <x v="187"/>
      <x v="1"/>
      <x v="1"/>
      <x v="1"/>
      <x v="350"/>
    </i>
    <i>
      <x v="61"/>
      <x/>
      <x v="2"/>
      <x v="40"/>
      <x v="2"/>
      <x v="304"/>
      <x v="1"/>
      <x v="1"/>
      <x v="1"/>
      <x v="154"/>
    </i>
    <i r="1">
      <x v="1"/>
      <x/>
      <x v="19"/>
      <x v="9"/>
      <x/>
      <x v="1"/>
      <x/>
      <x v="1"/>
      <x v="726"/>
    </i>
    <i>
      <x v="62"/>
      <x/>
      <x/>
      <x v="21"/>
      <x v="4"/>
      <x/>
      <x v="1"/>
      <x v="1"/>
      <x/>
      <x v="270"/>
    </i>
    <i r="2">
      <x v="2"/>
      <x v="25"/>
      <x v="6"/>
      <x/>
      <x v="1"/>
      <x v="1"/>
      <x v="1"/>
      <x v="178"/>
    </i>
    <i r="1">
      <x v="1"/>
      <x/>
      <x v="41"/>
      <x v="3"/>
      <x/>
      <x v="1"/>
      <x/>
      <x v="1"/>
      <x v="167"/>
    </i>
    <i r="2">
      <x v="1"/>
      <x v="44"/>
      <x v="8"/>
      <x v="429"/>
      <x v="1"/>
      <x v="1"/>
      <x v="1"/>
      <x v="445"/>
    </i>
    <i>
      <x v="63"/>
      <x v="1"/>
      <x/>
      <x v="8"/>
      <x v="7"/>
      <x/>
      <x v="1"/>
      <x v="1"/>
      <x v="1"/>
      <x v="788"/>
    </i>
    <i r="3">
      <x v="18"/>
      <x v="6"/>
      <x v="129"/>
      <x/>
      <x v="1"/>
      <x/>
      <x v="59"/>
    </i>
    <i>
      <x v="65"/>
      <x v="1"/>
      <x v="2"/>
      <x v="15"/>
      <x v="4"/>
      <x/>
      <x v="1"/>
      <x v="1"/>
      <x/>
      <x v="835"/>
    </i>
    <i r="3">
      <x v="17"/>
      <x v="7"/>
      <x/>
      <x v="1"/>
      <x v="1"/>
      <x/>
      <x v="293"/>
    </i>
    <i>
      <x v="66"/>
      <x/>
      <x/>
      <x v="19"/>
      <x v="10"/>
      <x/>
      <x v="1"/>
      <x v="1"/>
      <x/>
      <x v="539"/>
    </i>
    <i r="2">
      <x v="1"/>
      <x v="14"/>
      <x v="10"/>
      <x v="36"/>
      <x v="1"/>
      <x v="1"/>
      <x v="1"/>
      <x v="813"/>
    </i>
    <i>
      <x v="67"/>
      <x/>
      <x/>
      <x v="6"/>
      <x v="5"/>
      <x/>
      <x v="1"/>
      <x v="1"/>
      <x/>
      <x v="802"/>
    </i>
    <i r="2">
      <x v="2"/>
      <x v="20"/>
      <x/>
      <x/>
      <x/>
      <x/>
      <x v="1"/>
      <x v="667"/>
    </i>
    <i r="3">
      <x v="40"/>
      <x v="2"/>
      <x v="512"/>
      <x/>
      <x v="1"/>
      <x v="1"/>
      <x v="304"/>
    </i>
    <i r="1">
      <x v="1"/>
      <x/>
      <x v="19"/>
      <x v="2"/>
      <x v="264"/>
      <x/>
      <x/>
      <x v="1"/>
      <x v="837"/>
    </i>
    <i>
      <x v="68"/>
      <x v="1"/>
      <x/>
      <x v="19"/>
      <x v="1"/>
      <x/>
      <x/>
      <x v="1"/>
      <x/>
      <x v="803"/>
    </i>
    <i>
      <x v="69"/>
      <x v="1"/>
      <x v="2"/>
      <x v="20"/>
      <x v="5"/>
      <x v="117"/>
      <x v="1"/>
      <x v="1"/>
      <x v="1"/>
      <x v="697"/>
    </i>
    <i>
      <x v="70"/>
      <x v="1"/>
      <x/>
      <x v="14"/>
      <x v="6"/>
      <x v="171"/>
      <x v="1"/>
      <x/>
      <x/>
      <x v="397"/>
    </i>
    <i r="2">
      <x v="2"/>
      <x v="19"/>
      <x v="7"/>
      <x/>
      <x v="1"/>
      <x v="1"/>
      <x/>
      <x v="287"/>
    </i>
    <i>
      <x v="71"/>
      <x v="1"/>
      <x v="2"/>
      <x v="18"/>
      <x v="5"/>
      <x/>
      <x v="1"/>
      <x v="1"/>
      <x v="1"/>
      <x v="918"/>
    </i>
    <i>
      <x v="72"/>
      <x/>
      <x v="2"/>
      <x v="19"/>
      <x v="9"/>
      <x v="147"/>
      <x/>
      <x v="1"/>
      <x/>
      <x v="615"/>
    </i>
    <i r="1">
      <x v="1"/>
      <x v="2"/>
      <x v="10"/>
      <x v="8"/>
      <x v="417"/>
      <x/>
      <x/>
      <x/>
      <x v="31"/>
    </i>
    <i>
      <x v="73"/>
      <x v="1"/>
      <x/>
      <x v="19"/>
      <x v="7"/>
      <x v="89"/>
      <x/>
      <x/>
      <x v="1"/>
      <x v="779"/>
    </i>
    <i>
      <x v="74"/>
      <x/>
      <x/>
      <x v="17"/>
      <x v="7"/>
      <x v="320"/>
      <x v="1"/>
      <x v="1"/>
      <x v="1"/>
      <x v="329"/>
    </i>
    <i>
      <x v="75"/>
      <x/>
      <x/>
      <x v="23"/>
      <x v="8"/>
      <x/>
      <x/>
      <x v="1"/>
      <x v="1"/>
      <x v="143"/>
    </i>
    <i r="2">
      <x v="1"/>
      <x v="36"/>
      <x v="5"/>
      <x v="492"/>
      <x v="1"/>
      <x v="1"/>
      <x v="1"/>
      <x v="365"/>
    </i>
    <i>
      <x v="76"/>
      <x v="1"/>
      <x/>
      <x v="18"/>
      <x v="8"/>
      <x/>
      <x v="1"/>
      <x v="1"/>
      <x/>
      <x v="306"/>
    </i>
    <i>
      <x v="77"/>
      <x/>
      <x v="1"/>
      <x v="24"/>
      <x v="3"/>
      <x v="472"/>
      <x/>
      <x v="1"/>
      <x/>
      <x v="518"/>
    </i>
    <i>
      <x v="78"/>
      <x v="1"/>
      <x v="1"/>
      <x v="22"/>
      <x v="7"/>
      <x v="211"/>
      <x v="1"/>
      <x v="1"/>
      <x/>
      <x v="139"/>
    </i>
    <i>
      <x v="79"/>
      <x v="1"/>
      <x/>
      <x v="13"/>
      <x/>
      <x/>
      <x v="1"/>
      <x v="1"/>
      <x/>
      <x v="805"/>
    </i>
    <i r="3">
      <x v="20"/>
      <x v="2"/>
      <x v="374"/>
      <x/>
      <x v="1"/>
      <x/>
      <x v="489"/>
    </i>
    <i r="3">
      <x v="22"/>
      <x v="3"/>
      <x/>
      <x v="1"/>
      <x v="1"/>
      <x/>
      <x v="187"/>
    </i>
    <i>
      <x v="80"/>
      <x/>
      <x v="1"/>
      <x v="25"/>
      <x v="9"/>
      <x v="95"/>
      <x v="1"/>
      <x v="1"/>
      <x/>
      <x v="857"/>
    </i>
    <i r="1">
      <x v="1"/>
      <x/>
      <x v="31"/>
      <x/>
      <x v="523"/>
      <x/>
      <x/>
      <x/>
      <x v="579"/>
    </i>
    <i r="2">
      <x v="1"/>
      <x v="27"/>
      <x v="3"/>
      <x v="579"/>
      <x v="1"/>
      <x v="1"/>
      <x v="1"/>
      <x v="68"/>
    </i>
    <i>
      <x v="81"/>
      <x/>
      <x/>
      <x v="26"/>
      <x v="8"/>
      <x v="510"/>
      <x/>
      <x/>
      <x v="1"/>
      <x v="57"/>
    </i>
    <i>
      <x v="82"/>
      <x/>
      <x/>
      <x v="19"/>
      <x v="3"/>
      <x/>
      <x v="1"/>
      <x/>
      <x/>
      <x v="132"/>
    </i>
    <i r="2">
      <x v="2"/>
      <x v="24"/>
      <x v="4"/>
      <x/>
      <x/>
      <x/>
      <x/>
      <x v="957"/>
    </i>
    <i r="1">
      <x v="1"/>
      <x/>
      <x v="5"/>
      <x v="8"/>
      <x/>
      <x v="1"/>
      <x/>
      <x/>
      <x v="645"/>
    </i>
    <i r="3">
      <x v="19"/>
      <x v="4"/>
      <x/>
      <x v="1"/>
      <x v="1"/>
      <x v="1"/>
      <x v="708"/>
    </i>
    <i r="2">
      <x v="2"/>
      <x v="18"/>
      <x v="10"/>
      <x v="20"/>
      <x/>
      <x v="1"/>
      <x/>
      <x v="371"/>
    </i>
    <i>
      <x v="83"/>
      <x/>
      <x/>
      <x v="4"/>
      <x v="10"/>
      <x v="571"/>
      <x v="1"/>
      <x v="1"/>
      <x/>
      <x v="47"/>
    </i>
    <i r="1">
      <x v="1"/>
      <x/>
      <x v="20"/>
      <x v="3"/>
      <x v="87"/>
      <x/>
      <x/>
      <x/>
      <x v="395"/>
    </i>
    <i r="3">
      <x v="47"/>
      <x v="9"/>
      <x v="255"/>
      <x/>
      <x v="1"/>
      <x v="1"/>
      <x v="624"/>
    </i>
    <i r="2">
      <x v="1"/>
      <x v="20"/>
      <x v="2"/>
      <x v="66"/>
      <x/>
      <x v="1"/>
      <x v="1"/>
      <x v="278"/>
    </i>
    <i>
      <x v="84"/>
      <x/>
      <x/>
      <x v="9"/>
      <x v="1"/>
      <x/>
      <x v="1"/>
      <x v="1"/>
      <x v="1"/>
      <x v="978"/>
    </i>
    <i r="2">
      <x v="2"/>
      <x v="15"/>
      <x v="4"/>
      <x/>
      <x/>
      <x v="1"/>
      <x/>
      <x v="471"/>
    </i>
    <i r="3">
      <x v="30"/>
      <x v="5"/>
      <x/>
      <x v="1"/>
      <x v="1"/>
      <x v="1"/>
      <x v="200"/>
    </i>
    <i r="1">
      <x v="1"/>
      <x/>
      <x v="21"/>
      <x v="1"/>
      <x v="97"/>
      <x v="1"/>
      <x v="1"/>
      <x v="1"/>
      <x v="126"/>
    </i>
    <i>
      <x v="85"/>
      <x/>
      <x/>
      <x v="10"/>
      <x v="8"/>
      <x/>
      <x v="1"/>
      <x v="1"/>
      <x v="1"/>
      <x v="81"/>
    </i>
    <i r="1">
      <x v="1"/>
      <x/>
      <x v="7"/>
      <x v="8"/>
      <x v="559"/>
      <x/>
      <x v="1"/>
      <x v="1"/>
      <x v="630"/>
    </i>
    <i r="2">
      <x v="2"/>
      <x v="25"/>
      <x v="7"/>
      <x v="478"/>
      <x/>
      <x v="1"/>
      <x v="1"/>
      <x v="428"/>
    </i>
    <i>
      <x v="86"/>
      <x/>
      <x v="1"/>
      <x v="13"/>
      <x v="9"/>
      <x v="46"/>
      <x/>
      <x v="1"/>
      <x/>
      <x v="372"/>
    </i>
    <i r="1">
      <x v="1"/>
      <x v="1"/>
      <x v="15"/>
      <x v="8"/>
      <x v="554"/>
      <x/>
      <x v="1"/>
      <x/>
      <x v="318"/>
    </i>
    <i>
      <x v="87"/>
      <x/>
      <x v="1"/>
      <x v="16"/>
      <x/>
      <x v="161"/>
      <x/>
      <x v="1"/>
      <x/>
      <x v="214"/>
    </i>
    <i>
      <x v="88"/>
      <x/>
      <x/>
      <x v="8"/>
      <x v="5"/>
      <x/>
      <x v="1"/>
      <x/>
      <x/>
      <x v="938"/>
    </i>
    <i r="2">
      <x v="2"/>
      <x v="7"/>
      <x v="9"/>
      <x/>
      <x v="1"/>
      <x v="1"/>
      <x v="1"/>
      <x v="78"/>
    </i>
    <i r="1">
      <x v="1"/>
      <x v="2"/>
      <x v="8"/>
      <x v="6"/>
      <x v="633"/>
      <x/>
      <x/>
      <x v="1"/>
      <x v="118"/>
    </i>
    <i>
      <x v="89"/>
      <x/>
      <x/>
      <x v="23"/>
      <x v="7"/>
      <x v="261"/>
      <x/>
      <x v="1"/>
      <x/>
      <x v="257"/>
    </i>
    <i r="3">
      <x v="29"/>
      <x v="7"/>
      <x/>
      <x v="1"/>
      <x v="1"/>
      <x/>
      <x v="659"/>
    </i>
    <i r="1">
      <x v="1"/>
      <x/>
      <x v="20"/>
      <x v="3"/>
      <x/>
      <x/>
      <x v="1"/>
      <x v="1"/>
      <x v="887"/>
    </i>
    <i r="2">
      <x v="1"/>
      <x v="21"/>
      <x v="2"/>
      <x v="178"/>
      <x/>
      <x/>
      <x v="1"/>
      <x v="446"/>
    </i>
    <i>
      <x v="90"/>
      <x v="1"/>
      <x v="1"/>
      <x v="14"/>
      <x v="9"/>
      <x v="80"/>
      <x v="1"/>
      <x v="1"/>
      <x v="1"/>
      <x v="448"/>
    </i>
    <i>
      <x v="91"/>
      <x v="1"/>
      <x v="2"/>
      <x v="28"/>
      <x v="9"/>
      <x/>
      <x v="1"/>
      <x v="1"/>
      <x/>
      <x v="136"/>
    </i>
    <i>
      <x v="92"/>
      <x v="1"/>
      <x/>
      <x v="16"/>
      <x v="4"/>
      <x v="296"/>
      <x/>
      <x/>
      <x/>
      <x v="468"/>
    </i>
    <i r="2">
      <x v="1"/>
      <x v="24"/>
      <x v="9"/>
      <x v="225"/>
      <x v="1"/>
      <x/>
      <x/>
      <x v="404"/>
    </i>
    <i>
      <x v="93"/>
      <x/>
      <x v="1"/>
      <x v="20"/>
      <x v="4"/>
      <x v="18"/>
      <x/>
      <x/>
      <x/>
      <x v="901"/>
    </i>
    <i>
      <x v="94"/>
      <x v="1"/>
      <x v="2"/>
      <x v="15"/>
      <x v="4"/>
      <x/>
      <x v="1"/>
      <x v="1"/>
      <x v="1"/>
      <x v="261"/>
    </i>
    <i r="3">
      <x v="16"/>
      <x v="1"/>
      <x v="13"/>
      <x v="1"/>
      <x/>
      <x/>
      <x v="882"/>
    </i>
    <i>
      <x v="95"/>
      <x/>
      <x/>
      <x v="22"/>
      <x v="9"/>
      <x v="100"/>
      <x/>
      <x v="1"/>
      <x v="1"/>
      <x v="474"/>
    </i>
    <i r="3">
      <x v="44"/>
      <x v="2"/>
      <x v="294"/>
      <x/>
      <x v="1"/>
      <x v="1"/>
      <x v="467"/>
    </i>
    <i>
      <x v="96"/>
      <x/>
      <x/>
      <x v="15"/>
      <x v="6"/>
      <x v="625"/>
      <x v="1"/>
      <x v="1"/>
      <x/>
      <x v="82"/>
    </i>
    <i r="1">
      <x v="1"/>
      <x/>
      <x v="16"/>
      <x v="3"/>
      <x v="11"/>
      <x/>
      <x v="1"/>
      <x v="1"/>
      <x/>
    </i>
    <i>
      <x v="97"/>
      <x/>
      <x/>
      <x v="14"/>
      <x v="3"/>
      <x v="368"/>
      <x/>
      <x/>
      <x v="1"/>
      <x v="804"/>
    </i>
    <i r="1">
      <x v="1"/>
      <x/>
      <x v="17"/>
      <x v="2"/>
      <x v="461"/>
      <x v="1"/>
      <x v="1"/>
      <x/>
      <x v="50"/>
    </i>
    <i>
      <x v="98"/>
      <x/>
      <x/>
      <x v="49"/>
      <x v="9"/>
      <x/>
      <x/>
      <x v="1"/>
      <x v="1"/>
      <x v="88"/>
    </i>
    <i>
      <x v="99"/>
      <x v="1"/>
      <x/>
      <x v="11"/>
      <x v="7"/>
      <x/>
      <x v="1"/>
      <x v="1"/>
      <x/>
      <x v="35"/>
    </i>
    <i>
      <x v="100"/>
      <x/>
      <x v="2"/>
      <x v="18"/>
      <x/>
      <x/>
      <x v="1"/>
      <x v="1"/>
      <x/>
      <x v="598"/>
    </i>
    <i r="1">
      <x v="1"/>
      <x/>
      <x v="25"/>
      <x v="2"/>
      <x v="154"/>
      <x/>
      <x/>
      <x/>
      <x v="427"/>
    </i>
    <i>
      <x v="101"/>
      <x/>
      <x/>
      <x v="17"/>
      <x v="6"/>
      <x v="482"/>
      <x/>
      <x v="1"/>
      <x v="1"/>
      <x v="768"/>
    </i>
    <i r="3">
      <x v="22"/>
      <x v="5"/>
      <x/>
      <x v="1"/>
      <x v="1"/>
      <x v="1"/>
      <x v="94"/>
    </i>
    <i>
      <x v="102"/>
      <x v="1"/>
      <x v="1"/>
      <x v="24"/>
      <x v="9"/>
      <x v="179"/>
      <x v="1"/>
      <x v="1"/>
      <x v="1"/>
      <x v="177"/>
    </i>
    <i>
      <x v="103"/>
      <x v="1"/>
      <x/>
      <x v="19"/>
      <x v="6"/>
      <x v="193"/>
      <x/>
      <x v="1"/>
      <x/>
      <x v="750"/>
    </i>
    <i>
      <x v="104"/>
      <x v="1"/>
      <x/>
      <x v="19"/>
      <x v="1"/>
      <x v="496"/>
      <x/>
      <x v="1"/>
      <x/>
      <x v="391"/>
    </i>
    <i>
      <x v="105"/>
      <x v="1"/>
      <x/>
      <x v="25"/>
      <x v="2"/>
      <x/>
      <x v="1"/>
      <x v="1"/>
      <x v="1"/>
      <x v="836"/>
    </i>
    <i>
      <x v="106"/>
      <x/>
      <x v="2"/>
      <x v="15"/>
      <x v="7"/>
      <x v="594"/>
      <x/>
      <x v="1"/>
      <x/>
      <x v="292"/>
    </i>
    <i r="1">
      <x v="1"/>
      <x/>
      <x v="11"/>
      <x v="5"/>
      <x v="506"/>
      <x v="1"/>
      <x v="1"/>
      <x/>
      <x v="912"/>
    </i>
    <i>
      <x v="107"/>
      <x v="1"/>
      <x/>
      <x v="18"/>
      <x v="10"/>
      <x v="345"/>
      <x/>
      <x v="1"/>
      <x v="1"/>
      <x v="951"/>
    </i>
    <i r="3">
      <x v="21"/>
      <x v="7"/>
      <x/>
      <x/>
      <x v="1"/>
      <x v="1"/>
      <x v="528"/>
    </i>
    <i>
      <x v="109"/>
      <x/>
      <x/>
      <x v="16"/>
      <x v="1"/>
      <x/>
      <x v="1"/>
      <x v="1"/>
      <x/>
      <x v="507"/>
    </i>
    <i r="3">
      <x v="18"/>
      <x v="8"/>
      <x/>
      <x v="1"/>
      <x/>
      <x/>
      <x v="415"/>
    </i>
    <i r="2">
      <x v="1"/>
      <x v="49"/>
      <x v="9"/>
      <x v="237"/>
      <x/>
      <x/>
      <x v="1"/>
      <x v="929"/>
    </i>
    <i r="1">
      <x v="1"/>
      <x/>
      <x v="27"/>
      <x v="9"/>
      <x/>
      <x v="1"/>
      <x/>
      <x/>
      <x v="196"/>
    </i>
    <i>
      <x v="110"/>
      <x/>
      <x v="1"/>
      <x v="2"/>
      <x v="1"/>
      <x v="474"/>
      <x/>
      <x v="1"/>
      <x v="1"/>
      <x v="90"/>
    </i>
    <i r="1">
      <x v="1"/>
      <x v="2"/>
      <x v="18"/>
      <x v="4"/>
      <x v="542"/>
      <x/>
      <x v="1"/>
      <x/>
      <x v="648"/>
    </i>
    <i>
      <x v="111"/>
      <x/>
      <x/>
      <x v="16"/>
      <x v="3"/>
      <x v="436"/>
      <x/>
      <x v="1"/>
      <x/>
      <x v="299"/>
    </i>
    <i r="2">
      <x v="1"/>
      <x v="26"/>
      <x v="3"/>
      <x v="488"/>
      <x/>
      <x v="1"/>
      <x v="1"/>
      <x v="498"/>
    </i>
    <i r="1">
      <x v="1"/>
      <x v="1"/>
      <x v="16"/>
      <x v="3"/>
      <x v="402"/>
      <x/>
      <x v="1"/>
      <x/>
      <x v="948"/>
    </i>
    <i r="2">
      <x v="2"/>
      <x v="19"/>
      <x v="1"/>
      <x/>
      <x v="1"/>
      <x/>
      <x v="1"/>
      <x v="337"/>
    </i>
    <i>
      <x v="112"/>
      <x/>
      <x/>
      <x v="20"/>
      <x v="4"/>
      <x/>
      <x/>
      <x v="1"/>
      <x v="1"/>
      <x v="393"/>
    </i>
    <i r="3">
      <x v="22"/>
      <x v="10"/>
      <x/>
      <x v="1"/>
      <x v="1"/>
      <x/>
      <x v="60"/>
    </i>
    <i r="1">
      <x v="1"/>
      <x/>
      <x v="8"/>
      <x v="3"/>
      <x/>
      <x v="1"/>
      <x/>
      <x v="1"/>
      <x v="626"/>
    </i>
    <i r="3">
      <x v="25"/>
      <x v="9"/>
      <x/>
      <x/>
      <x v="1"/>
      <x/>
      <x v="353"/>
    </i>
    <i>
      <x v="113"/>
      <x v="1"/>
      <x/>
      <x v="13"/>
      <x v="4"/>
      <x v="595"/>
      <x/>
      <x v="1"/>
      <x/>
      <x v="554"/>
    </i>
    <i r="3">
      <x v="21"/>
      <x v="7"/>
      <x v="78"/>
      <x/>
      <x v="1"/>
      <x/>
      <x v="43"/>
    </i>
    <i>
      <x v="115"/>
      <x/>
      <x/>
      <x v="18"/>
      <x v="8"/>
      <x/>
      <x v="1"/>
      <x/>
      <x v="1"/>
      <x v="58"/>
    </i>
    <i r="1">
      <x v="1"/>
      <x/>
      <x v="20"/>
      <x v="9"/>
      <x/>
      <x v="1"/>
      <x/>
      <x v="1"/>
      <x v="373"/>
    </i>
    <i r="2">
      <x v="2"/>
      <x v="12"/>
      <x v="9"/>
      <x v="22"/>
      <x v="1"/>
      <x v="1"/>
      <x/>
      <x v="647"/>
    </i>
    <i>
      <x v="116"/>
      <x/>
      <x v="1"/>
      <x v="17"/>
      <x v="1"/>
      <x v="167"/>
      <x/>
      <x v="1"/>
      <x/>
      <x v="541"/>
    </i>
    <i>
      <x v="117"/>
      <x v="1"/>
      <x/>
      <x v="22"/>
      <x v="5"/>
      <x/>
      <x v="1"/>
      <x v="1"/>
      <x v="1"/>
      <x v="654"/>
    </i>
    <i r="2">
      <x v="1"/>
      <x v="15"/>
      <x v="1"/>
      <x v="99"/>
      <x/>
      <x v="1"/>
      <x v="1"/>
      <x v="54"/>
    </i>
    <i r="3">
      <x v="24"/>
      <x v="6"/>
      <x v="41"/>
      <x v="1"/>
      <x/>
      <x v="1"/>
      <x v="880"/>
    </i>
    <i>
      <x v="118"/>
      <x/>
      <x/>
      <x v="10"/>
      <x v="1"/>
      <x v="356"/>
      <x/>
      <x v="1"/>
      <x v="1"/>
      <x v="544"/>
    </i>
    <i r="1">
      <x v="1"/>
      <x/>
      <x v="7"/>
      <x v="9"/>
      <x v="444"/>
      <x/>
      <x/>
      <x/>
      <x v="443"/>
    </i>
    <i r="3">
      <x v="10"/>
      <x v="7"/>
      <x/>
      <x v="1"/>
      <x v="1"/>
      <x/>
      <x v="251"/>
    </i>
    <i>
      <x v="119"/>
      <x/>
      <x v="1"/>
      <x v="12"/>
      <x v="7"/>
      <x v="184"/>
      <x/>
      <x/>
      <x v="1"/>
      <x v="693"/>
    </i>
    <i r="1">
      <x v="1"/>
      <x/>
      <x v="11"/>
      <x v="10"/>
      <x/>
      <x v="1"/>
      <x v="1"/>
      <x/>
      <x v="110"/>
    </i>
    <i r="3">
      <x v="14"/>
      <x v="5"/>
      <x/>
      <x v="1"/>
      <x v="1"/>
      <x/>
      <x v="162"/>
    </i>
    <i>
      <x v="120"/>
      <x/>
      <x/>
      <x v="50"/>
      <x v="5"/>
      <x v="256"/>
      <x v="1"/>
      <x/>
      <x v="1"/>
      <x v="457"/>
    </i>
    <i r="1">
      <x v="1"/>
      <x/>
      <x v="25"/>
      <x v="2"/>
      <x/>
      <x v="1"/>
      <x v="1"/>
      <x v="1"/>
      <x v="102"/>
    </i>
    <i r="2">
      <x v="1"/>
      <x v="19"/>
      <x v="5"/>
      <x v="515"/>
      <x v="1"/>
      <x/>
      <x/>
      <x v="426"/>
    </i>
    <i>
      <x v="121"/>
      <x/>
      <x/>
      <x v="21"/>
      <x v="2"/>
      <x/>
      <x v="1"/>
      <x v="1"/>
      <x/>
      <x v="431"/>
    </i>
    <i r="2">
      <x v="2"/>
      <x v="11"/>
      <x v="2"/>
      <x/>
      <x v="1"/>
      <x v="1"/>
      <x v="1"/>
      <x v="451"/>
    </i>
    <i r="3">
      <x v="40"/>
      <x v="3"/>
      <x/>
      <x v="1"/>
      <x/>
      <x v="1"/>
      <x v="27"/>
    </i>
    <i>
      <x v="122"/>
      <x/>
      <x v="2"/>
      <x v="17"/>
      <x v="1"/>
      <x/>
      <x v="1"/>
      <x v="1"/>
      <x v="1"/>
      <x v="483"/>
    </i>
    <i r="1">
      <x v="1"/>
      <x/>
      <x v="21"/>
      <x/>
      <x/>
      <x v="1"/>
      <x v="1"/>
      <x/>
      <x v="236"/>
    </i>
    <i r="2">
      <x v="1"/>
      <x v="23"/>
      <x v="5"/>
      <x v="470"/>
      <x v="1"/>
      <x v="1"/>
      <x/>
      <x v="798"/>
    </i>
    <i r="2">
      <x v="2"/>
      <x v="28"/>
      <x v="6"/>
      <x/>
      <x/>
      <x/>
      <x/>
      <x v="794"/>
    </i>
    <i>
      <x v="123"/>
      <x v="1"/>
      <x v="2"/>
      <x v="17"/>
      <x v="10"/>
      <x/>
      <x v="1"/>
      <x v="1"/>
      <x/>
      <x v="387"/>
    </i>
    <i>
      <x v="124"/>
      <x/>
      <x v="1"/>
      <x v="33"/>
      <x v="5"/>
      <x v="504"/>
      <x v="1"/>
      <x v="1"/>
      <x v="1"/>
      <x v="183"/>
    </i>
    <i r="1">
      <x v="1"/>
      <x/>
      <x v="15"/>
      <x v="2"/>
      <x/>
      <x v="1"/>
      <x/>
      <x v="1"/>
      <x v="48"/>
    </i>
    <i r="3">
      <x v="17"/>
      <x v="6"/>
      <x/>
      <x v="1"/>
      <x v="1"/>
      <x v="1"/>
      <x v="879"/>
    </i>
    <i>
      <x v="125"/>
      <x/>
      <x v="2"/>
      <x v="27"/>
      <x v="3"/>
      <x v="481"/>
      <x/>
      <x v="1"/>
      <x/>
      <x v="294"/>
    </i>
    <i>
      <x v="126"/>
      <x v="1"/>
      <x/>
      <x v="7"/>
      <x v="6"/>
      <x v="520"/>
      <x/>
      <x v="1"/>
      <x v="1"/>
      <x v="130"/>
    </i>
    <i r="2">
      <x v="2"/>
      <x v="12"/>
      <x v="1"/>
      <x v="139"/>
      <x/>
      <x v="1"/>
      <x v="1"/>
      <x v="965"/>
    </i>
    <i r="3">
      <x v="41"/>
      <x v="5"/>
      <x v="382"/>
      <x/>
      <x/>
      <x v="1"/>
      <x v="689"/>
    </i>
    <i>
      <x v="127"/>
      <x v="1"/>
      <x v="2"/>
      <x v="14"/>
      <x v="7"/>
      <x v="224"/>
      <x/>
      <x/>
      <x/>
      <x v="218"/>
    </i>
    <i r="3">
      <x v="20"/>
      <x v="9"/>
      <x/>
      <x v="2"/>
      <x v="1"/>
      <x v="1"/>
      <x v="63"/>
    </i>
    <i>
      <x v="128"/>
      <x/>
      <x/>
      <x v="12"/>
      <x v="2"/>
      <x v="540"/>
      <x/>
      <x v="1"/>
      <x/>
      <x v="175"/>
    </i>
    <i r="3">
      <x v="24"/>
      <x v="6"/>
      <x/>
      <x/>
      <x v="1"/>
      <x/>
      <x v="307"/>
    </i>
    <i r="2">
      <x v="1"/>
      <x v="21"/>
      <x v="4"/>
      <x v="392"/>
      <x/>
      <x v="1"/>
      <x v="1"/>
      <x v="772"/>
    </i>
    <i r="1">
      <x v="1"/>
      <x/>
      <x v="18"/>
      <x v="9"/>
      <x v="258"/>
      <x/>
      <x v="1"/>
      <x/>
      <x v="333"/>
    </i>
    <i>
      <x v="129"/>
      <x/>
      <x v="1"/>
      <x v="12"/>
      <x v="3"/>
      <x v="406"/>
      <x/>
      <x v="1"/>
      <x/>
      <x v="290"/>
    </i>
    <i r="2">
      <x v="2"/>
      <x/>
      <x v="2"/>
      <x v="365"/>
      <x v="1"/>
      <x/>
      <x v="1"/>
      <x v="616"/>
    </i>
    <i r="3">
      <x v="7"/>
      <x/>
      <x v="137"/>
      <x/>
      <x v="1"/>
      <x v="1"/>
      <x v="335"/>
    </i>
    <i r="1">
      <x v="1"/>
      <x/>
      <x v="10"/>
      <x/>
      <x v="634"/>
      <x/>
      <x/>
      <x/>
      <x v="765"/>
    </i>
    <i r="3">
      <x v="18"/>
      <x v="2"/>
      <x/>
      <x v="1"/>
      <x v="1"/>
      <x/>
      <x v="510"/>
    </i>
    <i r="3">
      <x v="21"/>
      <x v="4"/>
      <x/>
      <x v="1"/>
      <x/>
      <x/>
      <x v="916"/>
    </i>
    <i>
      <x v="130"/>
      <x v="1"/>
      <x/>
      <x v="22"/>
      <x v="9"/>
      <x/>
      <x/>
      <x v="1"/>
      <x/>
      <x v="245"/>
    </i>
    <i r="3">
      <x v="30"/>
      <x v="6"/>
      <x/>
      <x/>
      <x v="1"/>
      <x/>
      <x v="357"/>
    </i>
    <i>
      <x v="131"/>
      <x/>
      <x/>
      <x v="25"/>
      <x v="4"/>
      <x v="32"/>
      <x/>
      <x v="1"/>
      <x v="1"/>
      <x v="520"/>
    </i>
    <i r="2">
      <x v="2"/>
      <x v="23"/>
      <x v="8"/>
      <x v="170"/>
      <x/>
      <x/>
      <x v="1"/>
      <x v="472"/>
    </i>
    <i>
      <x v="132"/>
      <x v="1"/>
      <x v="1"/>
      <x v="36"/>
      <x v="10"/>
      <x v="585"/>
      <x/>
      <x v="1"/>
      <x v="1"/>
      <x v="688"/>
    </i>
    <i>
      <x v="133"/>
      <x/>
      <x v="2"/>
      <x v="20"/>
      <x v="2"/>
      <x/>
      <x v="1"/>
      <x v="1"/>
      <x v="1"/>
      <x v="717"/>
    </i>
    <i>
      <x v="134"/>
      <x/>
      <x/>
      <x v="26"/>
      <x v="5"/>
      <x v="433"/>
      <x/>
      <x v="1"/>
      <x/>
      <x v="956"/>
    </i>
    <i r="1">
      <x v="1"/>
      <x v="2"/>
      <x v="19"/>
      <x v="4"/>
      <x/>
      <x v="1"/>
      <x v="1"/>
      <x/>
      <x v="716"/>
    </i>
    <i>
      <x v="135"/>
      <x/>
      <x v="1"/>
      <x v="25"/>
      <x v="9"/>
      <x v="426"/>
      <x/>
      <x/>
      <x v="1"/>
      <x v="509"/>
    </i>
    <i r="3">
      <x v="37"/>
      <x v="1"/>
      <x v="409"/>
      <x v="1"/>
      <x v="1"/>
      <x v="1"/>
      <x v="980"/>
    </i>
    <i r="1">
      <x v="1"/>
      <x/>
      <x v="12"/>
      <x v="9"/>
      <x/>
      <x/>
      <x v="1"/>
      <x v="1"/>
      <x v="399"/>
    </i>
    <i r="3">
      <x v="15"/>
      <x v="8"/>
      <x v="113"/>
      <x/>
      <x v="1"/>
      <x/>
      <x v="429"/>
    </i>
    <i r="3">
      <x v="27"/>
      <x v="1"/>
      <x v="157"/>
      <x v="1"/>
      <x v="1"/>
      <x v="1"/>
      <x v="297"/>
    </i>
    <i>
      <x v="136"/>
      <x v="1"/>
      <x v="2"/>
      <x v="12"/>
      <x v="5"/>
      <x v="181"/>
      <x/>
      <x v="1"/>
      <x/>
      <x v="808"/>
    </i>
    <i>
      <x v="137"/>
      <x v="1"/>
      <x/>
      <x v="14"/>
      <x v="8"/>
      <x/>
      <x v="1"/>
      <x v="1"/>
      <x v="1"/>
      <x v="843"/>
    </i>
    <i r="2">
      <x v="1"/>
      <x v="9"/>
      <x v="4"/>
      <x v="220"/>
      <x/>
      <x v="1"/>
      <x v="1"/>
      <x v="455"/>
    </i>
    <i>
      <x v="138"/>
      <x/>
      <x v="1"/>
      <x v="8"/>
      <x v="5"/>
      <x v="565"/>
      <x v="1"/>
      <x v="1"/>
      <x v="1"/>
      <x v="280"/>
    </i>
    <i r="1">
      <x v="1"/>
      <x/>
      <x v="19"/>
      <x v="6"/>
      <x v="279"/>
      <x v="1"/>
      <x v="1"/>
      <x v="1"/>
      <x v="392"/>
    </i>
    <i>
      <x v="139"/>
      <x/>
      <x/>
      <x v="11"/>
      <x v="6"/>
      <x/>
      <x v="1"/>
      <x/>
      <x/>
      <x v="799"/>
    </i>
    <i r="3">
      <x v="47"/>
      <x v="2"/>
      <x v="394"/>
      <x/>
      <x v="1"/>
      <x v="1"/>
      <x v="72"/>
    </i>
    <i r="2">
      <x v="1"/>
      <x v="14"/>
      <x v="1"/>
      <x v="295"/>
      <x/>
      <x v="1"/>
      <x v="1"/>
      <x v="908"/>
    </i>
    <i r="1">
      <x v="1"/>
      <x/>
      <x v="35"/>
      <x v="1"/>
      <x v="27"/>
      <x/>
      <x v="1"/>
      <x/>
      <x v="534"/>
    </i>
    <i r="4">
      <x v="7"/>
      <x/>
      <x v="1"/>
      <x v="1"/>
      <x v="1"/>
      <x v="862"/>
    </i>
    <i r="2">
      <x v="2"/>
      <x v="16"/>
      <x v="5"/>
      <x v="530"/>
      <x/>
      <x/>
      <x/>
      <x v="339"/>
    </i>
    <i>
      <x v="140"/>
      <x v="1"/>
      <x/>
      <x v="23"/>
      <x v="5"/>
      <x/>
      <x v="1"/>
      <x v="1"/>
      <x v="1"/>
      <x v="331"/>
    </i>
    <i r="2">
      <x v="1"/>
      <x v="19"/>
      <x v="5"/>
      <x v="631"/>
      <x v="1"/>
      <x/>
      <x/>
      <x v="885"/>
    </i>
    <i>
      <x v="141"/>
      <x v="1"/>
      <x v="2"/>
      <x v="19"/>
      <x v="8"/>
      <x v="567"/>
      <x/>
      <x v="1"/>
      <x v="1"/>
      <x v="370"/>
    </i>
    <i>
      <x v="142"/>
      <x/>
      <x v="2"/>
      <x v="24"/>
      <x v="1"/>
      <x v="84"/>
      <x/>
      <x/>
      <x v="1"/>
      <x v="558"/>
    </i>
    <i r="1">
      <x v="1"/>
      <x/>
      <x v="16"/>
      <x v="9"/>
      <x v="103"/>
      <x/>
      <x v="1"/>
      <x/>
      <x v="324"/>
    </i>
    <i>
      <x v="144"/>
      <x v="1"/>
      <x/>
      <x v="9"/>
      <x v="8"/>
      <x/>
      <x v="1"/>
      <x v="1"/>
      <x/>
      <x v="827"/>
    </i>
    <i r="3">
      <x v="23"/>
      <x/>
      <x/>
      <x v="1"/>
      <x v="1"/>
      <x/>
      <x v="295"/>
    </i>
    <i>
      <x v="145"/>
      <x/>
      <x/>
      <x v="23"/>
      <x v="8"/>
      <x v="158"/>
      <x v="1"/>
      <x v="1"/>
      <x/>
      <x v="741"/>
    </i>
    <i r="2">
      <x v="1"/>
      <x v="24"/>
      <x v="2"/>
      <x v="259"/>
      <x/>
      <x v="1"/>
      <x/>
      <x v="821"/>
    </i>
    <i r="2">
      <x v="2"/>
      <x v="20"/>
      <x v="4"/>
      <x/>
      <x v="1"/>
      <x v="1"/>
      <x/>
      <x v="632"/>
    </i>
    <i r="1">
      <x v="1"/>
      <x/>
      <x v="32"/>
      <x v="3"/>
      <x/>
      <x v="1"/>
      <x v="1"/>
      <x v="1"/>
      <x v="715"/>
    </i>
    <i r="2">
      <x v="1"/>
      <x v="14"/>
      <x/>
      <x v="209"/>
      <x v="1"/>
      <x v="1"/>
      <x v="1"/>
      <x v="907"/>
    </i>
    <i r="2">
      <x v="2"/>
      <x v="29"/>
      <x v="6"/>
      <x/>
      <x v="1"/>
      <x v="1"/>
      <x/>
      <x v="226"/>
    </i>
    <i r="3">
      <x v="34"/>
      <x v="1"/>
      <x v="335"/>
      <x/>
      <x v="1"/>
      <x v="1"/>
      <x v="752"/>
    </i>
    <i>
      <x v="147"/>
      <x/>
      <x/>
      <x v="28"/>
      <x v="1"/>
      <x v="629"/>
      <x v="1"/>
      <x v="1"/>
      <x v="1"/>
      <x v="739"/>
    </i>
    <i>
      <x v="148"/>
      <x/>
      <x/>
      <x v="26"/>
      <x v="6"/>
      <x/>
      <x v="1"/>
      <x v="1"/>
      <x v="1"/>
      <x v="535"/>
    </i>
    <i r="2">
      <x v="1"/>
      <x v="14"/>
      <x v="7"/>
      <x v="314"/>
      <x v="1"/>
      <x v="1"/>
      <x v="1"/>
      <x v="228"/>
    </i>
    <i r="1">
      <x v="1"/>
      <x/>
      <x v="34"/>
      <x v="4"/>
      <x v="4"/>
      <x/>
      <x v="1"/>
      <x v="1"/>
      <x v="230"/>
    </i>
    <i>
      <x v="149"/>
      <x/>
      <x v="2"/>
      <x v="24"/>
      <x v="9"/>
      <x v="219"/>
      <x/>
      <x v="1"/>
      <x/>
      <x v="966"/>
    </i>
    <i>
      <x v="150"/>
      <x/>
      <x v="2"/>
      <x v="15"/>
      <x v="6"/>
      <x/>
      <x v="1"/>
      <x v="1"/>
      <x v="1"/>
      <x v="215"/>
    </i>
    <i r="3">
      <x v="19"/>
      <x v="6"/>
      <x v="414"/>
      <x/>
      <x/>
      <x/>
      <x v="85"/>
    </i>
    <i r="1">
      <x v="1"/>
      <x v="1"/>
      <x v="28"/>
      <x v="3"/>
      <x v="497"/>
      <x v="1"/>
      <x/>
      <x v="1"/>
      <x v="302"/>
    </i>
    <i r="2">
      <x v="2"/>
      <x v="13"/>
      <x v="5"/>
      <x/>
      <x v="1"/>
      <x/>
      <x v="1"/>
      <x v="963"/>
    </i>
    <i>
      <x v="151"/>
      <x/>
      <x/>
      <x v="7"/>
      <x v="7"/>
      <x v="385"/>
      <x/>
      <x/>
      <x v="1"/>
      <x v="189"/>
    </i>
    <i r="3">
      <x v="18"/>
      <x v="10"/>
      <x/>
      <x v="1"/>
      <x v="1"/>
      <x/>
      <x v="892"/>
    </i>
    <i r="1">
      <x v="1"/>
      <x/>
      <x v="17"/>
      <x v="5"/>
      <x v="441"/>
      <x/>
      <x v="1"/>
      <x v="1"/>
      <x v="766"/>
    </i>
    <i>
      <x v="152"/>
      <x/>
      <x/>
      <x v="21"/>
      <x v="3"/>
      <x/>
      <x v="1"/>
      <x/>
      <x v="1"/>
      <x v="575"/>
    </i>
    <i r="1">
      <x v="1"/>
      <x/>
      <x v="26"/>
      <x v="1"/>
      <x v="355"/>
      <x/>
      <x v="1"/>
      <x v="1"/>
      <x v="561"/>
    </i>
    <i>
      <x v="153"/>
      <x/>
      <x/>
      <x v="24"/>
      <x v="9"/>
      <x/>
      <x v="1"/>
      <x/>
      <x/>
      <x v="437"/>
    </i>
    <i r="1">
      <x v="1"/>
      <x/>
      <x v="25"/>
      <x v="4"/>
      <x/>
      <x v="1"/>
      <x v="1"/>
      <x/>
      <x v="29"/>
    </i>
    <i>
      <x v="154"/>
      <x/>
      <x/>
      <x v="23"/>
      <x v="6"/>
      <x/>
      <x/>
      <x v="1"/>
      <x/>
      <x v="773"/>
    </i>
    <i r="3">
      <x v="26"/>
      <x v="5"/>
      <x/>
      <x/>
      <x v="1"/>
      <x v="1"/>
      <x v="238"/>
    </i>
    <i>
      <x v="155"/>
      <x/>
      <x/>
      <x v="15"/>
      <x v="6"/>
      <x v="592"/>
      <x v="1"/>
      <x v="1"/>
      <x/>
      <x v="501"/>
    </i>
    <i r="1">
      <x v="1"/>
      <x/>
      <x v="9"/>
      <x v="9"/>
      <x/>
      <x v="1"/>
      <x v="1"/>
      <x v="1"/>
      <x v="769"/>
    </i>
    <i>
      <x v="156"/>
      <x/>
      <x/>
      <x v="27"/>
      <x v="6"/>
      <x/>
      <x v="1"/>
      <x/>
      <x/>
      <x v="832"/>
    </i>
    <i>
      <x v="157"/>
      <x/>
      <x v="1"/>
      <x v="31"/>
      <x v="3"/>
      <x v="328"/>
      <x v="1"/>
      <x/>
      <x/>
      <x v="155"/>
    </i>
    <i>
      <x v="158"/>
      <x/>
      <x/>
      <x v="11"/>
      <x v="3"/>
      <x/>
      <x/>
      <x/>
      <x/>
      <x v="909"/>
    </i>
    <i>
      <x v="159"/>
      <x/>
      <x/>
      <x v="18"/>
      <x v="3"/>
      <x/>
      <x/>
      <x/>
      <x/>
      <x v="398"/>
    </i>
    <i r="2">
      <x v="2"/>
      <x v="20"/>
      <x v="6"/>
      <x v="214"/>
      <x/>
      <x v="1"/>
      <x/>
      <x v="23"/>
    </i>
    <i r="1">
      <x v="1"/>
      <x v="1"/>
      <x v="18"/>
      <x v="4"/>
      <x v="96"/>
      <x/>
      <x v="1"/>
      <x v="1"/>
      <x v="168"/>
    </i>
    <i r="2">
      <x v="2"/>
      <x v="9"/>
      <x v="8"/>
      <x/>
      <x v="1"/>
      <x/>
      <x/>
      <x v="941"/>
    </i>
    <i>
      <x v="160"/>
      <x/>
      <x v="1"/>
      <x v="13"/>
      <x v="4"/>
      <x v="67"/>
      <x v="1"/>
      <x v="1"/>
      <x/>
      <x v="653"/>
    </i>
    <i r="1">
      <x v="1"/>
      <x/>
      <x v="16"/>
      <x v="5"/>
      <x/>
      <x v="1"/>
      <x v="1"/>
      <x v="1"/>
      <x v="512"/>
    </i>
    <i>
      <x v="161"/>
      <x/>
      <x v="1"/>
      <x v="13"/>
      <x v="9"/>
      <x v="415"/>
      <x v="1"/>
      <x v="1"/>
      <x v="1"/>
      <x v="356"/>
    </i>
    <i r="2">
      <x v="2"/>
      <x v="5"/>
      <x v="3"/>
      <x/>
      <x/>
      <x v="1"/>
      <x/>
      <x v="418"/>
    </i>
    <i r="3">
      <x v="16"/>
      <x v="3"/>
      <x/>
      <x/>
      <x v="1"/>
      <x v="1"/>
      <x v="925"/>
    </i>
    <i r="1">
      <x v="1"/>
      <x/>
      <x v="52"/>
      <x v="5"/>
      <x/>
      <x v="1"/>
      <x v="1"/>
      <x v="1"/>
      <x v="899"/>
    </i>
    <i r="2">
      <x v="1"/>
      <x v="10"/>
      <x v="5"/>
      <x v="126"/>
      <x v="1"/>
      <x v="1"/>
      <x/>
      <x v="775"/>
    </i>
    <i>
      <x v="162"/>
      <x/>
      <x/>
      <x v="20"/>
      <x v="6"/>
      <x v="388"/>
      <x/>
      <x v="1"/>
      <x v="1"/>
      <x v="123"/>
    </i>
    <i r="3">
      <x v="32"/>
      <x v="4"/>
      <x/>
      <x v="1"/>
      <x v="1"/>
      <x v="1"/>
      <x v="964"/>
    </i>
    <i r="2">
      <x v="2"/>
      <x v="13"/>
      <x v="2"/>
      <x v="1"/>
      <x/>
      <x v="1"/>
      <x/>
      <x v="108"/>
    </i>
    <i r="1">
      <x v="1"/>
      <x v="1"/>
      <x v="18"/>
      <x v="7"/>
      <x v="562"/>
      <x v="1"/>
      <x v="1"/>
      <x/>
      <x v="165"/>
    </i>
    <i>
      <x v="163"/>
      <x/>
      <x v="1"/>
      <x v="14"/>
      <x v="2"/>
      <x v="245"/>
      <x v="1"/>
      <x v="1"/>
      <x v="1"/>
      <x v="663"/>
    </i>
    <i r="3">
      <x v="17"/>
      <x v="9"/>
      <x v="201"/>
      <x v="1"/>
      <x v="1"/>
      <x/>
      <x v="692"/>
    </i>
    <i r="1">
      <x v="1"/>
      <x v="2"/>
      <x v="15"/>
      <x v="4"/>
      <x v="77"/>
      <x/>
      <x/>
      <x/>
      <x v="734"/>
    </i>
    <i>
      <x v="164"/>
      <x/>
      <x v="1"/>
      <x v="16"/>
      <x v="4"/>
      <x v="338"/>
      <x/>
      <x/>
      <x/>
      <x v="559"/>
    </i>
    <i r="1">
      <x v="1"/>
      <x v="2"/>
      <x v="10"/>
      <x v="10"/>
      <x v="434"/>
      <x/>
      <x v="1"/>
      <x v="1"/>
      <x v="873"/>
    </i>
    <i>
      <x v="165"/>
      <x/>
      <x v="1"/>
      <x v="21"/>
      <x v="6"/>
      <x v="93"/>
      <x v="1"/>
      <x v="1"/>
      <x/>
      <x v="484"/>
    </i>
    <i r="3">
      <x v="24"/>
      <x v="3"/>
      <x v="76"/>
      <x/>
      <x v="1"/>
      <x v="1"/>
      <x v="171"/>
    </i>
    <i r="1">
      <x v="1"/>
      <x v="2"/>
      <x v="21"/>
      <x v="1"/>
      <x v="313"/>
      <x/>
      <x v="1"/>
      <x/>
      <x v="454"/>
    </i>
    <i>
      <x v="166"/>
      <x/>
      <x/>
      <x v="13"/>
      <x v="6"/>
      <x/>
      <x v="1"/>
      <x/>
      <x/>
      <x v="210"/>
    </i>
    <i r="3">
      <x v="20"/>
      <x v="9"/>
      <x v="558"/>
      <x/>
      <x v="1"/>
      <x/>
      <x v="342"/>
    </i>
    <i>
      <x v="167"/>
      <x v="1"/>
      <x v="1"/>
      <x v="7"/>
      <x v="8"/>
      <x v="177"/>
      <x/>
      <x v="1"/>
      <x v="1"/>
      <x v="786"/>
    </i>
    <i r="3">
      <x v="18"/>
      <x v="6"/>
      <x v="281"/>
      <x/>
      <x v="1"/>
      <x/>
      <x v="655"/>
    </i>
    <i r="3">
      <x v="20"/>
      <x v="3"/>
      <x v="235"/>
      <x v="1"/>
      <x v="1"/>
      <x v="1"/>
      <x v="829"/>
    </i>
    <i>
      <x v="168"/>
      <x/>
      <x/>
      <x v="31"/>
      <x v="8"/>
      <x v="405"/>
      <x v="1"/>
      <x v="1"/>
      <x v="1"/>
      <x v="216"/>
    </i>
    <i r="2">
      <x v="1"/>
      <x v="11"/>
      <x v="3"/>
      <x v="75"/>
      <x v="1"/>
      <x v="1"/>
      <x v="1"/>
      <x v="781"/>
    </i>
    <i r="2">
      <x v="2"/>
      <x v="12"/>
      <x v="8"/>
      <x v="471"/>
      <x v="1"/>
      <x v="1"/>
      <x/>
      <x v="707"/>
    </i>
    <i r="3">
      <x v="18"/>
      <x v="7"/>
      <x/>
      <x v="1"/>
      <x v="1"/>
      <x v="1"/>
      <x v="309"/>
    </i>
    <i r="1">
      <x v="1"/>
      <x/>
      <x v="12"/>
      <x v="7"/>
      <x v="185"/>
      <x/>
      <x v="1"/>
      <x v="1"/>
      <x v="754"/>
    </i>
    <i r="2">
      <x v="1"/>
      <x v="26"/>
      <x v="5"/>
      <x v="64"/>
      <x v="1"/>
      <x/>
      <x/>
      <x v="770"/>
    </i>
    <i>
      <x v="169"/>
      <x/>
      <x v="2"/>
      <x v="15"/>
      <x v="8"/>
      <x/>
      <x v="1"/>
      <x v="1"/>
      <x/>
      <x v="982"/>
    </i>
    <i r="1">
      <x v="1"/>
      <x/>
      <x v="25"/>
      <x v="2"/>
      <x/>
      <x v="1"/>
      <x v="1"/>
      <x v="1"/>
      <x v="266"/>
    </i>
    <i r="2">
      <x v="1"/>
      <x v="17"/>
      <x v="2"/>
      <x v="3"/>
      <x v="1"/>
      <x/>
      <x v="1"/>
      <x v="255"/>
    </i>
    <i>
      <x v="170"/>
      <x/>
      <x v="2"/>
      <x v="17"/>
      <x v="9"/>
      <x/>
      <x v="1"/>
      <x/>
      <x/>
      <x v="133"/>
    </i>
    <i r="1">
      <x v="1"/>
      <x/>
      <x v="23"/>
      <x v="2"/>
      <x v="424"/>
      <x/>
      <x/>
      <x v="1"/>
      <x v="458"/>
    </i>
    <i r="2">
      <x v="2"/>
      <x v="20"/>
      <x v="8"/>
      <x/>
      <x/>
      <x v="1"/>
      <x v="1"/>
      <x v="913"/>
    </i>
    <i>
      <x v="171"/>
      <x/>
      <x/>
      <x v="31"/>
      <x v="10"/>
      <x v="473"/>
      <x/>
      <x v="1"/>
      <x v="1"/>
      <x v="239"/>
    </i>
    <i r="1">
      <x v="1"/>
      <x v="2"/>
      <x v="27"/>
      <x v="9"/>
      <x v="58"/>
      <x v="1"/>
      <x v="1"/>
      <x v="1"/>
      <x v="550"/>
    </i>
    <i>
      <x v="172"/>
      <x/>
      <x/>
      <x v="21"/>
      <x v="4"/>
      <x v="74"/>
      <x v="1"/>
      <x/>
      <x v="1"/>
      <x v="592"/>
    </i>
    <i r="1">
      <x v="1"/>
      <x/>
      <x v="10"/>
      <x v="8"/>
      <x/>
      <x v="1"/>
      <x v="1"/>
      <x/>
      <x v="946"/>
    </i>
    <i r="2">
      <x v="1"/>
      <x v="18"/>
      <x v="10"/>
      <x v="380"/>
      <x v="1"/>
      <x v="1"/>
      <x/>
      <x v="283"/>
    </i>
    <i r="3">
      <x v="21"/>
      <x v="5"/>
      <x v="404"/>
      <x/>
      <x v="1"/>
      <x v="1"/>
      <x v="751"/>
    </i>
    <i>
      <x v="173"/>
      <x/>
      <x/>
      <x v="25"/>
      <x v="5"/>
      <x v="613"/>
      <x/>
      <x v="1"/>
      <x v="1"/>
      <x v="38"/>
    </i>
    <i r="2">
      <x v="1"/>
      <x v="57"/>
      <x v="1"/>
      <x v="195"/>
      <x v="1"/>
      <x/>
      <x v="1"/>
      <x v="562"/>
    </i>
    <i r="1">
      <x v="1"/>
      <x/>
      <x v="27"/>
      <x v="3"/>
      <x v="459"/>
      <x/>
      <x v="1"/>
      <x/>
      <x v="452"/>
    </i>
    <i r="3">
      <x v="51"/>
      <x v="9"/>
      <x/>
      <x v="1"/>
      <x v="1"/>
      <x v="1"/>
      <x v="977"/>
    </i>
    <i>
      <x v="174"/>
      <x/>
      <x/>
      <x v="19"/>
      <x v="5"/>
      <x v="34"/>
      <x/>
      <x v="1"/>
      <x/>
      <x v="161"/>
    </i>
    <i r="1">
      <x v="1"/>
      <x/>
      <x v="20"/>
      <x v="7"/>
      <x/>
      <x v="1"/>
      <x v="1"/>
      <x/>
      <x v="362"/>
    </i>
    <i>
      <x v="175"/>
      <x v="1"/>
      <x/>
      <x v="9"/>
      <x/>
      <x/>
      <x/>
      <x/>
      <x/>
      <x v="237"/>
    </i>
    <i r="3">
      <x v="21"/>
      <x v="3"/>
      <x/>
      <x v="1"/>
      <x/>
      <x/>
      <x v="851"/>
    </i>
    <i r="2">
      <x v="2"/>
      <x v="15"/>
      <x v="7"/>
      <x v="156"/>
      <x/>
      <x v="1"/>
      <x v="1"/>
      <x v="202"/>
    </i>
    <i r="3">
      <x v="17"/>
      <x v="8"/>
      <x/>
      <x/>
      <x v="1"/>
      <x/>
      <x v="343"/>
    </i>
    <i>
      <x v="176"/>
      <x/>
      <x/>
      <x v="29"/>
      <x v="6"/>
      <x/>
      <x v="1"/>
      <x/>
      <x/>
      <x v="519"/>
    </i>
    <i r="1">
      <x v="1"/>
      <x/>
      <x v="19"/>
      <x v="7"/>
      <x v="570"/>
      <x v="1"/>
      <x/>
      <x v="1"/>
      <x v="412"/>
    </i>
    <i r="2">
      <x v="1"/>
      <x v="42"/>
      <x v="3"/>
      <x v="600"/>
      <x/>
      <x v="1"/>
      <x v="1"/>
      <x v="166"/>
    </i>
    <i>
      <x v="178"/>
      <x/>
      <x/>
      <x v="21"/>
      <x v="5"/>
      <x v="164"/>
      <x v="1"/>
      <x/>
      <x v="1"/>
      <x v="19"/>
    </i>
    <i r="3">
      <x v="31"/>
      <x v="7"/>
      <x v="106"/>
      <x/>
      <x v="1"/>
      <x v="1"/>
      <x v="749"/>
    </i>
    <i r="2">
      <x v="1"/>
      <x v="20"/>
      <x v="2"/>
      <x v="457"/>
      <x v="1"/>
      <x/>
      <x v="1"/>
      <x v="771"/>
    </i>
    <i>
      <x v="179"/>
      <x/>
      <x/>
      <x v="28"/>
      <x v="3"/>
      <x v="8"/>
      <x/>
      <x v="1"/>
      <x v="1"/>
      <x v="276"/>
    </i>
    <i r="3">
      <x v="55"/>
      <x v="6"/>
      <x v="135"/>
      <x/>
      <x/>
      <x v="1"/>
      <x v="515"/>
    </i>
    <i r="1">
      <x v="1"/>
      <x/>
      <x v="18"/>
      <x v="6"/>
      <x v="85"/>
      <x/>
      <x/>
      <x v="1"/>
      <x v="824"/>
    </i>
    <i r="2">
      <x v="1"/>
      <x v="22"/>
      <x v="9"/>
      <x v="236"/>
      <x/>
      <x v="1"/>
      <x v="1"/>
      <x v="158"/>
    </i>
    <i r="3">
      <x v="29"/>
      <x v="1"/>
      <x v="603"/>
      <x v="1"/>
      <x v="1"/>
      <x/>
      <x v="223"/>
    </i>
    <i>
      <x v="181"/>
      <x/>
      <x/>
      <x v="33"/>
      <x v="9"/>
      <x v="172"/>
      <x/>
      <x v="1"/>
      <x v="1"/>
      <x v="931"/>
    </i>
    <i r="2">
      <x v="2"/>
      <x v="36"/>
      <x v="6"/>
      <x v="233"/>
      <x/>
      <x v="1"/>
      <x v="1"/>
      <x v="608"/>
    </i>
    <i r="1">
      <x v="1"/>
      <x/>
      <x v="9"/>
      <x v="9"/>
      <x v="576"/>
      <x/>
      <x v="1"/>
      <x/>
      <x v="487"/>
    </i>
    <i r="3">
      <x v="16"/>
      <x v="7"/>
      <x v="440"/>
      <x/>
      <x v="1"/>
      <x v="1"/>
      <x v="581"/>
    </i>
    <i>
      <x v="182"/>
      <x v="1"/>
      <x/>
      <x v="16"/>
      <x v="2"/>
      <x/>
      <x v="1"/>
      <x v="1"/>
      <x/>
      <x v="12"/>
    </i>
    <i r="3">
      <x v="24"/>
      <x/>
      <x/>
      <x v="1"/>
      <x/>
      <x v="1"/>
      <x v="658"/>
    </i>
    <i r="3">
      <x v="30"/>
      <x v="1"/>
      <x/>
      <x v="1"/>
      <x v="1"/>
      <x v="1"/>
      <x v="727"/>
    </i>
    <i r="2">
      <x v="1"/>
      <x v="53"/>
      <x v="9"/>
      <x v="287"/>
      <x v="1"/>
      <x/>
      <x v="1"/>
      <x v="523"/>
    </i>
    <i>
      <x v="183"/>
      <x/>
      <x/>
      <x v="10"/>
      <x v="6"/>
      <x/>
      <x v="1"/>
      <x v="1"/>
      <x/>
      <x v="8"/>
    </i>
    <i r="1">
      <x v="1"/>
      <x/>
      <x v="20"/>
      <x v="5"/>
      <x v="202"/>
      <x/>
      <x/>
      <x/>
      <x v="127"/>
    </i>
    <i r="3">
      <x v="43"/>
      <x v="8"/>
      <x/>
      <x v="1"/>
      <x v="1"/>
      <x v="1"/>
      <x v="508"/>
    </i>
    <i r="2">
      <x v="2"/>
      <x v="24"/>
      <x v="9"/>
      <x/>
      <x v="1"/>
      <x/>
      <x v="1"/>
      <x v="943"/>
    </i>
    <i r="3">
      <x v="44"/>
      <x v="1"/>
      <x v="547"/>
      <x/>
      <x/>
      <x v="1"/>
      <x v="407"/>
    </i>
    <i>
      <x v="184"/>
      <x/>
      <x v="1"/>
      <x v="24"/>
      <x v="4"/>
      <x v="423"/>
      <x/>
      <x/>
      <x v="1"/>
      <x v="761"/>
    </i>
    <i r="1">
      <x v="1"/>
      <x/>
      <x v="19"/>
      <x v="7"/>
      <x/>
      <x v="1"/>
      <x v="1"/>
      <x/>
      <x v="73"/>
    </i>
    <i>
      <x v="185"/>
      <x/>
      <x/>
      <x v="31"/>
      <x v="8"/>
      <x v="422"/>
      <x/>
      <x v="1"/>
      <x/>
      <x v="378"/>
    </i>
    <i r="3">
      <x v="59"/>
      <x v="4"/>
      <x/>
      <x v="1"/>
      <x v="1"/>
      <x v="1"/>
      <x v="927"/>
    </i>
    <i r="2">
      <x v="2"/>
      <x v="25"/>
      <x v="4"/>
      <x/>
      <x v="1"/>
      <x v="1"/>
      <x v="1"/>
      <x v="193"/>
    </i>
    <i r="3">
      <x v="57"/>
      <x v="10"/>
      <x/>
      <x v="1"/>
      <x v="1"/>
      <x v="1"/>
      <x v="567"/>
    </i>
    <i r="1">
      <x v="1"/>
      <x/>
      <x v="21"/>
      <x v="6"/>
      <x/>
      <x v="1"/>
      <x v="1"/>
      <x v="1"/>
      <x v="728"/>
    </i>
    <i>
      <x v="186"/>
      <x/>
      <x/>
      <x v="26"/>
      <x v="6"/>
      <x/>
      <x v="1"/>
      <x v="1"/>
      <x v="1"/>
      <x v="32"/>
    </i>
    <i>
      <x v="187"/>
      <x/>
      <x v="1"/>
      <x v="15"/>
      <x v="1"/>
      <x v="262"/>
      <x/>
      <x v="1"/>
      <x v="1"/>
      <x v="634"/>
    </i>
    <i r="1">
      <x v="1"/>
      <x/>
      <x v="12"/>
      <x v="1"/>
      <x/>
      <x/>
      <x v="1"/>
      <x/>
      <x v="890"/>
    </i>
    <i>
      <x v="188"/>
      <x v="1"/>
      <x/>
      <x v="20"/>
      <x v="5"/>
      <x v="115"/>
      <x v="1"/>
      <x v="1"/>
      <x/>
      <x v="312"/>
    </i>
    <i>
      <x v="189"/>
      <x/>
      <x/>
      <x v="22"/>
      <x v="6"/>
      <x/>
      <x v="1"/>
      <x v="1"/>
      <x/>
      <x v="706"/>
    </i>
    <i r="2">
      <x v="2"/>
      <x v="23"/>
      <x v="10"/>
      <x v="587"/>
      <x/>
      <x/>
      <x v="1"/>
      <x v="764"/>
    </i>
    <i r="1">
      <x v="1"/>
      <x/>
      <x v="28"/>
      <x v="5"/>
      <x v="376"/>
      <x/>
      <x v="1"/>
      <x/>
      <x v="430"/>
    </i>
    <i r="3">
      <x v="33"/>
      <x v="7"/>
      <x/>
      <x v="1"/>
      <x/>
      <x v="1"/>
      <x v="344"/>
    </i>
    <i>
      <x v="190"/>
      <x/>
      <x/>
      <x v="20"/>
      <x v="6"/>
      <x v="127"/>
      <x/>
      <x v="1"/>
      <x/>
      <x v="611"/>
    </i>
    <i r="2">
      <x v="2"/>
      <x v="20"/>
      <x/>
      <x v="577"/>
      <x/>
      <x/>
      <x v="1"/>
      <x v="220"/>
    </i>
    <i r="1">
      <x v="1"/>
      <x v="1"/>
      <x v="8"/>
      <x v="2"/>
      <x v="605"/>
      <x/>
      <x v="1"/>
      <x/>
      <x v="121"/>
    </i>
    <i r="2">
      <x v="2"/>
      <x v="14"/>
      <x v="3"/>
      <x v="352"/>
      <x/>
      <x/>
      <x/>
      <x v="490"/>
    </i>
    <i>
      <x v="191"/>
      <x v="1"/>
      <x/>
      <x v="12"/>
      <x v="4"/>
      <x v="69"/>
      <x/>
      <x v="1"/>
      <x v="1"/>
      <x v="113"/>
    </i>
    <i>
      <x v="192"/>
      <x/>
      <x v="1"/>
      <x v="15"/>
      <x v="3"/>
      <x v="535"/>
      <x v="1"/>
      <x/>
      <x v="1"/>
      <x v="867"/>
    </i>
    <i r="1">
      <x v="1"/>
      <x/>
      <x v="14"/>
      <x v="4"/>
      <x v="299"/>
      <x/>
      <x/>
      <x/>
      <x v="811"/>
    </i>
    <i r="3">
      <x v="50"/>
      <x v="4"/>
      <x v="513"/>
      <x/>
      <x v="1"/>
      <x v="1"/>
      <x v="662"/>
    </i>
    <i r="2">
      <x v="1"/>
      <x v="19"/>
      <x v="2"/>
      <x v="51"/>
      <x v="1"/>
      <x v="1"/>
      <x v="1"/>
      <x v="748"/>
    </i>
    <i r="4">
      <x v="4"/>
      <x v="418"/>
      <x v="1"/>
      <x v="1"/>
      <x/>
      <x v="413"/>
    </i>
    <i r="2">
      <x v="2"/>
      <x v="14"/>
      <x v="7"/>
      <x v="528"/>
      <x v="1"/>
      <x v="1"/>
      <x v="1"/>
      <x v="514"/>
    </i>
    <i r="3">
      <x v="15"/>
      <x v="3"/>
      <x v="205"/>
      <x v="1"/>
      <x v="1"/>
      <x v="1"/>
      <x v="506"/>
    </i>
    <i>
      <x v="193"/>
      <x/>
      <x v="2"/>
      <x/>
      <x v="1"/>
      <x/>
      <x v="1"/>
      <x/>
      <x/>
      <x v="589"/>
    </i>
    <i r="3">
      <x v="44"/>
      <x v="5"/>
      <x v="555"/>
      <x/>
      <x v="1"/>
      <x v="1"/>
      <x v="792"/>
    </i>
    <i r="1">
      <x v="1"/>
      <x v="1"/>
      <x v="14"/>
      <x v="9"/>
      <x v="354"/>
      <x v="1"/>
      <x v="1"/>
      <x v="1"/>
      <x v="699"/>
    </i>
    <i r="3">
      <x v="18"/>
      <x v="8"/>
      <x v="19"/>
      <x/>
      <x/>
      <x v="1"/>
      <x v="974"/>
    </i>
    <i>
      <x v="194"/>
      <x/>
      <x/>
      <x v="24"/>
      <x v="1"/>
      <x/>
      <x v="1"/>
      <x/>
      <x v="1"/>
      <x v="664"/>
    </i>
    <i r="2">
      <x v="1"/>
      <x v="18"/>
      <x v="5"/>
      <x v="533"/>
      <x v="1"/>
      <x/>
      <x v="1"/>
      <x v="564"/>
    </i>
    <i r="1">
      <x v="1"/>
      <x/>
      <x v="16"/>
      <x v="9"/>
      <x/>
      <x v="1"/>
      <x v="1"/>
      <x v="1"/>
      <x v="411"/>
    </i>
    <i r="3">
      <x v="31"/>
      <x v="3"/>
      <x v="312"/>
      <x/>
      <x/>
      <x/>
      <x v="479"/>
    </i>
    <i r="2">
      <x v="2"/>
      <x v="22"/>
      <x v="6"/>
      <x v="420"/>
      <x/>
      <x/>
      <x/>
      <x v="197"/>
    </i>
    <i>
      <x v="195"/>
      <x v="1"/>
      <x v="2"/>
      <x v="21"/>
      <x v="4"/>
      <x/>
      <x v="1"/>
      <x v="1"/>
      <x/>
      <x v="686"/>
    </i>
    <i>
      <x v="196"/>
      <x/>
      <x/>
      <x v="25"/>
      <x v="5"/>
      <x v="348"/>
      <x/>
      <x v="1"/>
      <x v="1"/>
      <x v="382"/>
    </i>
    <i r="1">
      <x v="1"/>
      <x/>
      <x v="17"/>
      <x v="7"/>
      <x/>
      <x v="1"/>
      <x v="1"/>
      <x v="1"/>
      <x v="891"/>
    </i>
    <i r="2">
      <x v="1"/>
      <x v="27"/>
      <x v="2"/>
      <x v="290"/>
      <x v="1"/>
      <x/>
      <x v="1"/>
      <x v="722"/>
    </i>
    <i>
      <x v="197"/>
      <x/>
      <x v="1"/>
      <x v="19"/>
      <x v="2"/>
      <x v="369"/>
      <x v="1"/>
      <x v="1"/>
      <x/>
      <x v="383"/>
    </i>
    <i r="1">
      <x v="1"/>
      <x/>
      <x v="38"/>
      <x v="8"/>
      <x/>
      <x v="1"/>
      <x v="1"/>
      <x v="1"/>
      <x v="698"/>
    </i>
    <i r="3">
      <x v="40"/>
      <x v="6"/>
      <x/>
      <x v="1"/>
      <x v="1"/>
      <x v="1"/>
      <x v="84"/>
    </i>
    <i r="3">
      <x v="41"/>
      <x v="5"/>
      <x v="144"/>
      <x/>
      <x v="1"/>
      <x v="1"/>
      <x v="288"/>
    </i>
    <i r="2">
      <x v="1"/>
      <x v="9"/>
      <x v="7"/>
      <x v="280"/>
      <x v="1"/>
      <x v="1"/>
      <x v="1"/>
      <x v="475"/>
    </i>
    <i>
      <x v="198"/>
      <x/>
      <x/>
      <x v="17"/>
      <x v="1"/>
      <x v="130"/>
      <x v="1"/>
      <x/>
      <x/>
      <x v="850"/>
    </i>
    <i r="3">
      <x v="23"/>
      <x v="6"/>
      <x/>
      <x/>
      <x v="1"/>
      <x v="1"/>
      <x v="814"/>
    </i>
    <i>
      <x v="199"/>
      <x/>
      <x/>
      <x v="17"/>
      <x v="9"/>
      <x v="273"/>
      <x/>
      <x v="1"/>
      <x v="1"/>
      <x v="129"/>
    </i>
    <i>
      <x v="200"/>
      <x/>
      <x v="2"/>
      <x v="23"/>
      <x v="1"/>
      <x v="517"/>
      <x/>
      <x v="1"/>
      <x/>
      <x v="105"/>
    </i>
    <i r="1">
      <x v="1"/>
      <x/>
      <x v="14"/>
      <x v="1"/>
      <x v="306"/>
      <x/>
      <x v="1"/>
      <x v="1"/>
      <x v="146"/>
    </i>
    <i r="3">
      <x v="25"/>
      <x v="9"/>
      <x/>
      <x v="1"/>
      <x/>
      <x v="1"/>
      <x v="279"/>
    </i>
    <i r="2">
      <x v="2"/>
      <x v="21"/>
      <x v="1"/>
      <x v="94"/>
      <x/>
      <x v="1"/>
      <x v="1"/>
      <x v="381"/>
    </i>
    <i>
      <x v="201"/>
      <x/>
      <x v="1"/>
      <x v="20"/>
      <x v="6"/>
      <x v="586"/>
      <x/>
      <x v="1"/>
      <x/>
      <x v="571"/>
    </i>
    <i r="1">
      <x v="1"/>
      <x/>
      <x v="15"/>
      <x v="7"/>
      <x/>
      <x v="1"/>
      <x v="1"/>
      <x v="1"/>
      <x v="5"/>
    </i>
    <i r="3">
      <x v="25"/>
      <x v="3"/>
      <x v="531"/>
      <x/>
      <x v="1"/>
      <x/>
      <x v="527"/>
    </i>
    <i r="2">
      <x v="1"/>
      <x v="20"/>
      <x v="10"/>
      <x v="546"/>
      <x v="1"/>
      <x v="1"/>
      <x v="1"/>
      <x v="800"/>
    </i>
    <i>
      <x v="202"/>
      <x v="1"/>
      <x/>
      <x v="6"/>
      <x v="1"/>
      <x/>
      <x v="1"/>
      <x/>
      <x/>
      <x v="311"/>
    </i>
    <i r="3">
      <x v="13"/>
      <x v="7"/>
      <x v="121"/>
      <x/>
      <x/>
      <x/>
      <x v="109"/>
    </i>
    <i r="3">
      <x v="29"/>
      <x v="3"/>
      <x/>
      <x v="1"/>
      <x/>
      <x v="1"/>
      <x v="39"/>
    </i>
    <i>
      <x v="203"/>
      <x v="1"/>
      <x/>
      <x v="20"/>
      <x v="4"/>
      <x v="602"/>
      <x v="1"/>
      <x v="1"/>
      <x/>
      <x v="972"/>
    </i>
    <i r="2">
      <x v="2"/>
      <x v="8"/>
      <x v="6"/>
      <x/>
      <x v="1"/>
      <x v="1"/>
      <x v="1"/>
      <x v="384"/>
    </i>
    <i>
      <x v="204"/>
      <x/>
      <x v="1"/>
      <x v="17"/>
      <x v="6"/>
      <x v="2"/>
      <x v="1"/>
      <x/>
      <x/>
      <x v="782"/>
    </i>
    <i r="3">
      <x v="27"/>
      <x/>
      <x v="88"/>
      <x v="1"/>
      <x/>
      <x v="1"/>
      <x v="181"/>
    </i>
    <i r="1">
      <x v="1"/>
      <x/>
      <x v="28"/>
      <x v="2"/>
      <x v="196"/>
      <x/>
      <x/>
      <x v="1"/>
      <x v="791"/>
    </i>
    <i r="2">
      <x v="1"/>
      <x v="18"/>
      <x v="1"/>
      <x v="503"/>
      <x/>
      <x v="1"/>
      <x v="1"/>
      <x v="883"/>
    </i>
    <i>
      <x v="206"/>
      <x/>
      <x/>
      <x v="23"/>
      <x v="5"/>
      <x v="464"/>
      <x/>
      <x v="1"/>
      <x/>
      <x v="403"/>
    </i>
    <i r="2">
      <x v="2"/>
      <x v="20"/>
      <x v="8"/>
      <x/>
      <x v="1"/>
      <x v="1"/>
      <x v="1"/>
      <x v="906"/>
    </i>
    <i r="1">
      <x v="1"/>
      <x/>
      <x v="13"/>
      <x v="1"/>
      <x v="30"/>
      <x/>
      <x v="1"/>
      <x v="1"/>
      <x v="379"/>
    </i>
    <i r="3">
      <x v="54"/>
      <x v="1"/>
      <x/>
      <x v="1"/>
      <x/>
      <x v="1"/>
      <x v="553"/>
    </i>
    <i>
      <x v="207"/>
      <x v="1"/>
      <x v="2"/>
      <x v="22"/>
      <x v="6"/>
      <x v="311"/>
      <x/>
      <x/>
      <x/>
      <x v="497"/>
    </i>
    <i>
      <x v="208"/>
      <x/>
      <x/>
      <x v="4"/>
      <x v="8"/>
      <x v="141"/>
      <x/>
      <x v="1"/>
      <x/>
      <x v="98"/>
    </i>
    <i r="3">
      <x v="40"/>
      <x v="8"/>
      <x/>
      <x v="1"/>
      <x/>
      <x v="1"/>
      <x v="476"/>
    </i>
    <i r="2">
      <x v="1"/>
      <x v="12"/>
      <x v="8"/>
      <x v="319"/>
      <x/>
      <x v="1"/>
      <x/>
      <x v="673"/>
    </i>
    <i r="1">
      <x v="1"/>
      <x/>
      <x v="23"/>
      <x v="7"/>
      <x v="252"/>
      <x v="1"/>
      <x v="1"/>
      <x/>
      <x v="179"/>
    </i>
    <i r="2">
      <x v="2"/>
      <x v="19"/>
      <x v="9"/>
      <x v="192"/>
      <x/>
      <x/>
      <x v="1"/>
      <x v="122"/>
    </i>
    <i>
      <x v="209"/>
      <x/>
      <x/>
      <x v="17"/>
      <x v="1"/>
      <x v="25"/>
      <x/>
      <x v="1"/>
      <x v="1"/>
      <x v="205"/>
    </i>
    <i>
      <x v="210"/>
      <x/>
      <x/>
      <x v="15"/>
      <x v="9"/>
      <x/>
      <x/>
      <x v="1"/>
      <x v="1"/>
      <x v="744"/>
    </i>
    <i r="3">
      <x v="18"/>
      <x v="4"/>
      <x/>
      <x/>
      <x v="1"/>
      <x/>
      <x v="631"/>
    </i>
    <i r="2">
      <x v="1"/>
      <x v="8"/>
      <x v="10"/>
      <x v="54"/>
      <x v="1"/>
      <x/>
      <x v="1"/>
      <x v="666"/>
    </i>
    <i r="1">
      <x v="1"/>
      <x/>
      <x v="14"/>
      <x v="2"/>
      <x/>
      <x v="1"/>
      <x v="1"/>
      <x v="1"/>
      <x v="282"/>
    </i>
    <i r="2">
      <x v="1"/>
      <x v="19"/>
      <x v="3"/>
      <x v="511"/>
      <x v="1"/>
      <x/>
      <x v="1"/>
      <x v="441"/>
    </i>
    <i>
      <x v="211"/>
      <x/>
      <x v="2"/>
      <x v="18"/>
      <x v="8"/>
      <x v="305"/>
      <x/>
      <x/>
      <x/>
      <x v="605"/>
    </i>
    <i>
      <x v="212"/>
      <x/>
      <x/>
      <x v="13"/>
      <x v="8"/>
      <x v="490"/>
      <x/>
      <x v="1"/>
      <x v="1"/>
      <x v="91"/>
    </i>
    <i r="3">
      <x v="30"/>
      <x v="5"/>
      <x/>
      <x v="1"/>
      <x v="1"/>
      <x v="1"/>
      <x v="888"/>
    </i>
    <i>
      <x v="213"/>
      <x/>
      <x/>
      <x v="58"/>
      <x/>
      <x/>
      <x v="1"/>
      <x/>
      <x v="1"/>
      <x v="847"/>
    </i>
    <i r="1">
      <x v="1"/>
      <x/>
      <x v="21"/>
      <x v="3"/>
      <x/>
      <x v="1"/>
      <x v="1"/>
      <x v="1"/>
      <x v="557"/>
    </i>
    <i r="2">
      <x v="2"/>
      <x v="48"/>
      <x v="7"/>
      <x v="438"/>
      <x v="1"/>
      <x/>
      <x v="1"/>
      <x v="934"/>
    </i>
    <i>
      <x v="214"/>
      <x/>
      <x/>
      <x v="9"/>
      <x/>
      <x v="228"/>
      <x/>
      <x/>
      <x v="1"/>
      <x v="552"/>
    </i>
    <i r="3">
      <x v="26"/>
      <x v="5"/>
      <x v="360"/>
      <x/>
      <x v="1"/>
      <x v="1"/>
      <x v="949"/>
    </i>
    <i r="1">
      <x v="1"/>
      <x/>
      <x v="31"/>
      <x v="1"/>
      <x v="476"/>
      <x/>
      <x/>
      <x v="1"/>
      <x v="838"/>
    </i>
    <i r="2">
      <x v="1"/>
      <x v="7"/>
      <x v="9"/>
      <x v="16"/>
      <x v="1"/>
      <x/>
      <x/>
      <x v="253"/>
    </i>
    <i>
      <x v="215"/>
      <x/>
      <x/>
      <x v="18"/>
      <x v="6"/>
      <x v="628"/>
      <x v="1"/>
      <x v="1"/>
      <x v="1"/>
      <x v="191"/>
    </i>
    <i r="1">
      <x v="1"/>
      <x/>
      <x v="16"/>
      <x v="8"/>
      <x/>
      <x/>
      <x/>
      <x/>
      <x v="351"/>
    </i>
    <i>
      <x v="216"/>
      <x/>
      <x/>
      <x v="17"/>
      <x v="6"/>
      <x/>
      <x v="1"/>
      <x v="1"/>
      <x v="1"/>
      <x v="661"/>
    </i>
    <i r="2">
      <x v="1"/>
      <x v="23"/>
      <x v="6"/>
      <x v="460"/>
      <x/>
      <x v="1"/>
      <x/>
      <x v="917"/>
    </i>
    <i r="3">
      <x v="31"/>
      <x v="10"/>
      <x v="362"/>
      <x/>
      <x v="1"/>
      <x v="1"/>
      <x v="971"/>
    </i>
    <i r="1">
      <x v="1"/>
      <x/>
      <x v="10"/>
      <x v="2"/>
      <x v="437"/>
      <x/>
      <x v="1"/>
      <x v="1"/>
      <x v="338"/>
    </i>
    <i r="3">
      <x v="13"/>
      <x v="2"/>
      <x/>
      <x v="1"/>
      <x v="1"/>
      <x/>
      <x v="409"/>
    </i>
    <i r="2">
      <x v="2"/>
      <x v="24"/>
      <x v="2"/>
      <x v="309"/>
      <x v="1"/>
      <x/>
      <x/>
      <x v="599"/>
    </i>
    <i r="3">
      <x v="39"/>
      <x v="8"/>
      <x v="63"/>
      <x/>
      <x v="1"/>
      <x v="1"/>
      <x v="491"/>
    </i>
    <i>
      <x v="217"/>
      <x/>
      <x v="2"/>
      <x v="8"/>
      <x v="10"/>
      <x v="383"/>
      <x/>
      <x v="1"/>
      <x/>
      <x v="609"/>
    </i>
    <i r="1">
      <x v="1"/>
      <x/>
      <x v="6"/>
      <x v="8"/>
      <x/>
      <x v="1"/>
      <x v="1"/>
      <x v="1"/>
      <x v="555"/>
    </i>
    <i r="3">
      <x v="16"/>
      <x v="6"/>
      <x v="611"/>
      <x/>
      <x v="1"/>
      <x v="1"/>
      <x v="219"/>
    </i>
    <i r="2">
      <x v="1"/>
      <x v="13"/>
      <x v="3"/>
      <x v="105"/>
      <x/>
      <x/>
      <x v="1"/>
      <x v="298"/>
    </i>
    <i r="2">
      <x v="2"/>
      <x v="14"/>
      <x v="10"/>
      <x v="446"/>
      <x/>
      <x v="1"/>
      <x v="1"/>
      <x v="633"/>
    </i>
    <i r="3">
      <x v="18"/>
      <x v="4"/>
      <x v="469"/>
      <x/>
      <x v="1"/>
      <x/>
      <x v="563"/>
    </i>
    <i r="3">
      <x v="26"/>
      <x v="9"/>
      <x/>
      <x v="1"/>
      <x v="1"/>
      <x/>
      <x v="526"/>
    </i>
    <i>
      <x v="218"/>
      <x/>
      <x/>
      <x v="17"/>
      <x v="3"/>
      <x v="342"/>
      <x v="1"/>
      <x v="1"/>
      <x/>
      <x v="742"/>
    </i>
    <i r="2">
      <x v="1"/>
      <x v="39"/>
      <x v="5"/>
      <x v="238"/>
      <x/>
      <x v="1"/>
      <x v="1"/>
      <x v="400"/>
    </i>
    <i r="1">
      <x v="1"/>
      <x/>
      <x v="8"/>
      <x v="1"/>
      <x/>
      <x v="1"/>
      <x/>
      <x v="1"/>
      <x v="93"/>
    </i>
    <i r="2">
      <x v="2"/>
      <x v="17"/>
      <x v="9"/>
      <x/>
      <x v="1"/>
      <x v="1"/>
      <x/>
      <x v="644"/>
    </i>
    <i>
      <x v="219"/>
      <x/>
      <x/>
      <x v="54"/>
      <x v="9"/>
      <x/>
      <x/>
      <x/>
      <x v="1"/>
      <x v="326"/>
    </i>
    <i r="2">
      <x v="1"/>
      <x v="10"/>
      <x v="9"/>
      <x v="541"/>
      <x v="1"/>
      <x/>
      <x/>
      <x v="638"/>
    </i>
    <i r="3">
      <x v="17"/>
      <x v="7"/>
      <x v="234"/>
      <x v="1"/>
      <x v="1"/>
      <x/>
      <x v="746"/>
    </i>
    <i r="2">
      <x v="2"/>
      <x v="46"/>
      <x v="1"/>
      <x v="465"/>
      <x/>
      <x v="1"/>
      <x v="1"/>
      <x v="190"/>
    </i>
    <i r="1">
      <x v="1"/>
      <x/>
      <x v="18"/>
      <x v="8"/>
      <x/>
      <x v="1"/>
      <x v="1"/>
      <x/>
      <x v="56"/>
    </i>
    <i r="3">
      <x v="21"/>
      <x v="9"/>
      <x v="334"/>
      <x/>
      <x v="1"/>
      <x v="1"/>
      <x v="185"/>
    </i>
    <i>
      <x v="220"/>
      <x v="1"/>
      <x/>
      <x v="9"/>
      <x v="1"/>
      <x/>
      <x v="1"/>
      <x v="1"/>
      <x v="1"/>
      <x v="513"/>
    </i>
    <i r="2">
      <x v="1"/>
      <x v="9"/>
      <x v="8"/>
      <x v="516"/>
      <x/>
      <x v="1"/>
      <x v="1"/>
      <x v="868"/>
    </i>
    <i>
      <x v="221"/>
      <x/>
      <x v="2"/>
      <x v="21"/>
      <x v="6"/>
      <x v="316"/>
      <x/>
      <x v="1"/>
      <x v="1"/>
      <x v="69"/>
    </i>
    <i r="1">
      <x v="1"/>
      <x v="1"/>
      <x v="16"/>
      <x v="2"/>
      <x v="573"/>
      <x v="1"/>
      <x v="1"/>
      <x/>
      <x v="841"/>
    </i>
    <i>
      <x v="222"/>
      <x v="1"/>
      <x/>
      <x v="19"/>
      <x v="7"/>
      <x v="165"/>
      <x v="1"/>
      <x v="1"/>
      <x/>
      <x v="618"/>
    </i>
    <i>
      <x v="223"/>
      <x v="1"/>
      <x v="1"/>
      <x v="13"/>
      <x v="7"/>
      <x v="289"/>
      <x/>
      <x v="1"/>
      <x/>
      <x v="116"/>
    </i>
    <i>
      <x v="224"/>
      <x/>
      <x/>
      <x v="11"/>
      <x v="8"/>
      <x v="120"/>
      <x v="1"/>
      <x v="1"/>
      <x/>
      <x v="221"/>
    </i>
    <i r="1">
      <x v="1"/>
      <x/>
      <x v="13"/>
      <x v="2"/>
      <x/>
      <x v="1"/>
      <x/>
      <x v="1"/>
      <x v="656"/>
    </i>
    <i r="3">
      <x v="37"/>
      <x v="5"/>
      <x/>
      <x v="1"/>
      <x v="1"/>
      <x v="1"/>
      <x v="436"/>
    </i>
    <i>
      <x v="225"/>
      <x/>
      <x/>
      <x v="13"/>
      <x v="6"/>
      <x v="378"/>
      <x/>
      <x v="1"/>
      <x v="1"/>
      <x v="249"/>
    </i>
    <i>
      <x v="226"/>
      <x/>
      <x/>
      <x v="13"/>
      <x v="9"/>
      <x/>
      <x v="1"/>
      <x v="1"/>
      <x v="1"/>
      <x v="137"/>
    </i>
    <i r="3">
      <x v="14"/>
      <x v="10"/>
      <x/>
      <x v="1"/>
      <x v="1"/>
      <x/>
      <x v="806"/>
    </i>
    <i r="2">
      <x v="2"/>
      <x v="20"/>
      <x v="3"/>
      <x/>
      <x v="1"/>
      <x v="1"/>
      <x v="1"/>
      <x v="737"/>
    </i>
    <i r="1">
      <x v="1"/>
      <x/>
      <x v="19"/>
      <x v="3"/>
      <x v="138"/>
      <x/>
      <x v="1"/>
      <x v="1"/>
      <x v="582"/>
    </i>
    <i r="2">
      <x v="2"/>
      <x v="22"/>
      <x/>
      <x v="203"/>
      <x/>
      <x v="1"/>
      <x v="1"/>
      <x v="504"/>
    </i>
    <i r="3">
      <x v="40"/>
      <x v="8"/>
      <x v="283"/>
      <x/>
      <x v="1"/>
      <x v="1"/>
      <x v="588"/>
    </i>
    <i>
      <x v="227"/>
      <x v="1"/>
      <x/>
      <x v="29"/>
      <x v="4"/>
      <x/>
      <x v="1"/>
      <x v="1"/>
      <x v="1"/>
      <x v="691"/>
    </i>
    <i r="4">
      <x v="7"/>
      <x v="9"/>
      <x/>
      <x v="1"/>
      <x/>
      <x v="672"/>
    </i>
    <i r="2">
      <x v="2"/>
      <x v="29"/>
      <x v="3"/>
      <x v="332"/>
      <x/>
      <x v="1"/>
      <x v="1"/>
      <x v="269"/>
    </i>
    <i>
      <x v="228"/>
      <x/>
      <x/>
      <x v="14"/>
      <x v="8"/>
      <x/>
      <x v="1"/>
      <x/>
      <x/>
      <x v="939"/>
    </i>
    <i r="1">
      <x v="1"/>
      <x/>
      <x v="12"/>
      <x v="8"/>
      <x/>
      <x v="1"/>
      <x v="1"/>
      <x/>
      <x v="940"/>
    </i>
    <i r="2">
      <x v="1"/>
      <x v="15"/>
      <x v="8"/>
      <x v="162"/>
      <x/>
      <x v="1"/>
      <x v="1"/>
      <x v="574"/>
    </i>
    <i r="2">
      <x v="2"/>
      <x v="11"/>
      <x v="8"/>
      <x/>
      <x/>
      <x/>
      <x/>
      <x v="872"/>
    </i>
    <i>
      <x v="229"/>
      <x/>
      <x v="2"/>
      <x v="8"/>
      <x v="5"/>
      <x v="82"/>
      <x v="1"/>
      <x v="1"/>
      <x v="1"/>
      <x v="649"/>
    </i>
    <i>
      <x v="230"/>
      <x/>
      <x v="1"/>
      <x v="34"/>
      <x v="2"/>
      <x v="231"/>
      <x/>
      <x v="1"/>
      <x/>
      <x v="425"/>
    </i>
    <i r="1">
      <x v="1"/>
      <x/>
      <x v="19"/>
      <x v="2"/>
      <x v="79"/>
      <x v="1"/>
      <x v="1"/>
      <x v="1"/>
      <x v="459"/>
    </i>
    <i r="2">
      <x v="1"/>
      <x v="27"/>
      <x v="10"/>
      <x v="284"/>
      <x v="1"/>
      <x v="1"/>
      <x/>
      <x v="970"/>
    </i>
    <i>
      <x v="231"/>
      <x/>
      <x/>
      <x v="22"/>
      <x v="1"/>
      <x/>
      <x v="1"/>
      <x/>
      <x/>
      <x v="463"/>
    </i>
    <i r="1">
      <x v="1"/>
      <x/>
      <x v="18"/>
      <x v="5"/>
      <x/>
      <x v="1"/>
      <x v="1"/>
      <x v="1"/>
      <x v="385"/>
    </i>
    <i r="3">
      <x v="36"/>
      <x v="4"/>
      <x/>
      <x v="1"/>
      <x/>
      <x v="1"/>
      <x v="549"/>
    </i>
    <i r="2">
      <x v="1"/>
      <x v="17"/>
      <x v="4"/>
      <x v="626"/>
      <x v="1"/>
      <x v="1"/>
      <x/>
      <x v="603"/>
    </i>
    <i>
      <x v="232"/>
      <x/>
      <x/>
      <x v="9"/>
      <x v="2"/>
      <x/>
      <x v="1"/>
      <x/>
      <x/>
      <x v="246"/>
    </i>
    <i r="3">
      <x v="60"/>
      <x v="2"/>
      <x/>
      <x v="1"/>
      <x/>
      <x v="1"/>
      <x v="902"/>
    </i>
    <i r="1">
      <x v="1"/>
      <x/>
      <x v="21"/>
      <x v="8"/>
      <x v="439"/>
      <x/>
      <x v="1"/>
      <x/>
      <x v="9"/>
    </i>
    <i>
      <x v="233"/>
      <x/>
      <x/>
      <x v="22"/>
      <x v="9"/>
      <x/>
      <x v="1"/>
      <x/>
      <x v="1"/>
      <x v="730"/>
    </i>
    <i r="2">
      <x v="2"/>
      <x v="25"/>
      <x v="5"/>
      <x/>
      <x v="1"/>
      <x/>
      <x/>
      <x v="124"/>
    </i>
    <i r="1">
      <x v="1"/>
      <x/>
      <x v="22"/>
      <x v="2"/>
      <x/>
      <x v="1"/>
      <x v="1"/>
      <x v="1"/>
      <x v="406"/>
    </i>
    <i r="3">
      <x v="26"/>
      <x v="2"/>
      <x/>
      <x v="1"/>
      <x v="1"/>
      <x v="1"/>
      <x v="826"/>
    </i>
    <i r="2">
      <x v="2"/>
      <x v="19"/>
      <x v="8"/>
      <x/>
      <x v="1"/>
      <x v="1"/>
      <x/>
      <x v="839"/>
    </i>
    <i>
      <x v="234"/>
      <x/>
      <x/>
      <x v="29"/>
      <x v="9"/>
      <x v="142"/>
      <x/>
      <x/>
      <x v="1"/>
      <x v="538"/>
    </i>
    <i r="2">
      <x v="2"/>
      <x v="9"/>
      <x v="4"/>
      <x v="447"/>
      <x/>
      <x/>
      <x v="1"/>
      <x v="285"/>
    </i>
    <i r="1">
      <x v="1"/>
      <x/>
      <x v="20"/>
      <x v="10"/>
      <x v="532"/>
      <x/>
      <x v="1"/>
      <x v="1"/>
      <x v="470"/>
    </i>
    <i r="3">
      <x v="28"/>
      <x/>
      <x v="71"/>
      <x/>
      <x v="1"/>
      <x v="1"/>
      <x v="142"/>
    </i>
    <i>
      <x v="235"/>
      <x v="1"/>
      <x/>
      <x v="11"/>
      <x v="2"/>
      <x v="72"/>
      <x v="1"/>
      <x/>
      <x v="1"/>
      <x v="817"/>
    </i>
    <i r="3">
      <x v="20"/>
      <x v="8"/>
      <x v="190"/>
      <x v="1"/>
      <x/>
      <x v="1"/>
      <x v="355"/>
    </i>
    <i r="2">
      <x v="1"/>
      <x v="25"/>
      <x v="9"/>
      <x v="26"/>
      <x/>
      <x/>
      <x v="1"/>
      <x v="690"/>
    </i>
    <i>
      <x v="236"/>
      <x v="1"/>
      <x v="2"/>
      <x v="31"/>
      <x v="8"/>
      <x v="588"/>
      <x/>
      <x v="1"/>
      <x v="1"/>
      <x v="859"/>
    </i>
    <i>
      <x v="237"/>
      <x v="1"/>
      <x/>
      <x v="8"/>
      <x/>
      <x v="140"/>
      <x/>
      <x/>
      <x v="1"/>
      <x v="286"/>
    </i>
    <i r="2">
      <x v="1"/>
      <x v="27"/>
      <x v="3"/>
      <x v="189"/>
      <x/>
      <x v="1"/>
      <x/>
      <x v="405"/>
    </i>
    <i>
      <x v="238"/>
      <x/>
      <x/>
      <x v="12"/>
      <x v="5"/>
      <x v="246"/>
      <x/>
      <x v="1"/>
      <x/>
      <x v="213"/>
    </i>
    <i r="3">
      <x v="27"/>
      <x v="4"/>
      <x v="395"/>
      <x/>
      <x/>
      <x/>
      <x v="327"/>
    </i>
    <i r="2">
      <x v="2"/>
      <x v="20"/>
      <x v="7"/>
      <x/>
      <x v="1"/>
      <x v="1"/>
      <x v="1"/>
      <x v="545"/>
    </i>
    <i r="1">
      <x v="1"/>
      <x v="2"/>
      <x v="11"/>
      <x v="3"/>
      <x/>
      <x v="1"/>
      <x/>
      <x v="1"/>
      <x v="896"/>
    </i>
    <i r="3">
      <x v="25"/>
      <x v="9"/>
      <x/>
      <x v="1"/>
      <x v="1"/>
      <x v="1"/>
      <x v="150"/>
    </i>
    <i>
      <x v="239"/>
      <x v="1"/>
      <x/>
      <x v="13"/>
      <x v="8"/>
      <x/>
      <x v="1"/>
      <x v="1"/>
      <x/>
      <x v="169"/>
    </i>
    <i r="3">
      <x v="41"/>
      <x v="6"/>
      <x v="101"/>
      <x/>
      <x/>
      <x v="1"/>
      <x v="637"/>
    </i>
    <i>
      <x v="240"/>
      <x/>
      <x v="1"/>
      <x v="25"/>
      <x v="8"/>
      <x v="632"/>
      <x v="1"/>
      <x v="1"/>
      <x/>
      <x v="6"/>
    </i>
    <i r="2">
      <x v="2"/>
      <x v="24"/>
      <x v="5"/>
      <x/>
      <x/>
      <x/>
      <x v="1"/>
      <x v="783"/>
    </i>
    <i>
      <x v="241"/>
      <x/>
      <x v="2"/>
      <x v="28"/>
      <x v="2"/>
      <x/>
      <x v="1"/>
      <x/>
      <x v="1"/>
      <x v="818"/>
    </i>
    <i r="1">
      <x v="1"/>
      <x v="1"/>
      <x v="11"/>
      <x v="8"/>
      <x v="349"/>
      <x v="1"/>
      <x v="1"/>
      <x/>
      <x v="725"/>
    </i>
    <i r="2">
      <x v="2"/>
      <x v="6"/>
      <x v="10"/>
      <x/>
      <x v="1"/>
      <x/>
      <x/>
      <x v="652"/>
    </i>
    <i>
      <x v="242"/>
      <x/>
      <x/>
      <x v="24"/>
      <x v="2"/>
      <x v="557"/>
      <x/>
      <x v="1"/>
      <x v="1"/>
      <x v="53"/>
    </i>
    <i r="2">
      <x v="2"/>
      <x v="10"/>
      <x v="2"/>
      <x v="448"/>
      <x/>
      <x v="1"/>
      <x/>
      <x v="711"/>
    </i>
    <i r="1">
      <x v="1"/>
      <x v="2"/>
      <x v="5"/>
      <x v="8"/>
      <x/>
      <x v="1"/>
      <x/>
      <x/>
      <x v="494"/>
    </i>
    <i r="3">
      <x v="18"/>
      <x v="1"/>
      <x v="197"/>
      <x/>
      <x v="1"/>
      <x v="1"/>
      <x v="646"/>
    </i>
    <i>
      <x v="243"/>
      <x/>
      <x/>
      <x v="8"/>
      <x v="7"/>
      <x/>
      <x v="2"/>
      <x v="1"/>
      <x v="1"/>
      <x v="51"/>
    </i>
    <i r="1">
      <x v="1"/>
      <x/>
      <x v="21"/>
      <x v="3"/>
      <x/>
      <x v="1"/>
      <x v="1"/>
      <x/>
      <x v="321"/>
    </i>
    <i>
      <x v="244"/>
      <x/>
      <x/>
      <x v="12"/>
      <x v="2"/>
      <x/>
      <x/>
      <x v="1"/>
      <x v="1"/>
      <x v="720"/>
    </i>
    <i r="3">
      <x v="16"/>
      <x v="6"/>
      <x/>
      <x v="1"/>
      <x v="1"/>
      <x v="1"/>
      <x v="936"/>
    </i>
    <i r="2">
      <x v="1"/>
      <x v="12"/>
      <x v="7"/>
      <x v="519"/>
      <x/>
      <x v="1"/>
      <x v="1"/>
      <x v="417"/>
    </i>
    <i r="1">
      <x v="1"/>
      <x v="1"/>
      <x v="11"/>
      <x v="4"/>
      <x v="509"/>
      <x/>
      <x/>
      <x v="1"/>
      <x v="465"/>
    </i>
    <i>
      <x v="246"/>
      <x/>
      <x/>
      <x v="14"/>
      <x v="4"/>
      <x v="353"/>
      <x/>
      <x v="1"/>
      <x v="1"/>
      <x v="517"/>
    </i>
    <i r="2">
      <x v="1"/>
      <x v="19"/>
      <x v="1"/>
      <x v="166"/>
      <x v="1"/>
      <x v="1"/>
      <x v="1"/>
      <x v="2"/>
    </i>
    <i r="3">
      <x v="38"/>
      <x v="9"/>
      <x v="620"/>
      <x/>
      <x v="1"/>
      <x v="1"/>
      <x v="496"/>
    </i>
    <i r="1">
      <x v="1"/>
      <x v="1"/>
      <x v="4"/>
      <x v="6"/>
      <x v="92"/>
      <x v="1"/>
      <x/>
      <x/>
      <x v="141"/>
    </i>
    <i r="3">
      <x v="25"/>
      <x v="2"/>
      <x v="617"/>
      <x/>
      <x/>
      <x v="1"/>
      <x v="233"/>
    </i>
    <i>
      <x v="247"/>
      <x/>
      <x/>
      <x v="14"/>
      <x v="2"/>
      <x v="244"/>
      <x v="1"/>
      <x v="1"/>
      <x v="1"/>
      <x v="897"/>
    </i>
    <i>
      <x v="248"/>
      <x v="1"/>
      <x/>
      <x v="18"/>
      <x v="4"/>
      <x v="501"/>
      <x/>
      <x v="1"/>
      <x/>
      <x v="674"/>
    </i>
    <i r="2">
      <x v="1"/>
      <x v="10"/>
      <x v="1"/>
      <x v="333"/>
      <x v="1"/>
      <x v="1"/>
      <x/>
      <x v="316"/>
    </i>
    <i r="2">
      <x v="2"/>
      <x v="25"/>
      <x v="8"/>
      <x/>
      <x v="1"/>
      <x v="1"/>
      <x/>
      <x v="893"/>
    </i>
    <i>
      <x v="249"/>
      <x/>
      <x v="2"/>
      <x v="5"/>
      <x v="6"/>
      <x v="160"/>
      <x/>
      <x/>
      <x v="1"/>
      <x v="416"/>
    </i>
    <i r="1">
      <x v="1"/>
      <x/>
      <x v="14"/>
      <x v="4"/>
      <x v="398"/>
      <x/>
      <x/>
      <x/>
      <x v="208"/>
    </i>
    <i r="3">
      <x v="36"/>
      <x v="6"/>
      <x/>
      <x v="1"/>
      <x/>
      <x v="1"/>
      <x v="482"/>
    </i>
    <i r="2">
      <x v="1"/>
      <x v="18"/>
      <x v="7"/>
      <x v="17"/>
      <x v="1"/>
      <x v="1"/>
      <x v="1"/>
      <x v="855"/>
    </i>
    <i>
      <x v="250"/>
      <x/>
      <x/>
      <x v="8"/>
      <x v="7"/>
      <x/>
      <x v="1"/>
      <x v="1"/>
      <x/>
      <x v="156"/>
    </i>
    <i r="1">
      <x v="1"/>
      <x/>
      <x v="18"/>
      <x v="8"/>
      <x/>
      <x v="1"/>
      <x v="1"/>
      <x/>
      <x v="473"/>
    </i>
    <i r="3">
      <x v="19"/>
      <x v="9"/>
      <x/>
      <x/>
      <x v="1"/>
      <x/>
      <x v="227"/>
    </i>
    <i>
      <x v="251"/>
      <x/>
      <x/>
      <x v="26"/>
      <x v="6"/>
      <x v="466"/>
      <x v="1"/>
      <x v="1"/>
      <x/>
      <x v="856"/>
    </i>
    <i r="1">
      <x v="1"/>
      <x/>
      <x v="35"/>
      <x v="7"/>
      <x/>
      <x/>
      <x v="1"/>
      <x v="1"/>
      <x v="80"/>
    </i>
    <i>
      <x v="252"/>
      <x/>
      <x v="1"/>
      <x v="19"/>
      <x v="3"/>
      <x v="33"/>
      <x v="1"/>
      <x v="1"/>
      <x/>
      <x v="152"/>
    </i>
    <i r="2">
      <x v="2"/>
      <x v="19"/>
      <x v="2"/>
      <x/>
      <x v="1"/>
      <x v="1"/>
      <x v="1"/>
      <x v="522"/>
    </i>
    <i r="1">
      <x v="1"/>
      <x v="1"/>
      <x v="20"/>
      <x v="3"/>
      <x v="206"/>
      <x/>
      <x v="1"/>
      <x v="1"/>
      <x v="793"/>
    </i>
    <i>
      <x v="253"/>
      <x/>
      <x/>
      <x v="18"/>
      <x v="2"/>
      <x v="578"/>
      <x v="1"/>
      <x v="1"/>
      <x v="1"/>
      <x v="83"/>
    </i>
    <i r="2">
      <x v="2"/>
      <x v="12"/>
      <x v="9"/>
      <x/>
      <x v="1"/>
      <x v="1"/>
      <x v="1"/>
      <x v="710"/>
    </i>
    <i r="1">
      <x v="1"/>
      <x/>
      <x v="20"/>
      <x v="2"/>
      <x/>
      <x/>
      <x/>
      <x/>
      <x v="604"/>
    </i>
    <i>
      <x v="254"/>
      <x v="1"/>
      <x/>
      <x v="8"/>
      <x v="3"/>
      <x/>
      <x v="1"/>
      <x v="1"/>
      <x v="1"/>
      <x v="676"/>
    </i>
    <i>
      <x v="255"/>
      <x/>
      <x/>
      <x v="20"/>
      <x v="10"/>
      <x v="39"/>
      <x/>
      <x v="1"/>
      <x/>
      <x v="787"/>
    </i>
    <i r="1">
      <x v="1"/>
      <x v="1"/>
      <x v="24"/>
      <x v="2"/>
      <x v="377"/>
      <x v="1"/>
      <x/>
      <x v="1"/>
      <x v="979"/>
    </i>
    <i>
      <x v="256"/>
      <x/>
      <x v="1"/>
      <x v="22"/>
      <x v="5"/>
      <x v="286"/>
      <x/>
      <x v="1"/>
      <x/>
      <x v="621"/>
    </i>
    <i r="1">
      <x v="1"/>
      <x/>
      <x v="24"/>
      <x v="7"/>
      <x v="257"/>
      <x/>
      <x v="1"/>
      <x v="1"/>
      <x v="577"/>
    </i>
    <i r="3">
      <x v="27"/>
      <x v="5"/>
      <x/>
      <x/>
      <x v="1"/>
      <x v="1"/>
      <x v="585"/>
    </i>
    <i r="3">
      <x v="29"/>
      <x v="6"/>
      <x/>
      <x v="1"/>
      <x v="1"/>
      <x/>
      <x v="812"/>
    </i>
    <i r="2">
      <x v="1"/>
      <x v="2"/>
      <x/>
      <x v="50"/>
      <x/>
      <x/>
      <x/>
      <x v="225"/>
    </i>
    <i>
      <x v="257"/>
      <x/>
      <x/>
      <x v="7"/>
      <x v="6"/>
      <x/>
      <x v="1"/>
      <x v="1"/>
      <x v="1"/>
      <x v="262"/>
    </i>
    <i r="3">
      <x v="14"/>
      <x v="9"/>
      <x v="266"/>
      <x v="1"/>
      <x v="1"/>
      <x v="1"/>
      <x v="485"/>
    </i>
    <i r="2">
      <x v="2"/>
      <x v="31"/>
      <x v="6"/>
      <x v="152"/>
      <x/>
      <x v="1"/>
      <x/>
      <x v="301"/>
    </i>
    <i>
      <x v="258"/>
      <x v="1"/>
      <x/>
      <x v="17"/>
      <x v="10"/>
      <x/>
      <x v="1"/>
      <x v="1"/>
      <x v="1"/>
      <x v="973"/>
    </i>
    <i r="2">
      <x v="2"/>
      <x v="21"/>
      <x v="2"/>
      <x v="24"/>
      <x/>
      <x v="1"/>
      <x v="1"/>
      <x v="284"/>
    </i>
    <i>
      <x v="259"/>
      <x v="1"/>
      <x v="1"/>
      <x v="15"/>
      <x v="5"/>
      <x v="23"/>
      <x/>
      <x v="1"/>
      <x v="1"/>
      <x v="777"/>
    </i>
    <i>
      <x v="260"/>
      <x v="1"/>
      <x/>
      <x v="13"/>
      <x v="9"/>
      <x/>
      <x v="1"/>
      <x v="1"/>
      <x/>
      <x v="763"/>
    </i>
    <i r="3">
      <x v="15"/>
      <x v="6"/>
      <x v="116"/>
      <x/>
      <x v="1"/>
      <x v="1"/>
      <x v="394"/>
    </i>
    <i r="3">
      <x v="27"/>
      <x v="5"/>
      <x/>
      <x v="1"/>
      <x/>
      <x v="1"/>
      <x v="44"/>
    </i>
    <i r="2">
      <x v="1"/>
      <x v="13"/>
      <x v="6"/>
      <x v="29"/>
      <x/>
      <x v="1"/>
      <x/>
      <x v="724"/>
    </i>
    <i r="2">
      <x v="2"/>
      <x v="14"/>
      <x v="8"/>
      <x v="581"/>
      <x v="1"/>
      <x v="1"/>
      <x v="1"/>
      <x v="49"/>
    </i>
    <i>
      <x v="261"/>
      <x/>
      <x/>
      <x v="18"/>
      <x/>
      <x v="553"/>
      <x/>
      <x v="1"/>
      <x v="1"/>
      <x v="256"/>
    </i>
    <i r="3">
      <x v="22"/>
      <x v="1"/>
      <x v="145"/>
      <x/>
      <x v="1"/>
      <x/>
      <x v="959"/>
    </i>
    <i r="2">
      <x v="2"/>
      <x v="16"/>
      <x v="9"/>
      <x/>
      <x v="1"/>
      <x/>
      <x/>
      <x v="871"/>
    </i>
    <i r="1">
      <x v="1"/>
      <x/>
      <x v="17"/>
      <x v="5"/>
      <x v="330"/>
      <x v="1"/>
      <x v="1"/>
      <x/>
      <x v="696"/>
    </i>
    <i r="2">
      <x v="2"/>
      <x v="25"/>
      <x v="4"/>
      <x/>
      <x v="1"/>
      <x/>
      <x v="1"/>
      <x v="422"/>
    </i>
    <i r="3">
      <x v="45"/>
      <x v="2"/>
      <x/>
      <x v="1"/>
      <x v="1"/>
      <x v="1"/>
      <x v="915"/>
    </i>
    <i>
      <x v="263"/>
      <x/>
      <x v="1"/>
      <x v="12"/>
      <x v="1"/>
      <x v="550"/>
      <x/>
      <x v="1"/>
      <x v="1"/>
      <x v="694"/>
    </i>
    <i r="1">
      <x v="1"/>
      <x/>
      <x v="24"/>
      <x v="8"/>
      <x/>
      <x v="1"/>
      <x v="1"/>
      <x v="1"/>
      <x v="846"/>
    </i>
    <i r="2">
      <x v="1"/>
      <x v="25"/>
      <x v="9"/>
      <x v="217"/>
      <x v="1"/>
      <x v="1"/>
      <x v="1"/>
      <x v="308"/>
    </i>
    <i>
      <x v="264"/>
      <x v="1"/>
      <x/>
      <x v="5"/>
      <x v="5"/>
      <x/>
      <x v="1"/>
      <x v="1"/>
      <x v="1"/>
      <x v="583"/>
    </i>
    <i r="3">
      <x v="16"/>
      <x v="3"/>
      <x/>
      <x/>
      <x v="1"/>
      <x v="1"/>
      <x v="33"/>
    </i>
    <i r="2">
      <x v="1"/>
      <x v="56"/>
      <x v="3"/>
      <x v="198"/>
      <x/>
      <x v="1"/>
      <x v="1"/>
      <x v="677"/>
    </i>
    <i>
      <x v="265"/>
      <x v="1"/>
      <x/>
      <x v="13"/>
      <x v="3"/>
      <x/>
      <x v="1"/>
      <x v="1"/>
      <x/>
      <x v="524"/>
    </i>
    <i r="3">
      <x v="17"/>
      <x v="6"/>
      <x v="425"/>
      <x/>
      <x v="1"/>
      <x v="1"/>
      <x v="71"/>
    </i>
    <i>
      <x v="266"/>
      <x/>
      <x/>
      <x v="4"/>
      <x v="1"/>
      <x v="618"/>
      <x v="1"/>
      <x v="1"/>
      <x/>
      <x v="119"/>
    </i>
    <i r="1">
      <x v="1"/>
      <x/>
      <x v="27"/>
      <x v="9"/>
      <x v="315"/>
      <x/>
      <x v="1"/>
      <x/>
      <x v="358"/>
    </i>
    <i r="2">
      <x v="1"/>
      <x v="26"/>
      <x v="10"/>
      <x v="336"/>
      <x v="1"/>
      <x v="1"/>
      <x v="1"/>
      <x v="967"/>
    </i>
    <i r="2">
      <x v="2"/>
      <x v="17"/>
      <x v="5"/>
      <x/>
      <x v="1"/>
      <x/>
      <x/>
      <x v="332"/>
    </i>
    <i>
      <x v="267"/>
      <x/>
      <x v="2"/>
      <x v="11"/>
      <x v="2"/>
      <x/>
      <x v="1"/>
      <x v="1"/>
      <x v="1"/>
      <x v="586"/>
    </i>
    <i>
      <x v="268"/>
      <x v="1"/>
      <x/>
      <x v="24"/>
      <x v="1"/>
      <x v="169"/>
      <x/>
      <x v="1"/>
      <x v="1"/>
      <x v="617"/>
    </i>
    <i r="2">
      <x v="1"/>
      <x v="14"/>
      <x v="5"/>
      <x v="318"/>
      <x v="1"/>
      <x v="1"/>
      <x v="1"/>
      <x v="359"/>
    </i>
    <i>
      <x v="269"/>
      <x v="1"/>
      <x/>
      <x v="14"/>
      <x v="9"/>
      <x v="81"/>
      <x/>
      <x v="1"/>
      <x/>
      <x v="212"/>
    </i>
    <i r="2">
      <x v="2"/>
      <x v="14"/>
      <x v="9"/>
      <x v="65"/>
      <x/>
      <x v="1"/>
      <x v="1"/>
      <x v="101"/>
    </i>
    <i r="3">
      <x v="18"/>
      <x v="3"/>
      <x/>
      <x/>
      <x v="1"/>
      <x v="1"/>
      <x v="86"/>
    </i>
    <i>
      <x v="270"/>
      <x v="1"/>
      <x v="2"/>
      <x v="21"/>
      <x/>
      <x v="381"/>
      <x/>
      <x v="1"/>
      <x/>
      <x v="70"/>
    </i>
    <i>
      <x v="271"/>
      <x v="1"/>
      <x v="2"/>
      <x v="22"/>
      <x v="7"/>
      <x v="498"/>
      <x v="1"/>
      <x/>
      <x v="1"/>
      <x v="864"/>
    </i>
    <i r="3">
      <x v="36"/>
      <x v="3"/>
      <x/>
      <x v="1"/>
      <x v="1"/>
      <x v="1"/>
      <x v="199"/>
    </i>
    <i>
      <x v="272"/>
      <x/>
      <x v="1"/>
      <x v="4"/>
      <x v="1"/>
      <x v="260"/>
      <x/>
      <x v="1"/>
      <x/>
      <x v="163"/>
    </i>
    <i r="1">
      <x v="1"/>
      <x v="1"/>
      <x v="16"/>
      <x/>
      <x v="622"/>
      <x/>
      <x v="1"/>
      <x v="1"/>
      <x v="525"/>
    </i>
    <i r="3">
      <x v="18"/>
      <x v="5"/>
      <x v="456"/>
      <x/>
      <x/>
      <x/>
      <x v="414"/>
    </i>
    <i>
      <x v="273"/>
      <x/>
      <x v="1"/>
      <x v="17"/>
      <x v="1"/>
      <x v="412"/>
      <x/>
      <x v="1"/>
      <x v="1"/>
      <x v="530"/>
    </i>
    <i>
      <x v="274"/>
      <x/>
      <x/>
      <x v="26"/>
      <x v="10"/>
      <x v="522"/>
      <x/>
      <x/>
      <x v="1"/>
      <x v="125"/>
    </i>
    <i r="2">
      <x v="2"/>
      <x v="9"/>
      <x v="5"/>
      <x v="583"/>
      <x/>
      <x v="1"/>
      <x v="1"/>
      <x v="898"/>
    </i>
    <i r="1">
      <x v="1"/>
      <x v="2"/>
      <x v="19"/>
      <x v="2"/>
      <x v="548"/>
      <x/>
      <x v="1"/>
      <x v="1"/>
      <x v="432"/>
    </i>
    <i>
      <x v="275"/>
      <x/>
      <x v="2"/>
      <x v="14"/>
      <x v="3"/>
      <x v="344"/>
      <x/>
      <x v="1"/>
      <x v="1"/>
      <x v="702"/>
    </i>
    <i r="1">
      <x v="1"/>
      <x/>
      <x v="8"/>
      <x v="5"/>
      <x v="566"/>
      <x v="1"/>
      <x v="1"/>
      <x/>
      <x v="732"/>
    </i>
    <i r="3">
      <x v="18"/>
      <x v="9"/>
      <x v="111"/>
      <x v="1"/>
      <x v="1"/>
      <x/>
      <x v="810"/>
    </i>
    <i r="3">
      <x v="19"/>
      <x v="8"/>
      <x v="35"/>
      <x/>
      <x v="1"/>
      <x/>
      <x v="660"/>
    </i>
    <i r="3">
      <x v="29"/>
      <x v="2"/>
      <x v="325"/>
      <x/>
      <x v="1"/>
      <x v="1"/>
      <x v="590"/>
    </i>
    <i r="2">
      <x v="1"/>
      <x v="19"/>
      <x v="8"/>
      <x v="505"/>
      <x/>
      <x/>
      <x/>
      <x v="28"/>
    </i>
    <i>
      <x v="276"/>
      <x v="1"/>
      <x v="2"/>
      <x v="19"/>
      <x v="2"/>
      <x/>
      <x v="1"/>
      <x v="1"/>
      <x v="1"/>
      <x v="92"/>
    </i>
    <i>
      <x v="277"/>
      <x/>
      <x v="2"/>
      <x v="24"/>
      <x v="5"/>
      <x v="119"/>
      <x v="1"/>
      <x v="1"/>
      <x/>
      <x v="958"/>
    </i>
    <i>
      <x v="278"/>
      <x/>
      <x/>
      <x v="9"/>
      <x v="1"/>
      <x v="59"/>
      <x/>
      <x/>
      <x v="1"/>
      <x v="905"/>
    </i>
    <i>
      <x v="279"/>
      <x/>
      <x v="1"/>
      <x v="23"/>
      <x v="8"/>
      <x v="493"/>
      <x v="1"/>
      <x/>
      <x/>
      <x v="424"/>
    </i>
    <i r="3">
      <x v="27"/>
      <x/>
      <x v="45"/>
      <x v="1"/>
      <x/>
      <x/>
      <x v="760"/>
    </i>
    <i r="1">
      <x v="1"/>
      <x/>
      <x v="7"/>
      <x v="1"/>
      <x/>
      <x v="2"/>
      <x v="1"/>
      <x v="1"/>
      <x v="241"/>
    </i>
    <i>
      <x v="280"/>
      <x/>
      <x/>
      <x v="15"/>
      <x v="5"/>
      <x/>
      <x v="1"/>
      <x v="1"/>
      <x/>
      <x v="477"/>
    </i>
    <i r="2">
      <x v="2"/>
      <x v="19"/>
      <x v="8"/>
      <x v="249"/>
      <x/>
      <x/>
      <x v="1"/>
      <x v="52"/>
    </i>
    <i r="3">
      <x v="21"/>
      <x v="7"/>
      <x v="134"/>
      <x v="1"/>
      <x/>
      <x v="1"/>
      <x v="889"/>
    </i>
    <i>
      <x v="281"/>
      <x/>
      <x/>
      <x v="13"/>
      <x v="6"/>
      <x/>
      <x v="1"/>
      <x v="1"/>
      <x/>
      <x v="87"/>
    </i>
    <i r="2">
      <x v="1"/>
      <x v="19"/>
      <x v="6"/>
      <x v="597"/>
      <x v="1"/>
      <x v="1"/>
      <x v="1"/>
      <x v="144"/>
    </i>
    <i r="1">
      <x v="1"/>
      <x v="2"/>
      <x v="35"/>
      <x v="8"/>
      <x/>
      <x v="1"/>
      <x/>
      <x v="1"/>
      <x v="884"/>
    </i>
    <i>
      <x v="282"/>
      <x/>
      <x/>
      <x v="13"/>
      <x v="3"/>
      <x/>
      <x v="1"/>
      <x v="1"/>
      <x v="1"/>
      <x v="516"/>
    </i>
    <i r="1">
      <x v="1"/>
      <x/>
      <x v="32"/>
      <x v="2"/>
      <x v="62"/>
      <x/>
      <x v="1"/>
      <x/>
      <x v="34"/>
    </i>
    <i r="2">
      <x v="1"/>
      <x v="21"/>
      <x v="3"/>
      <x v="624"/>
      <x/>
      <x v="1"/>
      <x v="1"/>
      <x v="336"/>
    </i>
    <i>
      <x v="283"/>
      <x v="1"/>
      <x/>
      <x v="18"/>
      <x v="3"/>
      <x/>
      <x v="1"/>
      <x v="1"/>
      <x v="1"/>
      <x v="911"/>
    </i>
    <i>
      <x v="284"/>
      <x/>
      <x v="2"/>
      <x v="15"/>
      <x v="7"/>
      <x/>
      <x v="1"/>
      <x v="1"/>
      <x/>
      <x v="440"/>
    </i>
    <i r="1">
      <x v="1"/>
      <x/>
      <x v="11"/>
      <x v="8"/>
      <x/>
      <x v="1"/>
      <x v="1"/>
      <x v="1"/>
      <x v="252"/>
    </i>
    <i r="2">
      <x v="2"/>
      <x v="22"/>
      <x v="6"/>
      <x v="599"/>
      <x v="1"/>
      <x v="1"/>
      <x/>
      <x v="442"/>
    </i>
    <i>
      <x v="285"/>
      <x v="1"/>
      <x/>
      <x v="13"/>
      <x v="4"/>
      <x v="337"/>
      <x v="1"/>
      <x/>
      <x v="1"/>
      <x v="719"/>
    </i>
    <i>
      <x v="286"/>
      <x v="1"/>
      <x v="1"/>
      <x v="10"/>
      <x v="1"/>
      <x v="413"/>
      <x/>
      <x v="1"/>
      <x/>
      <x v="461"/>
    </i>
    <i r="3">
      <x v="19"/>
      <x v="2"/>
      <x v="455"/>
      <x/>
      <x v="1"/>
      <x v="1"/>
      <x v="845"/>
    </i>
    <i r="3">
      <x v="27"/>
      <x v="10"/>
      <x v="462"/>
      <x/>
      <x v="1"/>
      <x/>
      <x v="932"/>
    </i>
    <i>
      <x v="287"/>
      <x v="1"/>
      <x v="1"/>
      <x v="9"/>
      <x v="8"/>
      <x v="321"/>
      <x v="1"/>
      <x v="1"/>
      <x v="1"/>
      <x v="642"/>
    </i>
    <i r="2">
      <x v="2"/>
      <x v="16"/>
      <x v="5"/>
      <x v="56"/>
      <x/>
      <x/>
      <x v="1"/>
      <x v="953"/>
    </i>
    <i>
      <x v="288"/>
      <x/>
      <x/>
      <x v="16"/>
      <x v="7"/>
      <x/>
      <x v="1"/>
      <x/>
      <x/>
      <x v="408"/>
    </i>
    <i r="3">
      <x v="17"/>
      <x v="3"/>
      <x/>
      <x v="1"/>
      <x v="1"/>
      <x v="1"/>
      <x v="623"/>
    </i>
    <i r="3">
      <x v="22"/>
      <x v="6"/>
      <x v="372"/>
      <x/>
      <x/>
      <x v="1"/>
      <x v="271"/>
    </i>
    <i r="2">
      <x v="1"/>
      <x v="30"/>
      <x v="9"/>
      <x v="123"/>
      <x/>
      <x v="1"/>
      <x/>
      <x v="349"/>
    </i>
    <i r="1">
      <x v="1"/>
      <x v="2"/>
      <x v="39"/>
      <x v="1"/>
      <x/>
      <x v="1"/>
      <x v="1"/>
      <x v="1"/>
      <x v="62"/>
    </i>
    <i>
      <x v="289"/>
      <x v="1"/>
      <x/>
      <x v="25"/>
      <x v="4"/>
      <x v="186"/>
      <x/>
      <x/>
      <x v="1"/>
      <x v="607"/>
    </i>
    <i>
      <x v="291"/>
      <x v="1"/>
      <x/>
      <x v="14"/>
      <x v="7"/>
      <x/>
      <x v="2"/>
      <x v="1"/>
      <x v="1"/>
      <x v="828"/>
    </i>
    <i r="2">
      <x v="1"/>
      <x v="19"/>
      <x v="8"/>
      <x v="213"/>
      <x v="1"/>
      <x/>
      <x/>
      <x v="492"/>
    </i>
    <i>
      <x v="292"/>
      <x/>
      <x/>
      <x v="34"/>
      <x v="3"/>
      <x v="149"/>
      <x/>
      <x/>
      <x v="1"/>
      <x v="420"/>
    </i>
    <i r="2">
      <x v="2"/>
      <x v="9"/>
      <x v="7"/>
      <x v="341"/>
      <x v="1"/>
      <x v="1"/>
      <x v="1"/>
      <x v="842"/>
    </i>
    <i r="1">
      <x v="1"/>
      <x v="2"/>
      <x v="22"/>
      <x v="2"/>
      <x v="73"/>
      <x/>
      <x v="1"/>
      <x v="1"/>
      <x v="103"/>
    </i>
    <i>
      <x v="293"/>
      <x/>
      <x/>
      <x v="14"/>
      <x v="4"/>
      <x/>
      <x v="1"/>
      <x/>
      <x/>
      <x v="248"/>
    </i>
    <i>
      <x v="294"/>
      <x/>
      <x/>
      <x v="7"/>
      <x v="7"/>
      <x v="194"/>
      <x/>
      <x/>
      <x/>
      <x v="572"/>
    </i>
    <i>
      <x v="295"/>
      <x v="1"/>
      <x v="1"/>
      <x v="19"/>
      <x v="8"/>
      <x v="110"/>
      <x v="1"/>
      <x v="1"/>
      <x v="1"/>
      <x v="347"/>
    </i>
    <i>
      <x v="296"/>
      <x v="1"/>
      <x v="2"/>
      <x v="24"/>
      <x/>
      <x/>
      <x v="1"/>
      <x/>
      <x v="1"/>
      <x v="176"/>
    </i>
    <i>
      <x v="297"/>
      <x v="1"/>
      <x/>
      <x v="19"/>
      <x v="3"/>
      <x v="479"/>
      <x/>
      <x/>
      <x/>
      <x v="619"/>
    </i>
    <i r="3">
      <x v="26"/>
      <x v="1"/>
      <x v="52"/>
      <x v="1"/>
      <x v="1"/>
      <x/>
      <x v="380"/>
    </i>
    <i r="2">
      <x v="1"/>
      <x v="3"/>
      <x v="3"/>
      <x v="307"/>
      <x v="1"/>
      <x/>
      <x v="1"/>
      <x v="756"/>
    </i>
    <i>
      <x v="298"/>
      <x/>
      <x/>
      <x v="8"/>
      <x v="10"/>
      <x/>
      <x v="1"/>
      <x/>
      <x/>
      <x v="921"/>
    </i>
    <i r="3">
      <x v="22"/>
      <x v="8"/>
      <x/>
      <x/>
      <x/>
      <x v="1"/>
      <x v="115"/>
    </i>
    <i r="1">
      <x v="1"/>
      <x/>
      <x v="12"/>
      <x v="8"/>
      <x/>
      <x v="1"/>
      <x v="1"/>
      <x v="1"/>
      <x v="854"/>
    </i>
    <i>
      <x v="299"/>
      <x v="1"/>
      <x/>
      <x v="7"/>
      <x v="9"/>
      <x v="168"/>
      <x/>
      <x v="1"/>
      <x/>
      <x v="833"/>
    </i>
    <i>
      <x v="300"/>
      <x/>
      <x v="1"/>
      <x v="19"/>
      <x v="5"/>
      <x v="60"/>
      <x/>
      <x/>
      <x/>
      <x v="495"/>
    </i>
    <i r="2">
      <x v="2"/>
      <x v="50"/>
      <x v="8"/>
      <x/>
      <x v="1"/>
      <x v="1"/>
      <x v="1"/>
      <x v="250"/>
    </i>
    <i>
      <x v="301"/>
      <x v="1"/>
      <x v="1"/>
      <x v="9"/>
      <x v="7"/>
      <x v="543"/>
      <x v="1"/>
      <x v="1"/>
      <x/>
      <x v="389"/>
    </i>
    <i>
      <x v="302"/>
      <x v="1"/>
      <x/>
      <x v="8"/>
      <x v="1"/>
      <x v="346"/>
      <x v="1"/>
      <x/>
      <x v="1"/>
      <x v="67"/>
    </i>
    <i r="4">
      <x v="2"/>
      <x v="452"/>
      <x/>
      <x v="1"/>
      <x/>
      <x v="352"/>
    </i>
    <i r="2">
      <x v="2"/>
      <x v="24"/>
      <x v="9"/>
      <x v="175"/>
      <x/>
      <x/>
      <x v="1"/>
      <x v="305"/>
    </i>
    <i>
      <x v="303"/>
      <x/>
      <x/>
      <x v="11"/>
      <x v="1"/>
      <x v="43"/>
      <x v="1"/>
      <x/>
      <x v="1"/>
      <x v="323"/>
    </i>
    <i r="1">
      <x v="1"/>
      <x/>
      <x v="9"/>
      <x v="2"/>
      <x v="118"/>
      <x/>
      <x v="1"/>
      <x/>
      <x v="149"/>
    </i>
    <i>
      <x v="304"/>
      <x v="1"/>
      <x v="2"/>
      <x v="12"/>
      <x v="10"/>
      <x/>
      <x v="1"/>
      <x v="1"/>
      <x v="1"/>
      <x v="320"/>
    </i>
    <i>
      <x v="305"/>
      <x/>
      <x/>
      <x v="14"/>
      <x v="2"/>
      <x/>
      <x v="1"/>
      <x v="1"/>
      <x v="1"/>
      <x v="556"/>
    </i>
    <i r="3">
      <x v="21"/>
      <x v="2"/>
      <x v="596"/>
      <x/>
      <x v="1"/>
      <x/>
      <x v="840"/>
    </i>
    <i r="2">
      <x v="1"/>
      <x v="15"/>
      <x v="4"/>
      <x v="221"/>
      <x v="1"/>
      <x v="1"/>
      <x v="1"/>
      <x v="639"/>
    </i>
    <i r="3">
      <x v="20"/>
      <x v="2"/>
      <x v="180"/>
      <x v="1"/>
      <x v="1"/>
      <x/>
      <x v="952"/>
    </i>
    <i>
      <x v="306"/>
      <x/>
      <x/>
      <x v="36"/>
      <x v="10"/>
      <x/>
      <x v="1"/>
      <x v="1"/>
      <x/>
      <x v="933"/>
    </i>
    <i>
      <x v="307"/>
      <x/>
      <x v="1"/>
      <x v="28"/>
      <x v="1"/>
      <x v="574"/>
      <x v="1"/>
      <x v="1"/>
      <x/>
      <x v="866"/>
    </i>
    <i r="2">
      <x v="2"/>
      <x v="30"/>
      <x v="6"/>
      <x v="371"/>
      <x v="1"/>
      <x v="1"/>
      <x/>
      <x v="627"/>
    </i>
    <i>
      <x v="308"/>
      <x/>
      <x v="2"/>
      <x v="9"/>
      <x v="4"/>
      <x v="609"/>
      <x v="1"/>
      <x/>
      <x v="1"/>
      <x v="194"/>
    </i>
    <i r="1">
      <x v="1"/>
      <x v="1"/>
      <x v="20"/>
      <x v="7"/>
      <x v="310"/>
      <x v="1"/>
      <x v="1"/>
      <x/>
      <x v="683"/>
    </i>
    <i>
      <x v="309"/>
      <x v="1"/>
      <x/>
      <x v="22"/>
      <x v="8"/>
      <x/>
      <x v="1"/>
      <x v="1"/>
      <x v="1"/>
      <x v="173"/>
    </i>
    <i>
      <x v="310"/>
      <x v="1"/>
      <x v="2"/>
      <x v="18"/>
      <x v="3"/>
      <x/>
      <x v="1"/>
      <x/>
      <x/>
      <x v="402"/>
    </i>
    <i>
      <x v="311"/>
      <x/>
      <x/>
      <x v="17"/>
      <x v="9"/>
      <x v="40"/>
      <x/>
      <x v="1"/>
      <x v="1"/>
      <x v="322"/>
    </i>
    <i r="3">
      <x v="19"/>
      <x v="4"/>
      <x v="450"/>
      <x/>
      <x/>
      <x/>
      <x v="935"/>
    </i>
    <i r="2">
      <x v="1"/>
      <x v="19"/>
      <x v="2"/>
      <x v="151"/>
      <x/>
      <x/>
      <x v="1"/>
      <x v="188"/>
    </i>
    <i r="1">
      <x v="1"/>
      <x/>
      <x v="11"/>
      <x v="8"/>
      <x/>
      <x v="1"/>
      <x v="1"/>
      <x/>
      <x v="375"/>
    </i>
    <i>
      <x v="312"/>
      <x v="1"/>
      <x/>
      <x v="17"/>
      <x v="9"/>
      <x/>
      <x v="1"/>
      <x v="1"/>
      <x/>
      <x v="721"/>
    </i>
    <i>
      <x v="313"/>
      <x/>
      <x/>
      <x v="25"/>
      <x v="10"/>
      <x v="514"/>
      <x v="1"/>
      <x v="1"/>
      <x v="1"/>
      <x v="390"/>
    </i>
    <i>
      <x v="314"/>
      <x/>
      <x/>
      <x v="16"/>
      <x v="5"/>
      <x/>
      <x v="1"/>
      <x/>
      <x/>
      <x v="580"/>
    </i>
    <i r="2">
      <x v="2"/>
      <x/>
      <x v="1"/>
      <x/>
      <x v="1"/>
      <x v="1"/>
      <x v="1"/>
      <x v="209"/>
    </i>
    <i r="1">
      <x v="1"/>
      <x v="2"/>
      <x v="17"/>
      <x v="6"/>
      <x v="561"/>
      <x/>
      <x/>
      <x v="1"/>
      <x v="894"/>
    </i>
    <i r="3">
      <x v="20"/>
      <x v="8"/>
      <x v="491"/>
      <x/>
      <x/>
      <x/>
      <x v="310"/>
    </i>
    <i>
      <x v="315"/>
      <x v="1"/>
      <x v="1"/>
      <x v="16"/>
      <x v="8"/>
      <x v="537"/>
      <x/>
      <x v="1"/>
      <x/>
      <x v="18"/>
    </i>
    <i r="3">
      <x v="22"/>
      <x v="7"/>
      <x v="350"/>
      <x v="1"/>
      <x v="1"/>
      <x v="1"/>
      <x v="625"/>
    </i>
    <i>
      <x v="316"/>
      <x/>
      <x/>
      <x v="14"/>
      <x v="9"/>
      <x/>
      <x v="1"/>
      <x v="1"/>
      <x/>
      <x v="410"/>
    </i>
    <i>
      <x v="317"/>
      <x/>
      <x v="1"/>
      <x v="18"/>
      <x v="7"/>
      <x v="10"/>
      <x/>
      <x v="1"/>
      <x/>
      <x v="807"/>
    </i>
    <i>
      <x v="318"/>
      <x v="1"/>
      <x v="2"/>
      <x v="19"/>
      <x v="5"/>
      <x v="109"/>
      <x/>
      <x/>
      <x v="1"/>
      <x v="315"/>
    </i>
    <i>
      <x v="319"/>
      <x/>
      <x/>
      <x v="16"/>
      <x/>
      <x/>
      <x/>
      <x/>
      <x/>
      <x v="869"/>
    </i>
    <i r="1">
      <x v="1"/>
      <x v="2"/>
      <x v="21"/>
      <x v="9"/>
      <x/>
      <x v="1"/>
      <x v="1"/>
      <x/>
      <x v="434"/>
    </i>
    <i>
      <x v="320"/>
      <x/>
      <x v="1"/>
      <x v="16"/>
      <x v="9"/>
      <x v="407"/>
      <x/>
      <x v="1"/>
      <x v="1"/>
      <x v="568"/>
    </i>
    <i r="1">
      <x v="1"/>
      <x v="2"/>
      <x v="18"/>
      <x v="8"/>
      <x/>
      <x v="1"/>
      <x v="1"/>
      <x/>
      <x v="831"/>
    </i>
    <i>
      <x v="321"/>
      <x/>
      <x/>
      <x v="28"/>
      <x v="2"/>
      <x v="222"/>
      <x/>
      <x v="1"/>
      <x v="1"/>
      <x v="620"/>
    </i>
    <i>
      <x v="322"/>
      <x v="1"/>
      <x/>
      <x v="20"/>
      <x v="8"/>
      <x/>
      <x v="2"/>
      <x/>
      <x/>
      <x v="543"/>
    </i>
    <i>
      <x v="323"/>
      <x/>
      <x/>
      <x v="5"/>
      <x v="8"/>
      <x v="608"/>
      <x v="1"/>
      <x/>
      <x v="1"/>
      <x v="947"/>
    </i>
    <i>
      <x v="324"/>
      <x/>
      <x/>
      <x v="21"/>
      <x v="2"/>
      <x v="589"/>
      <x v="1"/>
      <x v="1"/>
      <x/>
      <x v="319"/>
    </i>
    <i r="3">
      <x v="32"/>
      <x v="7"/>
      <x v="210"/>
      <x/>
      <x/>
      <x/>
      <x v="232"/>
    </i>
    <i>
      <x v="325"/>
      <x v="1"/>
      <x v="2"/>
      <x v="25"/>
      <x v="4"/>
      <x v="494"/>
      <x/>
      <x v="1"/>
      <x v="1"/>
      <x v="61"/>
    </i>
    <i>
      <x v="326"/>
      <x v="1"/>
      <x v="1"/>
      <x v="14"/>
      <x v="1"/>
      <x v="351"/>
      <x/>
      <x v="1"/>
      <x v="1"/>
      <x v="920"/>
    </i>
    <i>
      <x v="327"/>
      <x v="1"/>
      <x/>
      <x v="14"/>
      <x v="9"/>
      <x v="563"/>
      <x v="1"/>
      <x v="1"/>
      <x/>
      <x v="709"/>
    </i>
    <i>
      <x v="328"/>
      <x v="1"/>
      <x v="2"/>
      <x v="16"/>
      <x v="7"/>
      <x v="53"/>
      <x/>
      <x/>
      <x v="1"/>
      <x v="488"/>
    </i>
    <i>
      <x v="330"/>
      <x/>
      <x v="1"/>
      <x v="42"/>
      <x/>
      <x v="449"/>
      <x/>
      <x v="1"/>
      <x/>
      <x v="903"/>
    </i>
    <i r="1">
      <x v="1"/>
      <x/>
      <x v="23"/>
      <x v="5"/>
      <x v="70"/>
      <x/>
      <x v="1"/>
      <x v="1"/>
      <x v="714"/>
    </i>
    <i r="2">
      <x v="2"/>
      <x v="8"/>
      <x v="7"/>
      <x/>
      <x v="1"/>
      <x v="1"/>
      <x/>
      <x v="100"/>
    </i>
    <i>
      <x v="331"/>
      <x/>
      <x v="2"/>
      <x v="26"/>
      <x/>
      <x/>
      <x v="1"/>
      <x/>
      <x v="1"/>
      <x v="419"/>
    </i>
    <i r="1">
      <x v="1"/>
      <x/>
      <x v="18"/>
      <x v="3"/>
      <x v="610"/>
      <x/>
      <x v="1"/>
      <x v="1"/>
      <x v="3"/>
    </i>
    <i r="3">
      <x v="25"/>
      <x v="7"/>
      <x v="297"/>
      <x/>
      <x v="1"/>
      <x v="1"/>
      <x v="131"/>
    </i>
    <i>
      <x v="332"/>
      <x v="1"/>
      <x/>
      <x v="28"/>
      <x v="7"/>
      <x v="301"/>
      <x v="1"/>
      <x v="1"/>
      <x/>
      <x v="738"/>
    </i>
    <i>
      <x v="333"/>
      <x/>
      <x v="1"/>
      <x v="17"/>
      <x v="1"/>
      <x v="527"/>
      <x v="1"/>
      <x v="1"/>
      <x v="1"/>
      <x v="914"/>
    </i>
    <i>
      <x v="334"/>
      <x v="1"/>
      <x/>
      <x v="12"/>
      <x v="6"/>
      <x/>
      <x/>
      <x v="1"/>
      <x/>
      <x v="174"/>
    </i>
    <i>
      <x v="335"/>
      <x v="1"/>
      <x v="1"/>
      <x v="12"/>
      <x v="8"/>
      <x v="132"/>
      <x v="1"/>
      <x v="1"/>
      <x v="1"/>
      <x v="969"/>
    </i>
    <i>
      <x v="336"/>
      <x v="1"/>
      <x v="1"/>
      <x v="20"/>
      <x v="2"/>
      <x v="229"/>
      <x v="1"/>
      <x v="1"/>
      <x/>
      <x v="15"/>
    </i>
    <i>
      <x v="337"/>
      <x v="1"/>
      <x v="2"/>
      <x v="50"/>
      <x v="6"/>
      <x v="539"/>
      <x/>
      <x v="1"/>
      <x v="1"/>
      <x v="346"/>
    </i>
    <i>
      <x v="338"/>
      <x/>
      <x/>
      <x v="14"/>
      <x v="1"/>
      <x v="627"/>
      <x/>
      <x/>
      <x/>
      <x v="881"/>
    </i>
    <i r="1">
      <x v="1"/>
      <x v="2"/>
      <x v="9"/>
      <x v="4"/>
      <x/>
      <x v="1"/>
      <x v="1"/>
      <x v="1"/>
      <x v="830"/>
    </i>
    <i>
      <x v="340"/>
      <x v="1"/>
      <x/>
      <x v="33"/>
      <x v="7"/>
      <x/>
      <x v="1"/>
      <x v="1"/>
      <x v="1"/>
      <x v="55"/>
    </i>
    <i>
      <x v="341"/>
      <x/>
      <x/>
      <x v="24"/>
      <x v="7"/>
      <x/>
      <x v="1"/>
      <x v="1"/>
      <x/>
      <x v="849"/>
    </i>
    <i r="1">
      <x v="1"/>
      <x/>
      <x v="17"/>
      <x v="8"/>
      <x v="390"/>
      <x v="1"/>
      <x/>
      <x/>
      <x v="192"/>
    </i>
    <i>
      <x v="343"/>
      <x v="1"/>
      <x/>
      <x v="20"/>
      <x v="8"/>
      <x v="536"/>
      <x v="1"/>
      <x v="1"/>
      <x v="1"/>
      <x v="685"/>
    </i>
    <i>
      <x v="345"/>
      <x/>
      <x v="2"/>
      <x v="22"/>
      <x v="5"/>
      <x v="584"/>
      <x v="1"/>
      <x v="1"/>
      <x/>
      <x v="75"/>
    </i>
    <i>
      <x v="346"/>
      <x/>
      <x/>
      <x v="26"/>
      <x v="7"/>
      <x/>
      <x v="1"/>
      <x v="1"/>
      <x/>
      <x v="447"/>
    </i>
    <i>
      <x v="347"/>
      <x/>
      <x/>
      <x v="19"/>
      <x v="5"/>
      <x v="556"/>
      <x/>
      <x/>
      <x/>
      <x v="613"/>
    </i>
    <i>
      <x v="348"/>
      <x/>
      <x v="2"/>
      <x v="27"/>
      <x v="2"/>
      <x v="247"/>
      <x v="1"/>
      <x v="1"/>
      <x/>
      <x v="640"/>
    </i>
    <i>
      <x v="349"/>
      <x v="1"/>
      <x/>
      <x v="1"/>
      <x v="2"/>
      <x v="569"/>
      <x/>
      <x/>
      <x/>
      <x v="731"/>
    </i>
    <i>
      <x v="350"/>
      <x/>
      <x/>
      <x v="21"/>
      <x v="5"/>
      <x/>
      <x/>
      <x v="1"/>
      <x v="1"/>
      <x v="919"/>
    </i>
    <i>
      <x v="351"/>
      <x v="1"/>
      <x v="2"/>
      <x v="23"/>
      <x v="3"/>
      <x v="230"/>
      <x/>
      <x v="1"/>
      <x v="1"/>
      <x v="159"/>
    </i>
    <i>
      <x v="352"/>
      <x/>
      <x v="1"/>
      <x v="14"/>
      <x v="1"/>
      <x v="218"/>
      <x/>
      <x v="1"/>
      <x v="1"/>
      <x v="669"/>
    </i>
    <i r="3">
      <x v="27"/>
      <x v="5"/>
      <x v="384"/>
      <x/>
      <x/>
      <x v="1"/>
      <x v="848"/>
    </i>
    <i r="3">
      <x v="31"/>
      <x v="6"/>
      <x v="241"/>
      <x/>
      <x v="1"/>
      <x/>
      <x v="551"/>
    </i>
    <i r="2">
      <x v="2"/>
      <x v="15"/>
      <x v="9"/>
      <x/>
      <x v="1"/>
      <x v="1"/>
      <x v="1"/>
      <x v="104"/>
    </i>
    <i r="3">
      <x v="26"/>
      <x v="2"/>
      <x v="357"/>
      <x/>
      <x v="1"/>
      <x v="1"/>
      <x v="388"/>
    </i>
    <i r="3">
      <x v="28"/>
      <x v="2"/>
      <x v="326"/>
      <x/>
      <x v="1"/>
      <x v="1"/>
      <x v="107"/>
    </i>
    <i r="3">
      <x v="40"/>
      <x v="8"/>
      <x v="367"/>
      <x v="1"/>
      <x v="1"/>
      <x v="1"/>
      <x v="671"/>
    </i>
    <i r="3">
      <x v="53"/>
      <x v="5"/>
      <x/>
      <x/>
      <x v="1"/>
      <x v="1"/>
      <x v="4"/>
    </i>
    <i r="1">
      <x v="1"/>
      <x/>
      <x v="19"/>
      <x v="7"/>
      <x/>
      <x/>
      <x v="1"/>
      <x v="1"/>
      <x v="207"/>
    </i>
    <i r="3">
      <x v="21"/>
      <x v="1"/>
      <x/>
      <x v="1"/>
      <x v="1"/>
      <x v="1"/>
      <x v="396"/>
    </i>
    <i r="3">
      <x v="22"/>
      <x v="4"/>
      <x v="375"/>
      <x v="1"/>
      <x/>
      <x v="1"/>
      <x v="762"/>
    </i>
    <i r="3">
      <x v="23"/>
      <x v="9"/>
      <x/>
      <x v="1"/>
      <x/>
      <x v="1"/>
      <x v="594"/>
    </i>
    <i r="3">
      <x v="39"/>
      <x v="7"/>
      <x v="410"/>
      <x/>
      <x v="1"/>
      <x v="1"/>
      <x v="593"/>
    </i>
    <i r="2">
      <x v="1"/>
      <x v="21"/>
      <x v="3"/>
      <x v="12"/>
      <x/>
      <x v="1"/>
      <x v="1"/>
      <x v="700"/>
    </i>
    <i r="2">
      <x v="2"/>
      <x v="13"/>
      <x v="2"/>
      <x v="485"/>
      <x/>
      <x v="1"/>
      <x v="1"/>
      <x v="26"/>
    </i>
    <i r="3">
      <x v="18"/>
      <x v="7"/>
      <x v="226"/>
      <x/>
      <x/>
      <x/>
      <x v="636"/>
    </i>
    <i>
      <x v="353"/>
      <x v="1"/>
      <x v="1"/>
      <x v="9"/>
      <x v="4"/>
      <x v="298"/>
      <x v="1"/>
      <x/>
      <x/>
      <x v="982"/>
    </i>
    <i r="2">
      <x v="2"/>
      <x v="16"/>
      <x v="3"/>
      <x v="615"/>
      <x/>
      <x v="1"/>
      <x/>
      <x v="469"/>
    </i>
  </rowItems>
  <colItems count="1">
    <i/>
  </colItems>
  <pageFields count="1">
    <pageField fld="11" item="0" hier="-1"/>
  </pageFields>
  <formats count="2232">
    <format dxfId="2231">
      <pivotArea type="all" dataOnly="0" outline="0" fieldPosition="0"/>
    </format>
    <format dxfId="2230">
      <pivotArea field="1" type="button" dataOnly="0" labelOnly="1" outline="0" axis="axisRow" fieldPosition="0"/>
    </format>
    <format dxfId="2229">
      <pivotArea field="3" type="button" dataOnly="0" labelOnly="1" outline="0" axis="axisRow" fieldPosition="1"/>
    </format>
    <format dxfId="2228">
      <pivotArea field="2" type="button" dataOnly="0" labelOnly="1" outline="0" axis="axisRow" fieldPosition="2"/>
    </format>
    <format dxfId="2227">
      <pivotArea field="4" type="button" dataOnly="0" labelOnly="1" outline="0" axis="axisRow" fieldPosition="3"/>
    </format>
    <format dxfId="2226">
      <pivotArea field="5" type="button" dataOnly="0" labelOnly="1" outline="0" axis="axisRow" fieldPosition="4"/>
    </format>
    <format dxfId="2225">
      <pivotArea field="6" type="button" dataOnly="0" labelOnly="1" outline="0" axis="axisRow" fieldPosition="5"/>
    </format>
    <format dxfId="2224">
      <pivotArea field="7" type="button" dataOnly="0" labelOnly="1" outline="0" axis="axisRow" fieldPosition="6"/>
    </format>
    <format dxfId="2223">
      <pivotArea field="8" type="button" dataOnly="0" labelOnly="1" outline="0" axis="axisRow" fieldPosition="7"/>
    </format>
    <format dxfId="2222">
      <pivotArea field="9" type="button" dataOnly="0" labelOnly="1" outline="0" axis="axisRow" fieldPosition="8"/>
    </format>
    <format dxfId="2221">
      <pivotArea field="10" type="button" dataOnly="0" labelOnly="1" outline="0" axis="axisRow" fieldPosition="9"/>
    </format>
    <format dxfId="2220">
      <pivotArea dataOnly="0" labelOnly="1" outline="0" fieldPosition="0">
        <references count="1">
          <reference field="1" count="50">
            <x v="0"/>
            <x v="5"/>
            <x v="8"/>
            <x v="10"/>
            <x v="13"/>
            <x v="16"/>
            <x v="20"/>
            <x v="21"/>
            <x v="24"/>
            <x v="27"/>
            <x v="28"/>
            <x v="32"/>
            <x v="34"/>
            <x v="43"/>
            <x v="45"/>
            <x v="47"/>
            <x v="52"/>
            <x v="53"/>
            <x v="54"/>
            <x v="55"/>
            <x v="56"/>
            <x v="58"/>
            <x v="61"/>
            <x v="64"/>
            <x v="65"/>
            <x v="66"/>
            <x v="71"/>
            <x v="72"/>
            <x v="75"/>
            <x v="78"/>
            <x v="79"/>
            <x v="81"/>
            <x v="82"/>
            <x v="84"/>
            <x v="86"/>
            <x v="87"/>
            <x v="88"/>
            <x v="92"/>
            <x v="94"/>
            <x v="95"/>
            <x v="97"/>
            <x v="102"/>
            <x v="104"/>
            <x v="105"/>
            <x v="106"/>
            <x v="107"/>
            <x v="108"/>
            <x v="110"/>
            <x v="114"/>
            <x v="115"/>
          </reference>
        </references>
      </pivotArea>
    </format>
    <format dxfId="2219">
      <pivotArea dataOnly="0" labelOnly="1" outline="0" fieldPosition="0">
        <references count="1">
          <reference field="1" count="50">
            <x v="118"/>
            <x v="119"/>
            <x v="124"/>
            <x v="125"/>
            <x v="126"/>
            <x v="127"/>
            <x v="132"/>
            <x v="133"/>
            <x v="135"/>
            <x v="137"/>
            <x v="139"/>
            <x v="141"/>
            <x v="142"/>
            <x v="143"/>
            <x v="145"/>
            <x v="146"/>
            <x v="148"/>
            <x v="149"/>
            <x v="150"/>
            <x v="152"/>
            <x v="154"/>
            <x v="155"/>
            <x v="158"/>
            <x v="162"/>
            <x v="168"/>
            <x v="169"/>
            <x v="170"/>
            <x v="175"/>
            <x v="176"/>
            <x v="177"/>
            <x v="178"/>
            <x v="179"/>
            <x v="180"/>
            <x v="181"/>
            <x v="184"/>
            <x v="186"/>
            <x v="188"/>
            <x v="192"/>
            <x v="193"/>
            <x v="194"/>
            <x v="195"/>
            <x v="196"/>
            <x v="198"/>
            <x v="200"/>
            <x v="201"/>
            <x v="203"/>
            <x v="204"/>
            <x v="205"/>
            <x v="206"/>
            <x v="207"/>
          </reference>
        </references>
      </pivotArea>
    </format>
    <format dxfId="2218">
      <pivotArea dataOnly="0" labelOnly="1" outline="0" fieldPosition="0">
        <references count="1">
          <reference field="1" count="50">
            <x v="208"/>
            <x v="211"/>
            <x v="215"/>
            <x v="216"/>
            <x v="219"/>
            <x v="223"/>
            <x v="224"/>
            <x v="225"/>
            <x v="230"/>
            <x v="235"/>
            <x v="236"/>
            <x v="238"/>
            <x v="242"/>
            <x v="243"/>
            <x v="245"/>
            <x v="246"/>
            <x v="247"/>
            <x v="248"/>
            <x v="251"/>
            <x v="252"/>
            <x v="253"/>
            <x v="258"/>
            <x v="259"/>
            <x v="262"/>
            <x v="263"/>
            <x v="264"/>
            <x v="269"/>
            <x v="270"/>
            <x v="272"/>
            <x v="275"/>
            <x v="277"/>
            <x v="279"/>
            <x v="280"/>
            <x v="281"/>
            <x v="282"/>
            <x v="284"/>
            <x v="286"/>
            <x v="290"/>
            <x v="293"/>
            <x v="298"/>
            <x v="302"/>
            <x v="303"/>
            <x v="304"/>
            <x v="306"/>
            <x v="316"/>
            <x v="319"/>
            <x v="328"/>
            <x v="329"/>
            <x v="331"/>
            <x v="337"/>
          </reference>
        </references>
      </pivotArea>
    </format>
    <format dxfId="2217">
      <pivotArea dataOnly="0" labelOnly="1" outline="0" fieldPosition="0">
        <references count="1">
          <reference field="1" count="5">
            <x v="339"/>
            <x v="342"/>
            <x v="344"/>
            <x v="352"/>
            <x v="353"/>
          </reference>
        </references>
      </pivotArea>
    </format>
    <format dxfId="2216">
      <pivotArea dataOnly="0" labelOnly="1" outline="0" fieldPosition="0">
        <references count="2">
          <reference field="1" count="1" selected="0">
            <x v="0"/>
          </reference>
          <reference field="3" count="1">
            <x v="0"/>
          </reference>
        </references>
      </pivotArea>
    </format>
    <format dxfId="2215">
      <pivotArea dataOnly="0" labelOnly="1" outline="0" fieldPosition="0">
        <references count="2">
          <reference field="1" count="1" selected="0">
            <x v="5"/>
          </reference>
          <reference field="3" count="1">
            <x v="1"/>
          </reference>
        </references>
      </pivotArea>
    </format>
    <format dxfId="2214">
      <pivotArea dataOnly="0" labelOnly="1" outline="0" fieldPosition="0">
        <references count="2">
          <reference field="1" count="1" selected="0">
            <x v="10"/>
          </reference>
          <reference field="3" count="1">
            <x v="0"/>
          </reference>
        </references>
      </pivotArea>
    </format>
    <format dxfId="2213">
      <pivotArea dataOnly="0" labelOnly="1" outline="0" fieldPosition="0">
        <references count="2">
          <reference field="1" count="1" selected="0">
            <x v="13"/>
          </reference>
          <reference field="3" count="1">
            <x v="1"/>
          </reference>
        </references>
      </pivotArea>
    </format>
    <format dxfId="2212">
      <pivotArea dataOnly="0" labelOnly="1" outline="0" fieldPosition="0">
        <references count="2">
          <reference field="1" count="1" selected="0">
            <x v="16"/>
          </reference>
          <reference field="3" count="2">
            <x v="0"/>
            <x v="1"/>
          </reference>
        </references>
      </pivotArea>
    </format>
    <format dxfId="2211">
      <pivotArea dataOnly="0" labelOnly="1" outline="0" fieldPosition="0">
        <references count="2">
          <reference field="1" count="1" selected="0">
            <x v="20"/>
          </reference>
          <reference field="3" count="1">
            <x v="0"/>
          </reference>
        </references>
      </pivotArea>
    </format>
    <format dxfId="2210">
      <pivotArea dataOnly="0" labelOnly="1" outline="0" fieldPosition="0">
        <references count="2">
          <reference field="1" count="1" selected="0">
            <x v="24"/>
          </reference>
          <reference field="3" count="1">
            <x v="1"/>
          </reference>
        </references>
      </pivotArea>
    </format>
    <format dxfId="2209">
      <pivotArea dataOnly="0" labelOnly="1" outline="0" fieldPosition="0">
        <references count="2">
          <reference field="1" count="1" selected="0">
            <x v="34"/>
          </reference>
          <reference field="3" count="1">
            <x v="0"/>
          </reference>
        </references>
      </pivotArea>
    </format>
    <format dxfId="2208">
      <pivotArea dataOnly="0" labelOnly="1" outline="0" fieldPosition="0">
        <references count="2">
          <reference field="1" count="1" selected="0">
            <x v="55"/>
          </reference>
          <reference field="3" count="1">
            <x v="1"/>
          </reference>
        </references>
      </pivotArea>
    </format>
    <format dxfId="2207">
      <pivotArea dataOnly="0" labelOnly="1" outline="0" fieldPosition="0">
        <references count="2">
          <reference field="1" count="1" selected="0">
            <x v="58"/>
          </reference>
          <reference field="3" count="2">
            <x v="0"/>
            <x v="1"/>
          </reference>
        </references>
      </pivotArea>
    </format>
    <format dxfId="2206">
      <pivotArea dataOnly="0" labelOnly="1" outline="0" fieldPosition="0">
        <references count="2">
          <reference field="1" count="1" selected="0">
            <x v="61"/>
          </reference>
          <reference field="3" count="1">
            <x v="0"/>
          </reference>
        </references>
      </pivotArea>
    </format>
    <format dxfId="2205">
      <pivotArea dataOnly="0" labelOnly="1" outline="0" fieldPosition="0">
        <references count="2">
          <reference field="1" count="1" selected="0">
            <x v="64"/>
          </reference>
          <reference field="3" count="1">
            <x v="1"/>
          </reference>
        </references>
      </pivotArea>
    </format>
    <format dxfId="2204">
      <pivotArea dataOnly="0" labelOnly="1" outline="0" fieldPosition="0">
        <references count="2">
          <reference field="1" count="1" selected="0">
            <x v="65"/>
          </reference>
          <reference field="3" count="1">
            <x v="0"/>
          </reference>
        </references>
      </pivotArea>
    </format>
    <format dxfId="2203">
      <pivotArea dataOnly="0" labelOnly="1" outline="0" fieldPosition="0">
        <references count="2">
          <reference field="1" count="1" selected="0">
            <x v="71"/>
          </reference>
          <reference field="3" count="1">
            <x v="1"/>
          </reference>
        </references>
      </pivotArea>
    </format>
    <format dxfId="2202">
      <pivotArea dataOnly="0" labelOnly="1" outline="0" fieldPosition="0">
        <references count="2">
          <reference field="1" count="1" selected="0">
            <x v="72"/>
          </reference>
          <reference field="3" count="1">
            <x v="0"/>
          </reference>
        </references>
      </pivotArea>
    </format>
    <format dxfId="2201">
      <pivotArea dataOnly="0" labelOnly="1" outline="0" fieldPosition="0">
        <references count="2">
          <reference field="1" count="1" selected="0">
            <x v="75"/>
          </reference>
          <reference field="3" count="1">
            <x v="1"/>
          </reference>
        </references>
      </pivotArea>
    </format>
    <format dxfId="2200">
      <pivotArea dataOnly="0" labelOnly="1" outline="0" fieldPosition="0">
        <references count="2">
          <reference field="1" count="1" selected="0">
            <x v="78"/>
          </reference>
          <reference field="3" count="1">
            <x v="0"/>
          </reference>
        </references>
      </pivotArea>
    </format>
    <format dxfId="2199">
      <pivotArea dataOnly="0" labelOnly="1" outline="0" fieldPosition="0">
        <references count="2">
          <reference field="1" count="1" selected="0">
            <x v="81"/>
          </reference>
          <reference field="3" count="1">
            <x v="1"/>
          </reference>
        </references>
      </pivotArea>
    </format>
    <format dxfId="2198">
      <pivotArea dataOnly="0" labelOnly="1" outline="0" fieldPosition="0">
        <references count="2">
          <reference field="1" count="1" selected="0">
            <x v="82"/>
          </reference>
          <reference field="3" count="1">
            <x v="0"/>
          </reference>
        </references>
      </pivotArea>
    </format>
    <format dxfId="2197">
      <pivotArea dataOnly="0" labelOnly="1" outline="0" fieldPosition="0">
        <references count="2">
          <reference field="1" count="1" selected="0">
            <x v="92"/>
          </reference>
          <reference field="3" count="1">
            <x v="1"/>
          </reference>
        </references>
      </pivotArea>
    </format>
    <format dxfId="2196">
      <pivotArea dataOnly="0" labelOnly="1" outline="0" fieldPosition="0">
        <references count="2">
          <reference field="1" count="1" selected="0">
            <x v="102"/>
          </reference>
          <reference field="3" count="1">
            <x v="0"/>
          </reference>
        </references>
      </pivotArea>
    </format>
    <format dxfId="2195">
      <pivotArea dataOnly="0" labelOnly="1" outline="0" fieldPosition="0">
        <references count="2">
          <reference field="1" count="1" selected="0">
            <x v="104"/>
          </reference>
          <reference field="3" count="1">
            <x v="1"/>
          </reference>
        </references>
      </pivotArea>
    </format>
    <format dxfId="2194">
      <pivotArea dataOnly="0" labelOnly="1" outline="0" fieldPosition="0">
        <references count="2">
          <reference field="1" count="1" selected="0">
            <x v="105"/>
          </reference>
          <reference field="3" count="1">
            <x v="0"/>
          </reference>
        </references>
      </pivotArea>
    </format>
    <format dxfId="2193">
      <pivotArea dataOnly="0" labelOnly="1" outline="0" fieldPosition="0">
        <references count="2">
          <reference field="1" count="1" selected="0">
            <x v="106"/>
          </reference>
          <reference field="3" count="1">
            <x v="1"/>
          </reference>
        </references>
      </pivotArea>
    </format>
    <format dxfId="2192">
      <pivotArea dataOnly="0" labelOnly="1" outline="0" fieldPosition="0">
        <references count="2">
          <reference field="1" count="1" selected="0">
            <x v="108"/>
          </reference>
          <reference field="3" count="1">
            <x v="0"/>
          </reference>
        </references>
      </pivotArea>
    </format>
    <format dxfId="2191">
      <pivotArea dataOnly="0" labelOnly="1" outline="0" fieldPosition="0">
        <references count="2">
          <reference field="1" count="1" selected="0">
            <x v="127"/>
          </reference>
          <reference field="3" count="1">
            <x v="1"/>
          </reference>
        </references>
      </pivotArea>
    </format>
    <format dxfId="2190">
      <pivotArea dataOnly="0" labelOnly="1" outline="0" fieldPosition="0">
        <references count="2">
          <reference field="1" count="1" selected="0">
            <x v="133"/>
          </reference>
          <reference field="3" count="2">
            <x v="0"/>
            <x v="1"/>
          </reference>
        </references>
      </pivotArea>
    </format>
    <format dxfId="2189">
      <pivotArea dataOnly="0" labelOnly="1" outline="0" fieldPosition="0">
        <references count="2">
          <reference field="1" count="1" selected="0">
            <x v="135"/>
          </reference>
          <reference field="3" count="2">
            <x v="0"/>
            <x v="1"/>
          </reference>
        </references>
      </pivotArea>
    </format>
    <format dxfId="2188">
      <pivotArea dataOnly="0" labelOnly="1" outline="0" fieldPosition="0">
        <references count="2">
          <reference field="1" count="1" selected="0">
            <x v="139"/>
          </reference>
          <reference field="3" count="1">
            <x v="0"/>
          </reference>
        </references>
      </pivotArea>
    </format>
    <format dxfId="2187">
      <pivotArea dataOnly="0" labelOnly="1" outline="0" fieldPosition="0">
        <references count="2">
          <reference field="1" count="1" selected="0">
            <x v="142"/>
          </reference>
          <reference field="3" count="1">
            <x v="1"/>
          </reference>
        </references>
      </pivotArea>
    </format>
    <format dxfId="2186">
      <pivotArea dataOnly="0" labelOnly="1" outline="0" fieldPosition="0">
        <references count="2">
          <reference field="1" count="1" selected="0">
            <x v="145"/>
          </reference>
          <reference field="3" count="1">
            <x v="0"/>
          </reference>
        </references>
      </pivotArea>
    </format>
    <format dxfId="2185">
      <pivotArea dataOnly="0" labelOnly="1" outline="0" fieldPosition="0">
        <references count="2">
          <reference field="1" count="1" selected="0">
            <x v="148"/>
          </reference>
          <reference field="3" count="1">
            <x v="1"/>
          </reference>
        </references>
      </pivotArea>
    </format>
    <format dxfId="2184">
      <pivotArea dataOnly="0" labelOnly="1" outline="0" fieldPosition="0">
        <references count="2">
          <reference field="1" count="1" selected="0">
            <x v="150"/>
          </reference>
          <reference field="3" count="1">
            <x v="0"/>
          </reference>
        </references>
      </pivotArea>
    </format>
    <format dxfId="2183">
      <pivotArea dataOnly="0" labelOnly="1" outline="0" fieldPosition="0">
        <references count="2">
          <reference field="1" count="1" selected="0">
            <x v="152"/>
          </reference>
          <reference field="3" count="1">
            <x v="1"/>
          </reference>
        </references>
      </pivotArea>
    </format>
    <format dxfId="2182">
      <pivotArea dataOnly="0" labelOnly="1" outline="0" fieldPosition="0">
        <references count="2">
          <reference field="1" count="1" selected="0">
            <x v="155"/>
          </reference>
          <reference field="3" count="1">
            <x v="0"/>
          </reference>
        </references>
      </pivotArea>
    </format>
    <format dxfId="2181">
      <pivotArea dataOnly="0" labelOnly="1" outline="0" fieldPosition="0">
        <references count="2">
          <reference field="1" count="1" selected="0">
            <x v="158"/>
          </reference>
          <reference field="3" count="1">
            <x v="1"/>
          </reference>
        </references>
      </pivotArea>
    </format>
    <format dxfId="2180">
      <pivotArea dataOnly="0" labelOnly="1" outline="0" fieldPosition="0">
        <references count="2">
          <reference field="1" count="1" selected="0">
            <x v="162"/>
          </reference>
          <reference field="3" count="1">
            <x v="0"/>
          </reference>
        </references>
      </pivotArea>
    </format>
    <format dxfId="2179">
      <pivotArea dataOnly="0" labelOnly="1" outline="0" fieldPosition="0">
        <references count="2">
          <reference field="1" count="1" selected="0">
            <x v="169"/>
          </reference>
          <reference field="3" count="1">
            <x v="1"/>
          </reference>
        </references>
      </pivotArea>
    </format>
    <format dxfId="2178">
      <pivotArea dataOnly="0" labelOnly="1" outline="0" fieldPosition="0">
        <references count="2">
          <reference field="1" count="1" selected="0">
            <x v="170"/>
          </reference>
          <reference field="3" count="1">
            <x v="0"/>
          </reference>
        </references>
      </pivotArea>
    </format>
    <format dxfId="2177">
      <pivotArea dataOnly="0" labelOnly="1" outline="0" fieldPosition="0">
        <references count="2">
          <reference field="1" count="1" selected="0">
            <x v="176"/>
          </reference>
          <reference field="3" count="1">
            <x v="1"/>
          </reference>
        </references>
      </pivotArea>
    </format>
    <format dxfId="2176">
      <pivotArea dataOnly="0" labelOnly="1" outline="0" fieldPosition="0">
        <references count="2">
          <reference field="1" count="1" selected="0">
            <x v="177"/>
          </reference>
          <reference field="3" count="1">
            <x v="0"/>
          </reference>
        </references>
      </pivotArea>
    </format>
    <format dxfId="2175">
      <pivotArea dataOnly="0" labelOnly="1" outline="0" fieldPosition="0">
        <references count="2">
          <reference field="1" count="1" selected="0">
            <x v="178"/>
          </reference>
          <reference field="3" count="1">
            <x v="1"/>
          </reference>
        </references>
      </pivotArea>
    </format>
    <format dxfId="2174">
      <pivotArea dataOnly="0" labelOnly="1" outline="0" fieldPosition="0">
        <references count="2">
          <reference field="1" count="1" selected="0">
            <x v="179"/>
          </reference>
          <reference field="3" count="1">
            <x v="0"/>
          </reference>
        </references>
      </pivotArea>
    </format>
    <format dxfId="2173">
      <pivotArea dataOnly="0" labelOnly="1" outline="0" fieldPosition="0">
        <references count="2">
          <reference field="1" count="1" selected="0">
            <x v="181"/>
          </reference>
          <reference field="3" count="1">
            <x v="1"/>
          </reference>
        </references>
      </pivotArea>
    </format>
    <format dxfId="2172">
      <pivotArea dataOnly="0" labelOnly="1" outline="0" fieldPosition="0">
        <references count="2">
          <reference field="1" count="1" selected="0">
            <x v="193"/>
          </reference>
          <reference field="3" count="1">
            <x v="0"/>
          </reference>
        </references>
      </pivotArea>
    </format>
    <format dxfId="2171">
      <pivotArea dataOnly="0" labelOnly="1" outline="0" fieldPosition="0">
        <references count="2">
          <reference field="1" count="1" selected="0">
            <x v="194"/>
          </reference>
          <reference field="3" count="1">
            <x v="1"/>
          </reference>
        </references>
      </pivotArea>
    </format>
    <format dxfId="2170">
      <pivotArea dataOnly="0" labelOnly="1" outline="0" fieldPosition="0">
        <references count="2">
          <reference field="1" count="1" selected="0">
            <x v="195"/>
          </reference>
          <reference field="3" count="1">
            <x v="0"/>
          </reference>
        </references>
      </pivotArea>
    </format>
    <format dxfId="2169">
      <pivotArea dataOnly="0" labelOnly="1" outline="0" fieldPosition="0">
        <references count="2">
          <reference field="1" count="1" selected="0">
            <x v="200"/>
          </reference>
          <reference field="3" count="1">
            <x v="1"/>
          </reference>
        </references>
      </pivotArea>
    </format>
    <format dxfId="2168">
      <pivotArea dataOnly="0" labelOnly="1" outline="0" fieldPosition="0">
        <references count="2">
          <reference field="1" count="1" selected="0">
            <x v="201"/>
          </reference>
          <reference field="3" count="2">
            <x v="0"/>
            <x v="1"/>
          </reference>
        </references>
      </pivotArea>
    </format>
    <format dxfId="2167">
      <pivotArea dataOnly="0" labelOnly="1" outline="0" fieldPosition="0">
        <references count="2">
          <reference field="1" count="1" selected="0">
            <x v="203"/>
          </reference>
          <reference field="3" count="1">
            <x v="0"/>
          </reference>
        </references>
      </pivotArea>
    </format>
    <format dxfId="2166">
      <pivotArea dataOnly="0" labelOnly="1" outline="0" fieldPosition="0">
        <references count="2">
          <reference field="1" count="1" selected="0">
            <x v="204"/>
          </reference>
          <reference field="3" count="1">
            <x v="1"/>
          </reference>
        </references>
      </pivotArea>
    </format>
    <format dxfId="2165">
      <pivotArea dataOnly="0" labelOnly="1" outline="0" fieldPosition="0">
        <references count="2">
          <reference field="1" count="1" selected="0">
            <x v="205"/>
          </reference>
          <reference field="3" count="1">
            <x v="0"/>
          </reference>
        </references>
      </pivotArea>
    </format>
    <format dxfId="2164">
      <pivotArea dataOnly="0" labelOnly="1" outline="0" fieldPosition="0">
        <references count="2">
          <reference field="1" count="1" selected="0">
            <x v="207"/>
          </reference>
          <reference field="3" count="1">
            <x v="1"/>
          </reference>
        </references>
      </pivotArea>
    </format>
    <format dxfId="2163">
      <pivotArea dataOnly="0" labelOnly="1" outline="0" fieldPosition="0">
        <references count="2">
          <reference field="1" count="1" selected="0">
            <x v="208"/>
          </reference>
          <reference field="3" count="1">
            <x v="0"/>
          </reference>
        </references>
      </pivotArea>
    </format>
    <format dxfId="2162">
      <pivotArea dataOnly="0" labelOnly="1" outline="0" fieldPosition="0">
        <references count="2">
          <reference field="1" count="1" selected="0">
            <x v="215"/>
          </reference>
          <reference field="3" count="1">
            <x v="1"/>
          </reference>
        </references>
      </pivotArea>
    </format>
    <format dxfId="2161">
      <pivotArea dataOnly="0" labelOnly="1" outline="0" fieldPosition="0">
        <references count="2">
          <reference field="1" count="1" selected="0">
            <x v="216"/>
          </reference>
          <reference field="3" count="1">
            <x v="0"/>
          </reference>
        </references>
      </pivotArea>
    </format>
    <format dxfId="2160">
      <pivotArea dataOnly="0" labelOnly="1" outline="0" fieldPosition="0">
        <references count="2">
          <reference field="1" count="1" selected="0">
            <x v="224"/>
          </reference>
          <reference field="3" count="1">
            <x v="1"/>
          </reference>
        </references>
      </pivotArea>
    </format>
    <format dxfId="2159">
      <pivotArea dataOnly="0" labelOnly="1" outline="0" fieldPosition="0">
        <references count="2">
          <reference field="1" count="1" selected="0">
            <x v="225"/>
          </reference>
          <reference field="3" count="1">
            <x v="0"/>
          </reference>
        </references>
      </pivotArea>
    </format>
    <format dxfId="2158">
      <pivotArea dataOnly="0" labelOnly="1" outline="0" fieldPosition="0">
        <references count="2">
          <reference field="1" count="1" selected="0">
            <x v="230"/>
          </reference>
          <reference field="3" count="1">
            <x v="1"/>
          </reference>
        </references>
      </pivotArea>
    </format>
    <format dxfId="2157">
      <pivotArea dataOnly="0" labelOnly="1" outline="0" fieldPosition="0">
        <references count="2">
          <reference field="1" count="1" selected="0">
            <x v="235"/>
          </reference>
          <reference field="3" count="2">
            <x v="0"/>
            <x v="1"/>
          </reference>
        </references>
      </pivotArea>
    </format>
    <format dxfId="2156">
      <pivotArea dataOnly="0" labelOnly="1" outline="0" fieldPosition="0">
        <references count="2">
          <reference field="1" count="1" selected="0">
            <x v="236"/>
          </reference>
          <reference field="3" count="1">
            <x v="0"/>
          </reference>
        </references>
      </pivotArea>
    </format>
    <format dxfId="2155">
      <pivotArea dataOnly="0" labelOnly="1" outline="0" fieldPosition="0">
        <references count="2">
          <reference field="1" count="1" selected="0">
            <x v="238"/>
          </reference>
          <reference field="3" count="1">
            <x v="1"/>
          </reference>
        </references>
      </pivotArea>
    </format>
    <format dxfId="2154">
      <pivotArea dataOnly="0" labelOnly="1" outline="0" fieldPosition="0">
        <references count="2">
          <reference field="1" count="1" selected="0">
            <x v="243"/>
          </reference>
          <reference field="3" count="1">
            <x v="0"/>
          </reference>
        </references>
      </pivotArea>
    </format>
    <format dxfId="2153">
      <pivotArea dataOnly="0" labelOnly="1" outline="0" fieldPosition="0">
        <references count="2">
          <reference field="1" count="1" selected="0">
            <x v="246"/>
          </reference>
          <reference field="3" count="1">
            <x v="1"/>
          </reference>
        </references>
      </pivotArea>
    </format>
    <format dxfId="2152">
      <pivotArea dataOnly="0" labelOnly="1" outline="0" fieldPosition="0">
        <references count="2">
          <reference field="1" count="1" selected="0">
            <x v="247"/>
          </reference>
          <reference field="3" count="1">
            <x v="0"/>
          </reference>
        </references>
      </pivotArea>
    </format>
    <format dxfId="2151">
      <pivotArea dataOnly="0" labelOnly="1" outline="0" fieldPosition="0">
        <references count="2">
          <reference field="1" count="1" selected="0">
            <x v="251"/>
          </reference>
          <reference field="3" count="1">
            <x v="1"/>
          </reference>
        </references>
      </pivotArea>
    </format>
    <format dxfId="2150">
      <pivotArea dataOnly="0" labelOnly="1" outline="0" fieldPosition="0">
        <references count="2">
          <reference field="1" count="1" selected="0">
            <x v="253"/>
          </reference>
          <reference field="3" count="1">
            <x v="0"/>
          </reference>
        </references>
      </pivotArea>
    </format>
    <format dxfId="2149">
      <pivotArea dataOnly="0" labelOnly="1" outline="0" fieldPosition="0">
        <references count="2">
          <reference field="1" count="1" selected="0">
            <x v="258"/>
          </reference>
          <reference field="3" count="1">
            <x v="1"/>
          </reference>
        </references>
      </pivotArea>
    </format>
    <format dxfId="2148">
      <pivotArea dataOnly="0" labelOnly="1" outline="0" fieldPosition="0">
        <references count="2">
          <reference field="1" count="1" selected="0">
            <x v="259"/>
          </reference>
          <reference field="3" count="1">
            <x v="0"/>
          </reference>
        </references>
      </pivotArea>
    </format>
    <format dxfId="2147">
      <pivotArea dataOnly="0" labelOnly="1" outline="0" fieldPosition="0">
        <references count="2">
          <reference field="1" count="1" selected="0">
            <x v="262"/>
          </reference>
          <reference field="3" count="1">
            <x v="1"/>
          </reference>
        </references>
      </pivotArea>
    </format>
    <format dxfId="2146">
      <pivotArea dataOnly="0" labelOnly="1" outline="0" fieldPosition="0">
        <references count="2">
          <reference field="1" count="1" selected="0">
            <x v="263"/>
          </reference>
          <reference field="3" count="2">
            <x v="0"/>
            <x v="1"/>
          </reference>
        </references>
      </pivotArea>
    </format>
    <format dxfId="2145">
      <pivotArea dataOnly="0" labelOnly="1" outline="0" fieldPosition="0">
        <references count="2">
          <reference field="1" count="1" selected="0">
            <x v="272"/>
          </reference>
          <reference field="3" count="1">
            <x v="0"/>
          </reference>
        </references>
      </pivotArea>
    </format>
    <format dxfId="2144">
      <pivotArea dataOnly="0" labelOnly="1" outline="0" fieldPosition="0">
        <references count="2">
          <reference field="1" count="1" selected="0">
            <x v="275"/>
          </reference>
          <reference field="3" count="1">
            <x v="1"/>
          </reference>
        </references>
      </pivotArea>
    </format>
    <format dxfId="2143">
      <pivotArea dataOnly="0" labelOnly="1" outline="0" fieldPosition="0">
        <references count="2">
          <reference field="1" count="1" selected="0">
            <x v="279"/>
          </reference>
          <reference field="3" count="2">
            <x v="0"/>
            <x v="1"/>
          </reference>
        </references>
      </pivotArea>
    </format>
    <format dxfId="2142">
      <pivotArea dataOnly="0" labelOnly="1" outline="0" fieldPosition="0">
        <references count="2">
          <reference field="1" count="1" selected="0">
            <x v="280"/>
          </reference>
          <reference field="3" count="2">
            <x v="0"/>
            <x v="1"/>
          </reference>
        </references>
      </pivotArea>
    </format>
    <format dxfId="2141">
      <pivotArea dataOnly="0" labelOnly="1" outline="0" fieldPosition="0">
        <references count="2">
          <reference field="1" count="1" selected="0">
            <x v="284"/>
          </reference>
          <reference field="3" count="1">
            <x v="0"/>
          </reference>
        </references>
      </pivotArea>
    </format>
    <format dxfId="2140">
      <pivotArea dataOnly="0" labelOnly="1" outline="0" fieldPosition="0">
        <references count="2">
          <reference field="1" count="1" selected="0">
            <x v="286"/>
          </reference>
          <reference field="3" count="1">
            <x v="1"/>
          </reference>
        </references>
      </pivotArea>
    </format>
    <format dxfId="2139">
      <pivotArea dataOnly="0" labelOnly="1" outline="0" fieldPosition="0">
        <references count="2">
          <reference field="1" count="1" selected="0">
            <x v="290"/>
          </reference>
          <reference field="3" count="1">
            <x v="0"/>
          </reference>
        </references>
      </pivotArea>
    </format>
    <format dxfId="2138">
      <pivotArea dataOnly="0" labelOnly="1" outline="0" fieldPosition="0">
        <references count="2">
          <reference field="1" count="1" selected="0">
            <x v="293"/>
          </reference>
          <reference field="3" count="1">
            <x v="1"/>
          </reference>
        </references>
      </pivotArea>
    </format>
    <format dxfId="2137">
      <pivotArea dataOnly="0" labelOnly="1" outline="0" fieldPosition="0">
        <references count="2">
          <reference field="1" count="1" selected="0">
            <x v="298"/>
          </reference>
          <reference field="3" count="1">
            <x v="0"/>
          </reference>
        </references>
      </pivotArea>
    </format>
    <format dxfId="2136">
      <pivotArea dataOnly="0" labelOnly="1" outline="0" fieldPosition="0">
        <references count="2">
          <reference field="1" count="1" selected="0">
            <x v="303"/>
          </reference>
          <reference field="3" count="1">
            <x v="1"/>
          </reference>
        </references>
      </pivotArea>
    </format>
    <format dxfId="2135">
      <pivotArea dataOnly="0" labelOnly="1" outline="0" fieldPosition="0">
        <references count="2">
          <reference field="1" count="1" selected="0">
            <x v="306"/>
          </reference>
          <reference field="3" count="1">
            <x v="0"/>
          </reference>
        </references>
      </pivotArea>
    </format>
    <format dxfId="2134">
      <pivotArea dataOnly="0" labelOnly="1" outline="0" fieldPosition="0">
        <references count="2">
          <reference field="1" count="1" selected="0">
            <x v="319"/>
          </reference>
          <reference field="3" count="1">
            <x v="1"/>
          </reference>
        </references>
      </pivotArea>
    </format>
    <format dxfId="2133">
      <pivotArea dataOnly="0" labelOnly="1" outline="0" fieldPosition="0">
        <references count="2">
          <reference field="1" count="1" selected="0">
            <x v="328"/>
          </reference>
          <reference field="3" count="1">
            <x v="0"/>
          </reference>
        </references>
      </pivotArea>
    </format>
    <format dxfId="2132">
      <pivotArea dataOnly="0" labelOnly="1" outline="0" fieldPosition="0">
        <references count="2">
          <reference field="1" count="1" selected="0">
            <x v="331"/>
          </reference>
          <reference field="3" count="1">
            <x v="1"/>
          </reference>
        </references>
      </pivotArea>
    </format>
    <format dxfId="2131">
      <pivotArea dataOnly="0" labelOnly="1" outline="0" fieldPosition="0">
        <references count="2">
          <reference field="1" count="1" selected="0">
            <x v="337"/>
          </reference>
          <reference field="3" count="1">
            <x v="0"/>
          </reference>
        </references>
      </pivotArea>
    </format>
    <format dxfId="2130">
      <pivotArea dataOnly="0" labelOnly="1" outline="0" fieldPosition="0">
        <references count="2">
          <reference field="1" count="1" selected="0">
            <x v="352"/>
          </reference>
          <reference field="3" count="1">
            <x v="1"/>
          </reference>
        </references>
      </pivotArea>
    </format>
    <format dxfId="2129">
      <pivotArea dataOnly="0" labelOnly="1" outline="0" fieldPosition="0">
        <references count="2">
          <reference field="1" count="1" selected="0">
            <x v="353"/>
          </reference>
          <reference field="3" count="1">
            <x v="0"/>
          </reference>
        </references>
      </pivotArea>
    </format>
    <format dxfId="2128">
      <pivotArea dataOnly="0" labelOnly="1" outline="0" fieldPosition="0">
        <references count="3">
          <reference field="1" count="1" selected="0">
            <x v="0"/>
          </reference>
          <reference field="2" count="2">
            <x v="0"/>
            <x v="1"/>
          </reference>
          <reference field="3" count="1" selected="0">
            <x v="0"/>
          </reference>
        </references>
      </pivotArea>
    </format>
    <format dxfId="2127">
      <pivotArea dataOnly="0" labelOnly="1" outline="0" fieldPosition="0">
        <references count="3">
          <reference field="1" count="1" selected="0">
            <x v="8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2126">
      <pivotArea dataOnly="0" labelOnly="1" outline="0" fieldPosition="0">
        <references count="3">
          <reference field="1" count="1" selected="0">
            <x v="10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2125">
      <pivotArea dataOnly="0" labelOnly="1" outline="0" fieldPosition="0">
        <references count="3">
          <reference field="1" count="1" selected="0">
            <x v="16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2124">
      <pivotArea dataOnly="0" labelOnly="1" outline="0" fieldPosition="0">
        <references count="3">
          <reference field="1" count="1" selected="0">
            <x v="20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2123">
      <pivotArea dataOnly="0" labelOnly="1" outline="0" fieldPosition="0">
        <references count="3">
          <reference field="1" count="1" selected="0">
            <x v="27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2122">
      <pivotArea dataOnly="0" labelOnly="1" outline="0" fieldPosition="0">
        <references count="3">
          <reference field="1" count="1" selected="0">
            <x v="32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2121">
      <pivotArea dataOnly="0" labelOnly="1" outline="0" fieldPosition="0">
        <references count="3">
          <reference field="1" count="1" selected="0">
            <x v="34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2120">
      <pivotArea dataOnly="0" labelOnly="1" outline="0" fieldPosition="0">
        <references count="3">
          <reference field="1" count="1" selected="0">
            <x v="43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2119">
      <pivotArea dataOnly="0" labelOnly="1" outline="0" fieldPosition="0">
        <references count="3">
          <reference field="1" count="1" selected="0">
            <x v="53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2118">
      <pivotArea dataOnly="0" labelOnly="1" outline="0" fieldPosition="0">
        <references count="3">
          <reference field="1" count="1" selected="0">
            <x v="56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2117">
      <pivotArea dataOnly="0" labelOnly="1" outline="0" fieldPosition="0">
        <references count="3">
          <reference field="1" count="1" selected="0">
            <x v="58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2116">
      <pivotArea dataOnly="0" labelOnly="1" outline="0" fieldPosition="0">
        <references count="3">
          <reference field="1" count="1" selected="0">
            <x v="58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2115">
      <pivotArea dataOnly="0" labelOnly="1" outline="0" fieldPosition="0">
        <references count="3">
          <reference field="1" count="1" selected="0">
            <x v="65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2114">
      <pivotArea dataOnly="0" labelOnly="1" outline="0" fieldPosition="0">
        <references count="3">
          <reference field="1" count="1" selected="0">
            <x v="66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2113">
      <pivotArea dataOnly="0" labelOnly="1" outline="0" fieldPosition="0">
        <references count="3">
          <reference field="1" count="1" selected="0">
            <x v="71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2112">
      <pivotArea dataOnly="0" labelOnly="1" outline="0" fieldPosition="0">
        <references count="3">
          <reference field="1" count="1" selected="0">
            <x v="72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2111">
      <pivotArea dataOnly="0" labelOnly="1" outline="0" fieldPosition="0">
        <references count="3">
          <reference field="1" count="1" selected="0">
            <x v="75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2110">
      <pivotArea dataOnly="0" labelOnly="1" outline="0" fieldPosition="0">
        <references count="3">
          <reference field="1" count="1" selected="0">
            <x v="78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2109">
      <pivotArea dataOnly="0" labelOnly="1" outline="0" fieldPosition="0">
        <references count="3">
          <reference field="1" count="1" selected="0">
            <x v="79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2108">
      <pivotArea dataOnly="0" labelOnly="1" outline="0" fieldPosition="0">
        <references count="3">
          <reference field="1" count="1" selected="0">
            <x v="81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2107">
      <pivotArea dataOnly="0" labelOnly="1" outline="0" fieldPosition="0">
        <references count="3">
          <reference field="1" count="1" selected="0">
            <x v="82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2106">
      <pivotArea dataOnly="0" labelOnly="1" outline="0" fieldPosition="0">
        <references count="3">
          <reference field="1" count="1" selected="0">
            <x v="87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2105">
      <pivotArea dataOnly="0" labelOnly="1" outline="0" fieldPosition="0">
        <references count="3">
          <reference field="1" count="1" selected="0">
            <x v="88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2104">
      <pivotArea dataOnly="0" labelOnly="1" outline="0" fieldPosition="0">
        <references count="3">
          <reference field="1" count="1" selected="0">
            <x v="94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2103">
      <pivotArea dataOnly="0" labelOnly="1" outline="0" fieldPosition="0">
        <references count="3">
          <reference field="1" count="1" selected="0">
            <x v="95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2102">
      <pivotArea dataOnly="0" labelOnly="1" outline="0" fieldPosition="0">
        <references count="3">
          <reference field="1" count="1" selected="0">
            <x v="97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2101">
      <pivotArea dataOnly="0" labelOnly="1" outline="0" fieldPosition="0">
        <references count="3">
          <reference field="1" count="1" selected="0">
            <x v="102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2100">
      <pivotArea dataOnly="0" labelOnly="1" outline="0" fieldPosition="0">
        <references count="3">
          <reference field="1" count="1" selected="0">
            <x v="104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2099">
      <pivotArea dataOnly="0" labelOnly="1" outline="0" fieldPosition="0">
        <references count="3">
          <reference field="1" count="1" selected="0">
            <x v="105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2098">
      <pivotArea dataOnly="0" labelOnly="1" outline="0" fieldPosition="0">
        <references count="3">
          <reference field="1" count="1" selected="0">
            <x v="107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2097">
      <pivotArea dataOnly="0" labelOnly="1" outline="0" fieldPosition="0">
        <references count="3">
          <reference field="1" count="1" selected="0">
            <x v="108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2096">
      <pivotArea dataOnly="0" labelOnly="1" outline="0" fieldPosition="0">
        <references count="3">
          <reference field="1" count="1" selected="0">
            <x v="110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2095">
      <pivotArea dataOnly="0" labelOnly="1" outline="0" fieldPosition="0">
        <references count="3">
          <reference field="1" count="1" selected="0">
            <x v="114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2094">
      <pivotArea dataOnly="0" labelOnly="1" outline="0" fieldPosition="0">
        <references count="3">
          <reference field="1" count="1" selected="0">
            <x v="115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2093">
      <pivotArea dataOnly="0" labelOnly="1" outline="0" fieldPosition="0">
        <references count="3">
          <reference field="1" count="1" selected="0">
            <x v="119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2092">
      <pivotArea dataOnly="0" labelOnly="1" outline="0" fieldPosition="0">
        <references count="3">
          <reference field="1" count="1" selected="0">
            <x v="124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2091">
      <pivotArea dataOnly="0" labelOnly="1" outline="0" fieldPosition="0">
        <references count="3">
          <reference field="1" count="1" selected="0">
            <x v="125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2090">
      <pivotArea dataOnly="0" labelOnly="1" outline="0" fieldPosition="0">
        <references count="3">
          <reference field="1" count="1" selected="0">
            <x v="127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2089">
      <pivotArea dataOnly="0" labelOnly="1" outline="0" fieldPosition="0">
        <references count="3">
          <reference field="1" count="1" selected="0">
            <x v="132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2088">
      <pivotArea dataOnly="0" labelOnly="1" outline="0" fieldPosition="0">
        <references count="3">
          <reference field="1" count="1" selected="0">
            <x v="133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2087">
      <pivotArea dataOnly="0" labelOnly="1" outline="0" fieldPosition="0">
        <references count="3">
          <reference field="1" count="1" selected="0">
            <x v="133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2086">
      <pivotArea dataOnly="0" labelOnly="1" outline="0" fieldPosition="0">
        <references count="3">
          <reference field="1" count="1" selected="0">
            <x v="135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2085">
      <pivotArea dataOnly="0" labelOnly="1" outline="0" fieldPosition="0">
        <references count="3">
          <reference field="1" count="1" selected="0">
            <x v="139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2084">
      <pivotArea dataOnly="0" labelOnly="1" outline="0" fieldPosition="0">
        <references count="3">
          <reference field="1" count="1" selected="0">
            <x v="141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2083">
      <pivotArea dataOnly="0" labelOnly="1" outline="0" fieldPosition="0">
        <references count="3">
          <reference field="1" count="1" selected="0">
            <x v="142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2082">
      <pivotArea dataOnly="0" labelOnly="1" outline="0" fieldPosition="0">
        <references count="3">
          <reference field="1" count="1" selected="0">
            <x v="143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2081">
      <pivotArea dataOnly="0" labelOnly="1" outline="0" fieldPosition="0">
        <references count="3">
          <reference field="1" count="1" selected="0">
            <x v="145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2080">
      <pivotArea dataOnly="0" labelOnly="1" outline="0" fieldPosition="0">
        <references count="3">
          <reference field="1" count="1" selected="0">
            <x v="146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2079">
      <pivotArea dataOnly="0" labelOnly="1" outline="0" fieldPosition="0">
        <references count="3">
          <reference field="1" count="1" selected="0">
            <x v="148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2078">
      <pivotArea dataOnly="0" labelOnly="1" outline="0" fieldPosition="0">
        <references count="3">
          <reference field="1" count="1" selected="0">
            <x v="149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2077">
      <pivotArea dataOnly="0" labelOnly="1" outline="0" fieldPosition="0">
        <references count="3">
          <reference field="1" count="1" selected="0">
            <x v="150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2076">
      <pivotArea dataOnly="0" labelOnly="1" outline="0" fieldPosition="0">
        <references count="3">
          <reference field="1" count="1" selected="0">
            <x v="152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2075">
      <pivotArea dataOnly="0" labelOnly="1" outline="0" fieldPosition="0">
        <references count="3">
          <reference field="1" count="1" selected="0">
            <x v="154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2074">
      <pivotArea dataOnly="0" labelOnly="1" outline="0" fieldPosition="0">
        <references count="3">
          <reference field="1" count="1" selected="0">
            <x v="155"/>
          </reference>
          <reference field="2" count="2">
            <x v="1"/>
            <x v="2"/>
          </reference>
          <reference field="3" count="1" selected="0">
            <x v="0"/>
          </reference>
        </references>
      </pivotArea>
    </format>
    <format dxfId="2073">
      <pivotArea dataOnly="0" labelOnly="1" outline="0" fieldPosition="0">
        <references count="3">
          <reference field="1" count="1" selected="0">
            <x v="158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2072">
      <pivotArea dataOnly="0" labelOnly="1" outline="0" fieldPosition="0">
        <references count="3">
          <reference field="1" count="1" selected="0">
            <x v="158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2071">
      <pivotArea dataOnly="0" labelOnly="1" outline="0" fieldPosition="0">
        <references count="3">
          <reference field="1" count="1" selected="0">
            <x v="168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2070">
      <pivotArea dataOnly="0" labelOnly="1" outline="0" fieldPosition="0">
        <references count="3">
          <reference field="1" count="1" selected="0">
            <x v="169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2069">
      <pivotArea dataOnly="0" labelOnly="1" outline="0" fieldPosition="0">
        <references count="3">
          <reference field="1" count="1" selected="0">
            <x v="176"/>
          </reference>
          <reference field="2" count="2">
            <x v="0"/>
            <x v="1"/>
          </reference>
          <reference field="3" count="1" selected="0">
            <x v="0"/>
          </reference>
        </references>
      </pivotArea>
    </format>
    <format dxfId="2068">
      <pivotArea dataOnly="0" labelOnly="1" outline="0" fieldPosition="0">
        <references count="3">
          <reference field="1" count="1" selected="0">
            <x v="176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2067">
      <pivotArea dataOnly="0" labelOnly="1" outline="0" fieldPosition="0">
        <references count="3">
          <reference field="1" count="1" selected="0">
            <x v="178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2066">
      <pivotArea dataOnly="0" labelOnly="1" outline="0" fieldPosition="0">
        <references count="3">
          <reference field="1" count="1" selected="0">
            <x v="179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2065">
      <pivotArea dataOnly="0" labelOnly="1" outline="0" fieldPosition="0">
        <references count="3">
          <reference field="1" count="1" selected="0">
            <x v="180"/>
          </reference>
          <reference field="2" count="2">
            <x v="1"/>
            <x v="2"/>
          </reference>
          <reference field="3" count="1" selected="0">
            <x v="0"/>
          </reference>
        </references>
      </pivotArea>
    </format>
    <format dxfId="2064">
      <pivotArea dataOnly="0" labelOnly="1" outline="0" fieldPosition="0">
        <references count="3">
          <reference field="1" count="1" selected="0">
            <x v="184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2063">
      <pivotArea dataOnly="0" labelOnly="1" outline="0" fieldPosition="0">
        <references count="3">
          <reference field="1" count="1" selected="0">
            <x v="186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2062">
      <pivotArea dataOnly="0" labelOnly="1" outline="0" fieldPosition="0">
        <references count="3">
          <reference field="1" count="1" selected="0">
            <x v="194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2061">
      <pivotArea dataOnly="0" labelOnly="1" outline="0" fieldPosition="0">
        <references count="3">
          <reference field="1" count="1" selected="0">
            <x v="195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2060">
      <pivotArea dataOnly="0" labelOnly="1" outline="0" fieldPosition="0">
        <references count="3">
          <reference field="1" count="1" selected="0">
            <x v="196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2059">
      <pivotArea dataOnly="0" labelOnly="1" outline="0" fieldPosition="0">
        <references count="3">
          <reference field="1" count="1" selected="0">
            <x v="198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2058">
      <pivotArea dataOnly="0" labelOnly="1" outline="0" fieldPosition="0">
        <references count="3">
          <reference field="1" count="1" selected="0">
            <x v="200"/>
          </reference>
          <reference field="2" count="2">
            <x v="1"/>
            <x v="2"/>
          </reference>
          <reference field="3" count="1" selected="0">
            <x v="0"/>
          </reference>
        </references>
      </pivotArea>
    </format>
    <format dxfId="2057">
      <pivotArea dataOnly="0" labelOnly="1" outline="0" fieldPosition="0">
        <references count="3">
          <reference field="1" count="1" selected="0">
            <x v="200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2056">
      <pivotArea dataOnly="0" labelOnly="1" outline="0" fieldPosition="0">
        <references count="3">
          <reference field="1" count="1" selected="0">
            <x v="201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2055">
      <pivotArea dataOnly="0" labelOnly="1" outline="0" fieldPosition="0">
        <references count="3">
          <reference field="1" count="1" selected="0">
            <x v="203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2054">
      <pivotArea dataOnly="0" labelOnly="1" outline="0" fieldPosition="0">
        <references count="3">
          <reference field="1" count="1" selected="0">
            <x v="204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2053">
      <pivotArea dataOnly="0" labelOnly="1" outline="0" fieldPosition="0">
        <references count="3">
          <reference field="1" count="1" selected="0">
            <x v="205"/>
          </reference>
          <reference field="2" count="2">
            <x v="0"/>
            <x v="2"/>
          </reference>
          <reference field="3" count="1" selected="0">
            <x v="0"/>
          </reference>
        </references>
      </pivotArea>
    </format>
    <format dxfId="2052">
      <pivotArea dataOnly="0" labelOnly="1" outline="0" fieldPosition="0">
        <references count="3">
          <reference field="1" count="1" selected="0">
            <x v="206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2051">
      <pivotArea dataOnly="0" labelOnly="1" outline="0" fieldPosition="0">
        <references count="3">
          <reference field="1" count="1" selected="0">
            <x v="207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2050">
      <pivotArea dataOnly="0" labelOnly="1" outline="0" fieldPosition="0">
        <references count="3">
          <reference field="1" count="1" selected="0">
            <x v="208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2049">
      <pivotArea dataOnly="0" labelOnly="1" outline="0" fieldPosition="0">
        <references count="3">
          <reference field="1" count="1" selected="0">
            <x v="215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2048">
      <pivotArea dataOnly="0" labelOnly="1" outline="0" fieldPosition="0">
        <references count="3">
          <reference field="1" count="1" selected="0">
            <x v="215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2047">
      <pivotArea dataOnly="0" labelOnly="1" outline="0" fieldPosition="0">
        <references count="3">
          <reference field="1" count="1" selected="0">
            <x v="216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2046">
      <pivotArea dataOnly="0" labelOnly="1" outline="0" fieldPosition="0">
        <references count="3">
          <reference field="1" count="1" selected="0">
            <x v="219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2045">
      <pivotArea dataOnly="0" labelOnly="1" outline="0" fieldPosition="0">
        <references count="3">
          <reference field="1" count="1" selected="0">
            <x v="223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2044">
      <pivotArea dataOnly="0" labelOnly="1" outline="0" fieldPosition="0">
        <references count="3">
          <reference field="1" count="1" selected="0">
            <x v="224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2043">
      <pivotArea dataOnly="0" labelOnly="1" outline="0" fieldPosition="0">
        <references count="3">
          <reference field="1" count="1" selected="0">
            <x v="225"/>
          </reference>
          <reference field="2" count="2">
            <x v="0"/>
            <x v="1"/>
          </reference>
          <reference field="3" count="1" selected="0">
            <x v="0"/>
          </reference>
        </references>
      </pivotArea>
    </format>
    <format dxfId="2042">
      <pivotArea dataOnly="0" labelOnly="1" outline="0" fieldPosition="0">
        <references count="3">
          <reference field="1" count="1" selected="0">
            <x v="230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2041">
      <pivotArea dataOnly="0" labelOnly="1" outline="0" fieldPosition="0">
        <references count="3">
          <reference field="1" count="1" selected="0">
            <x v="236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2040">
      <pivotArea dataOnly="0" labelOnly="1" outline="0" fieldPosition="0">
        <references count="3">
          <reference field="1" count="1" selected="0">
            <x v="238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2039">
      <pivotArea dataOnly="0" labelOnly="1" outline="0" fieldPosition="0">
        <references count="3">
          <reference field="1" count="1" selected="0">
            <x v="242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2038">
      <pivotArea dataOnly="0" labelOnly="1" outline="0" fieldPosition="0">
        <references count="3">
          <reference field="1" count="1" selected="0">
            <x v="243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2037">
      <pivotArea dataOnly="0" labelOnly="1" outline="0" fieldPosition="0">
        <references count="3">
          <reference field="1" count="1" selected="0">
            <x v="245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2036">
      <pivotArea dataOnly="0" labelOnly="1" outline="0" fieldPosition="0">
        <references count="3">
          <reference field="1" count="1" selected="0">
            <x v="246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2035">
      <pivotArea dataOnly="0" labelOnly="1" outline="0" fieldPosition="0">
        <references count="3">
          <reference field="1" count="1" selected="0">
            <x v="248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2034">
      <pivotArea dataOnly="0" labelOnly="1" outline="0" fieldPosition="0">
        <references count="3">
          <reference field="1" count="1" selected="0">
            <x v="252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2033">
      <pivotArea dataOnly="0" labelOnly="1" outline="0" fieldPosition="0">
        <references count="3">
          <reference field="1" count="1" selected="0">
            <x v="253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2032">
      <pivotArea dataOnly="0" labelOnly="1" outline="0" fieldPosition="0">
        <references count="3">
          <reference field="1" count="1" selected="0">
            <x v="258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2031">
      <pivotArea dataOnly="0" labelOnly="1" outline="0" fieldPosition="0">
        <references count="3">
          <reference field="1" count="1" selected="0">
            <x v="258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2030">
      <pivotArea dataOnly="0" labelOnly="1" outline="0" fieldPosition="0">
        <references count="3">
          <reference field="1" count="1" selected="0">
            <x v="262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2029">
      <pivotArea dataOnly="0" labelOnly="1" outline="0" fieldPosition="0">
        <references count="3">
          <reference field="1" count="1" selected="0">
            <x v="263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2028">
      <pivotArea dataOnly="0" labelOnly="1" outline="0" fieldPosition="0">
        <references count="3">
          <reference field="1" count="1" selected="0">
            <x v="263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2027">
      <pivotArea dataOnly="0" labelOnly="1" outline="0" fieldPosition="0">
        <references count="3">
          <reference field="1" count="1" selected="0">
            <x v="279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2026">
      <pivotArea dataOnly="0" labelOnly="1" outline="0" fieldPosition="0">
        <references count="3">
          <reference field="1" count="1" selected="0">
            <x v="280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2025">
      <pivotArea dataOnly="0" labelOnly="1" outline="0" fieldPosition="0">
        <references count="3">
          <reference field="1" count="1" selected="0">
            <x v="280"/>
          </reference>
          <reference field="2" count="2">
            <x v="1"/>
            <x v="2"/>
          </reference>
          <reference field="3" count="1" selected="0">
            <x v="1"/>
          </reference>
        </references>
      </pivotArea>
    </format>
    <format dxfId="2024">
      <pivotArea dataOnly="0" labelOnly="1" outline="0" fieldPosition="0">
        <references count="3">
          <reference field="1" count="1" selected="0">
            <x v="281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2023">
      <pivotArea dataOnly="0" labelOnly="1" outline="0" fieldPosition="0">
        <references count="3">
          <reference field="1" count="1" selected="0">
            <x v="282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2022">
      <pivotArea dataOnly="0" labelOnly="1" outline="0" fieldPosition="0">
        <references count="3">
          <reference field="1" count="1" selected="0">
            <x v="284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2021">
      <pivotArea dataOnly="0" labelOnly="1" outline="0" fieldPosition="0">
        <references count="3">
          <reference field="1" count="1" selected="0">
            <x v="286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2020">
      <pivotArea dataOnly="0" labelOnly="1" outline="0" fieldPosition="0">
        <references count="3">
          <reference field="1" count="1" selected="0">
            <x v="293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2019">
      <pivotArea dataOnly="0" labelOnly="1" outline="0" fieldPosition="0">
        <references count="3">
          <reference field="1" count="1" selected="0">
            <x v="302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2018">
      <pivotArea dataOnly="0" labelOnly="1" outline="0" fieldPosition="0">
        <references count="3">
          <reference field="1" count="1" selected="0">
            <x v="303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2017">
      <pivotArea dataOnly="0" labelOnly="1" outline="0" fieldPosition="0">
        <references count="3">
          <reference field="1" count="1" selected="0">
            <x v="316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2016">
      <pivotArea dataOnly="0" labelOnly="1" outline="0" fieldPosition="0">
        <references count="3">
          <reference field="1" count="1" selected="0">
            <x v="328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2015">
      <pivotArea dataOnly="0" labelOnly="1" outline="0" fieldPosition="0">
        <references count="3">
          <reference field="1" count="1" selected="0">
            <x v="329"/>
          </reference>
          <reference field="2" count="1">
            <x v="2"/>
          </reference>
          <reference field="3" count="1" selected="0">
            <x v="0"/>
          </reference>
        </references>
      </pivotArea>
    </format>
    <format dxfId="2014">
      <pivotArea dataOnly="0" labelOnly="1" outline="0" fieldPosition="0">
        <references count="3">
          <reference field="1" count="1" selected="0">
            <x v="331"/>
          </reference>
          <reference field="2" count="1">
            <x v="0"/>
          </reference>
          <reference field="3" count="1" selected="0">
            <x v="1"/>
          </reference>
        </references>
      </pivotArea>
    </format>
    <format dxfId="2013">
      <pivotArea dataOnly="0" labelOnly="1" outline="0" fieldPosition="0">
        <references count="3">
          <reference field="1" count="1" selected="0">
            <x v="337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2012">
      <pivotArea dataOnly="0" labelOnly="1" outline="0" fieldPosition="0">
        <references count="3">
          <reference field="1" count="1" selected="0">
            <x v="339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2011">
      <pivotArea dataOnly="0" labelOnly="1" outline="0" fieldPosition="0">
        <references count="3">
          <reference field="1" count="1" selected="0">
            <x v="342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2010">
      <pivotArea dataOnly="0" labelOnly="1" outline="0" fieldPosition="0">
        <references count="3">
          <reference field="1" count="1" selected="0">
            <x v="344"/>
          </reference>
          <reference field="2" count="1">
            <x v="0"/>
          </reference>
          <reference field="3" count="1" selected="0">
            <x v="0"/>
          </reference>
        </references>
      </pivotArea>
    </format>
    <format dxfId="2009">
      <pivotArea dataOnly="0" labelOnly="1" outline="0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9"/>
          </reference>
        </references>
      </pivotArea>
    </format>
    <format dxfId="2008">
      <pivotArea dataOnly="0" labelOnly="1" outline="0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2"/>
          </reference>
        </references>
      </pivotArea>
    </format>
    <format dxfId="2007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11"/>
          </reference>
        </references>
      </pivotArea>
    </format>
    <format dxfId="2006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2005">
      <pivotArea dataOnly="0" labelOnly="1" outline="0" fieldPosition="0">
        <references count="4">
          <reference field="1" count="1" selected="0">
            <x v="1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7"/>
          </reference>
        </references>
      </pivotArea>
    </format>
    <format dxfId="2004">
      <pivotArea dataOnly="0" labelOnly="1" outline="0" fieldPosition="0">
        <references count="4">
          <reference field="1" count="1" selected="0">
            <x v="13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45"/>
          </reference>
        </references>
      </pivotArea>
    </format>
    <format dxfId="2003">
      <pivotArea dataOnly="0" labelOnly="1" outline="0" fieldPosition="0">
        <references count="4">
          <reference field="1" count="1" selected="0">
            <x v="16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5"/>
          </reference>
        </references>
      </pivotArea>
    </format>
    <format dxfId="2002">
      <pivotArea dataOnly="0" labelOnly="1" outline="0" fieldPosition="0">
        <references count="4">
          <reference field="1" count="1" selected="0">
            <x v="16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1"/>
          </reference>
        </references>
      </pivotArea>
    </format>
    <format dxfId="2001">
      <pivotArea dataOnly="0" labelOnly="1" outline="0" fieldPosition="0">
        <references count="4"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4"/>
          </reference>
        </references>
      </pivotArea>
    </format>
    <format dxfId="2000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9"/>
          </reference>
        </references>
      </pivotArea>
    </format>
    <format dxfId="1999">
      <pivotArea dataOnly="0" labelOnly="1" outline="0" fieldPosition="0">
        <references count="4">
          <reference field="1" count="1" selected="0">
            <x v="24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8"/>
          </reference>
        </references>
      </pivotArea>
    </format>
    <format dxfId="1998">
      <pivotArea dataOnly="0" labelOnly="1" outline="0" fieldPosition="0">
        <references count="4">
          <reference field="1" count="1" selected="0">
            <x v="24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2"/>
          </reference>
        </references>
      </pivotArea>
    </format>
    <format dxfId="1997">
      <pivotArea dataOnly="0" labelOnly="1" outline="0" fieldPosition="0">
        <references count="4">
          <reference field="1" count="1" selected="0">
            <x v="27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18"/>
          </reference>
        </references>
      </pivotArea>
    </format>
    <format dxfId="1996">
      <pivotArea dataOnly="0" labelOnly="1" outline="0" fieldPosition="0">
        <references count="4">
          <reference field="1" count="1" selected="0">
            <x v="28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7"/>
          </reference>
        </references>
      </pivotArea>
    </format>
    <format dxfId="1995">
      <pivotArea dataOnly="0" labelOnly="1" outline="0" fieldPosition="0">
        <references count="4">
          <reference field="1" count="1" selected="0">
            <x v="32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12"/>
          </reference>
        </references>
      </pivotArea>
    </format>
    <format dxfId="1994">
      <pivotArea dataOnly="0" labelOnly="1" outline="0" fieldPosition="0">
        <references count="4">
          <reference field="1" count="1" selected="0">
            <x v="34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4"/>
          </reference>
        </references>
      </pivotArea>
    </format>
    <format dxfId="1993">
      <pivotArea dataOnly="0" labelOnly="1" outline="0" fieldPosition="0">
        <references count="4">
          <reference field="1" count="1" selected="0">
            <x v="4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40"/>
          </reference>
        </references>
      </pivotArea>
    </format>
    <format dxfId="1992">
      <pivotArea dataOnly="0" labelOnly="1" outline="0" fieldPosition="0">
        <references count="4">
          <reference field="1" count="1" selected="0">
            <x v="45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5"/>
          </reference>
        </references>
      </pivotArea>
    </format>
    <format dxfId="1991">
      <pivotArea dataOnly="0" labelOnly="1" outline="0" fieldPosition="0">
        <references count="4">
          <reference field="1" count="1" selected="0">
            <x v="47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2"/>
          </reference>
        </references>
      </pivotArea>
    </format>
    <format dxfId="1990">
      <pivotArea dataOnly="0" labelOnly="1" outline="0" fieldPosition="0">
        <references count="4">
          <reference field="1" count="1" selected="0">
            <x v="52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9"/>
          </reference>
        </references>
      </pivotArea>
    </format>
    <format dxfId="1989">
      <pivotArea dataOnly="0" labelOnly="1" outline="0" fieldPosition="0">
        <references count="4">
          <reference field="1" count="1" selected="0">
            <x v="53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61"/>
          </reference>
        </references>
      </pivotArea>
    </format>
    <format dxfId="1988">
      <pivotArea dataOnly="0" labelOnly="1" outline="0" fieldPosition="0">
        <references count="4">
          <reference field="1" count="1" selected="0">
            <x v="54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49"/>
          </reference>
        </references>
      </pivotArea>
    </format>
    <format dxfId="1987">
      <pivotArea dataOnly="0" labelOnly="1" outline="0" fieldPosition="0">
        <references count="4">
          <reference field="1" count="1" selected="0">
            <x v="55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19"/>
          </reference>
        </references>
      </pivotArea>
    </format>
    <format dxfId="1986">
      <pivotArea dataOnly="0" labelOnly="1" outline="0" fieldPosition="0">
        <references count="4">
          <reference field="1" count="1" selected="0">
            <x v="56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6"/>
          </reference>
        </references>
      </pivotArea>
    </format>
    <format dxfId="1985">
      <pivotArea dataOnly="0" labelOnly="1" outline="0" fieldPosition="0">
        <references count="4">
          <reference field="1" count="1" selected="0">
            <x v="58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9"/>
          </reference>
        </references>
      </pivotArea>
    </format>
    <format dxfId="1984">
      <pivotArea dataOnly="0" labelOnly="1" outline="0" fieldPosition="0">
        <references count="4">
          <reference field="1" count="1" selected="0">
            <x v="58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33"/>
          </reference>
        </references>
      </pivotArea>
    </format>
    <format dxfId="1983">
      <pivotArea dataOnly="0" labelOnly="1" outline="0" fieldPosition="0">
        <references count="4">
          <reference field="1" count="1" selected="0">
            <x v="61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0"/>
          </reference>
        </references>
      </pivotArea>
    </format>
    <format dxfId="1982">
      <pivotArea dataOnly="0" labelOnly="1" outline="0" fieldPosition="0">
        <references count="4">
          <reference field="1" count="1" selected="0">
            <x v="64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17"/>
          </reference>
        </references>
      </pivotArea>
    </format>
    <format dxfId="1981">
      <pivotArea dataOnly="0" labelOnly="1" outline="0" fieldPosition="0">
        <references count="4">
          <reference field="1" count="1" selected="0">
            <x v="65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3"/>
          </reference>
        </references>
      </pivotArea>
    </format>
    <format dxfId="1980">
      <pivotArea dataOnly="0" labelOnly="1" outline="0" fieldPosition="0">
        <references count="4">
          <reference field="1" count="1" selected="0">
            <x v="66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4"/>
          </reference>
        </references>
      </pivotArea>
    </format>
    <format dxfId="1979">
      <pivotArea dataOnly="0" labelOnly="1" outline="0" fieldPosition="0">
        <references count="4">
          <reference field="1" count="1" selected="0">
            <x v="71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46"/>
          </reference>
        </references>
      </pivotArea>
    </format>
    <format dxfId="1978">
      <pivotArea dataOnly="0" labelOnly="1" outline="0" fieldPosition="0">
        <references count="4">
          <reference field="1" count="1" selected="0">
            <x v="72"/>
          </reference>
          <reference field="2" count="1" selected="0">
            <x v="0"/>
          </reference>
          <reference field="3" count="1" selected="0">
            <x v="0"/>
          </reference>
          <reference field="4" count="2">
            <x v="30"/>
            <x v="46"/>
          </reference>
        </references>
      </pivotArea>
    </format>
    <format dxfId="1977">
      <pivotArea dataOnly="0" labelOnly="1" outline="0" fieldPosition="0">
        <references count="4">
          <reference field="1" count="1" selected="0">
            <x v="75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1"/>
          </reference>
        </references>
      </pivotArea>
    </format>
    <format dxfId="1976">
      <pivotArea dataOnly="0" labelOnly="1" outline="0" fieldPosition="0">
        <references count="4">
          <reference field="1" count="1" selected="0">
            <x v="75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3"/>
          </reference>
        </references>
      </pivotArea>
    </format>
    <format dxfId="1975">
      <pivotArea dataOnly="0" labelOnly="1" outline="0" fieldPosition="0">
        <references count="4">
          <reference field="1" count="1" selected="0">
            <x v="78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2"/>
          </reference>
        </references>
      </pivotArea>
    </format>
    <format dxfId="1974">
      <pivotArea dataOnly="0" labelOnly="1" outline="0" fieldPosition="0">
        <references count="4">
          <reference field="1" count="1" selected="0">
            <x v="79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6"/>
          </reference>
        </references>
      </pivotArea>
    </format>
    <format dxfId="1973">
      <pivotArea dataOnly="0" labelOnly="1" outline="0" fieldPosition="0">
        <references count="4">
          <reference field="1" count="1" selected="0">
            <x v="81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2"/>
          </reference>
        </references>
      </pivotArea>
    </format>
    <format dxfId="1972">
      <pivotArea dataOnly="0" labelOnly="1" outline="0" fieldPosition="0">
        <references count="4">
          <reference field="1" count="1" selected="0">
            <x v="82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0"/>
          </reference>
        </references>
      </pivotArea>
    </format>
    <format dxfId="1971">
      <pivotArea dataOnly="0" labelOnly="1" outline="0" fieldPosition="0">
        <references count="4">
          <reference field="1" count="1" selected="0">
            <x v="84"/>
          </reference>
          <reference field="2" count="1" selected="0">
            <x v="1"/>
          </reference>
          <reference field="3" count="1" selected="0">
            <x v="0"/>
          </reference>
          <reference field="4" count="2">
            <x v="20"/>
            <x v="43"/>
          </reference>
        </references>
      </pivotArea>
    </format>
    <format dxfId="1970">
      <pivotArea dataOnly="0" labelOnly="1" outline="0" fieldPosition="0">
        <references count="4">
          <reference field="1" count="1" selected="0">
            <x v="86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2"/>
          </reference>
        </references>
      </pivotArea>
    </format>
    <format dxfId="1969">
      <pivotArea dataOnly="0" labelOnly="1" outline="0" fieldPosition="0">
        <references count="4">
          <reference field="1" count="1" selected="0">
            <x v="87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15"/>
          </reference>
        </references>
      </pivotArea>
    </format>
    <format dxfId="1968">
      <pivotArea dataOnly="0" labelOnly="1" outline="0" fieldPosition="0">
        <references count="4">
          <reference field="1" count="1" selected="0">
            <x v="88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5"/>
          </reference>
        </references>
      </pivotArea>
    </format>
    <format dxfId="1967">
      <pivotArea dataOnly="0" labelOnly="1" outline="0" fieldPosition="0">
        <references count="4">
          <reference field="1" count="1" selected="0">
            <x v="88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2"/>
          </reference>
        </references>
      </pivotArea>
    </format>
    <format dxfId="1966">
      <pivotArea dataOnly="0" labelOnly="1" outline="0" fieldPosition="0">
        <references count="4">
          <reference field="1" count="1" selected="0">
            <x v="92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1"/>
          </reference>
        </references>
      </pivotArea>
    </format>
    <format dxfId="1965">
      <pivotArea dataOnly="0" labelOnly="1" outline="0" fieldPosition="0">
        <references count="4">
          <reference field="1" count="1" selected="0">
            <x v="92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30"/>
          </reference>
        </references>
      </pivotArea>
    </format>
    <format dxfId="1964">
      <pivotArea dataOnly="0" labelOnly="1" outline="0" fieldPosition="0">
        <references count="4">
          <reference field="1" count="1" selected="0">
            <x v="94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34"/>
          </reference>
        </references>
      </pivotArea>
    </format>
    <format dxfId="1963">
      <pivotArea dataOnly="0" labelOnly="1" outline="0" fieldPosition="0">
        <references count="4">
          <reference field="1" count="1" selected="0">
            <x v="95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21"/>
          </reference>
        </references>
      </pivotArea>
    </format>
    <format dxfId="1962">
      <pivotArea dataOnly="0" labelOnly="1" outline="0" fieldPosition="0">
        <references count="4">
          <reference field="1" count="1" selected="0">
            <x v="97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32"/>
          </reference>
        </references>
      </pivotArea>
    </format>
    <format dxfId="1961">
      <pivotArea dataOnly="0" labelOnly="1" outline="0" fieldPosition="0">
        <references count="4">
          <reference field="1" count="1" selected="0">
            <x v="102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5"/>
          </reference>
        </references>
      </pivotArea>
    </format>
    <format dxfId="1960">
      <pivotArea dataOnly="0" labelOnly="1" outline="0" fieldPosition="0">
        <references count="4">
          <reference field="1" count="1" selected="0">
            <x v="104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13"/>
          </reference>
        </references>
      </pivotArea>
    </format>
    <format dxfId="1959">
      <pivotArea dataOnly="0" labelOnly="1" outline="0" fieldPosition="0">
        <references count="4">
          <reference field="1" count="1" selected="0">
            <x v="105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2"/>
          </reference>
        </references>
      </pivotArea>
    </format>
    <format dxfId="1958">
      <pivotArea dataOnly="0" labelOnly="1" outline="0" fieldPosition="0">
        <references count="4">
          <reference field="1" count="1" selected="0">
            <x v="106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3"/>
          </reference>
        </references>
      </pivotArea>
    </format>
    <format dxfId="1957">
      <pivotArea dataOnly="0" labelOnly="1" outline="0" fieldPosition="0">
        <references count="4">
          <reference field="1" count="1" selected="0">
            <x v="107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17"/>
          </reference>
        </references>
      </pivotArea>
    </format>
    <format dxfId="1956">
      <pivotArea dataOnly="0" labelOnly="1" outline="0" fieldPosition="0">
        <references count="4">
          <reference field="1" count="1" selected="0">
            <x v="108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41"/>
          </reference>
        </references>
      </pivotArea>
    </format>
    <format dxfId="1955">
      <pivotArea dataOnly="0" labelOnly="1" outline="0" fieldPosition="0">
        <references count="4">
          <reference field="1" count="1" selected="0">
            <x v="11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1"/>
          </reference>
        </references>
      </pivotArea>
    </format>
    <format dxfId="1954">
      <pivotArea dataOnly="0" labelOnly="1" outline="0" fieldPosition="0">
        <references count="4">
          <reference field="1" count="1" selected="0">
            <x v="114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18"/>
          </reference>
        </references>
      </pivotArea>
    </format>
    <format dxfId="1953">
      <pivotArea dataOnly="0" labelOnly="1" outline="0" fieldPosition="0">
        <references count="4">
          <reference field="1" count="1" selected="0">
            <x v="115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5"/>
          </reference>
        </references>
      </pivotArea>
    </format>
    <format dxfId="1952">
      <pivotArea dataOnly="0" labelOnly="1" outline="0" fieldPosition="0">
        <references count="4">
          <reference field="1" count="1" selected="0">
            <x v="118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7"/>
          </reference>
        </references>
      </pivotArea>
    </format>
    <format dxfId="1951">
      <pivotArea dataOnly="0" labelOnly="1" outline="0" fieldPosition="0">
        <references count="4">
          <reference field="1" count="1" selected="0">
            <x v="119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3"/>
          </reference>
        </references>
      </pivotArea>
    </format>
    <format dxfId="1950">
      <pivotArea dataOnly="0" labelOnly="1" outline="0" fieldPosition="0">
        <references count="4">
          <reference field="1" count="1" selected="0">
            <x v="119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1"/>
          </reference>
        </references>
      </pivotArea>
    </format>
    <format dxfId="1949">
      <pivotArea dataOnly="0" labelOnly="1" outline="0" fieldPosition="0">
        <references count="4">
          <reference field="1" count="1" selected="0">
            <x v="124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44"/>
          </reference>
        </references>
      </pivotArea>
    </format>
    <format dxfId="1948">
      <pivotArea dataOnly="0" labelOnly="1" outline="0" fieldPosition="0">
        <references count="4">
          <reference field="1" count="1" selected="0">
            <x v="125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4"/>
          </reference>
        </references>
      </pivotArea>
    </format>
    <format dxfId="1947">
      <pivotArea dataOnly="0" labelOnly="1" outline="0" fieldPosition="0">
        <references count="4">
          <reference field="1" count="1" selected="0">
            <x v="126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2"/>
          </reference>
        </references>
      </pivotArea>
    </format>
    <format dxfId="1946">
      <pivotArea dataOnly="0" labelOnly="1" outline="0" fieldPosition="0">
        <references count="4">
          <reference field="1" count="1" selected="0">
            <x v="127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37"/>
          </reference>
        </references>
      </pivotArea>
    </format>
    <format dxfId="1945">
      <pivotArea dataOnly="0" labelOnly="1" outline="0" fieldPosition="0">
        <references count="4">
          <reference field="1" count="1" selected="0">
            <x v="132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47"/>
          </reference>
        </references>
      </pivotArea>
    </format>
    <format dxfId="1944">
      <pivotArea dataOnly="0" labelOnly="1" outline="0" fieldPosition="0">
        <references count="4">
          <reference field="1" count="1" selected="0">
            <x v="132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4"/>
          </reference>
        </references>
      </pivotArea>
    </format>
    <format dxfId="1943">
      <pivotArea dataOnly="0" labelOnly="1" outline="0" fieldPosition="0">
        <references count="4">
          <reference field="1" count="1" selected="0">
            <x v="133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2"/>
          </reference>
        </references>
      </pivotArea>
    </format>
    <format dxfId="1942">
      <pivotArea dataOnly="0" labelOnly="1" outline="0" fieldPosition="0">
        <references count="4">
          <reference field="1" count="1" selected="0">
            <x v="133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41"/>
          </reference>
        </references>
      </pivotArea>
    </format>
    <format dxfId="1941">
      <pivotArea dataOnly="0" labelOnly="1" outline="0" fieldPosition="0">
        <references count="4">
          <reference field="1" count="1" selected="0">
            <x v="135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6"/>
          </reference>
        </references>
      </pivotArea>
    </format>
    <format dxfId="1940">
      <pivotArea dataOnly="0" labelOnly="1" outline="0" fieldPosition="0">
        <references count="4">
          <reference field="1" count="1" selected="0">
            <x v="135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1939">
      <pivotArea dataOnly="0" labelOnly="1" outline="0" fieldPosition="0">
        <references count="4">
          <reference field="1" count="1" selected="0">
            <x v="137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7"/>
          </reference>
        </references>
      </pivotArea>
    </format>
    <format dxfId="1938">
      <pivotArea dataOnly="0" labelOnly="1" outline="0" fieldPosition="0">
        <references count="4">
          <reference field="1" count="1" selected="0">
            <x v="139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4"/>
          </reference>
        </references>
      </pivotArea>
    </format>
    <format dxfId="1937">
      <pivotArea dataOnly="0" labelOnly="1" outline="0" fieldPosition="0">
        <references count="4">
          <reference field="1" count="1" selected="0">
            <x v="141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16"/>
          </reference>
        </references>
      </pivotArea>
    </format>
    <format dxfId="1936">
      <pivotArea dataOnly="0" labelOnly="1" outline="0" fieldPosition="0">
        <references count="4">
          <reference field="1" count="1" selected="0">
            <x v="142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4"/>
          </reference>
        </references>
      </pivotArea>
    </format>
    <format dxfId="1935">
      <pivotArea dataOnly="0" labelOnly="1" outline="0" fieldPosition="0">
        <references count="4">
          <reference field="1" count="1" selected="0">
            <x v="142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42"/>
          </reference>
        </references>
      </pivotArea>
    </format>
    <format dxfId="1934">
      <pivotArea dataOnly="0" labelOnly="1" outline="0" fieldPosition="0">
        <references count="4">
          <reference field="1" count="1" selected="0">
            <x v="143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44"/>
          </reference>
        </references>
      </pivotArea>
    </format>
    <format dxfId="1933">
      <pivotArea dataOnly="0" labelOnly="1" outline="0" fieldPosition="0">
        <references count="4">
          <reference field="1" count="1" selected="0">
            <x v="145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2"/>
          </reference>
        </references>
      </pivotArea>
    </format>
    <format dxfId="1932">
      <pivotArea dataOnly="0" labelOnly="1" outline="0" fieldPosition="0">
        <references count="4">
          <reference field="1" count="1" selected="0">
            <x v="146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5"/>
          </reference>
        </references>
      </pivotArea>
    </format>
    <format dxfId="1931">
      <pivotArea dataOnly="0" labelOnly="1" outline="0" fieldPosition="0">
        <references count="4">
          <reference field="1" count="1" selected="0">
            <x v="148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8"/>
          </reference>
        </references>
      </pivotArea>
    </format>
    <format dxfId="1930">
      <pivotArea dataOnly="0" labelOnly="1" outline="0" fieldPosition="0">
        <references count="4">
          <reference field="1" count="1" selected="0">
            <x v="148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33"/>
          </reference>
        </references>
      </pivotArea>
    </format>
    <format dxfId="1929">
      <pivotArea dataOnly="0" labelOnly="1" outline="0" fieldPosition="0">
        <references count="4">
          <reference field="1" count="1" selected="0">
            <x v="149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44"/>
          </reference>
        </references>
      </pivotArea>
    </format>
    <format dxfId="1928">
      <pivotArea dataOnly="0" labelOnly="1" outline="0" fieldPosition="0">
        <references count="4">
          <reference field="1" count="1" selected="0">
            <x v="150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49"/>
          </reference>
        </references>
      </pivotArea>
    </format>
    <format dxfId="1927">
      <pivotArea dataOnly="0" labelOnly="1" outline="0" fieldPosition="0">
        <references count="4">
          <reference field="1" count="1" selected="0">
            <x v="152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5"/>
          </reference>
        </references>
      </pivotArea>
    </format>
    <format dxfId="1926">
      <pivotArea dataOnly="0" labelOnly="1" outline="0" fieldPosition="0">
        <references count="4">
          <reference field="1" count="1" selected="0">
            <x v="152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0"/>
          </reference>
        </references>
      </pivotArea>
    </format>
    <format dxfId="1925">
      <pivotArea dataOnly="0" labelOnly="1" outline="0" fieldPosition="0">
        <references count="4">
          <reference field="1" count="1" selected="0">
            <x v="154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9"/>
          </reference>
        </references>
      </pivotArea>
    </format>
    <format dxfId="1924">
      <pivotArea dataOnly="0" labelOnly="1" outline="0" fieldPosition="0">
        <references count="4">
          <reference field="1" count="1" selected="0">
            <x v="154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36"/>
          </reference>
        </references>
      </pivotArea>
    </format>
    <format dxfId="1923">
      <pivotArea dataOnly="0" labelOnly="1" outline="0" fieldPosition="0">
        <references count="4">
          <reference field="1" count="1" selected="0">
            <x v="155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1"/>
          </reference>
        </references>
      </pivotArea>
    </format>
    <format dxfId="1922">
      <pivotArea dataOnly="0" labelOnly="1" outline="0" fieldPosition="0">
        <references count="4">
          <reference field="1" count="1" selected="0">
            <x v="155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9"/>
          </reference>
        </references>
      </pivotArea>
    </format>
    <format dxfId="1921">
      <pivotArea dataOnly="0" labelOnly="1" outline="0" fieldPosition="0">
        <references count="4">
          <reference field="1" count="1" selected="0">
            <x v="158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4"/>
          </reference>
        </references>
      </pivotArea>
    </format>
    <format dxfId="1920">
      <pivotArea dataOnly="0" labelOnly="1" outline="0" fieldPosition="0">
        <references count="4">
          <reference field="1" count="1" selected="0">
            <x v="158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9"/>
          </reference>
        </references>
      </pivotArea>
    </format>
    <format dxfId="1919">
      <pivotArea dataOnly="0" labelOnly="1" outline="0" fieldPosition="0">
        <references count="4">
          <reference field="1" count="1" selected="0">
            <x v="162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8"/>
          </reference>
        </references>
      </pivotArea>
    </format>
    <format dxfId="1918">
      <pivotArea dataOnly="0" labelOnly="1" outline="0" fieldPosition="0">
        <references count="4">
          <reference field="1" count="1" selected="0">
            <x v="168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3"/>
          </reference>
        </references>
      </pivotArea>
    </format>
    <format dxfId="1917">
      <pivotArea dataOnly="0" labelOnly="1" outline="0" fieldPosition="0">
        <references count="4">
          <reference field="1" count="1" selected="0">
            <x v="169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1"/>
          </reference>
        </references>
      </pivotArea>
    </format>
    <format dxfId="1916">
      <pivotArea dataOnly="0" labelOnly="1" outline="0" fieldPosition="0">
        <references count="4">
          <reference field="1" count="1" selected="0">
            <x v="169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2"/>
          </reference>
        </references>
      </pivotArea>
    </format>
    <format dxfId="1915">
      <pivotArea dataOnly="0" labelOnly="1" outline="0" fieldPosition="0">
        <references count="4">
          <reference field="1" count="1" selected="0">
            <x v="17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2"/>
          </reference>
        </references>
      </pivotArea>
    </format>
    <format dxfId="1914">
      <pivotArea dataOnly="0" labelOnly="1" outline="0" fieldPosition="0">
        <references count="4">
          <reference field="1" count="1" selected="0">
            <x v="175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3"/>
          </reference>
        </references>
      </pivotArea>
    </format>
    <format dxfId="1913">
      <pivotArea dataOnly="0" labelOnly="1" outline="0" fieldPosition="0">
        <references count="4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8"/>
          </reference>
        </references>
      </pivotArea>
    </format>
    <format dxfId="1912">
      <pivotArea dataOnly="0" labelOnly="1" outline="0" fieldPosition="0">
        <references count="4">
          <reference field="1" count="1" selected="0">
            <x v="177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9"/>
          </reference>
        </references>
      </pivotArea>
    </format>
    <format dxfId="1911">
      <pivotArea dataOnly="0" labelOnly="1" outline="0" fieldPosition="0">
        <references count="4">
          <reference field="1" count="1" selected="0">
            <x v="178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27"/>
          </reference>
        </references>
      </pivotArea>
    </format>
    <format dxfId="1910">
      <pivotArea dataOnly="0" labelOnly="1" outline="0" fieldPosition="0">
        <references count="4">
          <reference field="1" count="1" selected="0">
            <x v="179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9"/>
          </reference>
        </references>
      </pivotArea>
    </format>
    <format dxfId="1909">
      <pivotArea dataOnly="0" labelOnly="1" outline="0" fieldPosition="0">
        <references count="4">
          <reference field="1" count="1" selected="0">
            <x v="18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4"/>
          </reference>
        </references>
      </pivotArea>
    </format>
    <format dxfId="1908">
      <pivotArea dataOnly="0" labelOnly="1" outline="0" fieldPosition="0">
        <references count="4">
          <reference field="1" count="1" selected="0">
            <x v="18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7"/>
          </reference>
        </references>
      </pivotArea>
    </format>
    <format dxfId="1907">
      <pivotArea dataOnly="0" labelOnly="1" outline="0" fieldPosition="0">
        <references count="4">
          <reference field="1" count="1" selected="0">
            <x v="181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2"/>
          </reference>
        </references>
      </pivotArea>
    </format>
    <format dxfId="1906">
      <pivotArea dataOnly="0" labelOnly="1" outline="0" fieldPosition="0">
        <references count="4">
          <reference field="1" count="1" selected="0">
            <x v="181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29"/>
          </reference>
        </references>
      </pivotArea>
    </format>
    <format dxfId="1905">
      <pivotArea dataOnly="0" labelOnly="1" outline="0" fieldPosition="0">
        <references count="4">
          <reference field="1" count="1" selected="0">
            <x v="184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8"/>
          </reference>
        </references>
      </pivotArea>
    </format>
    <format dxfId="1904">
      <pivotArea dataOnly="0" labelOnly="1" outline="0" fieldPosition="0">
        <references count="4">
          <reference field="1" count="1" selected="0">
            <x v="186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1"/>
          </reference>
        </references>
      </pivotArea>
    </format>
    <format dxfId="1903">
      <pivotArea dataOnly="0" labelOnly="1" outline="0" fieldPosition="0">
        <references count="4">
          <reference field="1" count="1" selected="0">
            <x v="188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4"/>
          </reference>
        </references>
      </pivotArea>
    </format>
    <format dxfId="1902">
      <pivotArea dataOnly="0" labelOnly="1" outline="0" fieldPosition="0">
        <references count="4">
          <reference field="1" count="1" selected="0">
            <x v="192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50"/>
          </reference>
        </references>
      </pivotArea>
    </format>
    <format dxfId="1901">
      <pivotArea dataOnly="0" labelOnly="1" outline="0" fieldPosition="0">
        <references count="4">
          <reference field="1" count="1" selected="0">
            <x v="19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2"/>
          </reference>
        </references>
      </pivotArea>
    </format>
    <format dxfId="1900">
      <pivotArea dataOnly="0" labelOnly="1" outline="0" fieldPosition="0">
        <references count="4">
          <reference field="1" count="1" selected="0">
            <x v="194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1899">
      <pivotArea dataOnly="0" labelOnly="1" outline="0" fieldPosition="0">
        <references count="4">
          <reference field="1" count="1" selected="0">
            <x v="195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15"/>
          </reference>
        </references>
      </pivotArea>
    </format>
    <format dxfId="1898">
      <pivotArea dataOnly="0" labelOnly="1" outline="0" fieldPosition="0">
        <references count="4">
          <reference field="1" count="1" selected="0">
            <x v="196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9"/>
          </reference>
        </references>
      </pivotArea>
    </format>
    <format dxfId="1897">
      <pivotArea dataOnly="0" labelOnly="1" outline="0" fieldPosition="0">
        <references count="4">
          <reference field="1" count="1" selected="0">
            <x v="198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5"/>
          </reference>
        </references>
      </pivotArea>
    </format>
    <format dxfId="1896">
      <pivotArea dataOnly="0" labelOnly="1" outline="0" fieldPosition="0">
        <references count="4">
          <reference field="1" count="1" selected="0">
            <x v="20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1"/>
          </reference>
        </references>
      </pivotArea>
    </format>
    <format dxfId="1895">
      <pivotArea dataOnly="0" labelOnly="1" outline="0" fieldPosition="0">
        <references count="4">
          <reference field="1" count="1" selected="0">
            <x v="20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2"/>
          </reference>
        </references>
      </pivotArea>
    </format>
    <format dxfId="1894">
      <pivotArea dataOnly="0" labelOnly="1" outline="0" fieldPosition="0">
        <references count="4">
          <reference field="1" count="1" selected="0">
            <x v="200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6"/>
          </reference>
        </references>
      </pivotArea>
    </format>
    <format dxfId="1893">
      <pivotArea dataOnly="0" labelOnly="1" outline="0" fieldPosition="0">
        <references count="4">
          <reference field="1" count="1" selected="0">
            <x v="20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9"/>
          </reference>
        </references>
      </pivotArea>
    </format>
    <format dxfId="1892">
      <pivotArea dataOnly="0" labelOnly="1" outline="0" fieldPosition="0">
        <references count="4">
          <reference field="1" count="1" selected="0">
            <x v="201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0"/>
          </reference>
        </references>
      </pivotArea>
    </format>
    <format dxfId="1891">
      <pivotArea dataOnly="0" labelOnly="1" outline="0" fieldPosition="0">
        <references count="4">
          <reference field="1" count="1" selected="0">
            <x v="203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48"/>
          </reference>
        </references>
      </pivotArea>
    </format>
    <format dxfId="1890">
      <pivotArea dataOnly="0" labelOnly="1" outline="0" fieldPosition="0">
        <references count="4">
          <reference field="1" count="1" selected="0">
            <x v="204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8"/>
          </reference>
        </references>
      </pivotArea>
    </format>
    <format dxfId="1889">
      <pivotArea dataOnly="0" labelOnly="1" outline="0" fieldPosition="0">
        <references count="4">
          <reference field="1" count="1" selected="0">
            <x v="205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9"/>
          </reference>
        </references>
      </pivotArea>
    </format>
    <format dxfId="1888">
      <pivotArea dataOnly="0" labelOnly="1" outline="0" fieldPosition="0">
        <references count="4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0"/>
          </reference>
          <reference field="4" count="2">
            <x v="17"/>
            <x v="21"/>
          </reference>
        </references>
      </pivotArea>
    </format>
    <format dxfId="1887">
      <pivotArea dataOnly="0" labelOnly="1" outline="0" fieldPosition="0">
        <references count="4">
          <reference field="1" count="1" selected="0">
            <x v="207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0"/>
          </reference>
        </references>
      </pivotArea>
    </format>
    <format dxfId="1886">
      <pivotArea dataOnly="0" labelOnly="1" outline="0" fieldPosition="0">
        <references count="4">
          <reference field="1" count="1" selected="0">
            <x v="208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1"/>
          </reference>
        </references>
      </pivotArea>
    </format>
    <format dxfId="1885">
      <pivotArea dataOnly="0" labelOnly="1" outline="0" fieldPosition="0">
        <references count="4">
          <reference field="1" count="1" selected="0">
            <x v="21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6"/>
          </reference>
        </references>
      </pivotArea>
    </format>
    <format dxfId="1884">
      <pivotArea dataOnly="0" labelOnly="1" outline="0" fieldPosition="0">
        <references count="4">
          <reference field="1" count="1" selected="0">
            <x v="215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0"/>
          </reference>
        </references>
      </pivotArea>
    </format>
    <format dxfId="1883">
      <pivotArea dataOnly="0" labelOnly="1" outline="0" fieldPosition="0">
        <references count="4">
          <reference field="1" count="1" selected="0">
            <x v="215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12"/>
          </reference>
        </references>
      </pivotArea>
    </format>
    <format dxfId="1882">
      <pivotArea dataOnly="0" labelOnly="1" outline="0" fieldPosition="0">
        <references count="4">
          <reference field="1" count="1" selected="0">
            <x v="216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1"/>
          </reference>
        </references>
      </pivotArea>
    </format>
    <format dxfId="1881">
      <pivotArea dataOnly="0" labelOnly="1" outline="0" fieldPosition="0">
        <references count="4">
          <reference field="1" count="1" selected="0">
            <x v="219"/>
          </reference>
          <reference field="2" count="1" selected="0">
            <x v="2"/>
          </reference>
          <reference field="3" count="1" selected="0">
            <x v="0"/>
          </reference>
          <reference field="4" count="2">
            <x v="22"/>
            <x v="27"/>
          </reference>
        </references>
      </pivotArea>
    </format>
    <format dxfId="1880">
      <pivotArea dataOnly="0" labelOnly="1" outline="0" fieldPosition="0">
        <references count="4">
          <reference field="1" count="1" selected="0">
            <x v="22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14"/>
          </reference>
        </references>
      </pivotArea>
    </format>
    <format dxfId="1879">
      <pivotArea dataOnly="0" labelOnly="1" outline="0" fieldPosition="0">
        <references count="4">
          <reference field="1" count="1" selected="0">
            <x v="224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11"/>
          </reference>
        </references>
      </pivotArea>
    </format>
    <format dxfId="1878">
      <pivotArea dataOnly="0" labelOnly="1" outline="0" fieldPosition="0">
        <references count="4">
          <reference field="1" count="1" selected="0">
            <x v="225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18"/>
          </reference>
        </references>
      </pivotArea>
    </format>
    <format dxfId="1877">
      <pivotArea dataOnly="0" labelOnly="1" outline="0" fieldPosition="0">
        <references count="4">
          <reference field="1" count="1" selected="0">
            <x v="225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4"/>
          </reference>
        </references>
      </pivotArea>
    </format>
    <format dxfId="1876">
      <pivotArea dataOnly="0" labelOnly="1" outline="0" fieldPosition="0">
        <references count="4">
          <reference field="1" count="1" selected="0">
            <x v="230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31"/>
          </reference>
        </references>
      </pivotArea>
    </format>
    <format dxfId="1875">
      <pivotArea dataOnly="0" labelOnly="1" outline="0" fieldPosition="0">
        <references count="4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4"/>
          </reference>
        </references>
      </pivotArea>
    </format>
    <format dxfId="1874">
      <pivotArea dataOnly="0" labelOnly="1" outline="0" fieldPosition="0">
        <references count="4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0"/>
          </reference>
        </references>
      </pivotArea>
    </format>
    <format dxfId="1873">
      <pivotArea dataOnly="0" labelOnly="1" outline="0" fieldPosition="0">
        <references count="4">
          <reference field="1" count="1" selected="0">
            <x v="236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7"/>
          </reference>
        </references>
      </pivotArea>
    </format>
    <format dxfId="1872">
      <pivotArea dataOnly="0" labelOnly="1" outline="0" fieldPosition="0">
        <references count="4">
          <reference field="1" count="1" selected="0">
            <x v="238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40"/>
          </reference>
        </references>
      </pivotArea>
    </format>
    <format dxfId="1871">
      <pivotArea dataOnly="0" labelOnly="1" outline="0" fieldPosition="0">
        <references count="4">
          <reference field="1" count="1" selected="0">
            <x v="242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6"/>
          </reference>
        </references>
      </pivotArea>
    </format>
    <format dxfId="1870">
      <pivotArea dataOnly="0" labelOnly="1" outline="0" fieldPosition="0">
        <references count="4">
          <reference field="1" count="1" selected="0">
            <x v="24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1"/>
          </reference>
        </references>
      </pivotArea>
    </format>
    <format dxfId="1869">
      <pivotArea dataOnly="0" labelOnly="1" outline="0" fieldPosition="0">
        <references count="4">
          <reference field="1" count="1" selected="0">
            <x v="246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9"/>
          </reference>
        </references>
      </pivotArea>
    </format>
    <format dxfId="1868">
      <pivotArea dataOnly="0" labelOnly="1" outline="0" fieldPosition="0">
        <references count="4">
          <reference field="1" count="1" selected="0">
            <x v="247"/>
          </reference>
          <reference field="2" count="1" selected="0">
            <x v="0"/>
          </reference>
          <reference field="3" count="1" selected="0">
            <x v="0"/>
          </reference>
          <reference field="4" count="2">
            <x v="21"/>
            <x v="24"/>
          </reference>
        </references>
      </pivotArea>
    </format>
    <format dxfId="1867">
      <pivotArea dataOnly="0" labelOnly="1" outline="0" fieldPosition="0">
        <references count="4">
          <reference field="1" count="1" selected="0">
            <x v="248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2"/>
          </reference>
        </references>
      </pivotArea>
    </format>
    <format dxfId="1866">
      <pivotArea dataOnly="0" labelOnly="1" outline="0" fieldPosition="0">
        <references count="4">
          <reference field="1" count="1" selected="0">
            <x v="251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3"/>
          </reference>
        </references>
      </pivotArea>
    </format>
    <format dxfId="1865">
      <pivotArea dataOnly="0" labelOnly="1" outline="0" fieldPosition="0">
        <references count="4">
          <reference field="1" count="1" selected="0">
            <x v="252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11"/>
          </reference>
        </references>
      </pivotArea>
    </format>
    <format dxfId="1864">
      <pivotArea dataOnly="0" labelOnly="1" outline="0" fieldPosition="0">
        <references count="4">
          <reference field="1" count="1" selected="0">
            <x v="252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34"/>
          </reference>
        </references>
      </pivotArea>
    </format>
    <format dxfId="1863">
      <pivotArea dataOnly="0" labelOnly="1" outline="0" fieldPosition="0">
        <references count="4">
          <reference field="1" count="1" selected="0">
            <x v="25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2"/>
          </reference>
        </references>
      </pivotArea>
    </format>
    <format dxfId="1862">
      <pivotArea dataOnly="0" labelOnly="1" outline="0" fieldPosition="0">
        <references count="4">
          <reference field="1" count="1" selected="0">
            <x v="258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14"/>
          </reference>
        </references>
      </pivotArea>
    </format>
    <format dxfId="1861">
      <pivotArea dataOnly="0" labelOnly="1" outline="0" fieldPosition="0">
        <references count="4">
          <reference field="1" count="1" selected="0">
            <x v="258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3"/>
          </reference>
        </references>
      </pivotArea>
    </format>
    <format dxfId="1860">
      <pivotArea dataOnly="0" labelOnly="1" outline="0" fieldPosition="0">
        <references count="4">
          <reference field="1" count="1" selected="0">
            <x v="259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8"/>
          </reference>
        </references>
      </pivotArea>
    </format>
    <format dxfId="1859">
      <pivotArea dataOnly="0" labelOnly="1" outline="0" fieldPosition="0">
        <references count="4">
          <reference field="1" count="1" selected="0">
            <x v="262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6"/>
          </reference>
        </references>
      </pivotArea>
    </format>
    <format dxfId="1858">
      <pivotArea dataOnly="0" labelOnly="1" outline="0" fieldPosition="0">
        <references count="4">
          <reference field="1" count="1" selected="0">
            <x v="263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52"/>
          </reference>
        </references>
      </pivotArea>
    </format>
    <format dxfId="1857">
      <pivotArea dataOnly="0" labelOnly="1" outline="0" fieldPosition="0">
        <references count="4">
          <reference field="1" count="1" selected="0">
            <x v="26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3"/>
          </reference>
        </references>
      </pivotArea>
    </format>
    <format dxfId="1856">
      <pivotArea dataOnly="0" labelOnly="1" outline="0" fieldPosition="0">
        <references count="4">
          <reference field="1" count="1" selected="0">
            <x v="264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17"/>
          </reference>
        </references>
      </pivotArea>
    </format>
    <format dxfId="1855">
      <pivotArea dataOnly="0" labelOnly="1" outline="0" fieldPosition="0">
        <references count="4">
          <reference field="1" count="1" selected="0">
            <x v="269"/>
          </reference>
          <reference field="2" count="1" selected="0">
            <x v="1"/>
          </reference>
          <reference field="3" count="1" selected="0">
            <x v="1"/>
          </reference>
          <reference field="4" count="2">
            <x v="26"/>
            <x v="41"/>
          </reference>
        </references>
      </pivotArea>
    </format>
    <format dxfId="1854">
      <pivotArea dataOnly="0" labelOnly="1" outline="0" fieldPosition="0">
        <references count="4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2">
            <x v="28"/>
            <x v="37"/>
          </reference>
        </references>
      </pivotArea>
    </format>
    <format dxfId="1853">
      <pivotArea dataOnly="0" labelOnly="1" outline="0" fieldPosition="0">
        <references count="4">
          <reference field="1" count="1" selected="0">
            <x v="272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9"/>
          </reference>
        </references>
      </pivotArea>
    </format>
    <format dxfId="1852">
      <pivotArea dataOnly="0" labelOnly="1" outline="0" fieldPosition="0">
        <references count="4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1"/>
          </reference>
        </references>
      </pivotArea>
    </format>
    <format dxfId="1851">
      <pivotArea dataOnly="0" labelOnly="1" outline="0" fieldPosition="0">
        <references count="4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8"/>
          </reference>
        </references>
      </pivotArea>
    </format>
    <format dxfId="1850">
      <pivotArea dataOnly="0" labelOnly="1" outline="0" fieldPosition="0">
        <references count="4">
          <reference field="1" count="1" selected="0">
            <x v="277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1"/>
          </reference>
        </references>
      </pivotArea>
    </format>
    <format dxfId="1849">
      <pivotArea dataOnly="0" labelOnly="1" outline="0" fieldPosition="0">
        <references count="4">
          <reference field="1" count="1" selected="0">
            <x v="279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43"/>
          </reference>
        </references>
      </pivotArea>
    </format>
    <format dxfId="1848">
      <pivotArea dataOnly="0" labelOnly="1" outline="0" fieldPosition="0">
        <references count="4">
          <reference field="1" count="1" selected="0">
            <x v="279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3"/>
          </reference>
        </references>
      </pivotArea>
    </format>
    <format dxfId="1847">
      <pivotArea dataOnly="0" labelOnly="1" outline="0" fieldPosition="0">
        <references count="4">
          <reference field="1" count="1" selected="0">
            <x v="28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17"/>
          </reference>
        </references>
      </pivotArea>
    </format>
    <format dxfId="1846">
      <pivotArea dataOnly="0" labelOnly="1" outline="0" fieldPosition="0">
        <references count="4">
          <reference field="1" count="1" selected="0">
            <x v="28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3"/>
          </reference>
        </references>
      </pivotArea>
    </format>
    <format dxfId="1845">
      <pivotArea dataOnly="0" labelOnly="1" outline="0" fieldPosition="0">
        <references count="4">
          <reference field="1" count="1" selected="0">
            <x v="280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5"/>
          </reference>
        </references>
      </pivotArea>
    </format>
    <format dxfId="1844">
      <pivotArea dataOnly="0" labelOnly="1" outline="0" fieldPosition="0">
        <references count="4">
          <reference field="1" count="1" selected="0">
            <x v="281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3"/>
          </reference>
        </references>
      </pivotArea>
    </format>
    <format dxfId="1843">
      <pivotArea dataOnly="0" labelOnly="1" outline="0" fieldPosition="0">
        <references count="4">
          <reference field="1" count="1" selected="0">
            <x v="282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31"/>
          </reference>
        </references>
      </pivotArea>
    </format>
    <format dxfId="1842">
      <pivotArea dataOnly="0" labelOnly="1" outline="0" fieldPosition="0">
        <references count="4">
          <reference field="1" count="1" selected="0">
            <x v="284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8"/>
          </reference>
        </references>
      </pivotArea>
    </format>
    <format dxfId="1841">
      <pivotArea dataOnly="0" labelOnly="1" outline="0" fieldPosition="0">
        <references count="4">
          <reference field="1" count="1" selected="0">
            <x v="286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3"/>
          </reference>
        </references>
      </pivotArea>
    </format>
    <format dxfId="1840">
      <pivotArea dataOnly="0" labelOnly="1" outline="0" fieldPosition="0">
        <references count="4">
          <reference field="1" count="1" selected="0">
            <x v="286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45"/>
          </reference>
        </references>
      </pivotArea>
    </format>
    <format dxfId="1839">
      <pivotArea dataOnly="0" labelOnly="1" outline="0" fieldPosition="0">
        <references count="4">
          <reference field="1" count="1" selected="0">
            <x v="290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4"/>
          </reference>
        </references>
      </pivotArea>
    </format>
    <format dxfId="1838">
      <pivotArea dataOnly="0" labelOnly="1" outline="0" fieldPosition="0">
        <references count="4">
          <reference field="1" count="1" selected="0">
            <x v="29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1837">
      <pivotArea dataOnly="0" labelOnly="1" outline="0" fieldPosition="0">
        <references count="4">
          <reference field="1" count="1" selected="0">
            <x v="298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8"/>
          </reference>
        </references>
      </pivotArea>
    </format>
    <format dxfId="1836">
      <pivotArea dataOnly="0" labelOnly="1" outline="0" fieldPosition="0">
        <references count="4">
          <reference field="1" count="1" selected="0">
            <x v="302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4"/>
          </reference>
        </references>
      </pivotArea>
    </format>
    <format dxfId="1835">
      <pivotArea dataOnly="0" labelOnly="1" outline="0" fieldPosition="0">
        <references count="4">
          <reference field="1" count="1" selected="0">
            <x v="303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43"/>
          </reference>
        </references>
      </pivotArea>
    </format>
    <format dxfId="1834">
      <pivotArea dataOnly="0" labelOnly="1" outline="0" fieldPosition="0">
        <references count="4">
          <reference field="1" count="1" selected="0">
            <x v="304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35"/>
          </reference>
        </references>
      </pivotArea>
    </format>
    <format dxfId="1833">
      <pivotArea dataOnly="0" labelOnly="1" outline="0" fieldPosition="0">
        <references count="4">
          <reference field="1" count="1" selected="0">
            <x v="306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15"/>
          </reference>
        </references>
      </pivotArea>
    </format>
    <format dxfId="1832">
      <pivotArea dataOnly="0" labelOnly="1" outline="0" fieldPosition="0">
        <references count="4">
          <reference field="1" count="1" selected="0">
            <x v="316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9"/>
          </reference>
        </references>
      </pivotArea>
    </format>
    <format dxfId="1831">
      <pivotArea dataOnly="0" labelOnly="1" outline="0" fieldPosition="0">
        <references count="4">
          <reference field="1" count="1" selected="0">
            <x v="319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35"/>
          </reference>
        </references>
      </pivotArea>
    </format>
    <format dxfId="1830">
      <pivotArea dataOnly="0" labelOnly="1" outline="0" fieldPosition="0">
        <references count="4">
          <reference field="1" count="1" selected="0">
            <x v="328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3"/>
          </reference>
        </references>
      </pivotArea>
    </format>
    <format dxfId="1829">
      <pivotArea dataOnly="0" labelOnly="1" outline="0" fieldPosition="0">
        <references count="4">
          <reference field="1" count="1" selected="0">
            <x v="329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2"/>
          </reference>
        </references>
      </pivotArea>
    </format>
    <format dxfId="1828">
      <pivotArea dataOnly="0" labelOnly="1" outline="0" fieldPosition="0">
        <references count="4">
          <reference field="1" count="1" selected="0">
            <x v="331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6"/>
          </reference>
        </references>
      </pivotArea>
    </format>
    <format dxfId="1827">
      <pivotArea dataOnly="0" labelOnly="1" outline="0" fieldPosition="0">
        <references count="4">
          <reference field="1" count="1" selected="0">
            <x v="337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1"/>
          </reference>
        </references>
      </pivotArea>
    </format>
    <format dxfId="1826">
      <pivotArea dataOnly="0" labelOnly="1" outline="0" fieldPosition="0">
        <references count="4">
          <reference field="1" count="1" selected="0">
            <x v="339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2"/>
          </reference>
        </references>
      </pivotArea>
    </format>
    <format dxfId="1825">
      <pivotArea dataOnly="0" labelOnly="1" outline="0" fieldPosition="0">
        <references count="4">
          <reference field="1" count="1" selected="0">
            <x v="342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0"/>
          </reference>
        </references>
      </pivotArea>
    </format>
    <format dxfId="1824">
      <pivotArea dataOnly="0" labelOnly="1" outline="0" fieldPosition="0">
        <references count="4">
          <reference field="1" count="1" selected="0">
            <x v="344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2"/>
          </reference>
        </references>
      </pivotArea>
    </format>
    <format dxfId="1823">
      <pivotArea dataOnly="0" labelOnly="1" outline="0" fieldPosition="0">
        <references count="4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18"/>
          </reference>
        </references>
      </pivotArea>
    </format>
    <format dxfId="1822">
      <pivotArea dataOnly="0" labelOnly="1" outline="0" fieldPosition="0">
        <references count="4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2">
            <x v="14"/>
            <x v="16"/>
          </reference>
        </references>
      </pivotArea>
    </format>
    <format dxfId="1821">
      <pivotArea dataOnly="0" labelOnly="1" outline="0" fieldPosition="0">
        <references count="4">
          <reference field="1" count="1" selected="0">
            <x v="35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6"/>
          </reference>
        </references>
      </pivotArea>
    </format>
    <format dxfId="1820">
      <pivotArea dataOnly="0" labelOnly="1" outline="0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>
            <x v="6"/>
          </reference>
        </references>
      </pivotArea>
    </format>
    <format dxfId="1819">
      <pivotArea dataOnly="0" labelOnly="1" outline="0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1818">
      <pivotArea dataOnly="0" labelOnly="1" outline="0" fieldPosition="0">
        <references count="5">
          <reference field="1" count="1" selected="0">
            <x v="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1"/>
          </reference>
          <reference field="5" count="1">
            <x v="8"/>
          </reference>
        </references>
      </pivotArea>
    </format>
    <format dxfId="1817">
      <pivotArea dataOnly="0" labelOnly="1" outline="0" fieldPosition="0">
        <references count="5">
          <reference field="1" count="1" selected="0">
            <x v="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1816">
      <pivotArea dataOnly="0" labelOnly="1" outline="0" fieldPosition="0">
        <references count="5">
          <reference field="1" count="1" selected="0">
            <x v="1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7"/>
          </reference>
          <reference field="5" count="1">
            <x v="2"/>
          </reference>
        </references>
      </pivotArea>
    </format>
    <format dxfId="1815">
      <pivotArea dataOnly="0" labelOnly="1" outline="0" fieldPosition="0">
        <references count="5">
          <reference field="1" count="1" selected="0">
            <x v="1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5"/>
          </reference>
          <reference field="5" count="1">
            <x v="1"/>
          </reference>
        </references>
      </pivotArea>
    </format>
    <format dxfId="1814">
      <pivotArea dataOnly="0" labelOnly="1" outline="0" fieldPosition="0">
        <references count="5">
          <reference field="1" count="1" selected="0">
            <x v="1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5"/>
          </reference>
          <reference field="5" count="1">
            <x v="6"/>
          </reference>
        </references>
      </pivotArea>
    </format>
    <format dxfId="1813">
      <pivotArea dataOnly="0" labelOnly="1" outline="0" fieldPosition="0">
        <references count="5">
          <reference field="1" count="1" selected="0">
            <x v="1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1"/>
          </reference>
          <reference field="5" count="1">
            <x v="4"/>
          </reference>
        </references>
      </pivotArea>
    </format>
    <format dxfId="1812">
      <pivotArea dataOnly="0" labelOnly="1" outline="0" fieldPosition="0">
        <references count="5"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>
            <x v="8"/>
          </reference>
        </references>
      </pivotArea>
    </format>
    <format dxfId="1811">
      <pivotArea dataOnly="0" labelOnly="1" outline="0" fieldPosition="0">
        <references count="5">
          <reference field="1" count="1" selected="0">
            <x v="2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9"/>
          </reference>
          <reference field="5" count="1">
            <x v="10"/>
          </reference>
        </references>
      </pivotArea>
    </format>
    <format dxfId="1810">
      <pivotArea dataOnly="0" labelOnly="1" outline="0" fieldPosition="0">
        <references count="5">
          <reference field="1" count="1" selected="0">
            <x v="2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>
            <x v="0"/>
          </reference>
        </references>
      </pivotArea>
    </format>
    <format dxfId="1809">
      <pivotArea dataOnly="0" labelOnly="1" outline="0" fieldPosition="0">
        <references count="5">
          <reference field="1" count="1" selected="0">
            <x v="2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  <reference field="5" count="1">
            <x v="6"/>
          </reference>
        </references>
      </pivotArea>
    </format>
    <format dxfId="1808">
      <pivotArea dataOnly="0" labelOnly="1" outline="0" fieldPosition="0">
        <references count="5">
          <reference field="1" count="1" selected="0">
            <x v="2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8"/>
          </reference>
          <reference field="5" count="2">
            <x v="4"/>
            <x v="9"/>
          </reference>
        </references>
      </pivotArea>
    </format>
    <format dxfId="1807">
      <pivotArea dataOnly="0" labelOnly="1" outline="0" fieldPosition="0">
        <references count="5">
          <reference field="1" count="1" selected="0">
            <x v="2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7"/>
          </reference>
          <reference field="5" count="1">
            <x v="10"/>
          </reference>
        </references>
      </pivotArea>
    </format>
    <format dxfId="1806">
      <pivotArea dataOnly="0" labelOnly="1" outline="0" fieldPosition="0">
        <references count="5">
          <reference field="1" count="1" selected="0">
            <x v="3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2"/>
          </reference>
          <reference field="5" count="1">
            <x v="7"/>
          </reference>
        </references>
      </pivotArea>
    </format>
    <format dxfId="1805">
      <pivotArea dataOnly="0" labelOnly="1" outline="0" fieldPosition="0">
        <references count="5">
          <reference field="1" count="1" selected="0">
            <x v="3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4"/>
          </reference>
          <reference field="5" count="1">
            <x v="5"/>
          </reference>
        </references>
      </pivotArea>
    </format>
    <format dxfId="1804">
      <pivotArea dataOnly="0" labelOnly="1" outline="0" fieldPosition="0">
        <references count="5">
          <reference field="1" count="1" selected="0">
            <x v="4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0"/>
          </reference>
          <reference field="5" count="1">
            <x v="1"/>
          </reference>
        </references>
      </pivotArea>
    </format>
    <format dxfId="1803">
      <pivotArea dataOnly="0" labelOnly="1" outline="0" fieldPosition="0">
        <references count="5">
          <reference field="1" count="1" selected="0">
            <x v="4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5"/>
          </reference>
          <reference field="5" count="1">
            <x v="8"/>
          </reference>
        </references>
      </pivotArea>
    </format>
    <format dxfId="1802">
      <pivotArea dataOnly="0" labelOnly="1" outline="0" fieldPosition="0">
        <references count="5">
          <reference field="1" count="1" selected="0">
            <x v="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>
            <x v="7"/>
          </reference>
        </references>
      </pivotArea>
    </format>
    <format dxfId="1801">
      <pivotArea dataOnly="0" labelOnly="1" outline="0" fieldPosition="0">
        <references count="5">
          <reference field="1" count="1" selected="0">
            <x v="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>
            <x v="1"/>
          </reference>
        </references>
      </pivotArea>
    </format>
    <format dxfId="1800">
      <pivotArea dataOnly="0" labelOnly="1" outline="0" fieldPosition="0">
        <references count="5">
          <reference field="1" count="1" selected="0">
            <x v="5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61"/>
          </reference>
          <reference field="5" count="1">
            <x v="4"/>
          </reference>
        </references>
      </pivotArea>
    </format>
    <format dxfId="1799">
      <pivotArea dataOnly="0" labelOnly="1" outline="0" fieldPosition="0">
        <references count="5">
          <reference field="1" count="1" selected="0">
            <x v="5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9"/>
          </reference>
          <reference field="5" count="1">
            <x v="1"/>
          </reference>
        </references>
      </pivotArea>
    </format>
    <format dxfId="1798">
      <pivotArea dataOnly="0" labelOnly="1" outline="0" fieldPosition="0">
        <references count="5">
          <reference field="1" count="1" selected="0">
            <x v="5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3"/>
          </reference>
          <reference field="5" count="1">
            <x v="5"/>
          </reference>
        </references>
      </pivotArea>
    </format>
    <format dxfId="1797">
      <pivotArea dataOnly="0" labelOnly="1" outline="0" fieldPosition="0">
        <references count="5">
          <reference field="1" count="1" selected="0">
            <x v="6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0"/>
          </reference>
          <reference field="5" count="1">
            <x v="6"/>
          </reference>
        </references>
      </pivotArea>
    </format>
    <format dxfId="1796">
      <pivotArea dataOnly="0" labelOnly="1" outline="0" fieldPosition="0">
        <references count="5">
          <reference field="1" count="1" selected="0">
            <x v="6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>
            <x v="9"/>
          </reference>
        </references>
      </pivotArea>
    </format>
    <format dxfId="1795">
      <pivotArea dataOnly="0" labelOnly="1" outline="0" fieldPosition="0">
        <references count="5">
          <reference field="1" count="1" selected="0">
            <x v="6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3"/>
          </reference>
          <reference field="5" count="1">
            <x v="2"/>
          </reference>
        </references>
      </pivotArea>
    </format>
    <format dxfId="1794">
      <pivotArea dataOnly="0" labelOnly="1" outline="0" fieldPosition="0">
        <references count="5">
          <reference field="1" count="1" selected="0">
            <x v="6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4"/>
          </reference>
          <reference field="5" count="1">
            <x v="8"/>
          </reference>
        </references>
      </pivotArea>
    </format>
    <format dxfId="1793">
      <pivotArea dataOnly="0" labelOnly="1" outline="0" fieldPosition="0">
        <references count="5">
          <reference field="1" count="1" selected="0">
            <x v="7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6"/>
          </reference>
          <reference field="5" count="1">
            <x v="4"/>
          </reference>
        </references>
      </pivotArea>
    </format>
    <format dxfId="1792">
      <pivotArea dataOnly="0" labelOnly="1" outline="0" fieldPosition="0">
        <references count="5">
          <reference field="1" count="1" selected="0">
            <x v="7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0"/>
          </reference>
          <reference field="5" count="1">
            <x v="6"/>
          </reference>
        </references>
      </pivotArea>
    </format>
    <format dxfId="1791">
      <pivotArea dataOnly="0" labelOnly="1" outline="0" fieldPosition="0">
        <references count="5">
          <reference field="1" count="1" selected="0">
            <x v="7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6"/>
          </reference>
          <reference field="5" count="1">
            <x v="1"/>
          </reference>
        </references>
      </pivotArea>
    </format>
    <format dxfId="1790">
      <pivotArea dataOnly="0" labelOnly="1" outline="0" fieldPosition="0">
        <references count="5">
          <reference field="1" count="1" selected="0">
            <x v="7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>
            <x v="9"/>
          </reference>
        </references>
      </pivotArea>
    </format>
    <format dxfId="1789">
      <pivotArea dataOnly="0" labelOnly="1" outline="0" fieldPosition="0">
        <references count="5">
          <reference field="1" count="1" selected="0">
            <x v="7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>
            <x v="7"/>
          </reference>
        </references>
      </pivotArea>
    </format>
    <format dxfId="1788">
      <pivotArea dataOnly="0" labelOnly="1" outline="0" fieldPosition="0">
        <references count="5">
          <reference field="1" count="1" selected="0">
            <x v="7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2"/>
          </reference>
          <reference field="5" count="1">
            <x v="9"/>
          </reference>
        </references>
      </pivotArea>
    </format>
    <format dxfId="1787">
      <pivotArea dataOnly="0" labelOnly="1" outline="0" fieldPosition="0">
        <references count="5">
          <reference field="1" count="1" selected="0">
            <x v="7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6"/>
          </reference>
          <reference field="5" count="1">
            <x v="3"/>
          </reference>
        </references>
      </pivotArea>
    </format>
    <format dxfId="1786">
      <pivotArea dataOnly="0" labelOnly="1" outline="0" fieldPosition="0">
        <references count="5">
          <reference field="1" count="1" selected="0">
            <x v="8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0"/>
          </reference>
          <reference field="5" count="1">
            <x v="1"/>
          </reference>
        </references>
      </pivotArea>
    </format>
    <format dxfId="1785">
      <pivotArea dataOnly="0" labelOnly="1" outline="0" fieldPosition="0">
        <references count="5">
          <reference field="1" count="1" selected="0">
            <x v="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0"/>
          </reference>
          <reference field="5" count="1">
            <x v="8"/>
          </reference>
        </references>
      </pivotArea>
    </format>
    <format dxfId="1784">
      <pivotArea dataOnly="0" labelOnly="1" outline="0" fieldPosition="0">
        <references count="5">
          <reference field="1" count="1" selected="0">
            <x v="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3"/>
          </reference>
          <reference field="5" count="1">
            <x v="7"/>
          </reference>
        </references>
      </pivotArea>
    </format>
    <format dxfId="1783">
      <pivotArea dataOnly="0" labelOnly="1" outline="0" fieldPosition="0">
        <references count="5">
          <reference field="1" count="1" selected="0">
            <x v="8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>
            <x v="6"/>
          </reference>
        </references>
      </pivotArea>
    </format>
    <format dxfId="1782">
      <pivotArea dataOnly="0" labelOnly="1" outline="0" fieldPosition="0">
        <references count="5">
          <reference field="1" count="1" selected="0">
            <x v="8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>
            <x v="2"/>
          </reference>
        </references>
      </pivotArea>
    </format>
    <format dxfId="1781">
      <pivotArea dataOnly="0" labelOnly="1" outline="0" fieldPosition="0">
        <references count="5">
          <reference field="1" count="1" selected="0">
            <x v="8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5"/>
          </reference>
          <reference field="5" count="1">
            <x v="1"/>
          </reference>
        </references>
      </pivotArea>
    </format>
    <format dxfId="1780">
      <pivotArea dataOnly="0" labelOnly="1" outline="0" fieldPosition="0">
        <references count="5">
          <reference field="1" count="1" selected="0">
            <x v="8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>
            <x v="7"/>
          </reference>
        </references>
      </pivotArea>
    </format>
    <format dxfId="1779">
      <pivotArea dataOnly="0" labelOnly="1" outline="0" fieldPosition="0">
        <references count="5">
          <reference field="1" count="1" selected="0">
            <x v="9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1"/>
          </reference>
          <reference field="5" count="1">
            <x v="3"/>
          </reference>
        </references>
      </pivotArea>
    </format>
    <format dxfId="1778">
      <pivotArea dataOnly="0" labelOnly="1" outline="0" fieldPosition="0">
        <references count="5">
          <reference field="1" count="1" selected="0">
            <x v="9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4"/>
          </reference>
          <reference field="5" count="1">
            <x v="5"/>
          </reference>
        </references>
      </pivotArea>
    </format>
    <format dxfId="1777">
      <pivotArea dataOnly="0" labelOnly="1" outline="0" fieldPosition="0">
        <references count="5">
          <reference field="1" count="1" selected="0">
            <x v="9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1"/>
          </reference>
          <reference field="5" count="1">
            <x v="8"/>
          </reference>
        </references>
      </pivotArea>
    </format>
    <format dxfId="1776">
      <pivotArea dataOnly="0" labelOnly="1" outline="0" fieldPosition="0">
        <references count="5">
          <reference field="1" count="1" selected="0">
            <x v="9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2"/>
          </reference>
          <reference field="5" count="1">
            <x v="2"/>
          </reference>
        </references>
      </pivotArea>
    </format>
    <format dxfId="1775">
      <pivotArea dataOnly="0" labelOnly="1" outline="0" fieldPosition="0">
        <references count="5">
          <reference field="1" count="1" selected="0">
            <x v="10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5"/>
          </reference>
          <reference field="5" count="1">
            <x v="5"/>
          </reference>
        </references>
      </pivotArea>
    </format>
    <format dxfId="1774">
      <pivotArea dataOnly="0" labelOnly="1" outline="0" fieldPosition="0">
        <references count="5">
          <reference field="1" count="1" selected="0">
            <x v="10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>
            <x v="1"/>
          </reference>
        </references>
      </pivotArea>
    </format>
    <format dxfId="1773">
      <pivotArea dataOnly="0" labelOnly="1" outline="0" fieldPosition="0">
        <references count="5">
          <reference field="1" count="1" selected="0">
            <x v="107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>
            <x v="0"/>
          </reference>
        </references>
      </pivotArea>
    </format>
    <format dxfId="1772">
      <pivotArea dataOnly="0" labelOnly="1" outline="0" fieldPosition="0">
        <references count="5">
          <reference field="1" count="1" selected="0">
            <x v="10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1"/>
          </reference>
          <reference field="5" count="1">
            <x v="8"/>
          </reference>
        </references>
      </pivotArea>
    </format>
    <format dxfId="1771">
      <pivotArea dataOnly="0" labelOnly="1" outline="0" fieldPosition="0">
        <references count="5">
          <reference field="1" count="1" selected="0">
            <x v="11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1"/>
          </reference>
          <reference field="5" count="1">
            <x v="3"/>
          </reference>
        </references>
      </pivotArea>
    </format>
    <format dxfId="1770">
      <pivotArea dataOnly="0" labelOnly="1" outline="0" fieldPosition="0">
        <references count="5">
          <reference field="1" count="1" selected="0">
            <x v="11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8"/>
          </reference>
          <reference field="5" count="1">
            <x v="1"/>
          </reference>
        </references>
      </pivotArea>
    </format>
    <format dxfId="1769">
      <pivotArea dataOnly="0" labelOnly="1" outline="0" fieldPosition="0">
        <references count="5">
          <reference field="1" count="1" selected="0">
            <x v="1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5"/>
          </reference>
          <reference field="5" count="1">
            <x v="2"/>
          </reference>
        </references>
      </pivotArea>
    </format>
    <format dxfId="1768">
      <pivotArea dataOnly="0" labelOnly="1" outline="0" fieldPosition="0">
        <references count="5">
          <reference field="1" count="1" selected="0">
            <x v="11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7"/>
          </reference>
          <reference field="5" count="1">
            <x v="6"/>
          </reference>
        </references>
      </pivotArea>
    </format>
    <format dxfId="1767">
      <pivotArea dataOnly="0" labelOnly="1" outline="0" fieldPosition="0">
        <references count="5">
          <reference field="1" count="1" selected="0">
            <x v="11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3"/>
          </reference>
          <reference field="5" count="1">
            <x v="8"/>
          </reference>
        </references>
      </pivotArea>
    </format>
    <format dxfId="1766">
      <pivotArea dataOnly="0" labelOnly="1" outline="0" fieldPosition="0">
        <references count="5">
          <reference field="1" count="1" selected="0">
            <x v="11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1"/>
          </reference>
          <reference field="5" count="1">
            <x v="2"/>
          </reference>
        </references>
      </pivotArea>
    </format>
    <format dxfId="1765">
      <pivotArea dataOnly="0" labelOnly="1" outline="0" fieldPosition="0">
        <references count="5">
          <reference field="1" count="1" selected="0">
            <x v="12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4"/>
          </reference>
          <reference field="5" count="1">
            <x v="1"/>
          </reference>
        </references>
      </pivotArea>
    </format>
    <format dxfId="1764">
      <pivotArea dataOnly="0" labelOnly="1" outline="0" fieldPosition="0">
        <references count="5">
          <reference field="1" count="1" selected="0">
            <x v="12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4"/>
          </reference>
          <reference field="5" count="1">
            <x v="3"/>
          </reference>
        </references>
      </pivotArea>
    </format>
    <format dxfId="1763">
      <pivotArea dataOnly="0" labelOnly="1" outline="0" fieldPosition="0">
        <references count="5">
          <reference field="1" count="1" selected="0">
            <x v="12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7"/>
          </reference>
          <reference field="5" count="1">
            <x v="8"/>
          </reference>
        </references>
      </pivotArea>
    </format>
    <format dxfId="1762">
      <pivotArea dataOnly="0" labelOnly="1" outline="0" fieldPosition="0">
        <references count="5">
          <reference field="1" count="1" selected="0">
            <x v="13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7"/>
          </reference>
          <reference field="5" count="1">
            <x v="1"/>
          </reference>
        </references>
      </pivotArea>
    </format>
    <format dxfId="1761">
      <pivotArea dataOnly="0" labelOnly="1" outline="0" fieldPosition="0">
        <references count="5">
          <reference field="1" count="1" selected="0">
            <x v="13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4"/>
          </reference>
          <reference field="5" count="1">
            <x v="3"/>
          </reference>
        </references>
      </pivotArea>
    </format>
    <format dxfId="1760">
      <pivotArea dataOnly="0" labelOnly="1" outline="0" fieldPosition="0">
        <references count="5">
          <reference field="1" count="1" selected="0">
            <x v="13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>
            <x v="4"/>
          </reference>
        </references>
      </pivotArea>
    </format>
    <format dxfId="1759">
      <pivotArea dataOnly="0" labelOnly="1" outline="0" fieldPosition="0">
        <references count="5">
          <reference field="1" count="1" selected="0">
            <x v="13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>
            <x v="8"/>
          </reference>
        </references>
      </pivotArea>
    </format>
    <format dxfId="1758">
      <pivotArea dataOnly="0" labelOnly="1" outline="0" fieldPosition="0">
        <references count="5">
          <reference field="1" count="1" selected="0">
            <x v="13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1"/>
          </reference>
        </references>
      </pivotArea>
    </format>
    <format dxfId="1757">
      <pivotArea dataOnly="0" labelOnly="1" outline="0" fieldPosition="0">
        <references count="5">
          <reference field="1" count="1" selected="0">
            <x v="13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7"/>
          </reference>
          <reference field="5" count="1">
            <x v="6"/>
          </reference>
        </references>
      </pivotArea>
    </format>
    <format dxfId="1756">
      <pivotArea dataOnly="0" labelOnly="1" outline="0" fieldPosition="0">
        <references count="5">
          <reference field="1" count="1" selected="0">
            <x v="13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>
            <x v="3"/>
          </reference>
        </references>
      </pivotArea>
    </format>
    <format dxfId="1755">
      <pivotArea dataOnly="0" labelOnly="1" outline="0" fieldPosition="0">
        <references count="5">
          <reference field="1" count="1" selected="0">
            <x v="14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6"/>
          </reference>
          <reference field="5" count="1">
            <x v="2"/>
          </reference>
        </references>
      </pivotArea>
    </format>
    <format dxfId="1754">
      <pivotArea dataOnly="0" labelOnly="1" outline="0" fieldPosition="0">
        <references count="5">
          <reference field="1" count="1" selected="0">
            <x v="14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4"/>
          </reference>
          <reference field="5" count="1">
            <x v="3"/>
          </reference>
        </references>
      </pivotArea>
    </format>
    <format dxfId="1753">
      <pivotArea dataOnly="0" labelOnly="1" outline="0" fieldPosition="0">
        <references count="5">
          <reference field="1" count="1" selected="0">
            <x v="14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2"/>
          </reference>
          <reference field="5" count="1">
            <x v="1"/>
          </reference>
        </references>
      </pivotArea>
    </format>
    <format dxfId="1752">
      <pivotArea dataOnly="0" labelOnly="1" outline="0" fieldPosition="0">
        <references count="5">
          <reference field="1" count="1" selected="0">
            <x v="14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>
            <x v="2"/>
          </reference>
        </references>
      </pivotArea>
    </format>
    <format dxfId="1751">
      <pivotArea dataOnly="0" labelOnly="1" outline="0" fieldPosition="0">
        <references count="5">
          <reference field="1" count="1" selected="0">
            <x v="14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5"/>
          </reference>
          <reference field="5" count="1">
            <x v="8"/>
          </reference>
        </references>
      </pivotArea>
    </format>
    <format dxfId="1750">
      <pivotArea dataOnly="0" labelOnly="1" outline="0" fieldPosition="0">
        <references count="5">
          <reference field="1" count="1" selected="0">
            <x v="14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8"/>
          </reference>
          <reference field="5" count="1">
            <x v="6"/>
          </reference>
        </references>
      </pivotArea>
    </format>
    <format dxfId="1749">
      <pivotArea dataOnly="0" labelOnly="1" outline="0" fieldPosition="0">
        <references count="5">
          <reference field="1" count="1" selected="0">
            <x v="14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3"/>
          </reference>
          <reference field="5" count="1">
            <x v="4"/>
          </reference>
        </references>
      </pivotArea>
    </format>
    <format dxfId="1748">
      <pivotArea dataOnly="0" labelOnly="1" outline="0" fieldPosition="0">
        <references count="5">
          <reference field="1" count="1" selected="0">
            <x v="149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4"/>
          </reference>
          <reference field="5" count="1">
            <x v="9"/>
          </reference>
        </references>
      </pivotArea>
    </format>
    <format dxfId="1747">
      <pivotArea dataOnly="0" labelOnly="1" outline="0" fieldPosition="0">
        <references count="5">
          <reference field="1" count="1" selected="0">
            <x v="15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9"/>
          </reference>
          <reference field="5" count="1">
            <x v="1"/>
          </reference>
        </references>
      </pivotArea>
    </format>
    <format dxfId="1746">
      <pivotArea dataOnly="0" labelOnly="1" outline="0" fieldPosition="0">
        <references count="5">
          <reference field="1" count="1" selected="0">
            <x v="1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5"/>
          </reference>
          <reference field="5" count="1">
            <x v="2"/>
          </reference>
        </references>
      </pivotArea>
    </format>
    <format dxfId="1745">
      <pivotArea dataOnly="0" labelOnly="1" outline="0" fieldPosition="0">
        <references count="5">
          <reference field="1" count="1" selected="0">
            <x v="15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0"/>
          </reference>
          <reference field="5" count="1">
            <x v="3"/>
          </reference>
        </references>
      </pivotArea>
    </format>
    <format dxfId="1744">
      <pivotArea dataOnly="0" labelOnly="1" outline="0" fieldPosition="0">
        <references count="5">
          <reference field="1" count="1" selected="0">
            <x v="15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9"/>
          </reference>
          <reference field="5" count="1">
            <x v="6"/>
          </reference>
        </references>
      </pivotArea>
    </format>
    <format dxfId="1743">
      <pivotArea dataOnly="0" labelOnly="1" outline="0" fieldPosition="0">
        <references count="5">
          <reference field="1" count="1" selected="0">
            <x v="15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6"/>
          </reference>
          <reference field="5" count="1">
            <x v="9"/>
          </reference>
        </references>
      </pivotArea>
    </format>
    <format dxfId="1742">
      <pivotArea dataOnly="0" labelOnly="1" outline="0" fieldPosition="0">
        <references count="5">
          <reference field="1" count="1" selected="0">
            <x v="15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1"/>
          </reference>
          <reference field="5" count="1">
            <x v="7"/>
          </reference>
        </references>
      </pivotArea>
    </format>
    <format dxfId="1741">
      <pivotArea dataOnly="0" labelOnly="1" outline="0" fieldPosition="0">
        <references count="5">
          <reference field="1" count="1" selected="0">
            <x v="15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9"/>
          </reference>
          <reference field="5" count="1">
            <x v="4"/>
          </reference>
        </references>
      </pivotArea>
    </format>
    <format dxfId="1740">
      <pivotArea dataOnly="0" labelOnly="1" outline="0" fieldPosition="0">
        <references count="5">
          <reference field="1" count="1" selected="0">
            <x v="15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>
            <x v="7"/>
          </reference>
        </references>
      </pivotArea>
    </format>
    <format dxfId="1739">
      <pivotArea dataOnly="0" labelOnly="1" outline="0" fieldPosition="0">
        <references count="5">
          <reference field="1" count="1" selected="0">
            <x v="15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9"/>
          </reference>
          <reference field="5" count="1">
            <x v="0"/>
          </reference>
        </references>
      </pivotArea>
    </format>
    <format dxfId="1738">
      <pivotArea dataOnly="0" labelOnly="1" outline="0" fieldPosition="0">
        <references count="5">
          <reference field="1" count="1" selected="0">
            <x v="16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>
            <x v="7"/>
          </reference>
        </references>
      </pivotArea>
    </format>
    <format dxfId="1737">
      <pivotArea dataOnly="0" labelOnly="1" outline="0" fieldPosition="0">
        <references count="5">
          <reference field="1" count="1" selected="0">
            <x v="16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3"/>
          </reference>
          <reference field="5" count="1">
            <x v="10"/>
          </reference>
        </references>
      </pivotArea>
    </format>
    <format dxfId="1736">
      <pivotArea dataOnly="0" labelOnly="1" outline="0" fieldPosition="0">
        <references count="5">
          <reference field="1" count="1" selected="0">
            <x v="16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>
            <x v="1"/>
          </reference>
        </references>
      </pivotArea>
    </format>
    <format dxfId="1735">
      <pivotArea dataOnly="0" labelOnly="1" outline="0" fieldPosition="0">
        <references count="5">
          <reference field="1" count="1" selected="0">
            <x v="1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2"/>
          </reference>
          <reference field="5" count="1">
            <x v="6"/>
          </reference>
        </references>
      </pivotArea>
    </format>
    <format dxfId="1734">
      <pivotArea dataOnly="0" labelOnly="1" outline="0" fieldPosition="0">
        <references count="5">
          <reference field="1" count="1" selected="0">
            <x v="17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>
            <x v="9"/>
          </reference>
        </references>
      </pivotArea>
    </format>
    <format dxfId="1733">
      <pivotArea dataOnly="0" labelOnly="1" outline="0" fieldPosition="0">
        <references count="5">
          <reference field="1" count="1" selected="0">
            <x v="17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3"/>
          </reference>
          <reference field="5" count="1">
            <x v="6"/>
          </reference>
        </references>
      </pivotArea>
    </format>
    <format dxfId="1732">
      <pivotArea dataOnly="0" labelOnly="1" outline="0" fieldPosition="0">
        <references count="5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>
            <x v="4"/>
          </reference>
        </references>
      </pivotArea>
    </format>
    <format dxfId="1731">
      <pivotArea dataOnly="0" labelOnly="1" outline="0" fieldPosition="0">
        <references count="5">
          <reference field="1" count="1" selected="0">
            <x v="17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>
            <x v="2"/>
          </reference>
        </references>
      </pivotArea>
    </format>
    <format dxfId="1730">
      <pivotArea dataOnly="0" labelOnly="1" outline="0" fieldPosition="0">
        <references count="5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  <reference field="5" count="1">
            <x v="5"/>
          </reference>
        </references>
      </pivotArea>
    </format>
    <format dxfId="1729">
      <pivotArea dataOnly="0" labelOnly="1" outline="0" fieldPosition="0">
        <references count="5">
          <reference field="1" count="1" selected="0">
            <x v="17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>
            <x v="9"/>
          </reference>
        </references>
      </pivotArea>
    </format>
    <format dxfId="1728">
      <pivotArea dataOnly="0" labelOnly="1" outline="0" fieldPosition="0">
        <references count="5">
          <reference field="1" count="1" selected="0">
            <x v="17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7"/>
          </reference>
          <reference field="5" count="1">
            <x v="8"/>
          </reference>
        </references>
      </pivotArea>
    </format>
    <format dxfId="1727">
      <pivotArea dataOnly="0" labelOnly="1" outline="0" fieldPosition="0">
        <references count="5">
          <reference field="1" count="1" selected="0">
            <x v="17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>
            <x v="4"/>
          </reference>
        </references>
      </pivotArea>
    </format>
    <format dxfId="1726">
      <pivotArea dataOnly="0" labelOnly="1" outline="0" fieldPosition="0">
        <references count="5">
          <reference field="1" count="1" selected="0">
            <x v="18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4"/>
          </reference>
          <reference field="5" count="1">
            <x v="1"/>
          </reference>
        </references>
      </pivotArea>
    </format>
    <format dxfId="1725">
      <pivotArea dataOnly="0" labelOnly="1" outline="0" fieldPosition="0">
        <references count="5">
          <reference field="1" count="1" selected="0">
            <x v="18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7"/>
          </reference>
          <reference field="5" count="1">
            <x v="5"/>
          </reference>
        </references>
      </pivotArea>
    </format>
    <format dxfId="1724">
      <pivotArea dataOnly="0" labelOnly="1" outline="0" fieldPosition="0">
        <references count="5">
          <reference field="1" count="1" selected="0">
            <x v="18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2"/>
          </reference>
          <reference field="5" count="1">
            <x v="10"/>
          </reference>
        </references>
      </pivotArea>
    </format>
    <format dxfId="1723">
      <pivotArea dataOnly="0" labelOnly="1" outline="0" fieldPosition="0">
        <references count="5">
          <reference field="1" count="1" selected="0">
            <x v="18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9"/>
          </reference>
          <reference field="5" count="1">
            <x v="9"/>
          </reference>
        </references>
      </pivotArea>
    </format>
    <format dxfId="1722">
      <pivotArea dataOnly="0" labelOnly="1" outline="0" fieldPosition="0">
        <references count="5">
          <reference field="1" count="1" selected="0">
            <x v="18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  <reference field="5" count="1">
            <x v="1"/>
          </reference>
        </references>
      </pivotArea>
    </format>
    <format dxfId="1721">
      <pivotArea dataOnly="0" labelOnly="1" outline="0" fieldPosition="0">
        <references count="5">
          <reference field="1" count="1" selected="0">
            <x v="18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4"/>
          </reference>
          <reference field="5" count="1">
            <x v="8"/>
          </reference>
        </references>
      </pivotArea>
    </format>
    <format dxfId="1720">
      <pivotArea dataOnly="0" labelOnly="1" outline="0" fieldPosition="0">
        <references count="5">
          <reference field="1" count="1" selected="0">
            <x v="19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0"/>
          </reference>
          <reference field="5" count="1">
            <x v="6"/>
          </reference>
        </references>
      </pivotArea>
    </format>
    <format dxfId="1719">
      <pivotArea dataOnly="0" labelOnly="1" outline="0" fieldPosition="0">
        <references count="5">
          <reference field="1" count="1" selected="0">
            <x v="19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>
            <x v="5"/>
          </reference>
        </references>
      </pivotArea>
    </format>
    <format dxfId="1718">
      <pivotArea dataOnly="0" labelOnly="1" outline="0" fieldPosition="0">
        <references count="5">
          <reference field="1" count="1" selected="0">
            <x v="19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2"/>
          </reference>
        </references>
      </pivotArea>
    </format>
    <format dxfId="1717">
      <pivotArea dataOnly="0" labelOnly="1" outline="0" fieldPosition="0">
        <references count="5">
          <reference field="1" count="1" selected="0">
            <x v="19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>
            <x v="4"/>
          </reference>
        </references>
      </pivotArea>
    </format>
    <format dxfId="1716">
      <pivotArea dataOnly="0" labelOnly="1" outline="0" fieldPosition="0">
        <references count="5">
          <reference field="1" count="1" selected="0">
            <x v="19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>
            <x v="6"/>
          </reference>
        </references>
      </pivotArea>
    </format>
    <format dxfId="1715">
      <pivotArea dataOnly="0" labelOnly="1" outline="0" fieldPosition="0">
        <references count="5">
          <reference field="1" count="1" selected="0">
            <x v="19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5"/>
          </reference>
          <reference field="5" count="1">
            <x v="2"/>
          </reference>
        </references>
      </pivotArea>
    </format>
    <format dxfId="1714">
      <pivotArea dataOnly="0" labelOnly="1" outline="0" fieldPosition="0">
        <references count="5">
          <reference field="1" count="1" selected="0">
            <x v="20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1"/>
          </reference>
          <reference field="5" count="1">
            <x v="1"/>
          </reference>
        </references>
      </pivotArea>
    </format>
    <format dxfId="1713">
      <pivotArea dataOnly="0" labelOnly="1" outline="0" fieldPosition="0">
        <references count="5">
          <reference field="1" count="1" selected="0">
            <x v="20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>
            <x v="2"/>
          </reference>
        </references>
      </pivotArea>
    </format>
    <format dxfId="1712">
      <pivotArea dataOnly="0" labelOnly="1" outline="0" fieldPosition="0">
        <references count="5">
          <reference field="1" count="1" selected="0">
            <x v="20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>
            <x v="8"/>
          </reference>
        </references>
      </pivotArea>
    </format>
    <format dxfId="1711">
      <pivotArea dataOnly="0" labelOnly="1" outline="0" fieldPosition="0">
        <references count="5">
          <reference field="1" count="1" selected="0">
            <x v="20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>
            <x v="2"/>
          </reference>
        </references>
      </pivotArea>
    </format>
    <format dxfId="1710">
      <pivotArea dataOnly="0" labelOnly="1" outline="0" fieldPosition="0">
        <references count="5">
          <reference field="1" count="1" selected="0">
            <x v="20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>
            <x v="7"/>
          </reference>
        </references>
      </pivotArea>
    </format>
    <format dxfId="1709">
      <pivotArea dataOnly="0" labelOnly="1" outline="0" fieldPosition="0">
        <references count="5">
          <reference field="1" count="1" selected="0">
            <x v="20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8"/>
          </reference>
          <reference field="5" count="1">
            <x v="1"/>
          </reference>
        </references>
      </pivotArea>
    </format>
    <format dxfId="1708">
      <pivotArea dataOnly="0" labelOnly="1" outline="0" fieldPosition="0">
        <references count="5">
          <reference field="1" count="1" selected="0">
            <x v="20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>
            <x v="6"/>
          </reference>
        </references>
      </pivotArea>
    </format>
    <format dxfId="1707">
      <pivotArea dataOnly="0" labelOnly="1" outline="0" fieldPosition="0">
        <references count="5">
          <reference field="1" count="1" selected="0">
            <x v="20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>
            <x v="9"/>
          </reference>
        </references>
      </pivotArea>
    </format>
    <format dxfId="1706">
      <pivotArea dataOnly="0" labelOnly="1" outline="0" fieldPosition="0">
        <references count="5">
          <reference field="1" count="1" selected="0">
            <x v="20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9"/>
          </reference>
          <reference field="5" count="1">
            <x v="2"/>
          </reference>
        </references>
      </pivotArea>
    </format>
    <format dxfId="1705">
      <pivotArea dataOnly="0" labelOnly="1" outline="0" fieldPosition="0">
        <references count="5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7"/>
          </reference>
          <reference field="5" count="1">
            <x v="8"/>
          </reference>
        </references>
      </pivotArea>
    </format>
    <format dxfId="1704">
      <pivotArea dataOnly="0" labelOnly="1" outline="0" fieldPosition="0">
        <references count="5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>
            <x v="2"/>
          </reference>
        </references>
      </pivotArea>
    </format>
    <format dxfId="1703">
      <pivotArea dataOnly="0" labelOnly="1" outline="0" fieldPosition="0">
        <references count="5">
          <reference field="1" count="1" selected="0">
            <x v="20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>
            <x v="6"/>
          </reference>
        </references>
      </pivotArea>
    </format>
    <format dxfId="1702">
      <pivotArea dataOnly="0" labelOnly="1" outline="0" fieldPosition="0">
        <references count="5">
          <reference field="1" count="1" selected="0">
            <x v="21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>
            <x v="4"/>
          </reference>
        </references>
      </pivotArea>
    </format>
    <format dxfId="1701">
      <pivotArea dataOnly="0" labelOnly="1" outline="0" fieldPosition="0">
        <references count="5">
          <reference field="1" count="1" selected="0">
            <x v="2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0"/>
          </reference>
          <reference field="5" count="1">
            <x v="5"/>
          </reference>
        </references>
      </pivotArea>
    </format>
    <format dxfId="1700">
      <pivotArea dataOnly="0" labelOnly="1" outline="0" fieldPosition="0">
        <references count="5">
          <reference field="1" count="1" selected="0">
            <x v="21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2"/>
          </reference>
          <reference field="5" count="1">
            <x v="0"/>
          </reference>
        </references>
      </pivotArea>
    </format>
    <format dxfId="1699">
      <pivotArea dataOnly="0" labelOnly="1" outline="0" fieldPosition="0">
        <references count="5">
          <reference field="1" count="1" selected="0">
            <x v="21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>
            <x v="3"/>
          </reference>
        </references>
      </pivotArea>
    </format>
    <format dxfId="1698">
      <pivotArea dataOnly="0" labelOnly="1" outline="0" fieldPosition="0">
        <references count="5">
          <reference field="1" count="1" selected="0">
            <x v="21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>
            <x v="2"/>
          </reference>
        </references>
      </pivotArea>
    </format>
    <format dxfId="1697">
      <pivotArea dataOnly="0" labelOnly="1" outline="0" fieldPosition="0">
        <references count="5">
          <reference field="1" count="1" selected="0">
            <x v="21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7"/>
          </reference>
          <reference field="5" count="1">
            <x v="7"/>
          </reference>
        </references>
      </pivotArea>
    </format>
    <format dxfId="1696">
      <pivotArea dataOnly="0" labelOnly="1" outline="0" fieldPosition="0">
        <references count="5">
          <reference field="1" count="1" selected="0">
            <x v="22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4"/>
          </reference>
          <reference field="5" count="1">
            <x v="5"/>
          </reference>
        </references>
      </pivotArea>
    </format>
    <format dxfId="1695">
      <pivotArea dataOnly="0" labelOnly="1" outline="0" fieldPosition="0">
        <references count="5">
          <reference field="1" count="1" selected="0">
            <x v="22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1"/>
          </reference>
          <reference field="5" count="1">
            <x v="9"/>
          </reference>
        </references>
      </pivotArea>
    </format>
    <format dxfId="1694">
      <pivotArea dataOnly="0" labelOnly="1" outline="0" fieldPosition="0">
        <references count="5">
          <reference field="1" count="1" selected="0">
            <x v="22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>
            <x v="5"/>
          </reference>
        </references>
      </pivotArea>
    </format>
    <format dxfId="1693">
      <pivotArea dataOnly="0" labelOnly="1" outline="0" fieldPosition="0">
        <references count="5">
          <reference field="1" count="1" selected="0">
            <x v="22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4"/>
          </reference>
          <reference field="5" count="1">
            <x v="9"/>
          </reference>
        </references>
      </pivotArea>
    </format>
    <format dxfId="1692">
      <pivotArea dataOnly="0" labelOnly="1" outline="0" fieldPosition="0">
        <references count="5">
          <reference field="1" count="1" selected="0">
            <x v="23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1"/>
          </reference>
          <reference field="5" count="1">
            <x v="4"/>
          </reference>
        </references>
      </pivotArea>
    </format>
    <format dxfId="1691">
      <pivotArea dataOnly="0" labelOnly="1" outline="0" fieldPosition="0">
        <references count="5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>
            <x v="3"/>
          </reference>
        </references>
      </pivotArea>
    </format>
    <format dxfId="1690">
      <pivotArea dataOnly="0" labelOnly="1" outline="0" fieldPosition="0">
        <references count="5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  <reference field="5" count="1">
            <x v="1"/>
          </reference>
        </references>
      </pivotArea>
    </format>
    <format dxfId="1689">
      <pivotArea dataOnly="0" labelOnly="1" outline="0" fieldPosition="0">
        <references count="5">
          <reference field="1" count="1" selected="0">
            <x v="23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7"/>
          </reference>
        </references>
      </pivotArea>
    </format>
    <format dxfId="1688">
      <pivotArea dataOnly="0" labelOnly="1" outline="0" fieldPosition="0">
        <references count="5">
          <reference field="1" count="1" selected="0">
            <x v="24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>
            <x v="2"/>
          </reference>
        </references>
      </pivotArea>
    </format>
    <format dxfId="1687">
      <pivotArea dataOnly="0" labelOnly="1" outline="0" fieldPosition="0">
        <references count="5">
          <reference field="1" count="1" selected="0">
            <x v="24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1"/>
          </reference>
          <reference field="5" count="1">
            <x v="7"/>
          </reference>
        </references>
      </pivotArea>
    </format>
    <format dxfId="1686">
      <pivotArea dataOnly="0" labelOnly="1" outline="0" fieldPosition="0">
        <references count="5">
          <reference field="1" count="1" selected="0">
            <x v="24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9"/>
          </reference>
          <reference field="5" count="1">
            <x v="1"/>
          </reference>
        </references>
      </pivotArea>
    </format>
    <format dxfId="1685">
      <pivotArea dataOnly="0" labelOnly="1" outline="0" fieldPosition="0">
        <references count="5">
          <reference field="1" count="1" selected="0">
            <x v="2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>
            <x v="5"/>
          </reference>
        </references>
      </pivotArea>
    </format>
    <format dxfId="1684">
      <pivotArea dataOnly="0" labelOnly="1" outline="0" fieldPosition="0">
        <references count="5">
          <reference field="1" count="1" selected="0">
            <x v="2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4"/>
          </reference>
          <reference field="5" count="1">
            <x v="8"/>
          </reference>
        </references>
      </pivotArea>
    </format>
    <format dxfId="1683">
      <pivotArea dataOnly="0" labelOnly="1" outline="0" fieldPosition="0">
        <references count="5">
          <reference field="1" count="1" selected="0">
            <x v="24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>
            <x v="10"/>
          </reference>
        </references>
      </pivotArea>
    </format>
    <format dxfId="1682">
      <pivotArea dataOnly="0" labelOnly="1" outline="0" fieldPosition="0">
        <references count="5">
          <reference field="1" count="1" selected="0">
            <x v="25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3"/>
          </reference>
          <reference field="5" count="1">
            <x v="9"/>
          </reference>
        </references>
      </pivotArea>
    </format>
    <format dxfId="1681">
      <pivotArea dataOnly="0" labelOnly="1" outline="0" fieldPosition="0">
        <references count="5">
          <reference field="1" count="1" selected="0">
            <x v="25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4"/>
          </reference>
          <reference field="5" count="1">
            <x v="0"/>
          </reference>
        </references>
      </pivotArea>
    </format>
    <format dxfId="1680">
      <pivotArea dataOnly="0" labelOnly="1" outline="0" fieldPosition="0">
        <references count="5">
          <reference field="1" count="1" selected="0">
            <x v="25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>
            <x v="3"/>
          </reference>
        </references>
      </pivotArea>
    </format>
    <format dxfId="1679">
      <pivotArea dataOnly="0" labelOnly="1" outline="0" fieldPosition="0">
        <references count="5">
          <reference field="1" count="1" selected="0">
            <x v="25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4"/>
          </reference>
          <reference field="5" count="1">
            <x v="0"/>
          </reference>
        </references>
      </pivotArea>
    </format>
    <format dxfId="1678">
      <pivotArea dataOnly="0" labelOnly="1" outline="0" fieldPosition="0">
        <references count="5">
          <reference field="1" count="1" selected="0">
            <x v="25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>
            <x v="1"/>
          </reference>
        </references>
      </pivotArea>
    </format>
    <format dxfId="1677">
      <pivotArea dataOnly="0" labelOnly="1" outline="0" fieldPosition="0">
        <references count="5">
          <reference field="1" count="1" selected="0">
            <x v="25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8"/>
          </reference>
          <reference field="5" count="1">
            <x v="8"/>
          </reference>
        </references>
      </pivotArea>
    </format>
    <format dxfId="1676">
      <pivotArea dataOnly="0" labelOnly="1" outline="0" fieldPosition="0">
        <references count="5">
          <reference field="1" count="1" selected="0">
            <x v="26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>
            <x v="2"/>
          </reference>
        </references>
      </pivotArea>
    </format>
    <format dxfId="1675">
      <pivotArea dataOnly="0" labelOnly="1" outline="0" fieldPosition="0">
        <references count="5">
          <reference field="1" count="1" selected="0">
            <x v="26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2"/>
          </reference>
          <reference field="5" count="1">
            <x v="9"/>
          </reference>
        </references>
      </pivotArea>
    </format>
    <format dxfId="1674">
      <pivotArea dataOnly="0" labelOnly="1" outline="0" fieldPosition="0">
        <references count="5">
          <reference field="1" count="1" selected="0">
            <x v="26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3"/>
          </reference>
          <reference field="5" count="1">
            <x v="6"/>
          </reference>
        </references>
      </pivotArea>
    </format>
    <format dxfId="1673">
      <pivotArea dataOnly="0" labelOnly="1" outline="0" fieldPosition="0">
        <references count="5">
          <reference field="1" count="1" selected="0">
            <x v="26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7"/>
          </reference>
          <reference field="5" count="1">
            <x v="3"/>
          </reference>
        </references>
      </pivotArea>
    </format>
    <format dxfId="1672">
      <pivotArea dataOnly="0" labelOnly="1" outline="0" fieldPosition="0">
        <references count="5">
          <reference field="1" count="1" selected="0">
            <x v="2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>
            <x v="9"/>
          </reference>
        </references>
      </pivotArea>
    </format>
    <format dxfId="1671">
      <pivotArea dataOnly="0" labelOnly="1" outline="0" fieldPosition="0">
        <references count="5">
          <reference field="1" count="1" selected="0">
            <x v="2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1"/>
          </reference>
          <reference field="5" count="1">
            <x v="2"/>
          </reference>
        </references>
      </pivotArea>
    </format>
    <format dxfId="1670">
      <pivotArea dataOnly="0" labelOnly="1" outline="0" fieldPosition="0">
        <references count="5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>
            <x v="7"/>
          </reference>
        </references>
      </pivotArea>
    </format>
    <format dxfId="1669">
      <pivotArea dataOnly="0" labelOnly="1" outline="0" fieldPosition="0">
        <references count="5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7"/>
          </reference>
          <reference field="5" count="1">
            <x v="8"/>
          </reference>
        </references>
      </pivotArea>
    </format>
    <format dxfId="1668">
      <pivotArea dataOnly="0" labelOnly="1" outline="0" fieldPosition="0">
        <references count="5">
          <reference field="1" count="1" selected="0">
            <x v="27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>
            <x v="2"/>
          </reference>
        </references>
      </pivotArea>
    </format>
    <format dxfId="1667">
      <pivotArea dataOnly="0" labelOnly="1" outline="0" fieldPosition="0">
        <references count="5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666">
      <pivotArea dataOnly="0" labelOnly="1" outline="0" fieldPosition="0">
        <references count="5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>
            <x v="10"/>
          </reference>
        </references>
      </pivotArea>
    </format>
    <format dxfId="1665">
      <pivotArea dataOnly="0" labelOnly="1" outline="0" fieldPosition="0">
        <references count="5">
          <reference field="1" count="1" selected="0">
            <x v="27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1"/>
          </reference>
          <reference field="5" count="1">
            <x v="7"/>
          </reference>
        </references>
      </pivotArea>
    </format>
    <format dxfId="1664">
      <pivotArea dataOnly="0" labelOnly="1" outline="0" fieldPosition="0">
        <references count="5">
          <reference field="1" count="1" selected="0">
            <x v="27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3"/>
          </reference>
          <reference field="5" count="1">
            <x v="6"/>
          </reference>
        </references>
      </pivotArea>
    </format>
    <format dxfId="1663">
      <pivotArea dataOnly="0" labelOnly="1" outline="0" fieldPosition="0">
        <references count="5">
          <reference field="1" count="1" selected="0">
            <x v="27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3"/>
          </reference>
          <reference field="5" count="1">
            <x v="1"/>
          </reference>
        </references>
      </pivotArea>
    </format>
    <format dxfId="1662">
      <pivotArea dataOnly="0" labelOnly="1" outline="0" fieldPosition="0">
        <references count="5">
          <reference field="1" count="1" selected="0">
            <x v="28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7"/>
          </reference>
          <reference field="5" count="1">
            <x v="9"/>
          </reference>
        </references>
      </pivotArea>
    </format>
    <format dxfId="1661">
      <pivotArea dataOnly="0" labelOnly="1" outline="0" fieldPosition="0">
        <references count="5">
          <reference field="1" count="1" selected="0">
            <x v="28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>
            <x v="5"/>
          </reference>
        </references>
      </pivotArea>
    </format>
    <format dxfId="1660">
      <pivotArea dataOnly="0" labelOnly="1" outline="0" fieldPosition="0">
        <references count="5">
          <reference field="1" count="1" selected="0">
            <x v="28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3"/>
          </reference>
        </references>
      </pivotArea>
    </format>
    <format dxfId="1659">
      <pivotArea dataOnly="0" labelOnly="1" outline="0" fieldPosition="0">
        <references count="5">
          <reference field="1" count="1" selected="0">
            <x v="28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3"/>
          </reference>
          <reference field="5" count="1">
            <x v="2"/>
          </reference>
        </references>
      </pivotArea>
    </format>
    <format dxfId="1658">
      <pivotArea dataOnly="0" labelOnly="1" outline="0" fieldPosition="0">
        <references count="5">
          <reference field="1" count="1" selected="0">
            <x v="28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1"/>
          </reference>
          <reference field="5" count="1">
            <x v="5"/>
          </reference>
        </references>
      </pivotArea>
    </format>
    <format dxfId="1657">
      <pivotArea dataOnly="0" labelOnly="1" outline="0" fieldPosition="0">
        <references count="5">
          <reference field="1" count="1" selected="0">
            <x v="2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8"/>
          </reference>
          <reference field="5" count="1">
            <x v="3"/>
          </reference>
        </references>
      </pivotArea>
    </format>
    <format dxfId="1656">
      <pivotArea dataOnly="0" labelOnly="1" outline="0" fieldPosition="0">
        <references count="5">
          <reference field="1" count="1" selected="0">
            <x v="29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>
            <x v="2"/>
          </reference>
        </references>
      </pivotArea>
    </format>
    <format dxfId="1655">
      <pivotArea dataOnly="0" labelOnly="1" outline="0" fieldPosition="0">
        <references count="5">
          <reference field="1" count="1" selected="0">
            <x v="29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6"/>
          </reference>
        </references>
      </pivotArea>
    </format>
    <format dxfId="1654">
      <pivotArea dataOnly="0" labelOnly="1" outline="0" fieldPosition="0">
        <references count="5">
          <reference field="1" count="1" selected="0">
            <x v="29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>
            <x v="5"/>
          </reference>
        </references>
      </pivotArea>
    </format>
    <format dxfId="1653">
      <pivotArea dataOnly="0" labelOnly="1" outline="0" fieldPosition="0">
        <references count="5">
          <reference field="1" count="1" selected="0">
            <x v="30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5"/>
          </reference>
          <reference field="5" count="1">
            <x v="8"/>
          </reference>
        </references>
      </pivotArea>
    </format>
    <format dxfId="1652">
      <pivotArea dataOnly="0" labelOnly="1" outline="0" fieldPosition="0">
        <references count="5">
          <reference field="1" count="1" selected="0">
            <x v="3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>
            <x v="2"/>
          </reference>
        </references>
      </pivotArea>
    </format>
    <format dxfId="1651">
      <pivotArea dataOnly="0" labelOnly="1" outline="0" fieldPosition="0">
        <references count="5">
          <reference field="1" count="1" selected="0">
            <x v="31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9"/>
          </reference>
          <reference field="5" count="1">
            <x v="9"/>
          </reference>
        </references>
      </pivotArea>
    </format>
    <format dxfId="1650">
      <pivotArea dataOnly="0" labelOnly="1" outline="0" fieldPosition="0">
        <references count="5">
          <reference field="1" count="1" selected="0">
            <x v="319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5"/>
          </reference>
          <reference field="5" count="1">
            <x v="2"/>
          </reference>
        </references>
      </pivotArea>
    </format>
    <format dxfId="1649">
      <pivotArea dataOnly="0" labelOnly="1" outline="0" fieldPosition="0">
        <references count="5">
          <reference field="1" count="1" selected="0">
            <x v="32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3"/>
          </reference>
          <reference field="5" count="1">
            <x v="4"/>
          </reference>
        </references>
      </pivotArea>
    </format>
    <format dxfId="1648">
      <pivotArea dataOnly="0" labelOnly="1" outline="0" fieldPosition="0">
        <references count="5">
          <reference field="1" count="1" selected="0">
            <x v="32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>
            <x v="5"/>
          </reference>
        </references>
      </pivotArea>
    </format>
    <format dxfId="1647">
      <pivotArea dataOnly="0" labelOnly="1" outline="0" fieldPosition="0">
        <references count="5">
          <reference field="1" count="1" selected="0">
            <x v="33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>
            <x v="1"/>
          </reference>
        </references>
      </pivotArea>
    </format>
    <format dxfId="1646">
      <pivotArea dataOnly="0" labelOnly="1" outline="0" fieldPosition="0">
        <references count="5">
          <reference field="1" count="1" selected="0">
            <x v="337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1"/>
          </reference>
          <reference field="5" count="1">
            <x v="5"/>
          </reference>
        </references>
      </pivotArea>
    </format>
    <format dxfId="1645">
      <pivotArea dataOnly="0" labelOnly="1" outline="0" fieldPosition="0">
        <references count="5">
          <reference field="1" count="1" selected="0">
            <x v="33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2"/>
          </reference>
          <reference field="5" count="1">
            <x v="9"/>
          </reference>
        </references>
      </pivotArea>
    </format>
    <format dxfId="1644">
      <pivotArea dataOnly="0" labelOnly="1" outline="0" fieldPosition="0">
        <references count="5">
          <reference field="1" count="1" selected="0">
            <x v="34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>
            <x v="2"/>
          </reference>
        </references>
      </pivotArea>
    </format>
    <format dxfId="1643">
      <pivotArea dataOnly="0" labelOnly="1" outline="0" fieldPosition="0">
        <references count="5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>
            <x v="1"/>
          </reference>
        </references>
      </pivotArea>
    </format>
    <format dxfId="1642">
      <pivotArea dataOnly="0" labelOnly="1" outline="0" fieldPosition="0">
        <references count="5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4"/>
          </reference>
          <reference field="5" count="1">
            <x v="6"/>
          </reference>
        </references>
      </pivotArea>
    </format>
    <format dxfId="1641">
      <pivotArea dataOnly="0" labelOnly="1" outline="0" fieldPosition="0">
        <references count="5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6"/>
          </reference>
          <reference field="5" count="1">
            <x v="10"/>
          </reference>
        </references>
      </pivotArea>
    </format>
    <format dxfId="1640">
      <pivotArea dataOnly="0" labelOnly="1" outline="0" fieldPosition="0">
        <references count="5">
          <reference field="1" count="1" selected="0">
            <x v="35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>
            <x v="8"/>
          </reference>
        </references>
      </pivotArea>
    </format>
    <format dxfId="1639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6"/>
          </reference>
          <reference field="6" count="1">
            <x v="0"/>
          </reference>
        </references>
      </pivotArea>
    </format>
    <format dxfId="1638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269"/>
          </reference>
        </references>
      </pivotArea>
    </format>
    <format dxfId="1637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8"/>
          </reference>
          <reference field="6" count="1">
            <x v="327"/>
          </reference>
        </references>
      </pivotArea>
    </format>
    <format dxfId="1636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544"/>
          </reference>
        </references>
      </pivotArea>
    </format>
    <format dxfId="1635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7"/>
          </reference>
          <reference field="5" count="1" selected="0">
            <x v="2"/>
          </reference>
          <reference field="6" count="1">
            <x v="0"/>
          </reference>
        </references>
      </pivotArea>
    </format>
    <format dxfId="1634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5"/>
          </reference>
          <reference field="5" count="1" selected="0">
            <x v="1"/>
          </reference>
          <reference field="6" count="1">
            <x v="31"/>
          </reference>
        </references>
      </pivotArea>
    </format>
    <format dxfId="1633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6"/>
          </reference>
          <reference field="6" count="1">
            <x v="397"/>
          </reference>
        </references>
      </pivotArea>
    </format>
    <format dxfId="1632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4"/>
          </reference>
          <reference field="6" count="1">
            <x v="432"/>
          </reference>
        </references>
      </pivotArea>
    </format>
    <format dxfId="1631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8"/>
          </reference>
          <reference field="6" count="1">
            <x v="331"/>
          </reference>
        </references>
      </pivotArea>
    </format>
    <format dxfId="16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9"/>
          </reference>
          <reference field="5" count="1" selected="0">
            <x v="10"/>
          </reference>
          <reference field="6" count="1">
            <x v="0"/>
          </reference>
        </references>
      </pivotArea>
    </format>
    <format dxfId="1629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0"/>
          </reference>
          <reference field="6" count="1">
            <x v="435"/>
          </reference>
        </references>
      </pivotArea>
    </format>
    <format dxfId="1628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6"/>
          </reference>
          <reference field="6" count="1">
            <x v="0"/>
          </reference>
        </references>
      </pivotArea>
    </format>
    <format dxfId="1627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4"/>
          </reference>
          <reference field="6" count="1">
            <x v="475"/>
          </reference>
        </references>
      </pivotArea>
    </format>
    <format dxfId="1626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9"/>
          </reference>
          <reference field="6" count="1">
            <x v="112"/>
          </reference>
        </references>
      </pivotArea>
    </format>
    <format dxfId="1625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10"/>
          </reference>
          <reference field="6" count="1">
            <x v="396"/>
          </reference>
        </references>
      </pivotArea>
    </format>
    <format dxfId="1624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7"/>
          </reference>
          <reference field="6" count="1">
            <x v="623"/>
          </reference>
        </references>
      </pivotArea>
    </format>
    <format dxfId="1623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4"/>
          </reference>
          <reference field="5" count="1" selected="0">
            <x v="5"/>
          </reference>
          <reference field="6" count="1">
            <x v="227"/>
          </reference>
        </references>
      </pivotArea>
    </format>
    <format dxfId="162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1"/>
          </reference>
          <reference field="6" count="1">
            <x v="0"/>
          </reference>
        </references>
      </pivotArea>
    </format>
    <format dxfId="1621">
      <pivotArea dataOnly="0" labelOnly="1" outline="0" fieldPosition="0">
        <references count="6">
          <reference field="1" count="1" selected="0">
            <x v="4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8"/>
          </reference>
          <reference field="6" count="1">
            <x v="568"/>
          </reference>
        </references>
      </pivotArea>
    </format>
    <format dxfId="1620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7"/>
          </reference>
          <reference field="6" count="1">
            <x v="0"/>
          </reference>
        </references>
      </pivotArea>
    </format>
    <format dxfId="161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1"/>
          </reference>
          <reference field="6" count="1">
            <x v="124"/>
          </reference>
        </references>
      </pivotArea>
    </format>
    <format dxfId="1618">
      <pivotArea dataOnly="0" labelOnly="1" outline="0" fieldPosition="0">
        <references count="6">
          <reference field="1" count="1" selected="0">
            <x v="5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1"/>
          </reference>
          <reference field="6" count="1">
            <x v="183"/>
          </reference>
        </references>
      </pivotArea>
    </format>
    <format dxfId="1617">
      <pivotArea dataOnly="0" labelOnly="1" outline="0" fieldPosition="0">
        <references count="6">
          <reference field="1" count="1" selected="0">
            <x v="5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5"/>
          </reference>
          <reference field="6" count="1">
            <x v="0"/>
          </reference>
        </references>
      </pivotArea>
    </format>
    <format dxfId="1616">
      <pivotArea dataOnly="0" labelOnly="1" outline="0" fieldPosition="0">
        <references count="6">
          <reference field="1" count="1" selected="0">
            <x v="6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0"/>
          </reference>
          <reference field="5" count="1" selected="0">
            <x v="6"/>
          </reference>
          <reference field="6" count="1">
            <x v="564"/>
          </reference>
        </references>
      </pivotArea>
    </format>
    <format dxfId="1615">
      <pivotArea dataOnly="0" labelOnly="1" outline="0" fieldPosition="0">
        <references count="6">
          <reference field="1" count="1" selected="0">
            <x v="6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9"/>
          </reference>
          <reference field="6" count="1">
            <x v="364"/>
          </reference>
        </references>
      </pivotArea>
    </format>
    <format dxfId="1614">
      <pivotArea dataOnly="0" labelOnly="1" outline="0" fieldPosition="0">
        <references count="6">
          <reference field="1" count="1" selected="0">
            <x v="6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2"/>
          </reference>
          <reference field="6" count="1">
            <x v="176"/>
          </reference>
        </references>
      </pivotArea>
    </format>
    <format dxfId="161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8"/>
          </reference>
          <reference field="6" count="1">
            <x v="208"/>
          </reference>
        </references>
      </pivotArea>
    </format>
    <format dxfId="1612">
      <pivotArea dataOnly="0" labelOnly="1" outline="0" fieldPosition="0">
        <references count="6">
          <reference field="1" count="1" selected="0">
            <x v="7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6"/>
          </reference>
          <reference field="5" count="1" selected="0">
            <x v="4"/>
          </reference>
          <reference field="6" count="1">
            <x v="128"/>
          </reference>
        </references>
      </pivotArea>
    </format>
    <format dxfId="1611">
      <pivotArea dataOnly="0" labelOnly="1" outline="0" fieldPosition="0">
        <references count="6">
          <reference field="1" count="1" selected="0">
            <x v="7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0"/>
          </reference>
          <reference field="5" count="1" selected="0">
            <x v="6"/>
          </reference>
          <reference field="6" count="1">
            <x v="0"/>
          </reference>
        </references>
      </pivotArea>
    </format>
    <format dxfId="1610">
      <pivotArea dataOnly="0" labelOnly="1" outline="0" fieldPosition="0">
        <references count="6">
          <reference field="1" count="1" selected="0">
            <x v="7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6"/>
          </reference>
          <reference field="5" count="1" selected="0">
            <x v="1"/>
          </reference>
          <reference field="6" count="1">
            <x v="265"/>
          </reference>
        </references>
      </pivotArea>
    </format>
    <format dxfId="1609">
      <pivotArea dataOnly="0" labelOnly="1" outline="0" fieldPosition="0">
        <references count="6">
          <reference field="1" count="1" selected="0">
            <x v="7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9"/>
          </reference>
          <reference field="6" count="1">
            <x v="0"/>
          </reference>
        </references>
      </pivotArea>
    </format>
    <format dxfId="1608">
      <pivotArea dataOnly="0" labelOnly="1" outline="0" fieldPosition="0">
        <references count="6">
          <reference field="1" count="1" selected="0">
            <x v="7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7"/>
          </reference>
          <reference field="6" count="1">
            <x v="240"/>
          </reference>
        </references>
      </pivotArea>
    </format>
    <format dxfId="1607">
      <pivotArea dataOnly="0" labelOnly="1" outline="0" fieldPosition="0">
        <references count="6">
          <reference field="1" count="1" selected="0">
            <x v="7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9"/>
          </reference>
          <reference field="6" count="1">
            <x v="489"/>
          </reference>
        </references>
      </pivotArea>
    </format>
    <format dxfId="1606">
      <pivotArea dataOnly="0" labelOnly="1" outline="0" fieldPosition="0">
        <references count="6">
          <reference field="1" count="1" selected="0">
            <x v="7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3"/>
          </reference>
          <reference field="6" count="1">
            <x v="278"/>
          </reference>
        </references>
      </pivotArea>
    </format>
    <format dxfId="1605">
      <pivotArea dataOnly="0" labelOnly="1" outline="0" fieldPosition="0">
        <references count="6">
          <reference field="1" count="1" selected="0">
            <x v="8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3"/>
          </reference>
          <reference field="6" count="1">
            <x v="443"/>
          </reference>
        </references>
      </pivotArea>
    </format>
    <format dxfId="1604">
      <pivotArea dataOnly="0" labelOnly="1" outline="0" fieldPosition="0">
        <references count="6">
          <reference field="1" count="1" selected="0">
            <x v="8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1"/>
          </reference>
          <reference field="6" count="1">
            <x v="191"/>
          </reference>
        </references>
      </pivotArea>
    </format>
    <format dxfId="1603">
      <pivotArea dataOnly="0" labelOnly="1" outline="0" fieldPosition="0">
        <references count="6">
          <reference field="1" count="1" selected="0">
            <x v="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8"/>
          </reference>
          <reference field="6" count="1">
            <x v="267"/>
          </reference>
        </references>
      </pivotArea>
    </format>
    <format dxfId="1602">
      <pivotArea dataOnly="0" labelOnly="1" outline="0" fieldPosition="0">
        <references count="6">
          <reference field="1" count="1" selected="0">
            <x v="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3"/>
          </reference>
          <reference field="5" count="1" selected="0">
            <x v="7"/>
          </reference>
          <reference field="6" count="1">
            <x v="386"/>
          </reference>
        </references>
      </pivotArea>
    </format>
    <format dxfId="1601">
      <pivotArea dataOnly="0" labelOnly="1" outline="0" fieldPosition="0">
        <references count="6">
          <reference field="1" count="1" selected="0">
            <x v="8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6"/>
          </reference>
          <reference field="6" count="1">
            <x v="48"/>
          </reference>
        </references>
      </pivotArea>
    </format>
    <format dxfId="1600">
      <pivotArea dataOnly="0" labelOnly="1" outline="0" fieldPosition="0">
        <references count="6">
          <reference field="1" count="1" selected="0">
            <x v="8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2"/>
          </reference>
          <reference field="6" count="1">
            <x v="606"/>
          </reference>
        </references>
      </pivotArea>
    </format>
    <format dxfId="1599">
      <pivotArea dataOnly="0" labelOnly="1" outline="0" fieldPosition="0">
        <references count="6">
          <reference field="1" count="1" selected="0">
            <x v="8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5"/>
          </reference>
          <reference field="5" count="1" selected="0">
            <x v="1"/>
          </reference>
          <reference field="6" count="1">
            <x v="0"/>
          </reference>
        </references>
      </pivotArea>
    </format>
    <format dxfId="1598">
      <pivotArea dataOnly="0" labelOnly="1" outline="0" fieldPosition="0">
        <references count="6">
          <reference field="1" count="1" selected="0">
            <x v="9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3"/>
          </reference>
          <reference field="6" count="1">
            <x v="285"/>
          </reference>
        </references>
      </pivotArea>
    </format>
    <format dxfId="1597">
      <pivotArea dataOnly="0" labelOnly="1" outline="0" fieldPosition="0">
        <references count="6">
          <reference field="1" count="1" selected="0">
            <x v="9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4"/>
          </reference>
          <reference field="5" count="1" selected="0">
            <x v="5"/>
          </reference>
          <reference field="6" count="1">
            <x v="0"/>
          </reference>
        </references>
      </pivotArea>
    </format>
    <format dxfId="1596">
      <pivotArea dataOnly="0" labelOnly="1" outline="0" fieldPosition="0">
        <references count="6">
          <reference field="1" count="1" selected="0">
            <x v="9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2"/>
          </reference>
          <reference field="5" count="1" selected="0">
            <x v="2"/>
          </reference>
          <reference field="6" count="1">
            <x v="518"/>
          </reference>
        </references>
      </pivotArea>
    </format>
    <format dxfId="1595">
      <pivotArea dataOnly="0" labelOnly="1" outline="0" fieldPosition="0">
        <references count="6">
          <reference field="1" count="1" selected="0">
            <x v="10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5"/>
          </reference>
          <reference field="5" count="1" selected="0">
            <x v="5"/>
          </reference>
          <reference field="6" count="1">
            <x v="268"/>
          </reference>
        </references>
      </pivotArea>
    </format>
    <format dxfId="1594">
      <pivotArea dataOnly="0" labelOnly="1" outline="0" fieldPosition="0">
        <references count="6">
          <reference field="1" count="1" selected="0">
            <x v="10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5"/>
          </reference>
          <reference field="6" count="1">
            <x v="0"/>
          </reference>
        </references>
      </pivotArea>
    </format>
    <format dxfId="1593">
      <pivotArea dataOnly="0" labelOnly="1" outline="0" fieldPosition="0">
        <references count="6">
          <reference field="1" count="1" selected="0">
            <x v="10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5"/>
          </reference>
          <reference field="6" count="1">
            <x v="442"/>
          </reference>
        </references>
      </pivotArea>
    </format>
    <format dxfId="1592">
      <pivotArea dataOnly="0" labelOnly="1" outline="0" fieldPosition="0">
        <references count="6">
          <reference field="1" count="1" selected="0">
            <x v="10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1"/>
          </reference>
          <reference field="6" count="1">
            <x v="148"/>
          </reference>
        </references>
      </pivotArea>
    </format>
    <format dxfId="1591">
      <pivotArea dataOnly="0" labelOnly="1" outline="0" fieldPosition="0">
        <references count="6">
          <reference field="1" count="1" selected="0">
            <x v="107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0"/>
          </reference>
          <reference field="6" count="1">
            <x v="538"/>
          </reference>
        </references>
      </pivotArea>
    </format>
    <format dxfId="1590">
      <pivotArea dataOnly="0" labelOnly="1" outline="0" fieldPosition="0">
        <references count="6">
          <reference field="1" count="1" selected="0">
            <x v="10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1"/>
          </reference>
          <reference field="5" count="1" selected="0">
            <x v="8"/>
          </reference>
          <reference field="6" count="1">
            <x v="0"/>
          </reference>
        </references>
      </pivotArea>
    </format>
    <format dxfId="1589">
      <pivotArea dataOnly="0" labelOnly="1" outline="0" fieldPosition="0">
        <references count="6">
          <reference field="1" count="1" selected="0">
            <x v="11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3"/>
          </reference>
          <reference field="6" count="1">
            <x v="545"/>
          </reference>
        </references>
      </pivotArea>
    </format>
    <format dxfId="1588">
      <pivotArea dataOnly="0" labelOnly="1" outline="0" fieldPosition="0">
        <references count="6">
          <reference field="1" count="1" selected="0">
            <x v="11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1"/>
          </reference>
          <reference field="6" count="1">
            <x v="391"/>
          </reference>
        </references>
      </pivotArea>
    </format>
    <format dxfId="1587">
      <pivotArea dataOnly="0" labelOnly="1" outline="0" fieldPosition="0">
        <references count="6">
          <reference field="1" count="1" selected="0">
            <x v="1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>
            <x v="339"/>
          </reference>
        </references>
      </pivotArea>
    </format>
    <format dxfId="1586">
      <pivotArea dataOnly="0" labelOnly="1" outline="0" fieldPosition="0">
        <references count="6">
          <reference field="1" count="1" selected="0">
            <x v="11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7"/>
          </reference>
          <reference field="5" count="1" selected="0">
            <x v="6"/>
          </reference>
          <reference field="6" count="1">
            <x v="276"/>
          </reference>
        </references>
      </pivotArea>
    </format>
    <format dxfId="1585">
      <pivotArea dataOnly="0" labelOnly="1" outline="0" fieldPosition="0">
        <references count="6">
          <reference field="1" count="1" selected="0">
            <x v="11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3"/>
          </reference>
          <reference field="5" count="1" selected="0">
            <x v="8"/>
          </reference>
          <reference field="6" count="1">
            <x v="242"/>
          </reference>
        </references>
      </pivotArea>
    </format>
    <format dxfId="1584">
      <pivotArea dataOnly="0" labelOnly="1" outline="0" fieldPosition="0">
        <references count="6">
          <reference field="1" count="1" selected="0">
            <x v="11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2"/>
          </reference>
          <reference field="6" count="1">
            <x v="637"/>
          </reference>
        </references>
      </pivotArea>
    </format>
    <format dxfId="1583">
      <pivotArea dataOnly="0" labelOnly="1" outline="0" fieldPosition="0">
        <references count="6">
          <reference field="1" count="1" selected="0">
            <x v="12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4"/>
          </reference>
          <reference field="5" count="1" selected="0">
            <x v="1"/>
          </reference>
          <reference field="6" count="1">
            <x v="0"/>
          </reference>
        </references>
      </pivotArea>
    </format>
    <format dxfId="1582">
      <pivotArea dataOnly="0" labelOnly="1" outline="0" fieldPosition="0">
        <references count="6">
          <reference field="1" count="1" selected="0">
            <x v="12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>
            <x v="552"/>
          </reference>
        </references>
      </pivotArea>
    </format>
    <format dxfId="1581">
      <pivotArea dataOnly="0" labelOnly="1" outline="0" fieldPosition="0">
        <references count="6">
          <reference field="1" count="1" selected="0">
            <x v="12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3"/>
          </reference>
          <reference field="6" count="1">
            <x v="0"/>
          </reference>
        </references>
      </pivotArea>
    </format>
    <format dxfId="1580">
      <pivotArea dataOnly="0" labelOnly="1" outline="0" fieldPosition="0">
        <references count="6">
          <reference field="1" count="1" selected="0">
            <x v="13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3"/>
          </reference>
          <reference field="6" count="1">
            <x v="107"/>
          </reference>
        </references>
      </pivotArea>
    </format>
    <format dxfId="1579">
      <pivotArea dataOnly="0" labelOnly="1" outline="0" fieldPosition="0">
        <references count="6">
          <reference field="1" count="1" selected="0">
            <x v="13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4"/>
          </reference>
          <reference field="6" count="1">
            <x v="0"/>
          </reference>
        </references>
      </pivotArea>
    </format>
    <format dxfId="1578">
      <pivotArea dataOnly="0" labelOnly="1" outline="0" fieldPosition="0">
        <references count="6">
          <reference field="1" count="1" selected="0">
            <x v="13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1"/>
          </reference>
          <reference field="6" count="1">
            <x v="143"/>
          </reference>
        </references>
      </pivotArea>
    </format>
    <format dxfId="1577">
      <pivotArea dataOnly="0" labelOnly="1" outline="0" fieldPosition="0">
        <references count="6">
          <reference field="1" count="1" selected="0">
            <x v="13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6"/>
          </reference>
          <reference field="6" count="1">
            <x v="212"/>
          </reference>
        </references>
      </pivotArea>
    </format>
    <format dxfId="1576">
      <pivotArea dataOnly="0" labelOnly="1" outline="0" fieldPosition="0">
        <references count="6">
          <reference field="1" count="1" selected="0">
            <x v="13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>
            <x v="453"/>
          </reference>
        </references>
      </pivotArea>
    </format>
    <format dxfId="1575">
      <pivotArea dataOnly="0" labelOnly="1" outline="0" fieldPosition="0">
        <references count="6">
          <reference field="1" count="1" selected="0">
            <x v="14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6"/>
          </reference>
          <reference field="5" count="1" selected="0">
            <x v="2"/>
          </reference>
          <reference field="6" count="1">
            <x v="215"/>
          </reference>
        </references>
      </pivotArea>
    </format>
    <format dxfId="1574">
      <pivotArea dataOnly="0" labelOnly="1" outline="0" fieldPosition="0">
        <references count="6">
          <reference field="1" count="1" selected="0">
            <x v="14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3"/>
          </reference>
          <reference field="6" count="1">
            <x v="102"/>
          </reference>
        </references>
      </pivotArea>
    </format>
    <format dxfId="1573">
      <pivotArea dataOnly="0" labelOnly="1" outline="0" fieldPosition="0">
        <references count="6">
          <reference field="1" count="1" selected="0">
            <x v="14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2"/>
          </reference>
          <reference field="5" count="1" selected="0">
            <x v="1"/>
          </reference>
          <reference field="6" count="1">
            <x v="0"/>
          </reference>
        </references>
      </pivotArea>
    </format>
    <format dxfId="1572">
      <pivotArea dataOnly="0" labelOnly="1" outline="0" fieldPosition="0">
        <references count="6">
          <reference field="1" count="1" selected="0">
            <x v="14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2"/>
          </reference>
          <reference field="6" count="1">
            <x v="98"/>
          </reference>
        </references>
      </pivotArea>
    </format>
    <format dxfId="1571">
      <pivotArea dataOnly="0" labelOnly="1" outline="0" fieldPosition="0">
        <references count="6">
          <reference field="1" count="1" selected="0">
            <x v="14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5"/>
          </reference>
          <reference field="5" count="1" selected="0">
            <x v="8"/>
          </reference>
          <reference field="6" count="1">
            <x v="484"/>
          </reference>
        </references>
      </pivotArea>
    </format>
    <format dxfId="1570">
      <pivotArea dataOnly="0" labelOnly="1" outline="0" fieldPosition="0">
        <references count="6">
          <reference field="1" count="1" selected="0">
            <x v="14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6"/>
          </reference>
          <reference field="6" count="1">
            <x v="379"/>
          </reference>
        </references>
      </pivotArea>
    </format>
    <format dxfId="1569">
      <pivotArea dataOnly="0" labelOnly="1" outline="0" fieldPosition="0">
        <references count="6">
          <reference field="1" count="1" selected="0">
            <x v="14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4"/>
          </reference>
          <reference field="6" count="1">
            <x v="458"/>
          </reference>
        </references>
      </pivotArea>
    </format>
    <format dxfId="1568">
      <pivotArea dataOnly="0" labelOnly="1" outline="0" fieldPosition="0">
        <references count="6">
          <reference field="1" count="1" selected="0">
            <x v="149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4"/>
          </reference>
          <reference field="5" count="1" selected="0">
            <x v="9"/>
          </reference>
          <reference field="6" count="1">
            <x v="0"/>
          </reference>
        </references>
      </pivotArea>
    </format>
    <format dxfId="1567">
      <pivotArea dataOnly="0" labelOnly="1" outline="0" fieldPosition="0">
        <references count="6">
          <reference field="1" count="1" selected="0">
            <x v="15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9"/>
          </reference>
          <reference field="5" count="1" selected="0">
            <x v="1"/>
          </reference>
          <reference field="6" count="1">
            <x v="451"/>
          </reference>
        </references>
      </pivotArea>
    </format>
    <format dxfId="1566">
      <pivotArea dataOnly="0" labelOnly="1" outline="0" fieldPosition="0">
        <references count="6">
          <reference field="1" count="1" selected="0">
            <x v="1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>
            <x v="0"/>
          </reference>
        </references>
      </pivotArea>
    </format>
    <format dxfId="1565">
      <pivotArea dataOnly="0" labelOnly="1" outline="0" fieldPosition="0">
        <references count="6">
          <reference field="1" count="1" selected="0">
            <x v="15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0"/>
          </reference>
          <reference field="5" count="1" selected="0">
            <x v="3"/>
          </reference>
          <reference field="6" count="1">
            <x v="468"/>
          </reference>
        </references>
      </pivotArea>
    </format>
    <format dxfId="1564">
      <pivotArea dataOnly="0" labelOnly="1" outline="0" fieldPosition="0">
        <references count="6">
          <reference field="1" count="1" selected="0">
            <x v="15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6"/>
          </reference>
          <reference field="6" count="1">
            <x v="486"/>
          </reference>
        </references>
      </pivotArea>
    </format>
    <format dxfId="1563">
      <pivotArea dataOnly="0" labelOnly="1" outline="0" fieldPosition="0">
        <references count="6">
          <reference field="1" count="1" selected="0">
            <x v="15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6"/>
          </reference>
          <reference field="5" count="1" selected="0">
            <x v="9"/>
          </reference>
          <reference field="6" count="1">
            <x v="601"/>
          </reference>
        </references>
      </pivotArea>
    </format>
    <format dxfId="1562">
      <pivotArea dataOnly="0" labelOnly="1" outline="0" fieldPosition="0">
        <references count="6">
          <reference field="1" count="1" selected="0">
            <x v="15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1"/>
          </reference>
          <reference field="5" count="1" selected="0">
            <x v="7"/>
          </reference>
          <reference field="6" count="1">
            <x v="288"/>
          </reference>
        </references>
      </pivotArea>
    </format>
    <format dxfId="1561">
      <pivotArea dataOnly="0" labelOnly="1" outline="0" fieldPosition="0">
        <references count="6">
          <reference field="1" count="1" selected="0">
            <x v="15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4"/>
          </reference>
          <reference field="6" count="1">
            <x v="204"/>
          </reference>
        </references>
      </pivotArea>
    </format>
    <format dxfId="1560">
      <pivotArea dataOnly="0" labelOnly="1" outline="0" fieldPosition="0">
        <references count="6">
          <reference field="1" count="1" selected="0">
            <x v="15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7"/>
          </reference>
          <reference field="6" count="1">
            <x v="454"/>
          </reference>
        </references>
      </pivotArea>
    </format>
    <format dxfId="1559">
      <pivotArea dataOnly="0" labelOnly="1" outline="0" fieldPosition="0">
        <references count="6">
          <reference field="1" count="1" selected="0">
            <x v="15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9"/>
          </reference>
          <reference field="5" count="1" selected="0">
            <x v="0"/>
          </reference>
          <reference field="6" count="1">
            <x v="525"/>
          </reference>
        </references>
      </pivotArea>
    </format>
    <format dxfId="1558">
      <pivotArea dataOnly="0" labelOnly="1" outline="0" fieldPosition="0">
        <references count="6">
          <reference field="1" count="1" selected="0">
            <x v="16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7"/>
          </reference>
          <reference field="6" count="1">
            <x v="401"/>
          </reference>
        </references>
      </pivotArea>
    </format>
    <format dxfId="1557">
      <pivotArea dataOnly="0" labelOnly="1" outline="0" fieldPosition="0">
        <references count="6">
          <reference field="1" count="1" selected="0">
            <x v="16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10"/>
          </reference>
          <reference field="6" count="1">
            <x v="340"/>
          </reference>
        </references>
      </pivotArea>
    </format>
    <format dxfId="1556">
      <pivotArea dataOnly="0" labelOnly="1" outline="0" fieldPosition="0">
        <references count="6">
          <reference field="1" count="1" selected="0">
            <x v="16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1"/>
          </reference>
          <reference field="6" count="1">
            <x v="604"/>
          </reference>
        </references>
      </pivotArea>
    </format>
    <format dxfId="1555">
      <pivotArea dataOnly="0" labelOnly="1" outline="0" fieldPosition="0">
        <references count="6">
          <reference field="1" count="1" selected="0">
            <x v="1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2"/>
          </reference>
          <reference field="5" count="1" selected="0">
            <x v="6"/>
          </reference>
          <reference field="6" count="1">
            <x v="253"/>
          </reference>
        </references>
      </pivotArea>
    </format>
    <format dxfId="1554">
      <pivotArea dataOnly="0" labelOnly="1" outline="0" fieldPosition="0">
        <references count="6">
          <reference field="1" count="1" selected="0">
            <x v="17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9"/>
          </reference>
          <reference field="6" count="1">
            <x v="467"/>
          </reference>
        </references>
      </pivotArea>
    </format>
    <format dxfId="1553">
      <pivotArea dataOnly="0" labelOnly="1" outline="0" fieldPosition="0">
        <references count="6">
          <reference field="1" count="1" selected="0">
            <x v="17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6"/>
          </reference>
          <reference field="6" count="1">
            <x v="393"/>
          </reference>
        </references>
      </pivotArea>
    </format>
    <format dxfId="1552">
      <pivotArea dataOnly="0" labelOnly="1" outline="0" fieldPosition="0">
        <references count="6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4"/>
          </reference>
          <reference field="6" count="1">
            <x v="7"/>
          </reference>
        </references>
      </pivotArea>
    </format>
    <format dxfId="1551">
      <pivotArea dataOnly="0" labelOnly="1" outline="0" fieldPosition="0">
        <references count="6">
          <reference field="1" count="1" selected="0">
            <x v="17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2"/>
          </reference>
          <reference field="6" count="1">
            <x v="534"/>
          </reference>
        </references>
      </pivotArea>
    </format>
    <format dxfId="1550">
      <pivotArea dataOnly="0" labelOnly="1" outline="0" fieldPosition="0">
        <references count="6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5"/>
          </reference>
          <reference field="6" count="1">
            <x v="0"/>
          </reference>
        </references>
      </pivotArea>
    </format>
    <format dxfId="1549">
      <pivotArea dataOnly="0" labelOnly="1" outline="0" fieldPosition="0">
        <references count="6">
          <reference field="1" count="1" selected="0">
            <x v="17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9"/>
          </reference>
          <reference field="6" count="1">
            <x v="122"/>
          </reference>
        </references>
      </pivotArea>
    </format>
    <format dxfId="1548">
      <pivotArea dataOnly="0" labelOnly="1" outline="0" fieldPosition="0">
        <references count="6">
          <reference field="1" count="1" selected="0">
            <x v="17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8"/>
          </reference>
          <reference field="6" count="1">
            <x v="254"/>
          </reference>
        </references>
      </pivotArea>
    </format>
    <format dxfId="1547">
      <pivotArea dataOnly="0" labelOnly="1" outline="0" fieldPosition="0">
        <references count="6">
          <reference field="1" count="1" selected="0">
            <x v="17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4"/>
          </reference>
          <reference field="6" count="1">
            <x v="0"/>
          </reference>
        </references>
      </pivotArea>
    </format>
    <format dxfId="1546">
      <pivotArea dataOnly="0" labelOnly="1" outline="0" fieldPosition="0">
        <references count="6">
          <reference field="1" count="1" selected="0">
            <x v="18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1"/>
          </reference>
          <reference field="6" count="1">
            <x v="308"/>
          </reference>
        </references>
      </pivotArea>
    </format>
    <format dxfId="1545">
      <pivotArea dataOnly="0" labelOnly="1" outline="0" fieldPosition="0">
        <references count="6">
          <reference field="1" count="1" selected="0">
            <x v="18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7"/>
          </reference>
          <reference field="5" count="1" selected="0">
            <x v="5"/>
          </reference>
          <reference field="6" count="1">
            <x v="0"/>
          </reference>
        </references>
      </pivotArea>
    </format>
    <format dxfId="1544">
      <pivotArea dataOnly="0" labelOnly="1" outline="0" fieldPosition="0">
        <references count="6">
          <reference field="1" count="1" selected="0">
            <x v="18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9"/>
          </reference>
          <reference field="6" count="1">
            <x v="370"/>
          </reference>
        </references>
      </pivotArea>
    </format>
    <format dxfId="1543">
      <pivotArea dataOnly="0" labelOnly="1" outline="0" fieldPosition="0">
        <references count="6">
          <reference field="1" count="1" selected="0">
            <x v="18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1"/>
          </reference>
          <reference field="6" count="1">
            <x v="0"/>
          </reference>
        </references>
      </pivotArea>
    </format>
    <format dxfId="1542">
      <pivotArea dataOnly="0" labelOnly="1" outline="0" fieldPosition="0">
        <references count="6">
          <reference field="1" count="1" selected="0">
            <x v="18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1"/>
          </reference>
          <reference field="6" count="1">
            <x v="419"/>
          </reference>
        </references>
      </pivotArea>
    </format>
    <format dxfId="1541">
      <pivotArea dataOnly="0" labelOnly="1" outline="0" fieldPosition="0">
        <references count="6">
          <reference field="1" count="1" selected="0">
            <x v="18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8"/>
          </reference>
          <reference field="6" count="1">
            <x v="358"/>
          </reference>
        </references>
      </pivotArea>
    </format>
    <format dxfId="1540">
      <pivotArea dataOnly="0" labelOnly="1" outline="0" fieldPosition="0">
        <references count="6">
          <reference field="1" count="1" selected="0">
            <x v="19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0"/>
          </reference>
          <reference field="5" count="1" selected="0">
            <x v="6"/>
          </reference>
          <reference field="6" count="1">
            <x v="293"/>
          </reference>
        </references>
      </pivotArea>
    </format>
    <format dxfId="1539">
      <pivotArea dataOnly="0" labelOnly="1" outline="0" fieldPosition="0">
        <references count="6">
          <reference field="1" count="1" selected="0">
            <x v="19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5"/>
          </reference>
          <reference field="6" count="1">
            <x v="445"/>
          </reference>
        </references>
      </pivotArea>
    </format>
    <format dxfId="1538">
      <pivotArea dataOnly="0" labelOnly="1" outline="0" fieldPosition="0">
        <references count="6">
          <reference field="1" count="1" selected="0">
            <x v="19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2"/>
          </reference>
          <reference field="6" count="1">
            <x v="619"/>
          </reference>
        </references>
      </pivotArea>
    </format>
    <format dxfId="1537">
      <pivotArea dataOnly="0" labelOnly="1" outline="0" fieldPosition="0">
        <references count="6">
          <reference field="1" count="1" selected="0">
            <x v="19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4"/>
          </reference>
          <reference field="6" count="1">
            <x v="431"/>
          </reference>
        </references>
      </pivotArea>
    </format>
    <format dxfId="1536">
      <pivotArea dataOnly="0" labelOnly="1" outline="0" fieldPosition="0">
        <references count="6">
          <reference field="1" count="1" selected="0">
            <x v="19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6"/>
          </reference>
          <reference field="6" count="1">
            <x v="57"/>
          </reference>
        </references>
      </pivotArea>
    </format>
    <format dxfId="1535">
      <pivotArea dataOnly="0" labelOnly="1" outline="0" fieldPosition="0">
        <references count="6">
          <reference field="1" count="1" selected="0">
            <x v="19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>
            <x v="560"/>
          </reference>
        </references>
      </pivotArea>
    </format>
    <format dxfId="1534">
      <pivotArea dataOnly="0" labelOnly="1" outline="0" fieldPosition="0">
        <references count="6">
          <reference field="1" count="1" selected="0">
            <x v="20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1"/>
          </reference>
          <reference field="6" count="1">
            <x v="133"/>
          </reference>
        </references>
      </pivotArea>
    </format>
    <format dxfId="1533">
      <pivotArea dataOnly="0" labelOnly="1" outline="0" fieldPosition="0">
        <references count="6">
          <reference field="1" count="1" selected="0">
            <x v="20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2"/>
          </reference>
          <reference field="6" count="1">
            <x v="0"/>
          </reference>
        </references>
      </pivotArea>
    </format>
    <format dxfId="1532">
      <pivotArea dataOnly="0" labelOnly="1" outline="0" fieldPosition="0">
        <references count="6">
          <reference field="1" count="1" selected="0">
            <x v="20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8"/>
          </reference>
          <reference field="6" count="1">
            <x v="630"/>
          </reference>
        </references>
      </pivotArea>
    </format>
    <format dxfId="1531">
      <pivotArea dataOnly="0" labelOnly="1" outline="0" fieldPosition="0">
        <references count="6">
          <reference field="1" count="1" selected="0">
            <x v="20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2"/>
          </reference>
          <reference field="6" count="1">
            <x v="0"/>
          </reference>
        </references>
      </pivotArea>
    </format>
    <format dxfId="1530">
      <pivotArea dataOnly="0" labelOnly="1" outline="0" fieldPosition="0">
        <references count="6">
          <reference field="1" count="1" selected="0">
            <x v="20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7"/>
          </reference>
          <reference field="6" count="1">
            <x v="199"/>
          </reference>
        </references>
      </pivotArea>
    </format>
    <format dxfId="1529">
      <pivotArea dataOnly="0" labelOnly="1" outline="0" fieldPosition="0">
        <references count="6">
          <reference field="1" count="1" selected="0">
            <x v="20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8"/>
          </reference>
          <reference field="5" count="1" selected="0">
            <x v="1"/>
          </reference>
          <reference field="6" count="1">
            <x v="0"/>
          </reference>
        </references>
      </pivotArea>
    </format>
    <format dxfId="1528">
      <pivotArea dataOnly="0" labelOnly="1" outline="0" fieldPosition="0">
        <references count="6">
          <reference field="1" count="1" selected="0">
            <x v="20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6"/>
          </reference>
          <reference field="6" count="1">
            <x v="150"/>
          </reference>
        </references>
      </pivotArea>
    </format>
    <format dxfId="1527">
      <pivotArea dataOnly="0" labelOnly="1" outline="0" fieldPosition="0">
        <references count="6">
          <reference field="1" count="1" selected="0">
            <x v="20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9"/>
          </reference>
          <reference field="6" count="1">
            <x v="0"/>
          </reference>
        </references>
      </pivotArea>
    </format>
    <format dxfId="1526">
      <pivotArea dataOnly="0" labelOnly="1" outline="0" fieldPosition="0">
        <references count="6">
          <reference field="1" count="1" selected="0">
            <x v="20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9"/>
          </reference>
          <reference field="5" count="1" selected="0">
            <x v="2"/>
          </reference>
          <reference field="6" count="1">
            <x v="635"/>
          </reference>
        </references>
      </pivotArea>
    </format>
    <format dxfId="1525">
      <pivotArea dataOnly="0" labelOnly="1" outline="0" fieldPosition="0">
        <references count="6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6"/>
          </reference>
        </references>
      </pivotArea>
    </format>
    <format dxfId="1524">
      <pivotArea dataOnly="0" labelOnly="1" outline="0" fieldPosition="0">
        <references count="6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2"/>
          </reference>
          <reference field="6" count="1">
            <x v="598"/>
          </reference>
        </references>
      </pivotArea>
    </format>
    <format dxfId="1523">
      <pivotArea dataOnly="0" labelOnly="1" outline="0" fieldPosition="0">
        <references count="6">
          <reference field="1" count="1" selected="0">
            <x v="20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6"/>
          </reference>
          <reference field="6" count="1">
            <x v="200"/>
          </reference>
        </references>
      </pivotArea>
    </format>
    <format dxfId="1522">
      <pivotArea dataOnly="0" labelOnly="1" outline="0" fieldPosition="0">
        <references count="6">
          <reference field="1" count="1" selected="0">
            <x v="20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6"/>
          </reference>
          <reference field="6" count="1">
            <x v="38"/>
          </reference>
        </references>
      </pivotArea>
    </format>
    <format dxfId="1521">
      <pivotArea dataOnly="0" labelOnly="1" outline="0" fieldPosition="0">
        <references count="6">
          <reference field="1" count="1" selected="0">
            <x v="21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4"/>
          </reference>
          <reference field="6" count="1">
            <x v="0"/>
          </reference>
        </references>
      </pivotArea>
    </format>
    <format dxfId="1520">
      <pivotArea dataOnly="0" labelOnly="1" outline="0" fieldPosition="0">
        <references count="6">
          <reference field="1" count="1" selected="0">
            <x v="2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4"/>
          </reference>
          <reference field="6" count="1">
            <x v="272"/>
          </reference>
        </references>
      </pivotArea>
    </format>
    <format dxfId="1519">
      <pivotArea dataOnly="0" labelOnly="1" outline="0" fieldPosition="0">
        <references count="6">
          <reference field="1" count="1" selected="0">
            <x v="2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5"/>
          </reference>
          <reference field="6" count="1">
            <x v="575"/>
          </reference>
        </references>
      </pivotArea>
    </format>
    <format dxfId="1518">
      <pivotArea dataOnly="0" labelOnly="1" outline="0" fieldPosition="0">
        <references count="6">
          <reference field="1" count="1" selected="0">
            <x v="21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0"/>
          </reference>
          <reference field="6" count="1">
            <x v="427"/>
          </reference>
        </references>
      </pivotArea>
    </format>
    <format dxfId="1517">
      <pivotArea dataOnly="0" labelOnly="1" outline="0" fieldPosition="0">
        <references count="6">
          <reference field="1" count="1" selected="0">
            <x v="21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3"/>
          </reference>
          <reference field="6" count="1">
            <x v="47"/>
          </reference>
        </references>
      </pivotArea>
    </format>
    <format dxfId="1516">
      <pivotArea dataOnly="0" labelOnly="1" outline="0" fieldPosition="0">
        <references count="6">
          <reference field="1" count="1" selected="0">
            <x v="21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2"/>
          </reference>
          <reference field="6" count="1">
            <x v="0"/>
          </reference>
        </references>
      </pivotArea>
    </format>
    <format dxfId="1515">
      <pivotArea dataOnly="0" labelOnly="1" outline="0" fieldPosition="0">
        <references count="6">
          <reference field="1" count="1" selected="0">
            <x v="22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5"/>
          </reference>
          <reference field="6" count="1">
            <x v="5"/>
          </reference>
        </references>
      </pivotArea>
    </format>
    <format dxfId="1514">
      <pivotArea dataOnly="0" labelOnly="1" outline="0" fieldPosition="0">
        <references count="6">
          <reference field="1" count="1" selected="0">
            <x v="22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9"/>
          </reference>
          <reference field="6" count="1">
            <x v="302"/>
          </reference>
        </references>
      </pivotArea>
    </format>
    <format dxfId="1513">
      <pivotArea dataOnly="0" labelOnly="1" outline="0" fieldPosition="0">
        <references count="6">
          <reference field="1" count="1" selected="0">
            <x v="22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5"/>
          </reference>
          <reference field="6" count="1">
            <x v="343"/>
          </reference>
        </references>
      </pivotArea>
    </format>
    <format dxfId="1512">
      <pivotArea dataOnly="0" labelOnly="1" outline="0" fieldPosition="0">
        <references count="6">
          <reference field="1" count="1" selected="0">
            <x v="22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9"/>
          </reference>
          <reference field="6" count="1">
            <x v="621"/>
          </reference>
        </references>
      </pivotArea>
    </format>
    <format dxfId="1511">
      <pivotArea dataOnly="0" labelOnly="1" outline="0" fieldPosition="0">
        <references count="6">
          <reference field="1" count="1" selected="0">
            <x v="23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4"/>
          </reference>
          <reference field="6" count="1">
            <x v="163"/>
          </reference>
        </references>
      </pivotArea>
    </format>
    <format dxfId="1510">
      <pivotArea dataOnly="0" labelOnly="1" outline="0" fieldPosition="0">
        <references count="6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>
            <x v="0"/>
          </reference>
        </references>
      </pivotArea>
    </format>
    <format dxfId="1509">
      <pivotArea dataOnly="0" labelOnly="1" outline="0" fieldPosition="0">
        <references count="6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1"/>
          </reference>
          <reference field="6" count="1">
            <x v="529"/>
          </reference>
        </references>
      </pivotArea>
    </format>
    <format dxfId="1508">
      <pivotArea dataOnly="0" labelOnly="1" outline="0" fieldPosition="0">
        <references count="6">
          <reference field="1" count="1" selected="0">
            <x v="23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7"/>
          </reference>
          <reference field="6" count="1">
            <x v="250"/>
          </reference>
        </references>
      </pivotArea>
    </format>
    <format dxfId="1507">
      <pivotArea dataOnly="0" labelOnly="1" outline="0" fieldPosition="0">
        <references count="6">
          <reference field="1" count="1" selected="0">
            <x v="23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0"/>
          </reference>
          <reference field="5" count="1" selected="0">
            <x v="7"/>
          </reference>
          <reference field="6" count="1">
            <x v="0"/>
          </reference>
        </references>
      </pivotArea>
    </format>
    <format dxfId="1506">
      <pivotArea dataOnly="0" labelOnly="1" outline="0" fieldPosition="0">
        <references count="6">
          <reference field="1" count="1" selected="0">
            <x v="24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2"/>
          </reference>
          <reference field="6" count="1">
            <x v="483"/>
          </reference>
        </references>
      </pivotArea>
    </format>
    <format dxfId="1505">
      <pivotArea dataOnly="0" labelOnly="1" outline="0" fieldPosition="0">
        <references count="6">
          <reference field="1" count="1" selected="0">
            <x v="24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2"/>
          </reference>
          <reference field="6" count="1">
            <x v="387"/>
          </reference>
        </references>
      </pivotArea>
    </format>
    <format dxfId="1504">
      <pivotArea dataOnly="0" labelOnly="1" outline="0" fieldPosition="0">
        <references count="6">
          <reference field="1" count="1" selected="0">
            <x v="24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7"/>
          </reference>
          <reference field="6" count="1">
            <x v="502"/>
          </reference>
        </references>
      </pivotArea>
    </format>
    <format dxfId="1503">
      <pivotArea dataOnly="0" labelOnly="1" outline="0" fieldPosition="0">
        <references count="6">
          <reference field="1" count="1" selected="0">
            <x v="24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1"/>
          </reference>
          <reference field="6" count="1">
            <x v="0"/>
          </reference>
        </references>
      </pivotArea>
    </format>
    <format dxfId="1502">
      <pivotArea dataOnly="0" labelOnly="1" outline="0" fieldPosition="0">
        <references count="6">
          <reference field="1" count="1" selected="0">
            <x v="2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5"/>
          </reference>
          <reference field="6" count="1">
            <x v="300"/>
          </reference>
        </references>
      </pivotArea>
    </format>
    <format dxfId="1501">
      <pivotArea dataOnly="0" labelOnly="1" outline="0" fieldPosition="0">
        <references count="6">
          <reference field="1" count="1" selected="0">
            <x v="2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8"/>
          </reference>
          <reference field="6" count="1">
            <x v="14"/>
          </reference>
        </references>
      </pivotArea>
    </format>
    <format dxfId="1500">
      <pivotArea dataOnly="0" labelOnly="1" outline="0" fieldPosition="0">
        <references count="6">
          <reference field="1" count="1" selected="0">
            <x v="24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10"/>
          </reference>
          <reference field="6" count="1">
            <x v="271"/>
          </reference>
        </references>
      </pivotArea>
    </format>
    <format dxfId="1499">
      <pivotArea dataOnly="0" labelOnly="1" outline="0" fieldPosition="0">
        <references count="6">
          <reference field="1" count="1" selected="0">
            <x v="25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3"/>
          </reference>
          <reference field="5" count="1" selected="0">
            <x v="9"/>
          </reference>
          <reference field="6" count="1">
            <x v="274"/>
          </reference>
        </references>
      </pivotArea>
    </format>
    <format dxfId="1498">
      <pivotArea dataOnly="0" labelOnly="1" outline="0" fieldPosition="0">
        <references count="6">
          <reference field="1" count="1" selected="0">
            <x v="25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9"/>
          </reference>
          <reference field="6" count="1">
            <x v="551"/>
          </reference>
        </references>
      </pivotArea>
    </format>
    <format dxfId="1497">
      <pivotArea dataOnly="0" labelOnly="1" outline="0" fieldPosition="0">
        <references count="6">
          <reference field="1" count="1" selected="0">
            <x v="25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4"/>
          </reference>
          <reference field="5" count="1" selected="0">
            <x v="0"/>
          </reference>
          <reference field="6" count="1">
            <x v="593"/>
          </reference>
        </references>
      </pivotArea>
    </format>
    <format dxfId="1496">
      <pivotArea dataOnly="0" labelOnly="1" outline="0" fieldPosition="0">
        <references count="6">
          <reference field="1" count="1" selected="0">
            <x v="25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3"/>
          </reference>
          <reference field="6" count="1">
            <x v="590"/>
          </reference>
        </references>
      </pivotArea>
    </format>
    <format dxfId="1495">
      <pivotArea dataOnly="0" labelOnly="1" outline="0" fieldPosition="0">
        <references count="6">
          <reference field="1" count="1" selected="0">
            <x v="25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1494">
      <pivotArea dataOnly="0" labelOnly="1" outline="0" fieldPosition="0">
        <references count="6">
          <reference field="1" count="1" selected="0">
            <x v="25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1"/>
          </reference>
          <reference field="6" count="1">
            <x v="114"/>
          </reference>
        </references>
      </pivotArea>
    </format>
    <format dxfId="1493">
      <pivotArea dataOnly="0" labelOnly="1" outline="0" fieldPosition="0">
        <references count="6">
          <reference field="1" count="1" selected="0">
            <x v="25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8"/>
          </reference>
          <reference field="6" count="1">
            <x v="361"/>
          </reference>
        </references>
      </pivotArea>
    </format>
    <format dxfId="1492">
      <pivotArea dataOnly="0" labelOnly="1" outline="0" fieldPosition="0">
        <references count="6">
          <reference field="1" count="1" selected="0">
            <x v="26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2"/>
          </reference>
          <reference field="6" count="1">
            <x v="0"/>
          </reference>
        </references>
      </pivotArea>
    </format>
    <format dxfId="1491">
      <pivotArea dataOnly="0" labelOnly="1" outline="0" fieldPosition="0">
        <references count="6">
          <reference field="1" count="1" selected="0">
            <x v="26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2"/>
          </reference>
          <reference field="5" count="1" selected="0">
            <x v="9"/>
          </reference>
          <reference field="6" count="1">
            <x v="463"/>
          </reference>
        </references>
      </pivotArea>
    </format>
    <format dxfId="1490">
      <pivotArea dataOnly="0" labelOnly="1" outline="0" fieldPosition="0">
        <references count="6">
          <reference field="1" count="1" selected="0">
            <x v="26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6"/>
          </reference>
          <reference field="6" count="1">
            <x v="508"/>
          </reference>
        </references>
      </pivotArea>
    </format>
    <format dxfId="1489">
      <pivotArea dataOnly="0" labelOnly="1" outline="0" fieldPosition="0">
        <references count="6">
          <reference field="1" count="1" selected="0">
            <x v="26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3"/>
          </reference>
          <reference field="6" count="1">
            <x v="155"/>
          </reference>
        </references>
      </pivotArea>
    </format>
    <format dxfId="1488">
      <pivotArea dataOnly="0" labelOnly="1" outline="0" fieldPosition="0">
        <references count="6">
          <reference field="1" count="1" selected="0">
            <x v="2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9"/>
          </reference>
          <reference field="6" count="1">
            <x v="317"/>
          </reference>
        </references>
      </pivotArea>
    </format>
    <format dxfId="1487">
      <pivotArea dataOnly="0" labelOnly="1" outline="0" fieldPosition="0">
        <references count="6">
          <reference field="1" count="1" selected="0">
            <x v="2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2"/>
          </reference>
          <reference field="6" count="1">
            <x v="428"/>
          </reference>
        </references>
      </pivotArea>
    </format>
    <format dxfId="1486">
      <pivotArea dataOnly="0" labelOnly="1" outline="0" fieldPosition="0">
        <references count="6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7"/>
          </reference>
          <reference field="6" count="1">
            <x v="173"/>
          </reference>
        </references>
      </pivotArea>
    </format>
    <format dxfId="1485">
      <pivotArea dataOnly="0" labelOnly="1" outline="0" fieldPosition="0">
        <references count="6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7"/>
          </reference>
          <reference field="5" count="1" selected="0">
            <x v="8"/>
          </reference>
          <reference field="6" count="1">
            <x v="363"/>
          </reference>
        </references>
      </pivotArea>
    </format>
    <format dxfId="1484">
      <pivotArea dataOnly="0" labelOnly="1" outline="0" fieldPosition="0">
        <references count="6">
          <reference field="1" count="1" selected="0">
            <x v="27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2"/>
          </reference>
          <reference field="6" count="1">
            <x v="399"/>
          </reference>
        </references>
      </pivotArea>
    </format>
    <format dxfId="1483">
      <pivotArea dataOnly="0" labelOnly="1" outline="0" fieldPosition="0">
        <references count="6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1"/>
          </reference>
          <reference field="5" count="1" selected="0">
            <x v="1"/>
          </reference>
          <reference field="6" count="1">
            <x v="232"/>
          </reference>
        </references>
      </pivotArea>
    </format>
    <format dxfId="1482">
      <pivotArea dataOnly="0" labelOnly="1" outline="0" fieldPosition="0">
        <references count="6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10"/>
          </reference>
          <reference field="6" count="1">
            <x v="291"/>
          </reference>
        </references>
      </pivotArea>
    </format>
    <format dxfId="1481">
      <pivotArea dataOnly="0" labelOnly="1" outline="0" fieldPosition="0">
        <references count="6">
          <reference field="1" count="1" selected="0">
            <x v="27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7"/>
          </reference>
          <reference field="6" count="1">
            <x v="282"/>
          </reference>
        </references>
      </pivotArea>
    </format>
    <format dxfId="1480">
      <pivotArea dataOnly="0" labelOnly="1" outline="0" fieldPosition="0">
        <references count="6">
          <reference field="1" count="1" selected="0">
            <x v="27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3"/>
          </reference>
          <reference field="5" count="1" selected="0">
            <x v="6"/>
          </reference>
          <reference field="6" count="1">
            <x v="0"/>
          </reference>
        </references>
      </pivotArea>
    </format>
    <format dxfId="1479">
      <pivotArea dataOnly="0" labelOnly="1" outline="0" fieldPosition="0">
        <references count="6">
          <reference field="1" count="1" selected="0">
            <x v="27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1"/>
          </reference>
          <reference field="6" count="1">
            <x v="480"/>
          </reference>
        </references>
      </pivotArea>
    </format>
    <format dxfId="1478">
      <pivotArea dataOnly="0" labelOnly="1" outline="0" fieldPosition="0">
        <references count="6">
          <reference field="1" count="1" selected="0">
            <x v="28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9"/>
          </reference>
          <reference field="6" count="1">
            <x v="248"/>
          </reference>
        </references>
      </pivotArea>
    </format>
    <format dxfId="1477">
      <pivotArea dataOnly="0" labelOnly="1" outline="0" fieldPosition="0">
        <references count="6">
          <reference field="1" count="1" selected="0">
            <x v="28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5"/>
          </reference>
          <reference field="6" count="1">
            <x v="591"/>
          </reference>
        </references>
      </pivotArea>
    </format>
    <format dxfId="1476">
      <pivotArea dataOnly="0" labelOnly="1" outline="0" fieldPosition="0">
        <references count="6">
          <reference field="1" count="1" selected="0">
            <x v="28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322"/>
          </reference>
        </references>
      </pivotArea>
    </format>
    <format dxfId="1475">
      <pivotArea dataOnly="0" labelOnly="1" outline="0" fieldPosition="0">
        <references count="6">
          <reference field="1" count="1" selected="0">
            <x v="28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2"/>
          </reference>
          <reference field="6" count="1">
            <x v="131"/>
          </reference>
        </references>
      </pivotArea>
    </format>
    <format dxfId="1474">
      <pivotArea dataOnly="0" labelOnly="1" outline="0" fieldPosition="0">
        <references count="6">
          <reference field="1" count="1" selected="0">
            <x v="28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5"/>
          </reference>
          <reference field="6" count="1">
            <x v="277"/>
          </reference>
        </references>
      </pivotArea>
    </format>
    <format dxfId="1473">
      <pivotArea dataOnly="0" labelOnly="1" outline="0" fieldPosition="0">
        <references count="6">
          <reference field="1" count="1" selected="0">
            <x v="2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8"/>
          </reference>
          <reference field="5" count="1" selected="0">
            <x v="3"/>
          </reference>
          <reference field="6" count="1">
            <x v="572"/>
          </reference>
        </references>
      </pivotArea>
    </format>
    <format dxfId="1472">
      <pivotArea dataOnly="0" labelOnly="1" outline="0" fieldPosition="0">
        <references count="6">
          <reference field="1" count="1" selected="0">
            <x v="28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3"/>
          </reference>
          <reference field="5" count="1" selected="0">
            <x v="3"/>
          </reference>
          <reference field="6" count="1">
            <x v="275"/>
          </reference>
        </references>
      </pivotArea>
    </format>
    <format dxfId="1471">
      <pivotArea dataOnly="0" labelOnly="1" outline="0" fieldPosition="0">
        <references count="6">
          <reference field="1" count="1" selected="0">
            <x v="28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5"/>
          </reference>
          <reference field="5" count="1" selected="0">
            <x v="3"/>
          </reference>
          <reference field="6" count="1">
            <x v="0"/>
          </reference>
        </references>
      </pivotArea>
    </format>
    <format dxfId="1470">
      <pivotArea dataOnly="0" labelOnly="1" outline="0" fieldPosition="0">
        <references count="6">
          <reference field="1" count="1" selected="0">
            <x v="29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2"/>
          </reference>
          <reference field="6" count="1">
            <x v="159"/>
          </reference>
        </references>
      </pivotArea>
    </format>
    <format dxfId="1469">
      <pivotArea dataOnly="0" labelOnly="1" outline="0" fieldPosition="0">
        <references count="6">
          <reference field="1" count="1" selected="0">
            <x v="29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6"/>
          </reference>
          <reference field="6" count="1">
            <x v="153"/>
          </reference>
        </references>
      </pivotArea>
    </format>
    <format dxfId="1468">
      <pivotArea dataOnly="0" labelOnly="1" outline="0" fieldPosition="0">
        <references count="6">
          <reference field="1" count="1" selected="0">
            <x v="29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5"/>
          </reference>
          <reference field="6" count="1">
            <x v="366"/>
          </reference>
        </references>
      </pivotArea>
    </format>
    <format dxfId="1467">
      <pivotArea dataOnly="0" labelOnly="1" outline="0" fieldPosition="0">
        <references count="6">
          <reference field="1" count="1" selected="0">
            <x v="30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5"/>
          </reference>
          <reference field="6" count="1">
            <x v="0"/>
          </reference>
        </references>
      </pivotArea>
    </format>
    <format dxfId="1466">
      <pivotArea dataOnly="0" labelOnly="1" outline="0" fieldPosition="0">
        <references count="6">
          <reference field="1" count="1" selected="0">
            <x v="30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3"/>
          </reference>
          <reference field="5" count="1" selected="0">
            <x v="5"/>
          </reference>
          <reference field="6" count="1">
            <x v="91"/>
          </reference>
        </references>
      </pivotArea>
    </format>
    <format dxfId="1465">
      <pivotArea dataOnly="0" labelOnly="1" outline="0" fieldPosition="0">
        <references count="6">
          <reference field="1" count="1" selected="0">
            <x v="30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5"/>
          </reference>
          <reference field="5" count="1" selected="0">
            <x v="8"/>
          </reference>
          <reference field="6" count="1">
            <x v="223"/>
          </reference>
        </references>
      </pivotArea>
    </format>
    <format dxfId="1464">
      <pivotArea dataOnly="0" labelOnly="1" outline="0" fieldPosition="0">
        <references count="6">
          <reference field="1" count="1" selected="0">
            <x v="3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2"/>
          </reference>
          <reference field="6" count="1">
            <x v="0"/>
          </reference>
        </references>
      </pivotArea>
    </format>
    <format dxfId="1463">
      <pivotArea dataOnly="0" labelOnly="1" outline="0" fieldPosition="0">
        <references count="6">
          <reference field="1" count="1" selected="0">
            <x v="32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5"/>
          </reference>
          <reference field="6" count="1">
            <x v="582"/>
          </reference>
        </references>
      </pivotArea>
    </format>
    <format dxfId="1462">
      <pivotArea dataOnly="0" labelOnly="1" outline="0" fieldPosition="0">
        <references count="6">
          <reference field="1" count="1" selected="0">
            <x v="33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1"/>
          </reference>
          <reference field="6" count="1">
            <x v="188"/>
          </reference>
        </references>
      </pivotArea>
    </format>
    <format dxfId="1461">
      <pivotArea dataOnly="0" labelOnly="1" outline="0" fieldPosition="0">
        <references count="6">
          <reference field="1" count="1" selected="0">
            <x v="337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5"/>
          </reference>
          <reference field="6" count="1">
            <x v="408"/>
          </reference>
        </references>
      </pivotArea>
    </format>
    <format dxfId="1460">
      <pivotArea dataOnly="0" labelOnly="1" outline="0" fieldPosition="0">
        <references count="6">
          <reference field="1" count="1" selected="0">
            <x v="33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9"/>
          </reference>
          <reference field="6" count="1">
            <x v="421"/>
          </reference>
        </references>
      </pivotArea>
    </format>
    <format dxfId="1459">
      <pivotArea dataOnly="0" labelOnly="1" outline="0" fieldPosition="0">
        <references count="6">
          <reference field="1" count="1" selected="0">
            <x v="34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9"/>
          </reference>
          <reference field="6" count="1">
            <x v="243"/>
          </reference>
        </references>
      </pivotArea>
    </format>
    <format dxfId="1458">
      <pivotArea dataOnly="0" labelOnly="1" outline="0" fieldPosition="0">
        <references count="6">
          <reference field="1" count="1" selected="0">
            <x v="34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2"/>
          </reference>
          <reference field="6" count="1">
            <x v="411"/>
          </reference>
        </references>
      </pivotArea>
    </format>
    <format dxfId="1457">
      <pivotArea dataOnly="0" labelOnly="1" outline="0" fieldPosition="0">
        <references count="6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1"/>
          </reference>
          <reference field="6" count="1">
            <x v="636"/>
          </reference>
        </references>
      </pivotArea>
    </format>
    <format dxfId="1456">
      <pivotArea dataOnly="0" labelOnly="1" outline="0" fieldPosition="0">
        <references count="6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6"/>
          </reference>
          <reference field="6" count="1">
            <x v="37"/>
          </reference>
        </references>
      </pivotArea>
    </format>
    <format dxfId="1455">
      <pivotArea dataOnly="0" labelOnly="1" outline="0" fieldPosition="0">
        <references count="6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10"/>
          </reference>
          <reference field="6" count="1">
            <x v="0"/>
          </reference>
        </references>
      </pivotArea>
    </format>
    <format dxfId="1454">
      <pivotArea dataOnly="0" labelOnly="1" outline="0" fieldPosition="0">
        <references count="6">
          <reference field="1" count="1" selected="0">
            <x v="35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8"/>
          </reference>
          <reference field="6" count="1">
            <x v="416"/>
          </reference>
        </references>
      </pivotArea>
    </format>
    <format dxfId="1453">
      <pivotArea dataOnly="0" labelOnly="1" outline="0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6"/>
          </reference>
          <reference field="6" count="1" selected="0">
            <x v="0"/>
          </reference>
          <reference field="7" count="1">
            <x v="0"/>
          </reference>
        </references>
      </pivotArea>
    </format>
    <format dxfId="1452">
      <pivotArea dataOnly="0" labelOnly="1" outline="0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269"/>
          </reference>
          <reference field="7" count="1">
            <x v="3"/>
          </reference>
        </references>
      </pivotArea>
    </format>
    <format dxfId="1451">
      <pivotArea dataOnly="0" labelOnly="1" outline="0" fieldPosition="0">
        <references count="7">
          <reference field="1" count="1" selected="0">
            <x v="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8"/>
          </reference>
          <reference field="6" count="1" selected="0">
            <x v="327"/>
          </reference>
          <reference field="7" count="1">
            <x v="2"/>
          </reference>
        </references>
      </pivotArea>
    </format>
    <format dxfId="1450">
      <pivotArea dataOnly="0" labelOnly="1" outline="0" fieldPosition="0">
        <references count="7">
          <reference field="1" count="1" selected="0">
            <x v="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544"/>
          </reference>
          <reference field="7" count="1">
            <x v="0"/>
          </reference>
        </references>
      </pivotArea>
    </format>
    <format dxfId="1449">
      <pivotArea dataOnly="0" labelOnly="1" outline="0" fieldPosition="0">
        <references count="7">
          <reference field="1" count="1" selected="0">
            <x v="1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6"/>
          </reference>
          <reference field="6" count="1" selected="0">
            <x v="397"/>
          </reference>
          <reference field="7" count="1">
            <x v="1"/>
          </reference>
        </references>
      </pivotArea>
    </format>
    <format dxfId="1448">
      <pivotArea dataOnly="0" labelOnly="1" outline="0" fieldPosition="0">
        <references count="7">
          <reference field="1" count="1" selected="0">
            <x v="1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4"/>
          </reference>
          <reference field="6" count="1" selected="0">
            <x v="432"/>
          </reference>
          <reference field="7" count="1">
            <x v="0"/>
          </reference>
        </references>
      </pivotArea>
    </format>
    <format dxfId="144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9"/>
          </reference>
          <reference field="5" count="1" selected="0">
            <x v="10"/>
          </reference>
          <reference field="6" count="1" selected="0">
            <x v="0"/>
          </reference>
          <reference field="7" count="1">
            <x v="2"/>
          </reference>
        </references>
      </pivotArea>
    </format>
    <format dxfId="1446">
      <pivotArea dataOnly="0" labelOnly="1" outline="0" fieldPosition="0">
        <references count="7">
          <reference field="1" count="1" selected="0">
            <x v="2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0"/>
          </reference>
          <reference field="6" count="1" selected="0">
            <x v="435"/>
          </reference>
          <reference field="7" count="1">
            <x v="0"/>
          </reference>
        </references>
      </pivotArea>
    </format>
    <format dxfId="1445">
      <pivotArea dataOnly="0" labelOnly="1" outline="0" fieldPosition="0">
        <references count="7">
          <reference field="1" count="1" selected="0">
            <x v="4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8"/>
          </reference>
          <reference field="6" count="1" selected="0">
            <x v="568"/>
          </reference>
          <reference field="7" count="1">
            <x v="2"/>
          </reference>
        </references>
      </pivotArea>
    </format>
    <format dxfId="1444">
      <pivotArea dataOnly="0" labelOnly="1" outline="0" fieldPosition="0">
        <references count="7">
          <reference field="1" count="1" selected="0">
            <x v="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0"/>
          </reference>
        </references>
      </pivotArea>
    </format>
    <format dxfId="1443">
      <pivotArea dataOnly="0" labelOnly="1" outline="0" fieldPosition="0">
        <references count="7">
          <reference field="1" count="1" selected="0">
            <x v="6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564"/>
          </reference>
          <reference field="7" count="1">
            <x v="1"/>
          </reference>
        </references>
      </pivotArea>
    </format>
    <format dxfId="1442">
      <pivotArea dataOnly="0" labelOnly="1" outline="0" fieldPosition="0">
        <references count="7">
          <reference field="1" count="1" selected="0">
            <x v="6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364"/>
          </reference>
          <reference field="7" count="1">
            <x v="0"/>
          </reference>
        </references>
      </pivotArea>
    </format>
    <format dxfId="1441">
      <pivotArea dataOnly="0" labelOnly="1" outline="0" fieldPosition="0">
        <references count="7">
          <reference field="1" count="1" selected="0">
            <x v="7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6"/>
          </reference>
          <reference field="5" count="1" selected="0">
            <x v="4"/>
          </reference>
          <reference field="6" count="1" selected="0">
            <x v="128"/>
          </reference>
          <reference field="7" count="1">
            <x v="2"/>
          </reference>
        </references>
      </pivotArea>
    </format>
    <format dxfId="1440">
      <pivotArea dataOnly="0" labelOnly="1" outline="0" fieldPosition="0">
        <references count="7">
          <reference field="1" count="1" selected="0">
            <x v="7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0"/>
          </reference>
          <reference field="7" count="1">
            <x v="0"/>
          </reference>
        </references>
      </pivotArea>
    </format>
    <format dxfId="1439">
      <pivotArea dataOnly="0" labelOnly="1" outline="0" fieldPosition="0">
        <references count="7">
          <reference field="1" count="1" selected="0">
            <x v="7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3"/>
          </reference>
          <reference field="6" count="1" selected="0">
            <x v="278"/>
          </reference>
          <reference field="7" count="1">
            <x v="2"/>
          </reference>
        </references>
      </pivotArea>
    </format>
    <format dxfId="1438">
      <pivotArea dataOnly="0" labelOnly="1" outline="0" fieldPosition="0">
        <references count="7">
          <reference field="1" count="1" selected="0">
            <x v="8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3"/>
          </reference>
          <reference field="6" count="1" selected="0">
            <x v="443"/>
          </reference>
          <reference field="7" count="1">
            <x v="0"/>
          </reference>
        </references>
      </pivotArea>
    </format>
    <format dxfId="1437">
      <pivotArea dataOnly="0" labelOnly="1" outline="0" fieldPosition="0">
        <references count="7">
          <reference field="1" count="1" selected="0">
            <x v="8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1"/>
          </reference>
          <reference field="6" count="1" selected="0">
            <x v="191"/>
          </reference>
          <reference field="7" count="1">
            <x v="1"/>
          </reference>
        </references>
      </pivotArea>
    </format>
    <format dxfId="1436">
      <pivotArea dataOnly="0" labelOnly="1" outline="0" fieldPosition="0">
        <references count="7">
          <reference field="1" count="1" selected="0">
            <x v="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8"/>
          </reference>
          <reference field="6" count="1" selected="0">
            <x v="267"/>
          </reference>
          <reference field="7" count="1">
            <x v="0"/>
          </reference>
        </references>
      </pivotArea>
    </format>
    <format dxfId="1435">
      <pivotArea dataOnly="0" labelOnly="1" outline="0" fieldPosition="0">
        <references count="7">
          <reference field="1" count="1" selected="0">
            <x v="8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6"/>
          </reference>
          <reference field="6" count="1" selected="0">
            <x v="48"/>
          </reference>
          <reference field="7" count="1">
            <x v="2"/>
          </reference>
        </references>
      </pivotArea>
    </format>
    <format dxfId="1434">
      <pivotArea dataOnly="0" labelOnly="1" outline="0" fieldPosition="0">
        <references count="7">
          <reference field="1" count="1" selected="0">
            <x v="8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606"/>
          </reference>
          <reference field="7" count="1">
            <x v="0"/>
          </reference>
        </references>
      </pivotArea>
    </format>
    <format dxfId="1433">
      <pivotArea dataOnly="0" labelOnly="1" outline="0" fieldPosition="0">
        <references count="7">
          <reference field="1" count="1" selected="0">
            <x v="9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4"/>
          </reference>
          <reference field="5" count="1" selected="0">
            <x v="5"/>
          </reference>
          <reference field="6" count="1" selected="0">
            <x v="0"/>
          </reference>
          <reference field="7" count="1">
            <x v="2"/>
          </reference>
        </references>
      </pivotArea>
    </format>
    <format dxfId="1432">
      <pivotArea dataOnly="0" labelOnly="1" outline="0" fieldPosition="0">
        <references count="7">
          <reference field="1" count="1" selected="0">
            <x v="9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8"/>
          </reference>
          <reference field="6" count="1" selected="0">
            <x v="0"/>
          </reference>
          <reference field="7" count="1">
            <x v="1"/>
          </reference>
        </references>
      </pivotArea>
    </format>
    <format dxfId="1431">
      <pivotArea dataOnly="0" labelOnly="1" outline="0" fieldPosition="0">
        <references count="7">
          <reference field="1" count="1" selected="0">
            <x v="9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518"/>
          </reference>
          <reference field="7" count="1">
            <x v="0"/>
          </reference>
        </references>
      </pivotArea>
    </format>
    <format dxfId="1430">
      <pivotArea dataOnly="0" labelOnly="1" outline="0" fieldPosition="0">
        <references count="7">
          <reference field="1" count="1" selected="0">
            <x v="10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5"/>
          </reference>
          <reference field="5" count="1" selected="0">
            <x v="5"/>
          </reference>
          <reference field="6" count="1" selected="0">
            <x v="268"/>
          </reference>
          <reference field="7" count="1">
            <x v="2"/>
          </reference>
        </references>
      </pivotArea>
    </format>
    <format dxfId="1429">
      <pivotArea dataOnly="0" labelOnly="1" outline="0" fieldPosition="0">
        <references count="7">
          <reference field="1" count="1" selected="0">
            <x v="10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5"/>
          </reference>
          <reference field="6" count="1" selected="0">
            <x v="0"/>
          </reference>
          <reference field="7" count="1">
            <x v="0"/>
          </reference>
        </references>
      </pivotArea>
    </format>
    <format dxfId="1428">
      <pivotArea dataOnly="0" labelOnly="1" outline="0" fieldPosition="0">
        <references count="7">
          <reference field="1" count="1" selected="0">
            <x v="11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1"/>
          </reference>
          <reference field="6" count="1" selected="0">
            <x v="391"/>
          </reference>
          <reference field="7" count="1">
            <x v="1"/>
          </reference>
        </references>
      </pivotArea>
    </format>
    <format dxfId="1427">
      <pivotArea dataOnly="0" labelOnly="1" outline="0" fieldPosition="0">
        <references count="7">
          <reference field="1" count="1" selected="0">
            <x v="1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339"/>
          </reference>
          <reference field="7" count="1">
            <x v="0"/>
          </reference>
        </references>
      </pivotArea>
    </format>
    <format dxfId="1426">
      <pivotArea dataOnly="0" labelOnly="1" outline="0" fieldPosition="0">
        <references count="7">
          <reference field="1" count="1" selected="0">
            <x v="12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 selected="0">
            <x v="552"/>
          </reference>
          <reference field="7" count="1">
            <x v="2"/>
          </reference>
        </references>
      </pivotArea>
    </format>
    <format dxfId="1425">
      <pivotArea dataOnly="0" labelOnly="1" outline="0" fieldPosition="0">
        <references count="7">
          <reference field="1" count="1" selected="0">
            <x v="12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7"/>
          </reference>
          <reference field="5" count="1" selected="0">
            <x v="8"/>
          </reference>
          <reference field="6" count="1" selected="0">
            <x v="0"/>
          </reference>
          <reference field="7" count="1">
            <x v="0"/>
          </reference>
        </references>
      </pivotArea>
    </format>
    <format dxfId="1424">
      <pivotArea dataOnly="0" labelOnly="1" outline="0" fieldPosition="0">
        <references count="7">
          <reference field="1" count="1" selected="0">
            <x v="13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7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</references>
      </pivotArea>
    </format>
    <format dxfId="1423">
      <pivotArea dataOnly="0" labelOnly="1" outline="0" fieldPosition="0">
        <references count="7">
          <reference field="1" count="1" selected="0">
            <x v="13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3"/>
          </reference>
          <reference field="6" count="1" selected="0">
            <x v="107"/>
          </reference>
          <reference field="7" count="1">
            <x v="0"/>
          </reference>
        </references>
      </pivotArea>
    </format>
    <format dxfId="1422">
      <pivotArea dataOnly="0" labelOnly="1" outline="0" fieldPosition="0">
        <references count="7">
          <reference field="1" count="1" selected="0">
            <x v="13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8"/>
          </reference>
          <reference field="6" count="1" selected="0">
            <x v="0"/>
          </reference>
          <reference field="7" count="1">
            <x v="2"/>
          </reference>
        </references>
      </pivotArea>
    </format>
    <format dxfId="1421">
      <pivotArea dataOnly="0" labelOnly="1" outline="0" fieldPosition="0">
        <references count="7">
          <reference field="1" count="1" selected="0">
            <x v="13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1"/>
          </reference>
          <reference field="6" count="1" selected="0">
            <x v="143"/>
          </reference>
          <reference field="7" count="1">
            <x v="0"/>
          </reference>
        </references>
      </pivotArea>
    </format>
    <format dxfId="1420">
      <pivotArea dataOnly="0" labelOnly="1" outline="0" fieldPosition="0">
        <references count="7">
          <reference field="1" count="1" selected="0">
            <x v="13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6"/>
          </reference>
          <reference field="6" count="1" selected="0">
            <x v="212"/>
          </reference>
          <reference field="7" count="1">
            <x v="1"/>
          </reference>
        </references>
      </pivotArea>
    </format>
    <format dxfId="1419">
      <pivotArea dataOnly="0" labelOnly="1" outline="0" fieldPosition="0">
        <references count="7">
          <reference field="1" count="1" selected="0">
            <x v="13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 selected="0">
            <x v="453"/>
          </reference>
          <reference field="7" count="1">
            <x v="0"/>
          </reference>
        </references>
      </pivotArea>
    </format>
    <format dxfId="1418">
      <pivotArea dataOnly="0" labelOnly="1" outline="0" fieldPosition="0">
        <references count="7">
          <reference field="1" count="1" selected="0">
            <x v="14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215"/>
          </reference>
          <reference field="7" count="1">
            <x v="1"/>
          </reference>
        </references>
      </pivotArea>
    </format>
    <format dxfId="1417">
      <pivotArea dataOnly="0" labelOnly="1" outline="0" fieldPosition="0">
        <references count="7">
          <reference field="1" count="1" selected="0">
            <x v="14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3"/>
          </reference>
          <reference field="6" count="1" selected="0">
            <x v="102"/>
          </reference>
          <reference field="7" count="1">
            <x v="0"/>
          </reference>
        </references>
      </pivotArea>
    </format>
    <format dxfId="1416">
      <pivotArea dataOnly="0" labelOnly="1" outline="0" fieldPosition="0">
        <references count="7">
          <reference field="1" count="1" selected="0">
            <x v="14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98"/>
          </reference>
          <reference field="7" count="1">
            <x v="2"/>
          </reference>
        </references>
      </pivotArea>
    </format>
    <format dxfId="1415">
      <pivotArea dataOnly="0" labelOnly="1" outline="0" fieldPosition="0">
        <references count="7">
          <reference field="1" count="1" selected="0">
            <x v="14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5"/>
          </reference>
          <reference field="5" count="1" selected="0">
            <x v="8"/>
          </reference>
          <reference field="6" count="1" selected="0">
            <x v="484"/>
          </reference>
          <reference field="7" count="1">
            <x v="0"/>
          </reference>
        </references>
      </pivotArea>
    </format>
    <format dxfId="1414">
      <pivotArea dataOnly="0" labelOnly="1" outline="0" fieldPosition="0">
        <references count="7">
          <reference field="1" count="1" selected="0">
            <x v="149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4"/>
          </reference>
          <reference field="5" count="1" selected="0">
            <x v="9"/>
          </reference>
          <reference field="6" count="1" selected="0">
            <x v="0"/>
          </reference>
          <reference field="7" count="1">
            <x v="1"/>
          </reference>
        </references>
      </pivotArea>
    </format>
    <format dxfId="1413">
      <pivotArea dataOnly="0" labelOnly="1" outline="0" fieldPosition="0">
        <references count="7">
          <reference field="1" count="1" selected="0">
            <x v="15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9"/>
          </reference>
          <reference field="5" count="1" selected="0">
            <x v="1"/>
          </reference>
          <reference field="6" count="1" selected="0">
            <x v="451"/>
          </reference>
          <reference field="7" count="1">
            <x v="0"/>
          </reference>
        </references>
      </pivotArea>
    </format>
    <format dxfId="1412">
      <pivotArea dataOnly="0" labelOnly="1" outline="0" fieldPosition="0">
        <references count="7">
          <reference field="1" count="1" selected="0">
            <x v="15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4"/>
          </reference>
          <reference field="6" count="1" selected="0">
            <x v="204"/>
          </reference>
          <reference field="7" count="1">
            <x v="1"/>
          </reference>
        </references>
      </pivotArea>
    </format>
    <format dxfId="1411">
      <pivotArea dataOnly="0" labelOnly="1" outline="0" fieldPosition="0">
        <references count="7">
          <reference field="1" count="1" selected="0">
            <x v="15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7"/>
          </reference>
          <reference field="6" count="1" selected="0">
            <x v="454"/>
          </reference>
          <reference field="7" count="1">
            <x v="0"/>
          </reference>
        </references>
      </pivotArea>
    </format>
    <format dxfId="1410">
      <pivotArea dataOnly="0" labelOnly="1" outline="0" fieldPosition="0">
        <references count="7">
          <reference field="1" count="1" selected="0">
            <x v="16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7"/>
          </reference>
          <reference field="6" count="1" selected="0">
            <x v="401"/>
          </reference>
          <reference field="7" count="1">
            <x v="2"/>
          </reference>
        </references>
      </pivotArea>
    </format>
    <format dxfId="1409">
      <pivotArea dataOnly="0" labelOnly="1" outline="0" fieldPosition="0">
        <references count="7">
          <reference field="1" count="1" selected="0">
            <x v="16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10"/>
          </reference>
          <reference field="6" count="1" selected="0">
            <x v="340"/>
          </reference>
          <reference field="7" count="1">
            <x v="0"/>
          </reference>
        </references>
      </pivotArea>
    </format>
    <format dxfId="1408">
      <pivotArea dataOnly="0" labelOnly="1" outline="0" fieldPosition="0">
        <references count="7">
          <reference field="1" count="1" selected="0">
            <x v="1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2"/>
          </reference>
          <reference field="5" count="1" selected="0">
            <x v="6"/>
          </reference>
          <reference field="6" count="1" selected="0">
            <x v="253"/>
          </reference>
          <reference field="7" count="1">
            <x v="1"/>
          </reference>
        </references>
      </pivotArea>
    </format>
    <format dxfId="1407">
      <pivotArea dataOnly="0" labelOnly="1" outline="0" fieldPosition="0">
        <references count="7">
          <reference field="1" count="1" selected="0">
            <x v="17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9"/>
          </reference>
          <reference field="6" count="1" selected="0">
            <x v="467"/>
          </reference>
          <reference field="7" count="1">
            <x v="0"/>
          </reference>
        </references>
      </pivotArea>
    </format>
    <format dxfId="1406">
      <pivotArea dataOnly="0" labelOnly="1" outline="0" fieldPosition="0">
        <references count="7">
          <reference field="1" count="1" selected="0">
            <x v="17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6"/>
          </reference>
          <reference field="6" count="1" selected="0">
            <x v="393"/>
          </reference>
          <reference field="7" count="1">
            <x v="1"/>
          </reference>
        </references>
      </pivotArea>
    </format>
    <format dxfId="1405">
      <pivotArea dataOnly="0" labelOnly="1" outline="0" fieldPosition="0">
        <references count="7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4"/>
          </reference>
          <reference field="6" count="1" selected="0">
            <x v="7"/>
          </reference>
          <reference field="7" count="1">
            <x v="0"/>
          </reference>
        </references>
      </pivotArea>
    </format>
    <format dxfId="1404">
      <pivotArea dataOnly="0" labelOnly="1" outline="0" fieldPosition="0">
        <references count="7">
          <reference field="1" count="1" selected="0">
            <x v="17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8"/>
          </reference>
          <reference field="6" count="1" selected="0">
            <x v="254"/>
          </reference>
          <reference field="7" count="1">
            <x v="1"/>
          </reference>
        </references>
      </pivotArea>
    </format>
    <format dxfId="1403">
      <pivotArea dataOnly="0" labelOnly="1" outline="0" fieldPosition="0">
        <references count="7">
          <reference field="1" count="1" selected="0">
            <x v="17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4"/>
          </reference>
          <reference field="6" count="1" selected="0">
            <x v="0"/>
          </reference>
          <reference field="7" count="1">
            <x v="2"/>
          </reference>
        </references>
      </pivotArea>
    </format>
    <format dxfId="1402">
      <pivotArea dataOnly="0" labelOnly="1" outline="0" fieldPosition="0">
        <references count="7">
          <reference field="1" count="1" selected="0">
            <x v="18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1"/>
          </reference>
          <reference field="6" count="1" selected="0">
            <x v="308"/>
          </reference>
          <reference field="7" count="1">
            <x v="1"/>
          </reference>
        </references>
      </pivotArea>
    </format>
    <format dxfId="1401">
      <pivotArea dataOnly="0" labelOnly="1" outline="0" fieldPosition="0">
        <references count="7">
          <reference field="1" count="1" selected="0">
            <x v="18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7"/>
          </reference>
          <reference field="5" count="1" selected="0">
            <x v="5"/>
          </reference>
          <reference field="6" count="1" selected="0">
            <x v="0"/>
          </reference>
          <reference field="7" count="1">
            <x v="2"/>
          </reference>
        </references>
      </pivotArea>
    </format>
    <format dxfId="1400">
      <pivotArea dataOnly="0" labelOnly="1" outline="0" fieldPosition="0">
        <references count="7">
          <reference field="1" count="1" selected="0">
            <x v="18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10"/>
          </reference>
          <reference field="6" count="1" selected="0">
            <x v="0"/>
          </reference>
          <reference field="7" count="1">
            <x v="1"/>
          </reference>
        </references>
      </pivotArea>
    </format>
    <format dxfId="1399">
      <pivotArea dataOnly="0" labelOnly="1" outline="0" fieldPosition="0">
        <references count="7">
          <reference field="1" count="1" selected="0">
            <x v="18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0"/>
          </reference>
        </references>
      </pivotArea>
    </format>
    <format dxfId="1398">
      <pivotArea dataOnly="0" labelOnly="1" outline="0" fieldPosition="0">
        <references count="7">
          <reference field="1" count="1" selected="0">
            <x v="19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560"/>
          </reference>
          <reference field="7" count="1">
            <x v="1"/>
          </reference>
        </references>
      </pivotArea>
    </format>
    <format dxfId="1397">
      <pivotArea dataOnly="0" labelOnly="1" outline="0" fieldPosition="0">
        <references count="7">
          <reference field="1" count="1" selected="0">
            <x v="20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8"/>
          </reference>
          <reference field="6" count="1" selected="0">
            <x v="630"/>
          </reference>
          <reference field="7" count="1">
            <x v="0"/>
          </reference>
        </references>
      </pivotArea>
    </format>
    <format dxfId="1396">
      <pivotArea dataOnly="0" labelOnly="1" outline="0" fieldPosition="0">
        <references count="7">
          <reference field="1" count="1" selected="0">
            <x v="20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"/>
          </reference>
        </references>
      </pivotArea>
    </format>
    <format dxfId="1395">
      <pivotArea dataOnly="0" labelOnly="1" outline="0" fieldPosition="0">
        <references count="7">
          <reference field="1" count="1" selected="0">
            <x v="20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7"/>
          </reference>
          <reference field="6" count="1" selected="0">
            <x v="199"/>
          </reference>
          <reference field="7" count="1">
            <x v="0"/>
          </reference>
        </references>
      </pivotArea>
    </format>
    <format dxfId="1394">
      <pivotArea dataOnly="0" labelOnly="1" outline="0" fieldPosition="0">
        <references count="7">
          <reference field="1" count="1" selected="0">
            <x v="20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9"/>
          </reference>
          <reference field="5" count="1" selected="0">
            <x v="2"/>
          </reference>
          <reference field="6" count="1" selected="0">
            <x v="635"/>
          </reference>
          <reference field="7" count="1">
            <x v="1"/>
          </reference>
        </references>
      </pivotArea>
    </format>
    <format dxfId="1393">
      <pivotArea dataOnly="0" labelOnly="1" outline="0" fieldPosition="0">
        <references count="7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6"/>
          </reference>
          <reference field="7" count="1">
            <x v="0"/>
          </reference>
        </references>
      </pivotArea>
    </format>
    <format dxfId="1392">
      <pivotArea dataOnly="0" labelOnly="1" outline="0" fieldPosition="0">
        <references count="7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598"/>
          </reference>
          <reference field="7" count="1">
            <x v="1"/>
          </reference>
        </references>
      </pivotArea>
    </format>
    <format dxfId="1391">
      <pivotArea dataOnly="0" labelOnly="1" outline="0" fieldPosition="0">
        <references count="7">
          <reference field="1" count="1" selected="0">
            <x v="20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200"/>
          </reference>
          <reference field="7" count="1">
            <x v="0"/>
          </reference>
        </references>
      </pivotArea>
    </format>
    <format dxfId="1390">
      <pivotArea dataOnly="0" labelOnly="1" outline="0" fieldPosition="0">
        <references count="7">
          <reference field="1" count="1" selected="0">
            <x v="21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4"/>
          </reference>
          <reference field="6" count="1" selected="0">
            <x v="0"/>
          </reference>
          <reference field="7" count="1">
            <x v="2"/>
          </reference>
        </references>
      </pivotArea>
    </format>
    <format dxfId="1389">
      <pivotArea dataOnly="0" labelOnly="1" outline="0" fieldPosition="0">
        <references count="7">
          <reference field="1" count="1" selected="0">
            <x v="2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4"/>
          </reference>
          <reference field="6" count="1" selected="0">
            <x v="272"/>
          </reference>
          <reference field="7" count="1">
            <x v="0"/>
          </reference>
        </references>
      </pivotArea>
    </format>
    <format dxfId="1388">
      <pivotArea dataOnly="0" labelOnly="1" outline="0" fieldPosition="0">
        <references count="7">
          <reference field="1" count="1" selected="0">
            <x v="21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"/>
          </reference>
        </references>
      </pivotArea>
    </format>
    <format dxfId="1387">
      <pivotArea dataOnly="0" labelOnly="1" outline="0" fieldPosition="0">
        <references count="7">
          <reference field="1" count="1" selected="0">
            <x v="22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5"/>
          </reference>
          <reference field="6" count="1" selected="0">
            <x v="5"/>
          </reference>
          <reference field="7" count="1">
            <x v="0"/>
          </reference>
        </references>
      </pivotArea>
    </format>
    <format dxfId="1386">
      <pivotArea dataOnly="0" labelOnly="1" outline="0" fieldPosition="0">
        <references count="7">
          <reference field="1" count="1" selected="0">
            <x v="22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9"/>
          </reference>
          <reference field="6" count="1" selected="0">
            <x v="621"/>
          </reference>
          <reference field="7" count="1">
            <x v="2"/>
          </reference>
        </references>
      </pivotArea>
    </format>
    <format dxfId="1385">
      <pivotArea dataOnly="0" labelOnly="1" outline="0" fieldPosition="0">
        <references count="7">
          <reference field="1" count="1" selected="0">
            <x v="23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4"/>
          </reference>
          <reference field="6" count="1" selected="0">
            <x v="163"/>
          </reference>
          <reference field="7" count="1">
            <x v="1"/>
          </reference>
        </references>
      </pivotArea>
    </format>
    <format dxfId="1384">
      <pivotArea dataOnly="0" labelOnly="1" outline="0" fieldPosition="0">
        <references count="7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</references>
      </pivotArea>
    </format>
    <format dxfId="1383">
      <pivotArea dataOnly="0" labelOnly="1" outline="0" fieldPosition="0">
        <references count="7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1"/>
          </reference>
          <reference field="6" count="1" selected="0">
            <x v="529"/>
          </reference>
          <reference field="7" count="1">
            <x v="0"/>
          </reference>
        </references>
      </pivotArea>
    </format>
    <format dxfId="1382">
      <pivotArea dataOnly="0" labelOnly="1" outline="0" fieldPosition="0">
        <references count="7">
          <reference field="1" count="1" selected="0">
            <x v="24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483"/>
          </reference>
          <reference field="7" count="1">
            <x v="2"/>
          </reference>
        </references>
      </pivotArea>
    </format>
    <format dxfId="1381">
      <pivotArea dataOnly="0" labelOnly="1" outline="0" fieldPosition="0">
        <references count="7">
          <reference field="1" count="1" selected="0">
            <x v="24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387"/>
          </reference>
          <reference field="7" count="1">
            <x v="1"/>
          </reference>
        </references>
      </pivotArea>
    </format>
    <format dxfId="1380">
      <pivotArea dataOnly="0" labelOnly="1" outline="0" fieldPosition="0">
        <references count="7">
          <reference field="1" count="1" selected="0">
            <x v="24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7"/>
          </reference>
          <reference field="6" count="1" selected="0">
            <x v="502"/>
          </reference>
          <reference field="7" count="1">
            <x v="0"/>
          </reference>
        </references>
      </pivotArea>
    </format>
    <format dxfId="1379">
      <pivotArea dataOnly="0" labelOnly="1" outline="0" fieldPosition="0">
        <references count="7">
          <reference field="1" count="1" selected="0">
            <x v="2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8"/>
          </reference>
          <reference field="6" count="1" selected="0">
            <x v="14"/>
          </reference>
          <reference field="7" count="1">
            <x v="1"/>
          </reference>
        </references>
      </pivotArea>
    </format>
    <format dxfId="1378">
      <pivotArea dataOnly="0" labelOnly="1" outline="0" fieldPosition="0">
        <references count="7">
          <reference field="1" count="1" selected="0">
            <x v="24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10"/>
          </reference>
          <reference field="6" count="1" selected="0">
            <x v="271"/>
          </reference>
          <reference field="7" count="1">
            <x v="0"/>
          </reference>
        </references>
      </pivotArea>
    </format>
    <format dxfId="1377">
      <pivotArea dataOnly="0" labelOnly="1" outline="0" fieldPosition="0">
        <references count="7">
          <reference field="1" count="1" selected="0">
            <x v="25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3"/>
          </reference>
          <reference field="5" count="1" selected="0">
            <x v="9"/>
          </reference>
          <reference field="6" count="1" selected="0">
            <x v="274"/>
          </reference>
          <reference field="7" count="1">
            <x v="1"/>
          </reference>
        </references>
      </pivotArea>
    </format>
    <format dxfId="1376">
      <pivotArea dataOnly="0" labelOnly="1" outline="0" fieldPosition="0">
        <references count="7">
          <reference field="1" count="1" selected="0">
            <x v="25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4"/>
          </reference>
          <reference field="5" count="1" selected="0">
            <x v="0"/>
          </reference>
          <reference field="6" count="1" selected="0">
            <x v="593"/>
          </reference>
          <reference field="7" count="1">
            <x v="0"/>
          </reference>
        </references>
      </pivotArea>
    </format>
    <format dxfId="1375">
      <pivotArea dataOnly="0" labelOnly="1" outline="0" fieldPosition="0">
        <references count="7">
          <reference field="1" count="1" selected="0">
            <x v="25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1"/>
          </reference>
          <reference field="6" count="1" selected="0">
            <x v="114"/>
          </reference>
          <reference field="7" count="1">
            <x v="1"/>
          </reference>
        </references>
      </pivotArea>
    </format>
    <format dxfId="1374">
      <pivotArea dataOnly="0" labelOnly="1" outline="0" fieldPosition="0">
        <references count="7">
          <reference field="1" count="1" selected="0">
            <x v="26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0"/>
          </reference>
        </references>
      </pivotArea>
    </format>
    <format dxfId="1373">
      <pivotArea dataOnly="0" labelOnly="1" outline="0" fieldPosition="0">
        <references count="7">
          <reference field="1" count="1" selected="0">
            <x v="26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3"/>
          </reference>
          <reference field="6" count="1" selected="0">
            <x v="155"/>
          </reference>
          <reference field="7" count="1">
            <x v="2"/>
          </reference>
        </references>
      </pivotArea>
    </format>
    <format dxfId="1372">
      <pivotArea dataOnly="0" labelOnly="1" outline="0" fieldPosition="0">
        <references count="7">
          <reference field="1" count="1" selected="0">
            <x v="2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9"/>
          </reference>
          <reference field="6" count="1" selected="0">
            <x v="317"/>
          </reference>
          <reference field="7" count="1">
            <x v="1"/>
          </reference>
        </references>
      </pivotArea>
    </format>
    <format dxfId="1371">
      <pivotArea dataOnly="0" labelOnly="1" outline="0" fieldPosition="0">
        <references count="7">
          <reference field="1" count="1" selected="0">
            <x v="2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2"/>
          </reference>
          <reference field="6" count="1" selected="0">
            <x v="428"/>
          </reference>
          <reference field="7" count="1">
            <x v="3"/>
          </reference>
        </references>
      </pivotArea>
    </format>
    <format dxfId="1370">
      <pivotArea dataOnly="0" labelOnly="1" outline="0" fieldPosition="0">
        <references count="7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7"/>
          </reference>
          <reference field="6" count="1" selected="0">
            <x v="173"/>
          </reference>
          <reference field="7" count="1">
            <x v="0"/>
          </reference>
        </references>
      </pivotArea>
    </format>
    <format dxfId="1369">
      <pivotArea dataOnly="0" labelOnly="1" outline="0" fieldPosition="0">
        <references count="7">
          <reference field="1" count="1" selected="0">
            <x v="27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399"/>
          </reference>
          <reference field="7" count="1">
            <x v="1"/>
          </reference>
        </references>
      </pivotArea>
    </format>
    <format dxfId="1368">
      <pivotArea dataOnly="0" labelOnly="1" outline="0" fieldPosition="0">
        <references count="7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1"/>
          </reference>
          <reference field="5" count="1" selected="0">
            <x v="1"/>
          </reference>
          <reference field="6" count="1" selected="0">
            <x v="232"/>
          </reference>
          <reference field="7" count="1">
            <x v="0"/>
          </reference>
        </references>
      </pivotArea>
    </format>
    <format dxfId="1367">
      <pivotArea dataOnly="0" labelOnly="1" outline="0" fieldPosition="0">
        <references count="7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10"/>
          </reference>
          <reference field="6" count="1" selected="0">
            <x v="291"/>
          </reference>
          <reference field="7" count="1">
            <x v="2"/>
          </reference>
        </references>
      </pivotArea>
    </format>
    <format dxfId="1366">
      <pivotArea dataOnly="0" labelOnly="1" outline="0" fieldPosition="0">
        <references count="7">
          <reference field="1" count="1" selected="0">
            <x v="27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7"/>
          </reference>
          <reference field="6" count="1" selected="0">
            <x v="282"/>
          </reference>
          <reference field="7" count="1">
            <x v="0"/>
          </reference>
        </references>
      </pivotArea>
    </format>
    <format dxfId="1365">
      <pivotArea dataOnly="0" labelOnly="1" outline="0" fieldPosition="0">
        <references count="7">
          <reference field="1" count="1" selected="0">
            <x v="28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5"/>
          </reference>
          <reference field="6" count="1" selected="0">
            <x v="591"/>
          </reference>
          <reference field="7" count="1">
            <x v="2"/>
          </reference>
        </references>
      </pivotArea>
    </format>
    <format dxfId="1364">
      <pivotArea dataOnly="0" labelOnly="1" outline="0" fieldPosition="0">
        <references count="7">
          <reference field="1" count="1" selected="0">
            <x v="28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322"/>
          </reference>
          <reference field="7" count="1">
            <x v="0"/>
          </reference>
        </references>
      </pivotArea>
    </format>
    <format dxfId="1363">
      <pivotArea dataOnly="0" labelOnly="1" outline="0" fieldPosition="0">
        <references count="7">
          <reference field="1" count="1" selected="0">
            <x v="33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1"/>
          </reference>
          <reference field="6" count="1" selected="0">
            <x v="188"/>
          </reference>
          <reference field="7" count="1">
            <x v="1"/>
          </reference>
        </references>
      </pivotArea>
    </format>
    <format dxfId="1362">
      <pivotArea dataOnly="0" labelOnly="1" outline="0" fieldPosition="0">
        <references count="7">
          <reference field="1" count="1" selected="0">
            <x v="337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5"/>
          </reference>
          <reference field="6" count="1" selected="0">
            <x v="408"/>
          </reference>
          <reference field="7" count="1">
            <x v="2"/>
          </reference>
        </references>
      </pivotArea>
    </format>
    <format dxfId="1361">
      <pivotArea dataOnly="0" labelOnly="1" outline="0" fieldPosition="0">
        <references count="7">
          <reference field="1" count="1" selected="0">
            <x v="33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9"/>
          </reference>
          <reference field="6" count="1" selected="0">
            <x v="421"/>
          </reference>
          <reference field="7" count="1">
            <x v="0"/>
          </reference>
        </references>
      </pivotArea>
    </format>
    <format dxfId="1360">
      <pivotArea dataOnly="0" labelOnly="1" outline="0" fieldPosition="0">
        <references count="7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6"/>
          </reference>
          <reference field="6" count="1" selected="0">
            <x v="37"/>
          </reference>
          <reference field="7" count="1">
            <x v="1"/>
          </reference>
        </references>
      </pivotArea>
    </format>
    <format dxfId="1359">
      <pivotArea dataOnly="0" labelOnly="1" outline="0" fieldPosition="0">
        <references count="7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10"/>
          </reference>
          <reference field="6" count="1" selected="0">
            <x v="0"/>
          </reference>
          <reference field="7" count="1">
            <x v="0"/>
          </reference>
        </references>
      </pivotArea>
    </format>
    <format dxfId="1358">
      <pivotArea dataOnly="0" labelOnly="1" outline="0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357">
      <pivotArea dataOnly="0" labelOnly="1" outline="0" fieldPosition="0">
        <references count="8">
          <reference field="1" count="1" selected="0">
            <x v="1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356">
      <pivotArea dataOnly="0" labelOnly="1" outline="0" fieldPosition="0">
        <references count="8">
          <reference field="1" count="1" selected="0">
            <x v="1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5"/>
          </reference>
          <reference field="5" count="1" selected="0">
            <x v="1"/>
          </reference>
          <reference field="6" count="1" selected="0">
            <x v="31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355">
      <pivotArea dataOnly="0" labelOnly="1" outline="0" fieldPosition="0">
        <references count="8"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8"/>
          </reference>
          <reference field="6" count="1" selected="0">
            <x v="33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354">
      <pivotArea dataOnly="0" labelOnly="1" outline="0" fieldPosition="0">
        <references count="8">
          <reference field="1" count="1" selected="0">
            <x v="2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0"/>
          </reference>
          <reference field="6" count="1" selected="0">
            <x v="435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353">
      <pivotArea dataOnly="0" labelOnly="1" outline="0" fieldPosition="0">
        <references count="8">
          <reference field="1" count="1" selected="0">
            <x v="3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4"/>
          </reference>
          <reference field="5" count="1" selected="0">
            <x v="5"/>
          </reference>
          <reference field="6" count="1" selected="0">
            <x v="227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352">
      <pivotArea dataOnly="0" labelOnly="1" outline="0" fieldPosition="0">
        <references count="8">
          <reference field="1" count="1" selected="0">
            <x v="4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8"/>
          </reference>
          <reference field="6" count="1" selected="0">
            <x v="568"/>
          </reference>
          <reference field="7" count="1" selected="0">
            <x v="2"/>
          </reference>
          <reference field="8" count="1">
            <x v="1"/>
          </reference>
        </references>
      </pivotArea>
    </format>
    <format dxfId="1351">
      <pivotArea dataOnly="0" labelOnly="1" outline="0" fieldPosition="0">
        <references count="8">
          <reference field="1" count="1" selected="0">
            <x v="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2"/>
          </reference>
          <reference field="8" count="1">
            <x v="0"/>
          </reference>
        </references>
      </pivotArea>
    </format>
    <format dxfId="1350">
      <pivotArea dataOnly="0" labelOnly="1" outline="0" fieldPosition="0">
        <references count="8">
          <reference field="1" count="1" selected="0">
            <x v="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349">
      <pivotArea dataOnly="0" labelOnly="1" outline="0" fieldPosition="0">
        <references count="8">
          <reference field="1" count="1" selected="0">
            <x v="5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348">
      <pivotArea dataOnly="0" labelOnly="1" outline="0" fieldPosition="0">
        <references count="8">
          <reference field="1" count="1" selected="0">
            <x v="5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1"/>
          </reference>
          <reference field="6" count="1" selected="0">
            <x v="183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347">
      <pivotArea dataOnly="0" labelOnly="1" outline="0" fieldPosition="0">
        <references count="8">
          <reference field="1" count="1" selected="0">
            <x v="5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346">
      <pivotArea dataOnly="0" labelOnly="1" outline="0" fieldPosition="0">
        <references count="8">
          <reference field="1" count="1" selected="0">
            <x v="6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364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345">
      <pivotArea dataOnly="0" labelOnly="1" outline="0" fieldPosition="0">
        <references count="8">
          <reference field="1" count="1" selected="0">
            <x v="7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344">
      <pivotArea dataOnly="0" labelOnly="1" outline="0" fieldPosition="0">
        <references count="8">
          <reference field="1" count="1" selected="0">
            <x v="7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343">
      <pivotArea dataOnly="0" labelOnly="1" outline="0" fieldPosition="0">
        <references count="8">
          <reference field="1" count="1" selected="0">
            <x v="7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9"/>
          </reference>
          <reference field="6" count="1" selected="0">
            <x v="489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342">
      <pivotArea dataOnly="0" labelOnly="1" outline="0" fieldPosition="0">
        <references count="8">
          <reference field="1" count="1" selected="0">
            <x v="7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3"/>
          </reference>
          <reference field="6" count="1" selected="0">
            <x v="278"/>
          </reference>
          <reference field="7" count="1" selected="0">
            <x v="2"/>
          </reference>
          <reference field="8" count="1">
            <x v="1"/>
          </reference>
        </references>
      </pivotArea>
    </format>
    <format dxfId="1341">
      <pivotArea dataOnly="0" labelOnly="1" outline="0" fieldPosition="0">
        <references count="8">
          <reference field="1" count="1" selected="0">
            <x v="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3"/>
          </reference>
          <reference field="5" count="1" selected="0">
            <x v="7"/>
          </reference>
          <reference field="6" count="1" selected="0">
            <x v="386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340">
      <pivotArea dataOnly="0" labelOnly="1" outline="0" fieldPosition="0">
        <references count="8">
          <reference field="1" count="1" selected="0">
            <x v="8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6"/>
          </reference>
          <reference field="6" count="1" selected="0">
            <x v="48"/>
          </reference>
          <reference field="7" count="1" selected="0">
            <x v="2"/>
          </reference>
          <reference field="8" count="1">
            <x v="1"/>
          </reference>
        </references>
      </pivotArea>
    </format>
    <format dxfId="1339">
      <pivotArea dataOnly="0" labelOnly="1" outline="0" fieldPosition="0">
        <references count="8">
          <reference field="1" count="1" selected="0">
            <x v="8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5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338">
      <pivotArea dataOnly="0" labelOnly="1" outline="0" fieldPosition="0">
        <references count="8">
          <reference field="1" count="1" selected="0">
            <x v="9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4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2"/>
          </reference>
          <reference field="8" count="1">
            <x v="1"/>
          </reference>
        </references>
      </pivotArea>
    </format>
    <format dxfId="1337">
      <pivotArea dataOnly="0" labelOnly="1" outline="0" fieldPosition="0">
        <references count="8">
          <reference field="1" count="1" selected="0">
            <x v="9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1336">
      <pivotArea dataOnly="0" labelOnly="1" outline="0" fieldPosition="0">
        <references count="8">
          <reference field="1" count="1" selected="0">
            <x v="9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518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335">
      <pivotArea dataOnly="0" labelOnly="1" outline="0" fieldPosition="0">
        <references count="8">
          <reference field="1" count="1" selected="0">
            <x v="10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5"/>
          </reference>
          <reference field="5" count="1" selected="0">
            <x v="5"/>
          </reference>
          <reference field="6" count="1" selected="0">
            <x v="268"/>
          </reference>
          <reference field="7" count="1" selected="0">
            <x v="2"/>
          </reference>
          <reference field="8" count="1">
            <x v="0"/>
          </reference>
        </references>
      </pivotArea>
    </format>
    <format dxfId="1334">
      <pivotArea dataOnly="0" labelOnly="1" outline="0" fieldPosition="0">
        <references count="8">
          <reference field="1" count="1" selected="0">
            <x v="10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333">
      <pivotArea dataOnly="0" labelOnly="1" outline="0" fieldPosition="0">
        <references count="8">
          <reference field="1" count="1" selected="0">
            <x v="10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1"/>
          </reference>
          <reference field="6" count="1" selected="0">
            <x v="148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332">
      <pivotArea dataOnly="0" labelOnly="1" outline="0" fieldPosition="0">
        <references count="8">
          <reference field="1" count="1" selected="0">
            <x v="107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0"/>
          </reference>
          <reference field="6" count="1" selected="0">
            <x v="538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331">
      <pivotArea dataOnly="0" labelOnly="1" outline="0" fieldPosition="0">
        <references count="8">
          <reference field="1" count="1" selected="0">
            <x v="10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1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330">
      <pivotArea dataOnly="0" labelOnly="1" outline="0" fieldPosition="0">
        <references count="8">
          <reference field="1" count="1" selected="0">
            <x v="11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3"/>
          </reference>
          <reference field="6" count="1" selected="0">
            <x v="545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329">
      <pivotArea dataOnly="0" labelOnly="1" outline="0" fieldPosition="0">
        <references count="8">
          <reference field="1" count="1" selected="0">
            <x v="11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1"/>
          </reference>
          <reference field="6" count="1" selected="0">
            <x v="391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1328">
      <pivotArea dataOnly="0" labelOnly="1" outline="0" fieldPosition="0">
        <references count="8">
          <reference field="1" count="1" selected="0">
            <x v="11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7"/>
          </reference>
          <reference field="5" count="1" selected="0">
            <x v="6"/>
          </reference>
          <reference field="6" count="1" selected="0">
            <x v="276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327">
      <pivotArea dataOnly="0" labelOnly="1" outline="0" fieldPosition="0">
        <references count="8">
          <reference field="1" count="1" selected="0">
            <x v="12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 selected="0">
            <x v="552"/>
          </reference>
          <reference field="7" count="1" selected="0">
            <x v="2"/>
          </reference>
          <reference field="8" count="1">
            <x v="0"/>
          </reference>
        </references>
      </pivotArea>
    </format>
    <format dxfId="1326">
      <pivotArea dataOnly="0" labelOnly="1" outline="0" fieldPosition="0">
        <references count="8">
          <reference field="1" count="1" selected="0">
            <x v="12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1">
            <x v="1"/>
          </reference>
        </references>
      </pivotArea>
    </format>
    <format dxfId="1325">
      <pivotArea dataOnly="0" labelOnly="1" outline="0" fieldPosition="0">
        <references count="8">
          <reference field="1" count="1" selected="0">
            <x v="13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324">
      <pivotArea dataOnly="0" labelOnly="1" outline="0" fieldPosition="0">
        <references count="8">
          <reference field="1" count="1" selected="0">
            <x v="13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1"/>
          </reference>
          <reference field="6" count="1" selected="0">
            <x v="143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323">
      <pivotArea dataOnly="0" labelOnly="1" outline="0" fieldPosition="0">
        <references count="8">
          <reference field="1" count="1" selected="0">
            <x v="14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215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1322">
      <pivotArea dataOnly="0" labelOnly="1" outline="0" fieldPosition="0">
        <references count="8">
          <reference field="1" count="1" selected="0">
            <x v="14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321">
      <pivotArea dataOnly="0" labelOnly="1" outline="0" fieldPosition="0">
        <references count="8">
          <reference field="1" count="1" selected="0">
            <x v="14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98"/>
          </reference>
          <reference field="7" count="1" selected="0">
            <x v="2"/>
          </reference>
          <reference field="8" count="1">
            <x v="0"/>
          </reference>
        </references>
      </pivotArea>
    </format>
    <format dxfId="1320">
      <pivotArea dataOnly="0" labelOnly="1" outline="0" fieldPosition="0">
        <references count="8">
          <reference field="1" count="1" selected="0">
            <x v="14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5"/>
          </reference>
          <reference field="5" count="1" selected="0">
            <x v="8"/>
          </reference>
          <reference field="6" count="1" selected="0">
            <x v="484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319">
      <pivotArea dataOnly="0" labelOnly="1" outline="0" fieldPosition="0">
        <references count="8">
          <reference field="1" count="1" selected="0">
            <x v="14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6"/>
          </reference>
          <reference field="6" count="1" selected="0">
            <x v="379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318">
      <pivotArea dataOnly="0" labelOnly="1" outline="0" fieldPosition="0">
        <references count="8">
          <reference field="1" count="1" selected="0">
            <x v="14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4"/>
          </reference>
          <reference field="6" count="1" selected="0">
            <x v="458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317">
      <pivotArea dataOnly="0" labelOnly="1" outline="0" fieldPosition="0">
        <references count="8">
          <reference field="1" count="1" selected="0">
            <x v="15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6"/>
          </reference>
          <reference field="6" count="1" selected="0">
            <x v="486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316">
      <pivotArea dataOnly="0" labelOnly="1" outline="0" fieldPosition="0">
        <references count="8">
          <reference field="1" count="1" selected="0">
            <x v="15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6"/>
          </reference>
          <reference field="5" count="1" selected="0">
            <x v="9"/>
          </reference>
          <reference field="6" count="1" selected="0">
            <x v="601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315">
      <pivotArea dataOnly="0" labelOnly="1" outline="0" fieldPosition="0">
        <references count="8">
          <reference field="1" count="1" selected="0">
            <x v="17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6"/>
          </reference>
          <reference field="6" count="1" selected="0">
            <x v="393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1314">
      <pivotArea dataOnly="0" labelOnly="1" outline="0" fieldPosition="0">
        <references count="8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4"/>
          </reference>
          <reference field="6" count="1" selected="0">
            <x v="7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313">
      <pivotArea dataOnly="0" labelOnly="1" outline="0" fieldPosition="0">
        <references count="8">
          <reference field="1" count="1" selected="0">
            <x v="17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2"/>
          </reference>
          <reference field="6" count="1" selected="0">
            <x v="534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312">
      <pivotArea dataOnly="0" labelOnly="1" outline="0" fieldPosition="0">
        <references count="8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311">
      <pivotArea dataOnly="0" labelOnly="1" outline="0" fieldPosition="0">
        <references count="8">
          <reference field="1" count="1" selected="0">
            <x v="18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1"/>
          </reference>
          <reference field="6" count="1" selected="0">
            <x v="308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1310">
      <pivotArea dataOnly="0" labelOnly="1" outline="0" fieldPosition="0">
        <references count="8">
          <reference field="1" count="1" selected="0">
            <x v="18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7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2"/>
          </reference>
          <reference field="8" count="1">
            <x v="1"/>
          </reference>
        </references>
      </pivotArea>
    </format>
    <format dxfId="1309">
      <pivotArea dataOnly="0" labelOnly="1" outline="0" fieldPosition="0">
        <references count="8">
          <reference field="1" count="1" selected="0">
            <x v="18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8"/>
          </reference>
          <reference field="6" count="1" selected="0">
            <x v="358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308">
      <pivotArea dataOnly="0" labelOnly="1" outline="0" fieldPosition="0">
        <references count="8">
          <reference field="1" count="1" selected="0">
            <x v="19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0"/>
          </reference>
          <reference field="5" count="1" selected="0">
            <x v="6"/>
          </reference>
          <reference field="6" count="1" selected="0">
            <x v="293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307">
      <pivotArea dataOnly="0" labelOnly="1" outline="0" fieldPosition="0">
        <references count="8">
          <reference field="1" count="1" selected="0">
            <x v="19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619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306">
      <pivotArea dataOnly="0" labelOnly="1" outline="0" fieldPosition="0">
        <references count="8">
          <reference field="1" count="1" selected="0">
            <x v="19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4"/>
          </reference>
          <reference field="6" count="1" selected="0">
            <x v="431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305">
      <pivotArea dataOnly="0" labelOnly="1" outline="0" fieldPosition="0">
        <references count="8">
          <reference field="1" count="1" selected="0">
            <x v="19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6"/>
          </reference>
          <reference field="6" count="1" selected="0">
            <x v="57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304">
      <pivotArea dataOnly="0" labelOnly="1" outline="0" fieldPosition="0">
        <references count="8">
          <reference field="1" count="1" selected="0">
            <x v="20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>
            <x v="1"/>
          </reference>
        </references>
      </pivotArea>
    </format>
    <format dxfId="1303">
      <pivotArea dataOnly="0" labelOnly="1" outline="0" fieldPosition="0">
        <references count="8">
          <reference field="1" count="1" selected="0">
            <x v="20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7"/>
          </reference>
          <reference field="6" count="1" selected="0">
            <x v="199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302">
      <pivotArea dataOnly="0" labelOnly="1" outline="0" fieldPosition="0">
        <references count="8">
          <reference field="1" count="1" selected="0">
            <x v="20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8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301">
      <pivotArea dataOnly="0" labelOnly="1" outline="0" fieldPosition="0">
        <references count="8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598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1300">
      <pivotArea dataOnly="0" labelOnly="1" outline="0" fieldPosition="0">
        <references count="8">
          <reference field="1" count="1" selected="0">
            <x v="20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200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299">
      <pivotArea dataOnly="0" labelOnly="1" outline="0" fieldPosition="0">
        <references count="8">
          <reference field="1" count="1" selected="0">
            <x v="20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6"/>
          </reference>
          <reference field="6" count="1" selected="0">
            <x v="38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298">
      <pivotArea dataOnly="0" labelOnly="1" outline="0" fieldPosition="0">
        <references count="8">
          <reference field="1" count="1" selected="0">
            <x v="21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2"/>
          </reference>
          <reference field="8" count="1">
            <x v="1"/>
          </reference>
        </references>
      </pivotArea>
    </format>
    <format dxfId="1297">
      <pivotArea dataOnly="0" labelOnly="1" outline="0" fieldPosition="0">
        <references count="8">
          <reference field="1" count="1" selected="0">
            <x v="2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5"/>
          </reference>
          <reference field="6" count="1" selected="0">
            <x v="575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296">
      <pivotArea dataOnly="0" labelOnly="1" outline="0" fieldPosition="0">
        <references count="8">
          <reference field="1" count="1" selected="0">
            <x v="21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0"/>
          </reference>
          <reference field="6" count="1" selected="0">
            <x v="427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295">
      <pivotArea dataOnly="0" labelOnly="1" outline="0" fieldPosition="0">
        <references count="8">
          <reference field="1" count="1" selected="0">
            <x v="21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3"/>
          </reference>
          <reference field="6" count="1" selected="0">
            <x v="47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294">
      <pivotArea dataOnly="0" labelOnly="1" outline="0" fieldPosition="0">
        <references count="8">
          <reference field="1" count="1" selected="0">
            <x v="21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7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2"/>
          </reference>
          <reference field="8" count="1">
            <x v="1"/>
          </reference>
        </references>
      </pivotArea>
    </format>
    <format dxfId="1293">
      <pivotArea dataOnly="0" labelOnly="1" outline="0" fieldPosition="0">
        <references count="8">
          <reference field="1" count="1" selected="0">
            <x v="22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9"/>
          </reference>
          <reference field="6" count="1" selected="0">
            <x v="302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292">
      <pivotArea dataOnly="0" labelOnly="1" outline="0" fieldPosition="0">
        <references count="8">
          <reference field="1" count="1" selected="0">
            <x v="22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5"/>
          </reference>
          <reference field="6" count="1" selected="0">
            <x v="343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291">
      <pivotArea dataOnly="0" labelOnly="1" outline="0" fieldPosition="0">
        <references count="8">
          <reference field="1" count="1" selected="0">
            <x v="23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4"/>
          </reference>
          <reference field="6" count="1" selected="0">
            <x v="163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1290">
      <pivotArea dataOnly="0" labelOnly="1" outline="0" fieldPosition="0">
        <references count="8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1">
            <x v="1"/>
          </reference>
        </references>
      </pivotArea>
    </format>
    <format dxfId="1289">
      <pivotArea dataOnly="0" labelOnly="1" outline="0" fieldPosition="0">
        <references count="8">
          <reference field="1" count="1" selected="0">
            <x v="2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8"/>
          </reference>
          <reference field="6" count="1" selected="0">
            <x v="14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1288">
      <pivotArea dataOnly="0" labelOnly="1" outline="0" fieldPosition="0">
        <references count="8">
          <reference field="1" count="1" selected="0">
            <x v="24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10"/>
          </reference>
          <reference field="6" count="1" selected="0">
            <x v="271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287">
      <pivotArea dataOnly="0" labelOnly="1" outline="0" fieldPosition="0">
        <references count="8">
          <reference field="1" count="1" selected="0">
            <x v="25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3"/>
          </reference>
          <reference field="5" count="1" selected="0">
            <x v="9"/>
          </reference>
          <reference field="6" count="1" selected="0">
            <x v="274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1286">
      <pivotArea dataOnly="0" labelOnly="1" outline="0" fieldPosition="0">
        <references count="8">
          <reference field="1" count="1" selected="0">
            <x v="25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4"/>
          </reference>
          <reference field="5" count="1" selected="0">
            <x v="0"/>
          </reference>
          <reference field="6" count="1" selected="0">
            <x v="593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285">
      <pivotArea dataOnly="0" labelOnly="1" outline="0" fieldPosition="0">
        <references count="8">
          <reference field="1" count="1" selected="0">
            <x v="26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2"/>
          </reference>
          <reference field="5" count="1" selected="0">
            <x v="9"/>
          </reference>
          <reference field="6" count="1" selected="0">
            <x v="463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284">
      <pivotArea dataOnly="0" labelOnly="1" outline="0" fieldPosition="0">
        <references count="8">
          <reference field="1" count="1" selected="0">
            <x v="26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3"/>
          </reference>
          <reference field="6" count="1" selected="0">
            <x v="155"/>
          </reference>
          <reference field="7" count="1" selected="0">
            <x v="2"/>
          </reference>
          <reference field="8" count="1">
            <x v="1"/>
          </reference>
        </references>
      </pivotArea>
    </format>
    <format dxfId="1283">
      <pivotArea dataOnly="0" labelOnly="1" outline="0" fieldPosition="0">
        <references count="8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7"/>
          </reference>
          <reference field="6" count="1" selected="0">
            <x v="173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282">
      <pivotArea dataOnly="0" labelOnly="1" outline="0" fieldPosition="0">
        <references count="8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7"/>
          </reference>
          <reference field="5" count="1" selected="0">
            <x v="8"/>
          </reference>
          <reference field="6" count="1" selected="0">
            <x v="363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281">
      <pivotArea dataOnly="0" labelOnly="1" outline="0" fieldPosition="0">
        <references count="8">
          <reference field="1" count="1" selected="0">
            <x v="27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399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1280">
      <pivotArea dataOnly="0" labelOnly="1" outline="0" fieldPosition="0">
        <references count="8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1"/>
          </reference>
          <reference field="5" count="1" selected="0">
            <x v="1"/>
          </reference>
          <reference field="6" count="1" selected="0">
            <x v="232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279">
      <pivotArea dataOnly="0" labelOnly="1" outline="0" fieldPosition="0">
        <references count="8">
          <reference field="1" count="1" selected="0">
            <x v="28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248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278">
      <pivotArea dataOnly="0" labelOnly="1" outline="0" fieldPosition="0">
        <references count="8">
          <reference field="1" count="1" selected="0">
            <x v="28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5"/>
          </reference>
          <reference field="6" count="1" selected="0">
            <x v="591"/>
          </reference>
          <reference field="7" count="1" selected="0">
            <x v="2"/>
          </reference>
          <reference field="8" count="1">
            <x v="1"/>
          </reference>
        </references>
      </pivotArea>
    </format>
    <format dxfId="1277">
      <pivotArea dataOnly="0" labelOnly="1" outline="0" fieldPosition="0">
        <references count="8">
          <reference field="1" count="1" selected="0">
            <x v="29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2"/>
          </reference>
          <reference field="6" count="1" selected="0">
            <x v="159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276">
      <pivotArea dataOnly="0" labelOnly="1" outline="0" fieldPosition="0">
        <references count="8">
          <reference field="1" count="1" selected="0">
            <x v="29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6"/>
          </reference>
          <reference field="6" count="1" selected="0">
            <x v="153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275">
      <pivotArea dataOnly="0" labelOnly="1" outline="0" fieldPosition="0">
        <references count="8">
          <reference field="1" count="1" selected="0">
            <x v="31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274">
      <pivotArea dataOnly="0" labelOnly="1" outline="0" fieldPosition="0">
        <references count="8">
          <reference field="1" count="1" selected="0">
            <x v="319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273">
      <pivotArea dataOnly="0" labelOnly="1" outline="0" fieldPosition="0">
        <references count="8">
          <reference field="1" count="1" selected="0">
            <x v="34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41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272">
      <pivotArea dataOnly="0" labelOnly="1" outline="0" fieldPosition="0">
        <references count="8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1"/>
          </reference>
          <reference field="6" count="1" selected="0">
            <x v="636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271">
      <pivotArea dataOnly="0" labelOnly="1" outline="0" fieldPosition="0">
        <references count="8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6"/>
          </reference>
          <reference field="6" count="1" selected="0">
            <x v="37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1270">
      <pivotArea dataOnly="0" labelOnly="1" outline="0" fieldPosition="0">
        <references count="8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1"/>
          </reference>
        </references>
      </pivotArea>
    </format>
    <format dxfId="1269">
      <pivotArea dataOnly="0" labelOnly="1" outline="0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268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8"/>
          </reference>
          <reference field="6" count="1" selected="0">
            <x v="327"/>
          </reference>
          <reference field="7" count="1" selected="0">
            <x v="2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1267">
      <pivotArea dataOnly="0" labelOnly="1" outline="0" fieldPosition="0">
        <references count="9">
          <reference field="1" count="1" selected="0">
            <x v="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544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266">
      <pivotArea dataOnly="0" labelOnly="1" outline="0" fieldPosition="0">
        <references count="9">
          <reference field="1" count="1" selected="0">
            <x v="1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5"/>
          </reference>
          <reference field="5" count="1" selected="0">
            <x v="1"/>
          </reference>
          <reference field="6" count="1" selected="0">
            <x v="31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1265">
      <pivotArea dataOnly="0" labelOnly="1" outline="0" fieldPosition="0">
        <references count="9"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8"/>
          </reference>
          <reference field="6" count="1" selected="0">
            <x v="33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1264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9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1263">
      <pivotArea dataOnly="0" labelOnly="1" outline="0" fieldPosition="0">
        <references count="9">
          <reference field="1" count="1" selected="0">
            <x v="2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0"/>
          </reference>
          <reference field="6" count="1" selected="0">
            <x v="435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262">
      <pivotArea dataOnly="0" labelOnly="1" outline="0" fieldPosition="0">
        <references count="9">
          <reference field="1" count="1" selected="0">
            <x v="2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1261">
      <pivotArea dataOnly="0" labelOnly="1" outline="0" fieldPosition="0">
        <references count="9">
          <reference field="1" count="1" selected="0">
            <x v="2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9"/>
          </reference>
          <reference field="6" count="1" selected="0">
            <x v="112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260">
      <pivotArea dataOnly="0" labelOnly="1" outline="0" fieldPosition="0">
        <references count="9">
          <reference field="1" count="1" selected="0">
            <x v="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1259">
      <pivotArea dataOnly="0" labelOnly="1" outline="0" fieldPosition="0">
        <references count="9">
          <reference field="1" count="1" selected="0">
            <x v="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258">
      <pivotArea dataOnly="0" labelOnly="1" outline="0" fieldPosition="0">
        <references count="9">
          <reference field="1" count="1" selected="0">
            <x v="5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1257">
      <pivotArea dataOnly="0" labelOnly="1" outline="0" fieldPosition="0">
        <references count="9">
          <reference field="1" count="1" selected="0">
            <x v="5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1"/>
          </reference>
          <reference field="6" count="1" selected="0">
            <x v="183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256">
      <pivotArea dataOnly="0" labelOnly="1" outline="0" fieldPosition="0">
        <references count="9">
          <reference field="1" count="1" selected="0">
            <x v="5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1255">
      <pivotArea dataOnly="0" labelOnly="1" outline="0" fieldPosition="0">
        <references count="9">
          <reference field="1" count="1" selected="0">
            <x v="6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564"/>
          </reference>
          <reference field="7" count="1" selected="0">
            <x v="1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1254">
      <pivotArea dataOnly="0" labelOnly="1" outline="0" fieldPosition="0">
        <references count="9">
          <reference field="1" count="1" selected="0">
            <x v="7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6"/>
          </reference>
          <reference field="5" count="1" selected="0">
            <x v="1"/>
          </reference>
          <reference field="6" count="1" selected="0">
            <x v="265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1253">
      <pivotArea dataOnly="0" labelOnly="1" outline="0" fieldPosition="0">
        <references count="9">
          <reference field="1" count="1" selected="0">
            <x v="7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252">
      <pivotArea dataOnly="0" labelOnly="1" outline="0" fieldPosition="0">
        <references count="9">
          <reference field="1" count="1" selected="0">
            <x v="8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3"/>
          </reference>
          <reference field="6" count="1" selected="0">
            <x v="443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1251">
      <pivotArea dataOnly="0" labelOnly="1" outline="0" fieldPosition="0">
        <references count="9">
          <reference field="1" count="1" selected="0">
            <x v="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8"/>
          </reference>
          <reference field="6" count="1" selected="0">
            <x v="267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250">
      <pivotArea dataOnly="0" labelOnly="1" outline="0" fieldPosition="0">
        <references count="9">
          <reference field="1" count="1" selected="0">
            <x v="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3"/>
          </reference>
          <reference field="5" count="1" selected="0">
            <x v="7"/>
          </reference>
          <reference field="6" count="1" selected="0">
            <x v="386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1249">
      <pivotArea dataOnly="0" labelOnly="1" outline="0" fieldPosition="0">
        <references count="9">
          <reference field="1" count="1" selected="0">
            <x v="8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606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248">
      <pivotArea dataOnly="0" labelOnly="1" outline="0" fieldPosition="0">
        <references count="9">
          <reference field="1" count="1" selected="0">
            <x v="8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5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1247">
      <pivotArea dataOnly="0" labelOnly="1" outline="0" fieldPosition="0">
        <references count="9">
          <reference field="1" count="1" selected="0">
            <x v="8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1246">
      <pivotArea dataOnly="0" labelOnly="1" outline="0" fieldPosition="0">
        <references count="9">
          <reference field="1" count="1" selected="0">
            <x v="9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1245">
      <pivotArea dataOnly="0" labelOnly="1" outline="0" fieldPosition="0">
        <references count="9">
          <reference field="1" count="1" selected="0">
            <x v="9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3"/>
          </reference>
          <reference field="6" count="1" selected="0">
            <x v="285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1244">
      <pivotArea dataOnly="0" labelOnly="1" outline="0" fieldPosition="0">
        <references count="9">
          <reference field="1" count="1" selected="0">
            <x v="10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5"/>
          </reference>
          <reference field="5" count="1" selected="0">
            <x v="5"/>
          </reference>
          <reference field="6" count="1" selected="0">
            <x v="268"/>
          </reference>
          <reference field="7" count="1" selected="0">
            <x v="2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1243">
      <pivotArea dataOnly="0" labelOnly="1" outline="0" fieldPosition="0">
        <references count="9">
          <reference field="1" count="1" selected="0">
            <x v="10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242">
      <pivotArea dataOnly="0" labelOnly="1" outline="0" fieldPosition="0">
        <references count="9">
          <reference field="1" count="1" selected="0">
            <x v="10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1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1241">
      <pivotArea dataOnly="0" labelOnly="1" outline="0" fieldPosition="0">
        <references count="9">
          <reference field="1" count="1" selected="0">
            <x v="11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3"/>
          </reference>
          <reference field="6" count="1" selected="0">
            <x v="545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240">
      <pivotArea dataOnly="0" labelOnly="1" outline="0" fieldPosition="0">
        <references count="9">
          <reference field="1" count="1" selected="0">
            <x v="11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1"/>
          </reference>
          <reference field="6" count="1" selected="0">
            <x v="391"/>
          </reference>
          <reference field="7" count="1" selected="0">
            <x v="1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1239">
      <pivotArea dataOnly="0" labelOnly="1" outline="0" fieldPosition="0">
        <references count="9">
          <reference field="1" count="1" selected="0">
            <x v="1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339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1238">
      <pivotArea dataOnly="0" labelOnly="1" outline="0" fieldPosition="0">
        <references count="9">
          <reference field="1" count="1" selected="0">
            <x v="12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 selected="0">
            <x v="552"/>
          </reference>
          <reference field="7" count="1" selected="0">
            <x v="2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1237">
      <pivotArea dataOnly="0" labelOnly="1" outline="0" fieldPosition="0">
        <references count="9">
          <reference field="1" count="1" selected="0">
            <x v="12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236">
      <pivotArea dataOnly="0" labelOnly="1" outline="0" fieldPosition="0">
        <references count="9">
          <reference field="1" count="1" selected="0">
            <x v="12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7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1235">
      <pivotArea dataOnly="0" labelOnly="1" outline="0" fieldPosition="0">
        <references count="9">
          <reference field="1" count="1" selected="0">
            <x v="13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7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234">
      <pivotArea dataOnly="0" labelOnly="1" outline="0" fieldPosition="0">
        <references count="9">
          <reference field="1" count="1" selected="0">
            <x v="13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1233">
      <pivotArea dataOnly="0" labelOnly="1" outline="0" fieldPosition="0">
        <references count="9">
          <reference field="1" count="1" selected="0">
            <x v="13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1"/>
          </reference>
          <reference field="6" count="1" selected="0">
            <x v="143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232">
      <pivotArea dataOnly="0" labelOnly="1" outline="0" fieldPosition="0">
        <references count="9">
          <reference field="1" count="1" selected="0">
            <x v="13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 selected="0">
            <x v="453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1231">
      <pivotArea dataOnly="0" labelOnly="1" outline="0" fieldPosition="0">
        <references count="9">
          <reference field="1" count="1" selected="0">
            <x v="14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3"/>
          </reference>
          <reference field="6" count="1" selected="0">
            <x v="102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1230">
      <pivotArea dataOnly="0" labelOnly="1" outline="0" fieldPosition="0">
        <references count="9">
          <reference field="1" count="1" selected="0">
            <x v="1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1229">
      <pivotArea dataOnly="0" labelOnly="1" outline="0" fieldPosition="0">
        <references count="9">
          <reference field="1" count="1" selected="0">
            <x v="15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6"/>
          </reference>
          <reference field="6" count="1" selected="0">
            <x v="486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1228">
      <pivotArea dataOnly="0" labelOnly="1" outline="0" fieldPosition="0">
        <references count="9">
          <reference field="1" count="1" selected="0">
            <x v="15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4"/>
          </reference>
          <reference field="6" count="1" selected="0">
            <x v="204"/>
          </reference>
          <reference field="7" count="1" selected="0">
            <x v="1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1227">
      <pivotArea dataOnly="0" labelOnly="1" outline="0" fieldPosition="0">
        <references count="9">
          <reference field="1" count="1" selected="0">
            <x v="15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7"/>
          </reference>
          <reference field="6" count="1" selected="0">
            <x v="454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226">
      <pivotArea dataOnly="0" labelOnly="1" outline="0" fieldPosition="0">
        <references count="9">
          <reference field="1" count="1" selected="0">
            <x v="17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9"/>
          </reference>
          <reference field="6" count="1" selected="0">
            <x v="467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1225">
      <pivotArea dataOnly="0" labelOnly="1" outline="0" fieldPosition="0">
        <references count="9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4"/>
          </reference>
          <reference field="6" count="1" selected="0">
            <x v="7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224">
      <pivotArea dataOnly="0" labelOnly="1" outline="0" fieldPosition="0">
        <references count="9">
          <reference field="1" count="1" selected="0">
            <x v="17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2"/>
          </reference>
          <reference field="6" count="1" selected="0">
            <x v="534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1223">
      <pivotArea dataOnly="0" labelOnly="1" outline="0" fieldPosition="0">
        <references count="9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222">
      <pivotArea dataOnly="0" labelOnly="1" outline="0" fieldPosition="0">
        <references count="9">
          <reference field="1" count="1" selected="0">
            <x v="18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7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1221">
      <pivotArea dataOnly="0" labelOnly="1" outline="0" fieldPosition="0">
        <references count="9">
          <reference field="1" count="1" selected="0">
            <x v="18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9"/>
          </reference>
          <reference field="6" count="1" selected="0">
            <x v="370"/>
          </reference>
          <reference field="7" count="1" selected="0">
            <x v="1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220">
      <pivotArea dataOnly="0" labelOnly="1" outline="0" fieldPosition="0">
        <references count="9">
          <reference field="1" count="1" selected="0">
            <x v="19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0"/>
          </reference>
          <reference field="5" count="1" selected="0">
            <x v="6"/>
          </reference>
          <reference field="6" count="1" selected="0">
            <x v="293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1219">
      <pivotArea dataOnly="0" labelOnly="1" outline="0" fieldPosition="0">
        <references count="9">
          <reference field="1" count="1" selected="0">
            <x v="19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5"/>
          </reference>
          <reference field="6" count="1" selected="0">
            <x v="445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218">
      <pivotArea dataOnly="0" labelOnly="1" outline="0" fieldPosition="0">
        <references count="9">
          <reference field="1" count="1" selected="0">
            <x v="19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4"/>
          </reference>
          <reference field="6" count="1" selected="0">
            <x v="431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1217">
      <pivotArea dataOnly="0" labelOnly="1" outline="0" fieldPosition="0">
        <references count="9">
          <reference field="1" count="1" selected="0">
            <x v="19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6"/>
          </reference>
          <reference field="6" count="1" selected="0">
            <x v="57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1216">
      <pivotArea dataOnly="0" labelOnly="1" outline="0" fieldPosition="0">
        <references count="9">
          <reference field="1" count="1" selected="0">
            <x v="19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560"/>
          </reference>
          <reference field="7" count="1" selected="0">
            <x v="1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1215">
      <pivotArea dataOnly="0" labelOnly="1" outline="0" fieldPosition="0">
        <references count="9">
          <reference field="1" count="1" selected="0">
            <x v="20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1"/>
          </reference>
          <reference field="6" count="1" selected="0">
            <x v="133"/>
          </reference>
          <reference field="7" count="1" selected="0">
            <x v="1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1214">
      <pivotArea dataOnly="0" labelOnly="1" outline="0" fieldPosition="0">
        <references count="9">
          <reference field="1" count="1" selected="0">
            <x v="20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7"/>
          </reference>
          <reference field="6" count="1" selected="0">
            <x v="199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1213">
      <pivotArea dataOnly="0" labelOnly="1" outline="0" fieldPosition="0">
        <references count="9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6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212">
      <pivotArea dataOnly="0" labelOnly="1" outline="0" fieldPosition="0">
        <references count="9">
          <reference field="1" count="1" selected="0">
            <x v="20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20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1211">
      <pivotArea dataOnly="0" labelOnly="1" outline="0" fieldPosition="0">
        <references count="9">
          <reference field="1" count="1" selected="0">
            <x v="20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6"/>
          </reference>
          <reference field="6" count="1" selected="0">
            <x v="38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1210">
      <pivotArea dataOnly="0" labelOnly="1" outline="0" fieldPosition="0">
        <references count="9">
          <reference field="1" count="1" selected="0">
            <x v="2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4"/>
          </reference>
          <reference field="6" count="1" selected="0">
            <x v="272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1209">
      <pivotArea dataOnly="0" labelOnly="1" outline="0" fieldPosition="0">
        <references count="9">
          <reference field="1" count="1" selected="0">
            <x v="2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5"/>
          </reference>
          <reference field="6" count="1" selected="0">
            <x v="575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1208">
      <pivotArea dataOnly="0" labelOnly="1" outline="0" fieldPosition="0">
        <references count="9">
          <reference field="1" count="1" selected="0">
            <x v="22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9"/>
          </reference>
          <reference field="6" count="1" selected="0">
            <x v="621"/>
          </reference>
          <reference field="7" count="1" selected="0">
            <x v="2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1207">
      <pivotArea dataOnly="0" labelOnly="1" outline="0" fieldPosition="0">
        <references count="9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1"/>
          </reference>
          <reference field="6" count="1" selected="0">
            <x v="529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206">
      <pivotArea dataOnly="0" labelOnly="1" outline="0" fieldPosition="0">
        <references count="9">
          <reference field="1" count="1" selected="0">
            <x v="24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483"/>
          </reference>
          <reference field="7" count="1" selected="0">
            <x v="2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1205">
      <pivotArea dataOnly="0" labelOnly="1" outline="0" fieldPosition="0">
        <references count="9">
          <reference field="1" count="1" selected="0">
            <x v="24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204">
      <pivotArea dataOnly="0" labelOnly="1" outline="0" fieldPosition="0">
        <references count="9">
          <reference field="1" count="1" selected="0">
            <x v="2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5"/>
          </reference>
          <reference field="6" count="1" selected="0">
            <x v="30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1203">
      <pivotArea dataOnly="0" labelOnly="1" outline="0" fieldPosition="0">
        <references count="9">
          <reference field="1" count="1" selected="0">
            <x v="2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8"/>
          </reference>
          <reference field="6" count="1" selected="0">
            <x v="14"/>
          </reference>
          <reference field="7" count="1" selected="0">
            <x v="1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1202">
      <pivotArea dataOnly="0" labelOnly="1" outline="0" fieldPosition="0">
        <references count="9">
          <reference field="1" count="1" selected="0">
            <x v="25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9"/>
          </reference>
          <reference field="6" count="1" selected="0">
            <x v="551"/>
          </reference>
          <reference field="7" count="1" selected="0">
            <x v="1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1201">
      <pivotArea dataOnly="0" labelOnly="1" outline="0" fieldPosition="0">
        <references count="9">
          <reference field="1" count="1" selected="0">
            <x v="25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4"/>
          </reference>
          <reference field="5" count="1" selected="0">
            <x v="0"/>
          </reference>
          <reference field="6" count="1" selected="0">
            <x v="593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200">
      <pivotArea dataOnly="0" labelOnly="1" outline="0" fieldPosition="0">
        <references count="9">
          <reference field="1" count="1" selected="0">
            <x v="26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1199">
      <pivotArea dataOnly="0" labelOnly="1" outline="0" fieldPosition="0">
        <references count="9">
          <reference field="1" count="1" selected="0">
            <x v="26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6"/>
          </reference>
          <reference field="6" count="1" selected="0">
            <x v="508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1198">
      <pivotArea dataOnly="0" labelOnly="1" outline="0" fieldPosition="0">
        <references count="9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7"/>
          </reference>
          <reference field="6" count="1" selected="0">
            <x v="173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1197">
      <pivotArea dataOnly="0" labelOnly="1" outline="0" fieldPosition="0">
        <references count="9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7"/>
          </reference>
          <reference field="5" count="1" selected="0">
            <x v="8"/>
          </reference>
          <reference field="6" count="1" selected="0">
            <x v="363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196">
      <pivotArea dataOnly="0" labelOnly="1" outline="0" fieldPosition="0">
        <references count="9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10"/>
          </reference>
          <reference field="6" count="1" selected="0">
            <x v="291"/>
          </reference>
          <reference field="7" count="1" selected="0">
            <x v="2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1195">
      <pivotArea dataOnly="0" labelOnly="1" outline="0" fieldPosition="0">
        <references count="9">
          <reference field="1" count="1" selected="0">
            <x v="27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3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194">
      <pivotArea dataOnly="0" labelOnly="1" outline="0" fieldPosition="0">
        <references count="9">
          <reference field="1" count="1" selected="0">
            <x v="28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1193">
      <pivotArea dataOnly="0" labelOnly="1" outline="0" fieldPosition="0">
        <references count="9">
          <reference field="1" count="1" selected="0">
            <x v="29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2"/>
          </reference>
          <reference field="6" count="1" selected="0">
            <x v="159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1192">
      <pivotArea dataOnly="0" labelOnly="1" outline="0" fieldPosition="0">
        <references count="9">
          <reference field="1" count="1" selected="0">
            <x v="30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5"/>
          </reference>
          <reference field="5" count="1" selected="0">
            <x v="8"/>
          </reference>
          <reference field="6" count="1" selected="0">
            <x v="223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1191">
      <pivotArea dataOnly="0" labelOnly="1" outline="0" fieldPosition="0">
        <references count="9">
          <reference field="1" count="1" selected="0">
            <x v="3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190">
      <pivotArea dataOnly="0" labelOnly="1" outline="0" fieldPosition="0">
        <references count="9">
          <reference field="1" count="1" selected="0">
            <x v="32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3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1189">
      <pivotArea dataOnly="0" labelOnly="1" outline="0" fieldPosition="0">
        <references count="9">
          <reference field="1" count="1" selected="0">
            <x v="32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5"/>
          </reference>
          <reference field="6" count="1" selected="0">
            <x v="582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188">
      <pivotArea dataOnly="0" labelOnly="1" outline="0" fieldPosition="0">
        <references count="9">
          <reference field="1" count="1" selected="0">
            <x v="34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9"/>
          </reference>
          <reference field="6" count="1" selected="0">
            <x v="243"/>
          </reference>
          <reference field="7" count="1" selected="0">
            <x v="0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1187">
      <pivotArea dataOnly="0" labelOnly="1" outline="0" fieldPosition="0">
        <references count="9">
          <reference field="1" count="1" selected="0">
            <x v="34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41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1186">
      <pivotArea dataOnly="0" labelOnly="1" outline="0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84"/>
          </reference>
        </references>
      </pivotArea>
    </format>
    <format dxfId="1185">
      <pivotArea dataOnly="0" labelOnly="1" outline="0" fieldPosition="0">
        <references count="10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269"/>
          </reference>
          <reference field="7" count="1" selected="0">
            <x v="3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95"/>
          </reference>
        </references>
      </pivotArea>
    </format>
    <format dxfId="118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8"/>
          </reference>
          <reference field="6" count="1" selected="0">
            <x v="327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38"/>
          </reference>
        </references>
      </pivotArea>
    </format>
    <format dxfId="1183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54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40"/>
          </reference>
        </references>
      </pivotArea>
    </format>
    <format dxfId="1182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44"/>
          </reference>
        </references>
      </pivotArea>
    </format>
    <format dxfId="1181">
      <pivotArea dataOnly="0" labelOnly="1" outline="0" fieldPosition="0">
        <references count="10">
          <reference field="1" count="1" selected="0">
            <x v="1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5"/>
          </reference>
          <reference field="5" count="1" selected="0">
            <x v="1"/>
          </reference>
          <reference field="6" count="1" selected="0">
            <x v="3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69"/>
          </reference>
        </references>
      </pivotArea>
    </format>
    <format dxfId="1180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6"/>
          </reference>
          <reference field="6" count="1" selected="0">
            <x v="397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76"/>
          </reference>
        </references>
      </pivotArea>
    </format>
    <format dxfId="1179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4"/>
          </reference>
          <reference field="6" count="1" selected="0">
            <x v="43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06"/>
          </reference>
        </references>
      </pivotArea>
    </format>
    <format dxfId="1178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8"/>
          </reference>
          <reference field="6" count="1" selected="0">
            <x v="33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95"/>
          </reference>
        </references>
      </pivotArea>
    </format>
    <format dxfId="117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9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96"/>
          </reference>
        </references>
      </pivotArea>
    </format>
    <format dxfId="1176">
      <pivotArea dataOnly="0" labelOnly="1" outline="0" fieldPosition="0">
        <references count="10">
          <reference field="1" count="1" selected="0">
            <x v="2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0"/>
          </reference>
          <reference field="6" count="1" selected="0">
            <x v="43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45"/>
          </reference>
        </references>
      </pivotArea>
    </format>
    <format dxfId="1175">
      <pivotArea dataOnly="0" labelOnly="1" outline="0" fieldPosition="0">
        <references count="10">
          <reference field="1" count="1" selected="0">
            <x v="2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74"/>
          </reference>
        </references>
      </pivotArea>
    </format>
    <format dxfId="1174">
      <pivotArea dataOnly="0" labelOnly="1" outline="0" fieldPosition="0">
        <references count="10">
          <reference field="1" count="1" selected="0">
            <x v="2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4"/>
          </reference>
          <reference field="6" count="1" selected="0">
            <x v="47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34"/>
          </reference>
        </references>
      </pivotArea>
    </format>
    <format dxfId="1173">
      <pivotArea dataOnly="0" labelOnly="1" outline="0" fieldPosition="0">
        <references count="10">
          <reference field="1" count="1" selected="0">
            <x v="2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9"/>
          </reference>
          <reference field="6" count="1" selected="0">
            <x v="11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93"/>
          </reference>
        </references>
      </pivotArea>
    </format>
    <format dxfId="1172">
      <pivotArea dataOnly="0" labelOnly="1" outline="0" fieldPosition="0">
        <references count="10">
          <reference field="1" count="1" selected="0">
            <x v="2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10"/>
          </reference>
          <reference field="6" count="1" selected="0">
            <x v="39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2"/>
          </reference>
        </references>
      </pivotArea>
    </format>
    <format dxfId="1171">
      <pivotArea dataOnly="0" labelOnly="1" outline="0" fieldPosition="0">
        <references count="10">
          <reference field="1" count="1" selected="0">
            <x v="3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7"/>
          </reference>
          <reference field="6" count="1" selected="0">
            <x v="62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78"/>
          </reference>
        </references>
      </pivotArea>
    </format>
    <format dxfId="1170">
      <pivotArea dataOnly="0" labelOnly="1" outline="0" fieldPosition="0">
        <references count="10">
          <reference field="1" count="1" selected="0">
            <x v="3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4"/>
          </reference>
          <reference field="5" count="1" selected="0">
            <x v="5"/>
          </reference>
          <reference field="6" count="1" selected="0">
            <x v="227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6"/>
          </reference>
        </references>
      </pivotArea>
    </format>
    <format dxfId="1169">
      <pivotArea dataOnly="0" labelOnly="1" outline="0" fieldPosition="0">
        <references count="10">
          <reference field="1" count="1" selected="0">
            <x v="4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65"/>
          </reference>
        </references>
      </pivotArea>
    </format>
    <format dxfId="1168">
      <pivotArea dataOnly="0" labelOnly="1" outline="0" fieldPosition="0">
        <references count="10">
          <reference field="1" count="1" selected="0">
            <x v="4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8"/>
          </reference>
          <reference field="6" count="1" selected="0">
            <x v="568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65"/>
          </reference>
        </references>
      </pivotArea>
    </format>
    <format dxfId="1167">
      <pivotArea dataOnly="0" labelOnly="1" outline="0" fieldPosition="0">
        <references count="10">
          <reference field="1" count="1" selected="0">
            <x v="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33"/>
          </reference>
        </references>
      </pivotArea>
    </format>
    <format dxfId="1166">
      <pivotArea dataOnly="0" labelOnly="1" outline="0" fieldPosition="0">
        <references count="10">
          <reference field="1" count="1" selected="0">
            <x v="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34"/>
          </reference>
        </references>
      </pivotArea>
    </format>
    <format dxfId="1165">
      <pivotArea dataOnly="0" labelOnly="1" outline="0" fieldPosition="0">
        <references count="10">
          <reference field="1" count="1" selected="0">
            <x v="5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61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91"/>
          </reference>
        </references>
      </pivotArea>
    </format>
    <format dxfId="1164">
      <pivotArea dataOnly="0" labelOnly="1" outline="0" fieldPosition="0">
        <references count="10">
          <reference field="1" count="1" selected="0">
            <x v="5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9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0"/>
          </reference>
        </references>
      </pivotArea>
    </format>
    <format dxfId="1163">
      <pivotArea dataOnly="0" labelOnly="1" outline="0" fieldPosition="0">
        <references count="10">
          <reference field="1" count="1" selected="0">
            <x v="5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682"/>
          </reference>
        </references>
      </pivotArea>
    </format>
    <format dxfId="1162">
      <pivotArea dataOnly="0" labelOnly="1" outline="0" fieldPosition="0">
        <references count="10">
          <reference field="1" count="1" selected="0">
            <x v="5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1"/>
          </reference>
          <reference field="6" count="1" selected="0">
            <x v="124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975"/>
          </reference>
        </references>
      </pivotArea>
    </format>
    <format dxfId="1161">
      <pivotArea dataOnly="0" labelOnly="1" outline="0" fieldPosition="0">
        <references count="10">
          <reference field="1" count="1" selected="0">
            <x v="5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1"/>
          </reference>
          <reference field="6" count="1" selected="0">
            <x v="18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73"/>
          </reference>
        </references>
      </pivotArea>
    </format>
    <format dxfId="1160">
      <pivotArea dataOnly="0" labelOnly="1" outline="0" fieldPosition="0">
        <references count="10">
          <reference field="1" count="1" selected="0">
            <x v="5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33"/>
          </reference>
        </references>
      </pivotArea>
    </format>
    <format dxfId="1159">
      <pivotArea dataOnly="0" labelOnly="1" outline="0" fieldPosition="0">
        <references count="10">
          <reference field="1" count="1" selected="0">
            <x v="6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564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40"/>
          </reference>
        </references>
      </pivotArea>
    </format>
    <format dxfId="1158">
      <pivotArea dataOnly="0" labelOnly="1" outline="0" fieldPosition="0">
        <references count="10">
          <reference field="1" count="1" selected="0">
            <x v="6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36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65"/>
          </reference>
        </references>
      </pivotArea>
    </format>
    <format dxfId="1157">
      <pivotArea dataOnly="0" labelOnly="1" outline="0" fieldPosition="0">
        <references count="10">
          <reference field="1" count="1" selected="0">
            <x v="6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2"/>
          </reference>
          <reference field="6" count="1" selected="0">
            <x v="17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51"/>
          </reference>
        </references>
      </pivotArea>
    </format>
    <format dxfId="1156">
      <pivotArea dataOnly="0" labelOnly="1" outline="0" fieldPosition="0">
        <references count="10">
          <reference field="1" count="1" selected="0">
            <x v="6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8"/>
          </reference>
          <reference field="6" count="1" selected="0">
            <x v="20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81"/>
          </reference>
        </references>
      </pivotArea>
    </format>
    <format dxfId="1155">
      <pivotArea dataOnly="0" labelOnly="1" outline="0" fieldPosition="0">
        <references count="10">
          <reference field="1" count="1" selected="0">
            <x v="7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6"/>
          </reference>
          <reference field="5" count="1" selected="0">
            <x v="4"/>
          </reference>
          <reference field="6" count="1" selected="0">
            <x v="128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31"/>
          </reference>
        </references>
      </pivotArea>
    </format>
    <format dxfId="1154">
      <pivotArea dataOnly="0" labelOnly="1" outline="0" fieldPosition="0">
        <references count="10">
          <reference field="1" count="1" selected="0">
            <x v="7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60"/>
          </reference>
        </references>
      </pivotArea>
    </format>
    <format dxfId="1153">
      <pivotArea dataOnly="0" labelOnly="1" outline="0" fieldPosition="0">
        <references count="10">
          <reference field="1" count="1" selected="0">
            <x v="7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6"/>
          </reference>
          <reference field="5" count="1" selected="0">
            <x v="1"/>
          </reference>
          <reference field="6" count="1" selected="0">
            <x v="265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128"/>
          </reference>
        </references>
      </pivotArea>
    </format>
    <format dxfId="1152">
      <pivotArea dataOnly="0" labelOnly="1" outline="0" fieldPosition="0">
        <references count="10">
          <reference field="1" count="1" selected="0">
            <x v="7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55"/>
          </reference>
        </references>
      </pivotArea>
    </format>
    <format dxfId="1151">
      <pivotArea dataOnly="0" labelOnly="1" outline="0" fieldPosition="0">
        <references count="10">
          <reference field="1" count="1" selected="0">
            <x v="7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7"/>
          </reference>
          <reference field="6" count="1" selected="0">
            <x v="24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7"/>
          </reference>
        </references>
      </pivotArea>
    </format>
    <format dxfId="1150">
      <pivotArea dataOnly="0" labelOnly="1" outline="0" fieldPosition="0">
        <references count="10">
          <reference field="1" count="1" selected="0">
            <x v="7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9"/>
          </reference>
          <reference field="6" count="1" selected="0">
            <x v="48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61"/>
          </reference>
        </references>
      </pivotArea>
    </format>
    <format dxfId="1149">
      <pivotArea dataOnly="0" labelOnly="1" outline="0" fieldPosition="0">
        <references count="10">
          <reference field="1" count="1" selected="0">
            <x v="7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3"/>
          </reference>
          <reference field="6" count="1" selected="0">
            <x v="278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68"/>
          </reference>
        </references>
      </pivotArea>
    </format>
    <format dxfId="1148">
      <pivotArea dataOnly="0" labelOnly="1" outline="0" fieldPosition="0">
        <references count="10">
          <reference field="1" count="1" selected="0">
            <x v="8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3"/>
          </reference>
          <reference field="6" count="1" selected="0">
            <x v="44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6"/>
          </reference>
        </references>
      </pivotArea>
    </format>
    <format dxfId="1147">
      <pivotArea dataOnly="0" labelOnly="1" outline="0" fieldPosition="0">
        <references count="10">
          <reference field="1" count="1" selected="0">
            <x v="8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1"/>
          </reference>
          <reference field="6" count="1" selected="0">
            <x v="191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02"/>
          </reference>
        </references>
      </pivotArea>
    </format>
    <format dxfId="1146">
      <pivotArea dataOnly="0" labelOnly="1" outline="0" fieldPosition="0">
        <references count="10">
          <reference field="1" count="1" selected="0">
            <x v="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8"/>
          </reference>
          <reference field="6" count="1" selected="0">
            <x v="26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84"/>
          </reference>
        </references>
      </pivotArea>
    </format>
    <format dxfId="1145">
      <pivotArea dataOnly="0" labelOnly="1" outline="0" fieldPosition="0">
        <references count="10">
          <reference field="1" count="1" selected="0">
            <x v="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3"/>
          </reference>
          <reference field="5" count="1" selected="0">
            <x v="7"/>
          </reference>
          <reference field="6" count="1" selected="0">
            <x v="386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874"/>
          </reference>
        </references>
      </pivotArea>
    </format>
    <format dxfId="1144">
      <pivotArea dataOnly="0" labelOnly="1" outline="0" fieldPosition="0">
        <references count="10">
          <reference field="1" count="1" selected="0">
            <x v="8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6"/>
          </reference>
          <reference field="6" count="1" selected="0">
            <x v="48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21"/>
          </reference>
        </references>
      </pivotArea>
    </format>
    <format dxfId="1143">
      <pivotArea dataOnly="0" labelOnly="1" outline="0" fieldPosition="0">
        <references count="10">
          <reference field="1" count="1" selected="0">
            <x v="8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60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23"/>
          </reference>
        </references>
      </pivotArea>
    </format>
    <format dxfId="1142">
      <pivotArea dataOnly="0" labelOnly="1" outline="0" fieldPosition="0">
        <references count="10">
          <reference field="1" count="1" selected="0">
            <x v="8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5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2"/>
          </reference>
        </references>
      </pivotArea>
    </format>
    <format dxfId="1141">
      <pivotArea dataOnly="0" labelOnly="1" outline="0" fieldPosition="0">
        <references count="10">
          <reference field="1" count="1" selected="0">
            <x v="8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01"/>
          </reference>
        </references>
      </pivotArea>
    </format>
    <format dxfId="1140">
      <pivotArea dataOnly="0" labelOnly="1" outline="0" fieldPosition="0">
        <references count="10">
          <reference field="1" count="1" selected="0">
            <x v="9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157"/>
          </reference>
        </references>
      </pivotArea>
    </format>
    <format dxfId="1139">
      <pivotArea dataOnly="0" labelOnly="1" outline="0" fieldPosition="0">
        <references count="10">
          <reference field="1" count="1" selected="0">
            <x v="9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3"/>
          </reference>
          <reference field="6" count="1" selected="0">
            <x v="285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29"/>
          </reference>
        </references>
      </pivotArea>
    </format>
    <format dxfId="1138">
      <pivotArea dataOnly="0" labelOnly="1" outline="0" fieldPosition="0">
        <references count="10">
          <reference field="1" count="1" selected="0">
            <x v="9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4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28"/>
          </reference>
        </references>
      </pivotArea>
    </format>
    <format dxfId="1137">
      <pivotArea dataOnly="0" labelOnly="1" outline="0" fieldPosition="0">
        <references count="10">
          <reference field="1" count="1" selected="0">
            <x v="9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"/>
          </reference>
        </references>
      </pivotArea>
    </format>
    <format dxfId="1136">
      <pivotArea dataOnly="0" labelOnly="1" outline="0" fieldPosition="0">
        <references count="10">
          <reference field="1" count="1" selected="0">
            <x v="9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51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01"/>
          </reference>
        </references>
      </pivotArea>
    </format>
    <format dxfId="1135">
      <pivotArea dataOnly="0" labelOnly="1" outline="0" fieldPosition="0">
        <references count="10">
          <reference field="1" count="1" selected="0">
            <x v="10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5"/>
          </reference>
          <reference field="5" count="1" selected="0">
            <x v="5"/>
          </reference>
          <reference field="6" count="1" selected="0">
            <x v="268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99"/>
          </reference>
        </references>
      </pivotArea>
    </format>
    <format dxfId="1134">
      <pivotArea dataOnly="0" labelOnly="1" outline="0" fieldPosition="0">
        <references count="10">
          <reference field="1" count="1" selected="0">
            <x v="10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63"/>
          </reference>
        </references>
      </pivotArea>
    </format>
    <format dxfId="1133">
      <pivotArea dataOnly="0" labelOnly="1" outline="0" fieldPosition="0">
        <references count="10">
          <reference field="1" count="1" selected="0">
            <x v="10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5"/>
          </reference>
          <reference field="6" count="1" selected="0">
            <x v="44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66"/>
          </reference>
        </references>
      </pivotArea>
    </format>
    <format dxfId="1132">
      <pivotArea dataOnly="0" labelOnly="1" outline="0" fieldPosition="0">
        <references count="10">
          <reference field="1" count="1" selected="0">
            <x v="10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1"/>
          </reference>
          <reference field="6" count="1" selected="0">
            <x v="14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78"/>
          </reference>
        </references>
      </pivotArea>
    </format>
    <format dxfId="1131">
      <pivotArea dataOnly="0" labelOnly="1" outline="0" fieldPosition="0">
        <references count="10">
          <reference field="1" count="1" selected="0">
            <x v="107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0"/>
          </reference>
          <reference field="6" count="1" selected="0">
            <x v="53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05"/>
          </reference>
        </references>
      </pivotArea>
    </format>
    <format dxfId="1130">
      <pivotArea dataOnly="0" labelOnly="1" outline="0" fieldPosition="0">
        <references count="10">
          <reference field="1" count="1" selected="0">
            <x v="10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1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76"/>
          </reference>
        </references>
      </pivotArea>
    </format>
    <format dxfId="1129">
      <pivotArea dataOnly="0" labelOnly="1" outline="0" fieldPosition="0">
        <references count="10">
          <reference field="1" count="1" selected="0">
            <x v="11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3"/>
          </reference>
          <reference field="6" count="1" selected="0">
            <x v="54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95"/>
          </reference>
        </references>
      </pivotArea>
    </format>
    <format dxfId="1128">
      <pivotArea dataOnly="0" labelOnly="1" outline="0" fieldPosition="0">
        <references count="10">
          <reference field="1" count="1" selected="0">
            <x v="11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1"/>
          </reference>
          <reference field="6" count="1" selected="0">
            <x v="391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1"/>
          </reference>
        </references>
      </pivotArea>
    </format>
    <format dxfId="1127">
      <pivotArea dataOnly="0" labelOnly="1" outline="0" fieldPosition="0">
        <references count="10">
          <reference field="1" count="1" selected="0">
            <x v="1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33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511"/>
          </reference>
        </references>
      </pivotArea>
    </format>
    <format dxfId="1126">
      <pivotArea dataOnly="0" labelOnly="1" outline="0" fieldPosition="0">
        <references count="10">
          <reference field="1" count="1" selected="0">
            <x v="11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7"/>
          </reference>
          <reference field="5" count="1" selected="0">
            <x v="6"/>
          </reference>
          <reference field="6" count="1" selected="0">
            <x v="27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77"/>
          </reference>
        </references>
      </pivotArea>
    </format>
    <format dxfId="1125">
      <pivotArea dataOnly="0" labelOnly="1" outline="0" fieldPosition="0">
        <references count="10">
          <reference field="1" count="1" selected="0">
            <x v="11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3"/>
          </reference>
          <reference field="5" count="1" selected="0">
            <x v="8"/>
          </reference>
          <reference field="6" count="1" selected="0">
            <x v="24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77"/>
          </reference>
        </references>
      </pivotArea>
    </format>
    <format dxfId="1124">
      <pivotArea dataOnly="0" labelOnly="1" outline="0" fieldPosition="0">
        <references count="10">
          <reference field="1" count="1" selected="0">
            <x v="11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2"/>
          </reference>
          <reference field="6" count="1" selected="0">
            <x v="63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61"/>
          </reference>
        </references>
      </pivotArea>
    </format>
    <format dxfId="1123">
      <pivotArea dataOnly="0" labelOnly="1" outline="0" fieldPosition="0">
        <references count="10">
          <reference field="1" count="1" selected="0">
            <x v="12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4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91"/>
          </reference>
        </references>
      </pivotArea>
    </format>
    <format dxfId="1122">
      <pivotArea dataOnly="0" labelOnly="1" outline="0" fieldPosition="0">
        <references count="10">
          <reference field="1" count="1" selected="0">
            <x v="12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 selected="0">
            <x v="552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945"/>
          </reference>
        </references>
      </pivotArea>
    </format>
    <format dxfId="1121">
      <pivotArea dataOnly="0" labelOnly="1" outline="0" fieldPosition="0">
        <references count="10">
          <reference field="1" count="1" selected="0">
            <x v="12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03"/>
          </reference>
        </references>
      </pivotArea>
    </format>
    <format dxfId="1120">
      <pivotArea dataOnly="0" labelOnly="1" outline="0" fieldPosition="0">
        <references count="10">
          <reference field="1" count="1" selected="0">
            <x v="12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7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51"/>
          </reference>
        </references>
      </pivotArea>
    </format>
    <format dxfId="1119">
      <pivotArea dataOnly="0" labelOnly="1" outline="0" fieldPosition="0">
        <references count="10">
          <reference field="1" count="1" selected="0">
            <x v="13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7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61"/>
          </reference>
        </references>
      </pivotArea>
    </format>
    <format dxfId="1118">
      <pivotArea dataOnly="0" labelOnly="1" outline="0" fieldPosition="0">
        <references count="10">
          <reference field="1" count="1" selected="0">
            <x v="13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3"/>
          </reference>
          <reference field="6" count="1" selected="0">
            <x v="10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42"/>
          </reference>
        </references>
      </pivotArea>
    </format>
    <format dxfId="1117">
      <pivotArea dataOnly="0" labelOnly="1" outline="0" fieldPosition="0">
        <references count="10">
          <reference field="1" count="1" selected="0">
            <x v="13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54"/>
          </reference>
        </references>
      </pivotArea>
    </format>
    <format dxfId="1116">
      <pivotArea dataOnly="0" labelOnly="1" outline="0" fieldPosition="0">
        <references count="10">
          <reference field="1" count="1" selected="0">
            <x v="13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70"/>
          </reference>
        </references>
      </pivotArea>
    </format>
    <format dxfId="1115">
      <pivotArea dataOnly="0" labelOnly="1" outline="0" fieldPosition="0">
        <references count="10">
          <reference field="1" count="1" selected="0">
            <x v="13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46"/>
          </reference>
        </references>
      </pivotArea>
    </format>
    <format dxfId="1114">
      <pivotArea dataOnly="0" labelOnly="1" outline="0" fieldPosition="0">
        <references count="10">
          <reference field="1" count="1" selected="0">
            <x v="13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1"/>
          </reference>
          <reference field="6" count="1" selected="0">
            <x v="14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03"/>
          </reference>
        </references>
      </pivotArea>
    </format>
    <format dxfId="1113">
      <pivotArea dataOnly="0" labelOnly="1" outline="0" fieldPosition="0">
        <references count="10">
          <reference field="1" count="1" selected="0">
            <x v="13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6"/>
          </reference>
          <reference field="6" count="1" selected="0">
            <x v="212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29"/>
          </reference>
        </references>
      </pivotArea>
    </format>
    <format dxfId="1112">
      <pivotArea dataOnly="0" labelOnly="1" outline="0" fieldPosition="0">
        <references count="10">
          <reference field="1" count="1" selected="0">
            <x v="13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 selected="0">
            <x v="45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14"/>
          </reference>
        </references>
      </pivotArea>
    </format>
    <format dxfId="1111">
      <pivotArea dataOnly="0" labelOnly="1" outline="0" fieldPosition="0">
        <references count="10">
          <reference field="1" count="1" selected="0">
            <x v="14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215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37"/>
          </reference>
        </references>
      </pivotArea>
    </format>
    <format dxfId="1110">
      <pivotArea dataOnly="0" labelOnly="1" outline="0" fieldPosition="0">
        <references count="10">
          <reference field="1" count="1" selected="0">
            <x v="14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3"/>
          </reference>
          <reference field="6" count="1" selected="0">
            <x v="102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76"/>
          </reference>
        </references>
      </pivotArea>
    </format>
    <format dxfId="1109">
      <pivotArea dataOnly="0" labelOnly="1" outline="0" fieldPosition="0">
        <references count="10">
          <reference field="1" count="1" selected="0">
            <x v="14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30"/>
          </reference>
        </references>
      </pivotArea>
    </format>
    <format dxfId="1108">
      <pivotArea dataOnly="0" labelOnly="1" outline="0" fieldPosition="0">
        <references count="10">
          <reference field="1" count="1" selected="0">
            <x v="14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4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20"/>
          </reference>
        </references>
      </pivotArea>
    </format>
    <format dxfId="1107">
      <pivotArea dataOnly="0" labelOnly="1" outline="0" fieldPosition="0">
        <references count="10">
          <reference field="1" count="1" selected="0">
            <x v="14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98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09"/>
          </reference>
        </references>
      </pivotArea>
    </format>
    <format dxfId="1106">
      <pivotArea dataOnly="0" labelOnly="1" outline="0" fieldPosition="0">
        <references count="10">
          <reference field="1" count="1" selected="0">
            <x v="14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5"/>
          </reference>
          <reference field="5" count="1" selected="0">
            <x v="8"/>
          </reference>
          <reference field="6" count="1" selected="0">
            <x v="48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50"/>
          </reference>
        </references>
      </pivotArea>
    </format>
    <format dxfId="1105">
      <pivotArea dataOnly="0" labelOnly="1" outline="0" fieldPosition="0">
        <references count="10">
          <reference field="1" count="1" selected="0">
            <x v="14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6"/>
          </reference>
          <reference field="6" count="1" selected="0">
            <x v="37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325"/>
          </reference>
        </references>
      </pivotArea>
    </format>
    <format dxfId="1104">
      <pivotArea dataOnly="0" labelOnly="1" outline="0" fieldPosition="0">
        <references count="10">
          <reference field="1" count="1" selected="0">
            <x v="14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4"/>
          </reference>
          <reference field="6" count="1" selected="0">
            <x v="45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43"/>
          </reference>
        </references>
      </pivotArea>
    </format>
    <format dxfId="1103">
      <pivotArea dataOnly="0" labelOnly="1" outline="0" fieldPosition="0">
        <references count="10">
          <reference field="1" count="1" selected="0">
            <x v="149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4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57"/>
          </reference>
        </references>
      </pivotArea>
    </format>
    <format dxfId="1102">
      <pivotArea dataOnly="0" labelOnly="1" outline="0" fieldPosition="0">
        <references count="10">
          <reference field="1" count="1" selected="0">
            <x v="15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9"/>
          </reference>
          <reference field="5" count="1" selected="0">
            <x v="1"/>
          </reference>
          <reference field="6" count="1" selected="0">
            <x v="45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10"/>
          </reference>
        </references>
      </pivotArea>
    </format>
    <format dxfId="1101">
      <pivotArea dataOnly="0" labelOnly="1" outline="0" fieldPosition="0">
        <references count="10">
          <reference field="1" count="1" selected="0">
            <x v="1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03"/>
          </reference>
        </references>
      </pivotArea>
    </format>
    <format dxfId="1100">
      <pivotArea dataOnly="0" labelOnly="1" outline="0" fieldPosition="0">
        <references count="10">
          <reference field="1" count="1" selected="0">
            <x v="15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0"/>
          </reference>
          <reference field="5" count="1" selected="0">
            <x v="3"/>
          </reference>
          <reference field="6" count="1" selected="0">
            <x v="46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45"/>
          </reference>
        </references>
      </pivotArea>
    </format>
    <format dxfId="1099">
      <pivotArea dataOnly="0" labelOnly="1" outline="0" fieldPosition="0">
        <references count="10">
          <reference field="1" count="1" selected="0">
            <x v="15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6"/>
          </reference>
          <reference field="6" count="1" selected="0">
            <x v="486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80"/>
          </reference>
        </references>
      </pivotArea>
    </format>
    <format dxfId="1098">
      <pivotArea dataOnly="0" labelOnly="1" outline="0" fieldPosition="0">
        <references count="10">
          <reference field="1" count="1" selected="0">
            <x v="15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6"/>
          </reference>
          <reference field="5" count="1" selected="0">
            <x v="9"/>
          </reference>
          <reference field="6" count="1" selected="0">
            <x v="60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84"/>
          </reference>
        </references>
      </pivotArea>
    </format>
    <format dxfId="1097">
      <pivotArea dataOnly="0" labelOnly="1" outline="0" fieldPosition="0">
        <references count="10">
          <reference field="1" count="1" selected="0">
            <x v="15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1"/>
          </reference>
          <reference field="5" count="1" selected="0">
            <x v="7"/>
          </reference>
          <reference field="6" count="1" selected="0">
            <x v="28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00"/>
          </reference>
        </references>
      </pivotArea>
    </format>
    <format dxfId="1096">
      <pivotArea dataOnly="0" labelOnly="1" outline="0" fieldPosition="0">
        <references count="10">
          <reference field="1" count="1" selected="0">
            <x v="15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4"/>
          </reference>
          <reference field="6" count="1" selected="0">
            <x v="204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60"/>
          </reference>
        </references>
      </pivotArea>
    </format>
    <format dxfId="1095">
      <pivotArea dataOnly="0" labelOnly="1" outline="0" fieldPosition="0">
        <references count="10">
          <reference field="1" count="1" selected="0">
            <x v="15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7"/>
          </reference>
          <reference field="6" count="1" selected="0">
            <x v="45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98"/>
          </reference>
        </references>
      </pivotArea>
    </format>
    <format dxfId="1094">
      <pivotArea dataOnly="0" labelOnly="1" outline="0" fieldPosition="0">
        <references count="10">
          <reference field="1" count="1" selected="0">
            <x v="15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9"/>
          </reference>
          <reference field="5" count="1" selected="0">
            <x v="0"/>
          </reference>
          <reference field="6" count="1" selected="0">
            <x v="52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31"/>
          </reference>
        </references>
      </pivotArea>
    </format>
    <format dxfId="1093">
      <pivotArea dataOnly="0" labelOnly="1" outline="0" fieldPosition="0">
        <references count="10">
          <reference field="1" count="1" selected="0">
            <x v="16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7"/>
          </reference>
          <reference field="6" count="1" selected="0">
            <x v="401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5"/>
          </reference>
        </references>
      </pivotArea>
    </format>
    <format dxfId="1092">
      <pivotArea dataOnly="0" labelOnly="1" outline="0" fieldPosition="0">
        <references count="10">
          <reference field="1" count="1" selected="0">
            <x v="16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10"/>
          </reference>
          <reference field="6" count="1" selected="0">
            <x v="34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68"/>
          </reference>
        </references>
      </pivotArea>
    </format>
    <format dxfId="1091">
      <pivotArea dataOnly="0" labelOnly="1" outline="0" fieldPosition="0">
        <references count="10">
          <reference field="1" count="1" selected="0">
            <x v="16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1"/>
          </reference>
          <reference field="6" count="1" selected="0">
            <x v="60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42"/>
          </reference>
        </references>
      </pivotArea>
    </format>
    <format dxfId="1090">
      <pivotArea dataOnly="0" labelOnly="1" outline="0" fieldPosition="0">
        <references count="10">
          <reference field="1" count="1" selected="0">
            <x v="1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2"/>
          </reference>
          <reference field="5" count="1" selected="0">
            <x v="6"/>
          </reference>
          <reference field="6" count="1" selected="0">
            <x v="253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95"/>
          </reference>
        </references>
      </pivotArea>
    </format>
    <format dxfId="1089">
      <pivotArea dataOnly="0" labelOnly="1" outline="0" fieldPosition="0">
        <references count="10">
          <reference field="1" count="1" selected="0">
            <x v="17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9"/>
          </reference>
          <reference field="6" count="1" selected="0">
            <x v="46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87"/>
          </reference>
        </references>
      </pivotArea>
    </format>
    <format dxfId="1088">
      <pivotArea dataOnly="0" labelOnly="1" outline="0" fieldPosition="0">
        <references count="10">
          <reference field="1" count="1" selected="0">
            <x v="17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6"/>
          </reference>
          <reference field="6" count="1" selected="0">
            <x v="393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23"/>
          </reference>
        </references>
      </pivotArea>
    </format>
    <format dxfId="1087">
      <pivotArea dataOnly="0" labelOnly="1" outline="0" fieldPosition="0">
        <references count="10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4"/>
          </reference>
          <reference field="6" count="1" selected="0">
            <x v="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89"/>
          </reference>
        </references>
      </pivotArea>
    </format>
    <format dxfId="1086">
      <pivotArea dataOnly="0" labelOnly="1" outline="0" fieldPosition="0">
        <references count="10">
          <reference field="1" count="1" selected="0">
            <x v="17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2"/>
          </reference>
          <reference field="6" count="1" selected="0">
            <x v="534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14"/>
          </reference>
        </references>
      </pivotArea>
    </format>
    <format dxfId="1085">
      <pivotArea dataOnly="0" labelOnly="1" outline="0" fieldPosition="0">
        <references count="10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12"/>
          </reference>
        </references>
      </pivotArea>
    </format>
    <format dxfId="1084">
      <pivotArea dataOnly="0" labelOnly="1" outline="0" fieldPosition="0">
        <references count="10">
          <reference field="1" count="1" selected="0">
            <x v="17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9"/>
          </reference>
          <reference field="6" count="1" selected="0">
            <x v="12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32"/>
          </reference>
        </references>
      </pivotArea>
    </format>
    <format dxfId="1083">
      <pivotArea dataOnly="0" labelOnly="1" outline="0" fieldPosition="0">
        <references count="10">
          <reference field="1" count="1" selected="0">
            <x v="17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8"/>
          </reference>
          <reference field="6" count="1" selected="0">
            <x v="254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53"/>
          </reference>
        </references>
      </pivotArea>
    </format>
    <format dxfId="1082">
      <pivotArea dataOnly="0" labelOnly="1" outline="0" fieldPosition="0">
        <references count="10">
          <reference field="1" count="1" selected="0">
            <x v="17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60"/>
          </reference>
        </references>
      </pivotArea>
    </format>
    <format dxfId="1081">
      <pivotArea dataOnly="0" labelOnly="1" outline="0" fieldPosition="0">
        <references count="10">
          <reference field="1" count="1" selected="0">
            <x v="18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1"/>
          </reference>
          <reference field="6" count="1" selected="0">
            <x v="308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264"/>
          </reference>
        </references>
      </pivotArea>
    </format>
    <format dxfId="1080">
      <pivotArea dataOnly="0" labelOnly="1" outline="0" fieldPosition="0">
        <references count="10">
          <reference field="1" count="1" selected="0">
            <x v="18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7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63"/>
          </reference>
        </references>
      </pivotArea>
    </format>
    <format dxfId="1079">
      <pivotArea dataOnly="0" labelOnly="1" outline="0" fieldPosition="0">
        <references count="10">
          <reference field="1" count="1" selected="0">
            <x v="18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01"/>
          </reference>
        </references>
      </pivotArea>
    </format>
    <format dxfId="1078">
      <pivotArea dataOnly="0" labelOnly="1" outline="0" fieldPosition="0">
        <references count="10">
          <reference field="1" count="1" selected="0">
            <x v="18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9"/>
          </reference>
          <reference field="6" count="1" selected="0">
            <x v="37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77"/>
          </reference>
        </references>
      </pivotArea>
    </format>
    <format dxfId="1077">
      <pivotArea dataOnly="0" labelOnly="1" outline="0" fieldPosition="0">
        <references count="10">
          <reference field="1" count="1" selected="0">
            <x v="18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17"/>
          </reference>
        </references>
      </pivotArea>
    </format>
    <format dxfId="1076">
      <pivotArea dataOnly="0" labelOnly="1" outline="0" fieldPosition="0">
        <references count="10">
          <reference field="1" count="1" selected="0">
            <x v="18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1"/>
          </reference>
          <reference field="6" count="1" selected="0">
            <x v="41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1"/>
          </reference>
        </references>
      </pivotArea>
    </format>
    <format dxfId="1075">
      <pivotArea dataOnly="0" labelOnly="1" outline="0" fieldPosition="0">
        <references count="10">
          <reference field="1" count="1" selected="0">
            <x v="18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8"/>
          </reference>
          <reference field="6" count="1" selected="0">
            <x v="35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20"/>
          </reference>
        </references>
      </pivotArea>
    </format>
    <format dxfId="1074">
      <pivotArea dataOnly="0" labelOnly="1" outline="0" fieldPosition="0">
        <references count="10">
          <reference field="1" count="1" selected="0">
            <x v="19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0"/>
          </reference>
          <reference field="5" count="1" selected="0">
            <x v="6"/>
          </reference>
          <reference field="6" count="1" selected="0">
            <x v="29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24"/>
          </reference>
        </references>
      </pivotArea>
    </format>
    <format dxfId="1073">
      <pivotArea dataOnly="0" labelOnly="1" outline="0" fieldPosition="0">
        <references count="10">
          <reference field="1" count="1" selected="0">
            <x v="19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5"/>
          </reference>
          <reference field="6" count="1" selected="0">
            <x v="44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60"/>
          </reference>
        </references>
      </pivotArea>
    </format>
    <format dxfId="1072">
      <pivotArea dataOnly="0" labelOnly="1" outline="0" fieldPosition="0">
        <references count="10">
          <reference field="1" count="1" selected="0">
            <x v="19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61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53"/>
          </reference>
        </references>
      </pivotArea>
    </format>
    <format dxfId="1071">
      <pivotArea dataOnly="0" labelOnly="1" outline="0" fieldPosition="0">
        <references count="10">
          <reference field="1" count="1" selected="0">
            <x v="19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4"/>
          </reference>
          <reference field="6" count="1" selected="0">
            <x v="43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44"/>
          </reference>
        </references>
      </pivotArea>
    </format>
    <format dxfId="1070">
      <pivotArea dataOnly="0" labelOnly="1" outline="0" fieldPosition="0">
        <references count="10">
          <reference field="1" count="1" selected="0">
            <x v="19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6"/>
          </reference>
          <reference field="6" count="1" selected="0">
            <x v="57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86"/>
          </reference>
        </references>
      </pivotArea>
    </format>
    <format dxfId="1069">
      <pivotArea dataOnly="0" labelOnly="1" outline="0" fieldPosition="0">
        <references count="10">
          <reference field="1" count="1" selected="0">
            <x v="19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56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80"/>
          </reference>
        </references>
      </pivotArea>
    </format>
    <format dxfId="1068">
      <pivotArea dataOnly="0" labelOnly="1" outline="0" fieldPosition="0">
        <references count="10">
          <reference field="1" count="1" selected="0">
            <x v="20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1"/>
          </reference>
          <reference field="6" count="1" selected="0">
            <x v="133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560"/>
          </reference>
        </references>
      </pivotArea>
    </format>
    <format dxfId="1067">
      <pivotArea dataOnly="0" labelOnly="1" outline="0" fieldPosition="0">
        <references count="10">
          <reference field="1" count="1" selected="0">
            <x v="20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06"/>
          </reference>
        </references>
      </pivotArea>
    </format>
    <format dxfId="1066">
      <pivotArea dataOnly="0" labelOnly="1" outline="0" fieldPosition="0">
        <references count="10">
          <reference field="1" count="1" selected="0">
            <x v="20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8"/>
          </reference>
          <reference field="6" count="1" selected="0">
            <x v="63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81"/>
          </reference>
        </references>
      </pivotArea>
    </format>
    <format dxfId="1065">
      <pivotArea dataOnly="0" labelOnly="1" outline="0" fieldPosition="0">
        <references count="10">
          <reference field="1" count="1" selected="0">
            <x v="20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39"/>
          </reference>
        </references>
      </pivotArea>
    </format>
    <format dxfId="1064">
      <pivotArea dataOnly="0" labelOnly="1" outline="0" fieldPosition="0">
        <references count="10">
          <reference field="1" count="1" selected="0">
            <x v="20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7"/>
          </reference>
          <reference field="6" count="1" selected="0">
            <x v="19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90"/>
          </reference>
        </references>
      </pivotArea>
    </format>
    <format dxfId="1063">
      <pivotArea dataOnly="0" labelOnly="1" outline="0" fieldPosition="0">
        <references count="10">
          <reference field="1" count="1" selected="0">
            <x v="20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8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75"/>
          </reference>
        </references>
      </pivotArea>
    </format>
    <format dxfId="1062">
      <pivotArea dataOnly="0" labelOnly="1" outline="0" fieldPosition="0">
        <references count="10">
          <reference field="1" count="1" selected="0">
            <x v="20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6"/>
          </reference>
          <reference field="6" count="1" selected="0">
            <x v="15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33"/>
          </reference>
        </references>
      </pivotArea>
    </format>
    <format dxfId="1061">
      <pivotArea dataOnly="0" labelOnly="1" outline="0" fieldPosition="0">
        <references count="10">
          <reference field="1" count="1" selected="0">
            <x v="20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50"/>
          </reference>
        </references>
      </pivotArea>
    </format>
    <format dxfId="1060">
      <pivotArea dataOnly="0" labelOnly="1" outline="0" fieldPosition="0">
        <references count="10">
          <reference field="1" count="1" selected="0">
            <x v="20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9"/>
          </reference>
          <reference field="5" count="1" selected="0">
            <x v="2"/>
          </reference>
          <reference field="6" count="1" selected="0">
            <x v="635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59"/>
          </reference>
        </references>
      </pivotArea>
    </format>
    <format dxfId="1059">
      <pivotArea dataOnly="0" labelOnly="1" outline="0" fieldPosition="0">
        <references count="10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12"/>
          </reference>
        </references>
      </pivotArea>
    </format>
    <format dxfId="1058">
      <pivotArea dataOnly="0" labelOnly="1" outline="0" fieldPosition="0">
        <references count="10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598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79"/>
          </reference>
        </references>
      </pivotArea>
    </format>
    <format dxfId="1057">
      <pivotArea dataOnly="0" labelOnly="1" outline="0" fieldPosition="0">
        <references count="10">
          <reference field="1" count="1" selected="0">
            <x v="20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20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3"/>
          </reference>
        </references>
      </pivotArea>
    </format>
    <format dxfId="1056">
      <pivotArea dataOnly="0" labelOnly="1" outline="0" fieldPosition="0">
        <references count="10">
          <reference field="1" count="1" selected="0">
            <x v="20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6"/>
          </reference>
          <reference field="6" count="1" selected="0">
            <x v="3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95"/>
          </reference>
        </references>
      </pivotArea>
    </format>
    <format dxfId="1055">
      <pivotArea dataOnly="0" labelOnly="1" outline="0" fieldPosition="0">
        <references count="10">
          <reference field="1" count="1" selected="0">
            <x v="21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70"/>
          </reference>
        </references>
      </pivotArea>
    </format>
    <format dxfId="1054">
      <pivotArea dataOnly="0" labelOnly="1" outline="0" fieldPosition="0">
        <references count="10">
          <reference field="1" count="1" selected="0">
            <x v="2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4"/>
          </reference>
          <reference field="6" count="1" selected="0">
            <x v="27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84"/>
          </reference>
        </references>
      </pivotArea>
    </format>
    <format dxfId="1053">
      <pivotArea dataOnly="0" labelOnly="1" outline="0" fieldPosition="0">
        <references count="10">
          <reference field="1" count="1" selected="0">
            <x v="2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5"/>
          </reference>
          <reference field="6" count="1" selected="0">
            <x v="575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6"/>
          </reference>
        </references>
      </pivotArea>
    </format>
    <format dxfId="1052">
      <pivotArea dataOnly="0" labelOnly="1" outline="0" fieldPosition="0">
        <references count="10">
          <reference field="1" count="1" selected="0">
            <x v="21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0"/>
          </reference>
          <reference field="6" count="1" selected="0">
            <x v="42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67"/>
          </reference>
        </references>
      </pivotArea>
    </format>
    <format dxfId="1051">
      <pivotArea dataOnly="0" labelOnly="1" outline="0" fieldPosition="0">
        <references count="10">
          <reference field="1" count="1" selected="0">
            <x v="21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3"/>
          </reference>
          <reference field="6" count="1" selected="0">
            <x v="47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17"/>
          </reference>
        </references>
      </pivotArea>
    </format>
    <format dxfId="1050">
      <pivotArea dataOnly="0" labelOnly="1" outline="0" fieldPosition="0">
        <references count="10">
          <reference field="1" count="1" selected="0">
            <x v="21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24"/>
          </reference>
        </references>
      </pivotArea>
    </format>
    <format dxfId="1049">
      <pivotArea dataOnly="0" labelOnly="1" outline="0" fieldPosition="0">
        <references count="10">
          <reference field="1" count="1" selected="0">
            <x v="21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7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74"/>
          </reference>
        </references>
      </pivotArea>
    </format>
    <format dxfId="1048">
      <pivotArea dataOnly="0" labelOnly="1" outline="0" fieldPosition="0">
        <references count="10">
          <reference field="1" count="1" selected="0">
            <x v="22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5"/>
          </reference>
          <reference field="6" count="1" selected="0">
            <x v="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35"/>
          </reference>
        </references>
      </pivotArea>
    </format>
    <format dxfId="1047">
      <pivotArea dataOnly="0" labelOnly="1" outline="0" fieldPosition="0">
        <references count="10">
          <reference field="1" count="1" selected="0">
            <x v="22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9"/>
          </reference>
          <reference field="6" count="1" selected="0">
            <x v="302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9"/>
          </reference>
        </references>
      </pivotArea>
    </format>
    <format dxfId="1046">
      <pivotArea dataOnly="0" labelOnly="1" outline="0" fieldPosition="0">
        <references count="10">
          <reference field="1" count="1" selected="0">
            <x v="22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5"/>
          </reference>
          <reference field="6" count="1" selected="0">
            <x v="34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35"/>
          </reference>
        </references>
      </pivotArea>
    </format>
    <format dxfId="1045">
      <pivotArea dataOnly="0" labelOnly="1" outline="0" fieldPosition="0">
        <references count="10">
          <reference field="1" count="1" selected="0">
            <x v="22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9"/>
          </reference>
          <reference field="6" count="1" selected="0">
            <x v="621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22"/>
          </reference>
        </references>
      </pivotArea>
    </format>
    <format dxfId="1044">
      <pivotArea dataOnly="0" labelOnly="1" outline="0" fieldPosition="0">
        <references count="10">
          <reference field="1" count="1" selected="0">
            <x v="23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4"/>
          </reference>
          <reference field="6" count="1" selected="0">
            <x v="163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878"/>
          </reference>
        </references>
      </pivotArea>
    </format>
    <format dxfId="1043">
      <pivotArea dataOnly="0" labelOnly="1" outline="0" fieldPosition="0">
        <references count="10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76"/>
          </reference>
        </references>
      </pivotArea>
    </format>
    <format dxfId="1042">
      <pivotArea dataOnly="0" labelOnly="1" outline="0" fieldPosition="0">
        <references count="10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1"/>
          </reference>
          <reference field="6" count="1" selected="0">
            <x v="52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14"/>
          </reference>
        </references>
      </pivotArea>
    </format>
    <format dxfId="1041">
      <pivotArea dataOnly="0" labelOnly="1" outline="0" fieldPosition="0">
        <references count="10">
          <reference field="1" count="1" selected="0">
            <x v="23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7"/>
          </reference>
          <reference field="6" count="1" selected="0">
            <x v="25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15"/>
          </reference>
        </references>
      </pivotArea>
    </format>
    <format dxfId="1040">
      <pivotArea dataOnly="0" labelOnly="1" outline="0" fieldPosition="0">
        <references count="10">
          <reference field="1" count="1" selected="0">
            <x v="23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0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6"/>
          </reference>
        </references>
      </pivotArea>
    </format>
    <format dxfId="1039">
      <pivotArea dataOnly="0" labelOnly="1" outline="0" fieldPosition="0">
        <references count="10">
          <reference field="1" count="1" selected="0">
            <x v="24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483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89"/>
          </reference>
        </references>
      </pivotArea>
    </format>
    <format dxfId="1038">
      <pivotArea dataOnly="0" labelOnly="1" outline="0" fieldPosition="0">
        <references count="10">
          <reference field="1" count="1" selected="0">
            <x v="24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387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7"/>
          </reference>
        </references>
      </pivotArea>
    </format>
    <format dxfId="1037">
      <pivotArea dataOnly="0" labelOnly="1" outline="0" fieldPosition="0">
        <references count="10">
          <reference field="1" count="1" selected="0">
            <x v="24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7"/>
          </reference>
          <reference field="6" count="1" selected="0">
            <x v="50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72"/>
          </reference>
        </references>
      </pivotArea>
    </format>
    <format dxfId="1036">
      <pivotArea dataOnly="0" labelOnly="1" outline="0" fieldPosition="0">
        <references count="10">
          <reference field="1" count="1" selected="0">
            <x v="24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67"/>
          </reference>
        </references>
      </pivotArea>
    </format>
    <format dxfId="1035">
      <pivotArea dataOnly="0" labelOnly="1" outline="0" fieldPosition="0">
        <references count="10">
          <reference field="1" count="1" selected="0">
            <x v="2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5"/>
          </reference>
          <reference field="6" count="1" selected="0">
            <x v="30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4"/>
          </reference>
        </references>
      </pivotArea>
    </format>
    <format dxfId="1034">
      <pivotArea dataOnly="0" labelOnly="1" outline="0" fieldPosition="0">
        <references count="10">
          <reference field="1" count="1" selected="0">
            <x v="2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8"/>
          </reference>
          <reference field="6" count="1" selected="0">
            <x v="14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56"/>
          </reference>
        </references>
      </pivotArea>
    </format>
    <format dxfId="1033">
      <pivotArea dataOnly="0" labelOnly="1" outline="0" fieldPosition="0">
        <references count="10">
          <reference field="1" count="1" selected="0">
            <x v="24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10"/>
          </reference>
          <reference field="6" count="1" selected="0">
            <x v="27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17"/>
          </reference>
        </references>
      </pivotArea>
    </format>
    <format dxfId="1032">
      <pivotArea dataOnly="0" labelOnly="1" outline="0" fieldPosition="0">
        <references count="10">
          <reference field="1" count="1" selected="0">
            <x v="25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3"/>
          </reference>
          <reference field="5" count="1" selected="0">
            <x v="9"/>
          </reference>
          <reference field="6" count="1" selected="0">
            <x v="274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85"/>
          </reference>
        </references>
      </pivotArea>
    </format>
    <format dxfId="1031">
      <pivotArea dataOnly="0" labelOnly="1" outline="0" fieldPosition="0">
        <references count="10">
          <reference field="1" count="1" selected="0">
            <x v="25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9"/>
          </reference>
          <reference field="6" count="1" selected="0">
            <x v="551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02"/>
          </reference>
        </references>
      </pivotArea>
    </format>
    <format dxfId="1030">
      <pivotArea dataOnly="0" labelOnly="1" outline="0" fieldPosition="0">
        <references count="10">
          <reference field="1" count="1" selected="0">
            <x v="25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4"/>
          </reference>
          <reference field="5" count="1" selected="0">
            <x v="0"/>
          </reference>
          <reference field="6" count="1" selected="0">
            <x v="59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36"/>
          </reference>
        </references>
      </pivotArea>
    </format>
    <format dxfId="1029">
      <pivotArea dataOnly="0" labelOnly="1" outline="0" fieldPosition="0">
        <references count="10">
          <reference field="1" count="1" selected="0">
            <x v="25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3"/>
          </reference>
          <reference field="6" count="1" selected="0">
            <x v="59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05"/>
          </reference>
        </references>
      </pivotArea>
    </format>
    <format dxfId="1028">
      <pivotArea dataOnly="0" labelOnly="1" outline="0" fieldPosition="0">
        <references count="10">
          <reference field="1" count="1" selected="0">
            <x v="25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10"/>
          </reference>
        </references>
      </pivotArea>
    </format>
    <format dxfId="1027">
      <pivotArea dataOnly="0" labelOnly="1" outline="0" fieldPosition="0">
        <references count="10">
          <reference field="1" count="1" selected="0">
            <x v="25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1"/>
          </reference>
          <reference field="6" count="1" selected="0">
            <x v="114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40"/>
          </reference>
        </references>
      </pivotArea>
    </format>
    <format dxfId="1026">
      <pivotArea dataOnly="0" labelOnly="1" outline="0" fieldPosition="0">
        <references count="10">
          <reference field="1" count="1" selected="0">
            <x v="25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8"/>
          </reference>
          <reference field="6" count="1" selected="0">
            <x v="361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60"/>
          </reference>
        </references>
      </pivotArea>
    </format>
    <format dxfId="1025">
      <pivotArea dataOnly="0" labelOnly="1" outline="0" fieldPosition="0">
        <references count="10">
          <reference field="1" count="1" selected="0">
            <x v="26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44"/>
          </reference>
        </references>
      </pivotArea>
    </format>
    <format dxfId="1024">
      <pivotArea dataOnly="0" labelOnly="1" outline="0" fieldPosition="0">
        <references count="10">
          <reference field="1" count="1" selected="0">
            <x v="26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2"/>
          </reference>
          <reference field="5" count="1" selected="0">
            <x v="9"/>
          </reference>
          <reference field="6" count="1" selected="0">
            <x v="463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47"/>
          </reference>
        </references>
      </pivotArea>
    </format>
    <format dxfId="1023">
      <pivotArea dataOnly="0" labelOnly="1" outline="0" fieldPosition="0">
        <references count="10">
          <reference field="1" count="1" selected="0">
            <x v="26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6"/>
          </reference>
          <reference field="6" count="1" selected="0">
            <x v="50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49"/>
          </reference>
        </references>
      </pivotArea>
    </format>
    <format dxfId="1022">
      <pivotArea dataOnly="0" labelOnly="1" outline="0" fieldPosition="0">
        <references count="10">
          <reference field="1" count="1" selected="0">
            <x v="26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3"/>
          </reference>
          <reference field="6" count="1" selected="0">
            <x v="155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43"/>
          </reference>
        </references>
      </pivotArea>
    </format>
    <format dxfId="1021">
      <pivotArea dataOnly="0" labelOnly="1" outline="0" fieldPosition="0">
        <references count="10">
          <reference field="1" count="1" selected="0">
            <x v="2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9"/>
          </reference>
          <reference field="6" count="1" selected="0">
            <x v="317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00"/>
          </reference>
        </references>
      </pivotArea>
    </format>
    <format dxfId="1020">
      <pivotArea dataOnly="0" labelOnly="1" outline="0" fieldPosition="0">
        <references count="10">
          <reference field="1" count="1" selected="0">
            <x v="2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2"/>
          </reference>
          <reference field="6" count="1" selected="0">
            <x v="428"/>
          </reference>
          <reference field="7" count="1" selected="0">
            <x v="3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48"/>
          </reference>
        </references>
      </pivotArea>
    </format>
    <format dxfId="1019">
      <pivotArea dataOnly="0" labelOnly="1" outline="0" fieldPosition="0">
        <references count="10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7"/>
          </reference>
          <reference field="6" count="1" selected="0">
            <x v="173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43"/>
          </reference>
        </references>
      </pivotArea>
    </format>
    <format dxfId="1018">
      <pivotArea dataOnly="0" labelOnly="1" outline="0" fieldPosition="0">
        <references count="10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7"/>
          </reference>
          <reference field="5" count="1" selected="0">
            <x v="8"/>
          </reference>
          <reference field="6" count="1" selected="0">
            <x v="36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75"/>
          </reference>
        </references>
      </pivotArea>
    </format>
    <format dxfId="1017">
      <pivotArea dataOnly="0" labelOnly="1" outline="0" fieldPosition="0">
        <references count="10">
          <reference field="1" count="1" selected="0">
            <x v="27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399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235"/>
          </reference>
        </references>
      </pivotArea>
    </format>
    <format dxfId="1016">
      <pivotArea dataOnly="0" labelOnly="1" outline="0" fieldPosition="0">
        <references count="10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1"/>
          </reference>
          <reference field="5" count="1" selected="0">
            <x v="1"/>
          </reference>
          <reference field="6" count="1" selected="0">
            <x v="23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48"/>
          </reference>
        </references>
      </pivotArea>
    </format>
    <format dxfId="1015">
      <pivotArea dataOnly="0" labelOnly="1" outline="0" fieldPosition="0">
        <references count="10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10"/>
          </reference>
          <reference field="6" count="1" selected="0">
            <x v="291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12"/>
          </reference>
        </references>
      </pivotArea>
    </format>
    <format dxfId="1014">
      <pivotArea dataOnly="0" labelOnly="1" outline="0" fieldPosition="0">
        <references count="10">
          <reference field="1" count="1" selected="0">
            <x v="27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7"/>
          </reference>
          <reference field="6" count="1" selected="0">
            <x v="28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37"/>
          </reference>
        </references>
      </pivotArea>
    </format>
    <format dxfId="1013">
      <pivotArea dataOnly="0" labelOnly="1" outline="0" fieldPosition="0">
        <references count="10">
          <reference field="1" count="1" selected="0">
            <x v="27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3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7"/>
          </reference>
        </references>
      </pivotArea>
    </format>
    <format dxfId="1012">
      <pivotArea dataOnly="0" labelOnly="1" outline="0" fieldPosition="0">
        <references count="10">
          <reference field="1" count="1" selected="0">
            <x v="27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1"/>
          </reference>
          <reference field="6" count="1" selected="0">
            <x v="48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04"/>
          </reference>
        </references>
      </pivotArea>
    </format>
    <format dxfId="1011">
      <pivotArea dataOnly="0" labelOnly="1" outline="0" fieldPosition="0">
        <references count="10">
          <reference field="1" count="1" selected="0">
            <x v="28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24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58"/>
          </reference>
        </references>
      </pivotArea>
    </format>
    <format dxfId="1010">
      <pivotArea dataOnly="0" labelOnly="1" outline="0" fieldPosition="0">
        <references count="10">
          <reference field="1" count="1" selected="0">
            <x v="28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5"/>
          </reference>
          <reference field="6" count="1" selected="0">
            <x v="591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11"/>
          </reference>
        </references>
      </pivotArea>
    </format>
    <format dxfId="1009">
      <pivotArea dataOnly="0" labelOnly="1" outline="0" fieldPosition="0">
        <references count="10">
          <reference field="1" count="1" selected="0">
            <x v="28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32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50"/>
          </reference>
        </references>
      </pivotArea>
    </format>
    <format dxfId="1008">
      <pivotArea dataOnly="0" labelOnly="1" outline="0" fieldPosition="0">
        <references count="10">
          <reference field="1" count="1" selected="0">
            <x v="28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2"/>
          </reference>
          <reference field="6" count="1" selected="0">
            <x v="13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74"/>
          </reference>
        </references>
      </pivotArea>
    </format>
    <format dxfId="1007">
      <pivotArea dataOnly="0" labelOnly="1" outline="0" fieldPosition="0">
        <references count="10">
          <reference field="1" count="1" selected="0">
            <x v="28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5"/>
          </reference>
          <reference field="6" count="1" selected="0">
            <x v="27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78"/>
          </reference>
        </references>
      </pivotArea>
    </format>
    <format dxfId="1006">
      <pivotArea dataOnly="0" labelOnly="1" outline="0" fieldPosition="0">
        <references count="10">
          <reference field="1" count="1" selected="0">
            <x v="2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8"/>
          </reference>
          <reference field="5" count="1" selected="0">
            <x v="3"/>
          </reference>
          <reference field="6" count="1" selected="0">
            <x v="57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6"/>
          </reference>
        </references>
      </pivotArea>
    </format>
    <format dxfId="1005">
      <pivotArea dataOnly="0" labelOnly="1" outline="0" fieldPosition="0">
        <references count="10">
          <reference field="1" count="1" selected="0">
            <x v="28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3"/>
          </reference>
          <reference field="5" count="1" selected="0">
            <x v="3"/>
          </reference>
          <reference field="6" count="1" selected="0">
            <x v="27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62"/>
          </reference>
        </references>
      </pivotArea>
    </format>
    <format dxfId="1004">
      <pivotArea dataOnly="0" labelOnly="1" outline="0" fieldPosition="0">
        <references count="10">
          <reference field="1" count="1" selected="0">
            <x v="28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5"/>
          </reference>
        </references>
      </pivotArea>
    </format>
    <format dxfId="1003">
      <pivotArea dataOnly="0" labelOnly="1" outline="0" fieldPosition="0">
        <references count="10">
          <reference field="1" count="1" selected="0">
            <x v="29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2"/>
          </reference>
          <reference field="6" count="1" selected="0">
            <x v="15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86"/>
          </reference>
        </references>
      </pivotArea>
    </format>
    <format dxfId="1002">
      <pivotArea dataOnly="0" labelOnly="1" outline="0" fieldPosition="0">
        <references count="10">
          <reference field="1" count="1" selected="0">
            <x v="29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6"/>
          </reference>
          <reference field="6" count="1" selected="0">
            <x v="15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70"/>
          </reference>
        </references>
      </pivotArea>
    </format>
    <format dxfId="1001">
      <pivotArea dataOnly="0" labelOnly="1" outline="0" fieldPosition="0">
        <references count="10">
          <reference field="1" count="1" selected="0">
            <x v="29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5"/>
          </reference>
          <reference field="6" count="1" selected="0">
            <x v="36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22"/>
          </reference>
        </references>
      </pivotArea>
    </format>
    <format dxfId="1000">
      <pivotArea dataOnly="0" labelOnly="1" outline="0" fieldPosition="0">
        <references count="10">
          <reference field="1" count="1" selected="0">
            <x v="30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47"/>
          </reference>
        </references>
      </pivotArea>
    </format>
    <format dxfId="999">
      <pivotArea dataOnly="0" labelOnly="1" outline="0" fieldPosition="0">
        <references count="10">
          <reference field="1" count="1" selected="0">
            <x v="30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3"/>
          </reference>
          <reference field="5" count="1" selected="0">
            <x v="5"/>
          </reference>
          <reference field="6" count="1" selected="0">
            <x v="9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54"/>
          </reference>
        </references>
      </pivotArea>
    </format>
    <format dxfId="998">
      <pivotArea dataOnly="0" labelOnly="1" outline="0" fieldPosition="0">
        <references count="10">
          <reference field="1" count="1" selected="0">
            <x v="30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5"/>
          </reference>
          <reference field="5" count="1" selected="0">
            <x v="8"/>
          </reference>
          <reference field="6" count="1" selected="0">
            <x v="22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80"/>
          </reference>
        </references>
      </pivotArea>
    </format>
    <format dxfId="997">
      <pivotArea dataOnly="0" labelOnly="1" outline="0" fieldPosition="0">
        <references count="10">
          <reference field="1" count="1" selected="0">
            <x v="3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87"/>
          </reference>
        </references>
      </pivotArea>
    </format>
    <format dxfId="996">
      <pivotArea dataOnly="0" labelOnly="1" outline="0" fieldPosition="0">
        <references count="10">
          <reference field="1" count="1" selected="0">
            <x v="31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9"/>
          </reference>
        </references>
      </pivotArea>
    </format>
    <format dxfId="995">
      <pivotArea dataOnly="0" labelOnly="1" outline="0" fieldPosition="0">
        <references count="10">
          <reference field="1" count="1" selected="0">
            <x v="319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96"/>
          </reference>
        </references>
      </pivotArea>
    </format>
    <format dxfId="994">
      <pivotArea dataOnly="0" labelOnly="1" outline="0" fieldPosition="0">
        <references count="10">
          <reference field="1" count="1" selected="0">
            <x v="32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3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0"/>
          </reference>
        </references>
      </pivotArea>
    </format>
    <format dxfId="993">
      <pivotArea dataOnly="0" labelOnly="1" outline="0" fieldPosition="0">
        <references count="10">
          <reference field="1" count="1" selected="0">
            <x v="32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5"/>
          </reference>
          <reference field="6" count="1" selected="0">
            <x v="58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4"/>
          </reference>
        </references>
      </pivotArea>
    </format>
    <format dxfId="992">
      <pivotArea dataOnly="0" labelOnly="1" outline="0" fieldPosition="0">
        <references count="10">
          <reference field="1" count="1" selected="0">
            <x v="33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1"/>
          </reference>
          <reference field="6" count="1" selected="0">
            <x v="188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82"/>
          </reference>
        </references>
      </pivotArea>
    </format>
    <format dxfId="991">
      <pivotArea dataOnly="0" labelOnly="1" outline="0" fieldPosition="0">
        <references count="10">
          <reference field="1" count="1" selected="0">
            <x v="337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5"/>
          </reference>
          <reference field="6" count="1" selected="0">
            <x v="408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41"/>
          </reference>
        </references>
      </pivotArea>
    </format>
    <format dxfId="990">
      <pivotArea dataOnly="0" labelOnly="1" outline="0" fieldPosition="0">
        <references count="10">
          <reference field="1" count="1" selected="0">
            <x v="33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9"/>
          </reference>
          <reference field="6" count="1" selected="0">
            <x v="42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38"/>
          </reference>
        </references>
      </pivotArea>
    </format>
    <format dxfId="989">
      <pivotArea dataOnly="0" labelOnly="1" outline="0" fieldPosition="0">
        <references count="10">
          <reference field="1" count="1" selected="0">
            <x v="34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9"/>
          </reference>
          <reference field="6" count="1" selected="0">
            <x v="24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97"/>
          </reference>
        </references>
      </pivotArea>
    </format>
    <format dxfId="988">
      <pivotArea dataOnly="0" labelOnly="1" outline="0" fieldPosition="0">
        <references count="10">
          <reference field="1" count="1" selected="0">
            <x v="34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41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55"/>
          </reference>
        </references>
      </pivotArea>
    </format>
    <format dxfId="987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1"/>
          </reference>
          <reference field="6" count="1" selected="0">
            <x v="63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26"/>
          </reference>
        </references>
      </pivotArea>
    </format>
    <format dxfId="986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6"/>
          </reference>
          <reference field="6" count="1" selected="0">
            <x v="37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247"/>
          </reference>
        </references>
      </pivotArea>
    </format>
    <format dxfId="985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0"/>
          </reference>
        </references>
      </pivotArea>
    </format>
    <format dxfId="984">
      <pivotArea dataOnly="0" labelOnly="1" outline="0" fieldPosition="0">
        <references count="10">
          <reference field="1" count="1" selected="0">
            <x v="35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8"/>
          </reference>
          <reference field="6" count="1" selected="0">
            <x v="41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13"/>
          </reference>
        </references>
      </pivotArea>
    </format>
    <format dxfId="983">
      <pivotArea dataOnly="0" labelOnly="1" outline="0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84"/>
          </reference>
        </references>
      </pivotArea>
    </format>
    <format dxfId="982">
      <pivotArea dataOnly="0" labelOnly="1" outline="0" fieldPosition="0">
        <references count="10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269"/>
          </reference>
          <reference field="7" count="1" selected="0">
            <x v="3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95"/>
          </reference>
        </references>
      </pivotArea>
    </format>
    <format dxfId="98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8"/>
          </reference>
          <reference field="6" count="1" selected="0">
            <x v="327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38"/>
          </reference>
        </references>
      </pivotArea>
    </format>
    <format dxfId="980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54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40"/>
          </reference>
        </references>
      </pivotArea>
    </format>
    <format dxfId="979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44"/>
          </reference>
        </references>
      </pivotArea>
    </format>
    <format dxfId="978">
      <pivotArea dataOnly="0" labelOnly="1" outline="0" fieldPosition="0">
        <references count="10">
          <reference field="1" count="1" selected="0">
            <x v="1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5"/>
          </reference>
          <reference field="5" count="1" selected="0">
            <x v="1"/>
          </reference>
          <reference field="6" count="1" selected="0">
            <x v="3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69"/>
          </reference>
        </references>
      </pivotArea>
    </format>
    <format dxfId="977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6"/>
          </reference>
          <reference field="6" count="1" selected="0">
            <x v="397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76"/>
          </reference>
        </references>
      </pivotArea>
    </format>
    <format dxfId="976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4"/>
          </reference>
          <reference field="6" count="1" selected="0">
            <x v="43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06"/>
          </reference>
        </references>
      </pivotArea>
    </format>
    <format dxfId="975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8"/>
          </reference>
          <reference field="6" count="1" selected="0">
            <x v="33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95"/>
          </reference>
        </references>
      </pivotArea>
    </format>
    <format dxfId="97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9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96"/>
          </reference>
        </references>
      </pivotArea>
    </format>
    <format dxfId="973">
      <pivotArea dataOnly="0" labelOnly="1" outline="0" fieldPosition="0">
        <references count="10">
          <reference field="1" count="1" selected="0">
            <x v="2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0"/>
          </reference>
          <reference field="6" count="1" selected="0">
            <x v="43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45"/>
          </reference>
        </references>
      </pivotArea>
    </format>
    <format dxfId="972">
      <pivotArea dataOnly="0" labelOnly="1" outline="0" fieldPosition="0">
        <references count="10">
          <reference field="1" count="1" selected="0">
            <x v="2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74"/>
          </reference>
        </references>
      </pivotArea>
    </format>
    <format dxfId="971">
      <pivotArea dataOnly="0" labelOnly="1" outline="0" fieldPosition="0">
        <references count="10">
          <reference field="1" count="1" selected="0">
            <x v="2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4"/>
          </reference>
          <reference field="6" count="1" selected="0">
            <x v="47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34"/>
          </reference>
        </references>
      </pivotArea>
    </format>
    <format dxfId="970">
      <pivotArea dataOnly="0" labelOnly="1" outline="0" fieldPosition="0">
        <references count="10">
          <reference field="1" count="1" selected="0">
            <x v="2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9"/>
          </reference>
          <reference field="6" count="1" selected="0">
            <x v="11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93"/>
          </reference>
        </references>
      </pivotArea>
    </format>
    <format dxfId="969">
      <pivotArea dataOnly="0" labelOnly="1" outline="0" fieldPosition="0">
        <references count="10">
          <reference field="1" count="1" selected="0">
            <x v="2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10"/>
          </reference>
          <reference field="6" count="1" selected="0">
            <x v="39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2"/>
          </reference>
        </references>
      </pivotArea>
    </format>
    <format dxfId="968">
      <pivotArea dataOnly="0" labelOnly="1" outline="0" fieldPosition="0">
        <references count="10">
          <reference field="1" count="1" selected="0">
            <x v="3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7"/>
          </reference>
          <reference field="6" count="1" selected="0">
            <x v="62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78"/>
          </reference>
        </references>
      </pivotArea>
    </format>
    <format dxfId="967">
      <pivotArea dataOnly="0" labelOnly="1" outline="0" fieldPosition="0">
        <references count="10">
          <reference field="1" count="1" selected="0">
            <x v="3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4"/>
          </reference>
          <reference field="5" count="1" selected="0">
            <x v="5"/>
          </reference>
          <reference field="6" count="1" selected="0">
            <x v="227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6"/>
          </reference>
        </references>
      </pivotArea>
    </format>
    <format dxfId="966">
      <pivotArea dataOnly="0" labelOnly="1" outline="0" fieldPosition="0">
        <references count="10">
          <reference field="1" count="1" selected="0">
            <x v="4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65"/>
          </reference>
        </references>
      </pivotArea>
    </format>
    <format dxfId="965">
      <pivotArea dataOnly="0" labelOnly="1" outline="0" fieldPosition="0">
        <references count="10">
          <reference field="1" count="1" selected="0">
            <x v="4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8"/>
          </reference>
          <reference field="6" count="1" selected="0">
            <x v="568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65"/>
          </reference>
        </references>
      </pivotArea>
    </format>
    <format dxfId="964">
      <pivotArea dataOnly="0" labelOnly="1" outline="0" fieldPosition="0">
        <references count="10">
          <reference field="1" count="1" selected="0">
            <x v="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33"/>
          </reference>
        </references>
      </pivotArea>
    </format>
    <format dxfId="963">
      <pivotArea dataOnly="0" labelOnly="1" outline="0" fieldPosition="0">
        <references count="10">
          <reference field="1" count="1" selected="0">
            <x v="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34"/>
          </reference>
        </references>
      </pivotArea>
    </format>
    <format dxfId="962">
      <pivotArea dataOnly="0" labelOnly="1" outline="0" fieldPosition="0">
        <references count="10">
          <reference field="1" count="1" selected="0">
            <x v="5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61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91"/>
          </reference>
        </references>
      </pivotArea>
    </format>
    <format dxfId="961">
      <pivotArea dataOnly="0" labelOnly="1" outline="0" fieldPosition="0">
        <references count="10">
          <reference field="1" count="1" selected="0">
            <x v="5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9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0"/>
          </reference>
        </references>
      </pivotArea>
    </format>
    <format dxfId="960">
      <pivotArea dataOnly="0" labelOnly="1" outline="0" fieldPosition="0">
        <references count="10">
          <reference field="1" count="1" selected="0">
            <x v="5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682"/>
          </reference>
        </references>
      </pivotArea>
    </format>
    <format dxfId="959">
      <pivotArea dataOnly="0" labelOnly="1" outline="0" fieldPosition="0">
        <references count="10">
          <reference field="1" count="1" selected="0">
            <x v="5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1"/>
          </reference>
          <reference field="6" count="1" selected="0">
            <x v="124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975"/>
          </reference>
        </references>
      </pivotArea>
    </format>
    <format dxfId="958">
      <pivotArea dataOnly="0" labelOnly="1" outline="0" fieldPosition="0">
        <references count="10">
          <reference field="1" count="1" selected="0">
            <x v="5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1"/>
          </reference>
          <reference field="6" count="1" selected="0">
            <x v="18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73"/>
          </reference>
        </references>
      </pivotArea>
    </format>
    <format dxfId="957">
      <pivotArea dataOnly="0" labelOnly="1" outline="0" fieldPosition="0">
        <references count="10">
          <reference field="1" count="1" selected="0">
            <x v="5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33"/>
          </reference>
        </references>
      </pivotArea>
    </format>
    <format dxfId="956">
      <pivotArea dataOnly="0" labelOnly="1" outline="0" fieldPosition="0">
        <references count="10">
          <reference field="1" count="1" selected="0">
            <x v="6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564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40"/>
          </reference>
        </references>
      </pivotArea>
    </format>
    <format dxfId="955">
      <pivotArea dataOnly="0" labelOnly="1" outline="0" fieldPosition="0">
        <references count="10">
          <reference field="1" count="1" selected="0">
            <x v="6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36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65"/>
          </reference>
        </references>
      </pivotArea>
    </format>
    <format dxfId="954">
      <pivotArea dataOnly="0" labelOnly="1" outline="0" fieldPosition="0">
        <references count="10">
          <reference field="1" count="1" selected="0">
            <x v="6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2"/>
          </reference>
          <reference field="6" count="1" selected="0">
            <x v="17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51"/>
          </reference>
        </references>
      </pivotArea>
    </format>
    <format dxfId="953">
      <pivotArea dataOnly="0" labelOnly="1" outline="0" fieldPosition="0">
        <references count="10">
          <reference field="1" count="1" selected="0">
            <x v="6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8"/>
          </reference>
          <reference field="6" count="1" selected="0">
            <x v="20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81"/>
          </reference>
        </references>
      </pivotArea>
    </format>
    <format dxfId="952">
      <pivotArea dataOnly="0" labelOnly="1" outline="0" fieldPosition="0">
        <references count="10">
          <reference field="1" count="1" selected="0">
            <x v="7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6"/>
          </reference>
          <reference field="5" count="1" selected="0">
            <x v="4"/>
          </reference>
          <reference field="6" count="1" selected="0">
            <x v="128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31"/>
          </reference>
        </references>
      </pivotArea>
    </format>
    <format dxfId="951">
      <pivotArea dataOnly="0" labelOnly="1" outline="0" fieldPosition="0">
        <references count="10">
          <reference field="1" count="1" selected="0">
            <x v="7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60"/>
          </reference>
        </references>
      </pivotArea>
    </format>
    <format dxfId="950">
      <pivotArea dataOnly="0" labelOnly="1" outline="0" fieldPosition="0">
        <references count="10">
          <reference field="1" count="1" selected="0">
            <x v="7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6"/>
          </reference>
          <reference field="5" count="1" selected="0">
            <x v="1"/>
          </reference>
          <reference field="6" count="1" selected="0">
            <x v="265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128"/>
          </reference>
        </references>
      </pivotArea>
    </format>
    <format dxfId="949">
      <pivotArea dataOnly="0" labelOnly="1" outline="0" fieldPosition="0">
        <references count="10">
          <reference field="1" count="1" selected="0">
            <x v="7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55"/>
          </reference>
        </references>
      </pivotArea>
    </format>
    <format dxfId="948">
      <pivotArea dataOnly="0" labelOnly="1" outline="0" fieldPosition="0">
        <references count="10">
          <reference field="1" count="1" selected="0">
            <x v="7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7"/>
          </reference>
          <reference field="6" count="1" selected="0">
            <x v="24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7"/>
          </reference>
        </references>
      </pivotArea>
    </format>
    <format dxfId="947">
      <pivotArea dataOnly="0" labelOnly="1" outline="0" fieldPosition="0">
        <references count="10">
          <reference field="1" count="1" selected="0">
            <x v="7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9"/>
          </reference>
          <reference field="6" count="1" selected="0">
            <x v="48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61"/>
          </reference>
        </references>
      </pivotArea>
    </format>
    <format dxfId="946">
      <pivotArea dataOnly="0" labelOnly="1" outline="0" fieldPosition="0">
        <references count="10">
          <reference field="1" count="1" selected="0">
            <x v="7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3"/>
          </reference>
          <reference field="6" count="1" selected="0">
            <x v="278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68"/>
          </reference>
        </references>
      </pivotArea>
    </format>
    <format dxfId="945">
      <pivotArea dataOnly="0" labelOnly="1" outline="0" fieldPosition="0">
        <references count="10">
          <reference field="1" count="1" selected="0">
            <x v="8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3"/>
          </reference>
          <reference field="6" count="1" selected="0">
            <x v="44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6"/>
          </reference>
        </references>
      </pivotArea>
    </format>
    <format dxfId="944">
      <pivotArea dataOnly="0" labelOnly="1" outline="0" fieldPosition="0">
        <references count="10">
          <reference field="1" count="1" selected="0">
            <x v="8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1"/>
          </reference>
          <reference field="6" count="1" selected="0">
            <x v="191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02"/>
          </reference>
        </references>
      </pivotArea>
    </format>
    <format dxfId="943">
      <pivotArea dataOnly="0" labelOnly="1" outline="0" fieldPosition="0">
        <references count="10">
          <reference field="1" count="1" selected="0">
            <x v="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8"/>
          </reference>
          <reference field="6" count="1" selected="0">
            <x v="26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84"/>
          </reference>
        </references>
      </pivotArea>
    </format>
    <format dxfId="942">
      <pivotArea dataOnly="0" labelOnly="1" outline="0" fieldPosition="0">
        <references count="10">
          <reference field="1" count="1" selected="0">
            <x v="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3"/>
          </reference>
          <reference field="5" count="1" selected="0">
            <x v="7"/>
          </reference>
          <reference field="6" count="1" selected="0">
            <x v="386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874"/>
          </reference>
        </references>
      </pivotArea>
    </format>
    <format dxfId="941">
      <pivotArea dataOnly="0" labelOnly="1" outline="0" fieldPosition="0">
        <references count="10">
          <reference field="1" count="1" selected="0">
            <x v="8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6"/>
          </reference>
          <reference field="6" count="1" selected="0">
            <x v="48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21"/>
          </reference>
        </references>
      </pivotArea>
    </format>
    <format dxfId="940">
      <pivotArea dataOnly="0" labelOnly="1" outline="0" fieldPosition="0">
        <references count="10">
          <reference field="1" count="1" selected="0">
            <x v="8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60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23"/>
          </reference>
        </references>
      </pivotArea>
    </format>
    <format dxfId="939">
      <pivotArea dataOnly="0" labelOnly="1" outline="0" fieldPosition="0">
        <references count="10">
          <reference field="1" count="1" selected="0">
            <x v="8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5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2"/>
          </reference>
        </references>
      </pivotArea>
    </format>
    <format dxfId="938">
      <pivotArea dataOnly="0" labelOnly="1" outline="0" fieldPosition="0">
        <references count="10">
          <reference field="1" count="1" selected="0">
            <x v="8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01"/>
          </reference>
        </references>
      </pivotArea>
    </format>
    <format dxfId="937">
      <pivotArea dataOnly="0" labelOnly="1" outline="0" fieldPosition="0">
        <references count="10">
          <reference field="1" count="1" selected="0">
            <x v="9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157"/>
          </reference>
        </references>
      </pivotArea>
    </format>
    <format dxfId="936">
      <pivotArea dataOnly="0" labelOnly="1" outline="0" fieldPosition="0">
        <references count="10">
          <reference field="1" count="1" selected="0">
            <x v="9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3"/>
          </reference>
          <reference field="6" count="1" selected="0">
            <x v="285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29"/>
          </reference>
        </references>
      </pivotArea>
    </format>
    <format dxfId="935">
      <pivotArea dataOnly="0" labelOnly="1" outline="0" fieldPosition="0">
        <references count="10">
          <reference field="1" count="1" selected="0">
            <x v="9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4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28"/>
          </reference>
        </references>
      </pivotArea>
    </format>
    <format dxfId="934">
      <pivotArea dataOnly="0" labelOnly="1" outline="0" fieldPosition="0">
        <references count="10">
          <reference field="1" count="1" selected="0">
            <x v="9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"/>
          </reference>
        </references>
      </pivotArea>
    </format>
    <format dxfId="933">
      <pivotArea dataOnly="0" labelOnly="1" outline="0" fieldPosition="0">
        <references count="10">
          <reference field="1" count="1" selected="0">
            <x v="9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51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01"/>
          </reference>
        </references>
      </pivotArea>
    </format>
    <format dxfId="932">
      <pivotArea dataOnly="0" labelOnly="1" outline="0" fieldPosition="0">
        <references count="10">
          <reference field="1" count="1" selected="0">
            <x v="10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5"/>
          </reference>
          <reference field="5" count="1" selected="0">
            <x v="5"/>
          </reference>
          <reference field="6" count="1" selected="0">
            <x v="268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99"/>
          </reference>
        </references>
      </pivotArea>
    </format>
    <format dxfId="931">
      <pivotArea dataOnly="0" labelOnly="1" outline="0" fieldPosition="0">
        <references count="10">
          <reference field="1" count="1" selected="0">
            <x v="10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63"/>
          </reference>
        </references>
      </pivotArea>
    </format>
    <format dxfId="930">
      <pivotArea dataOnly="0" labelOnly="1" outline="0" fieldPosition="0">
        <references count="10">
          <reference field="1" count="1" selected="0">
            <x v="10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5"/>
          </reference>
          <reference field="6" count="1" selected="0">
            <x v="44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66"/>
          </reference>
        </references>
      </pivotArea>
    </format>
    <format dxfId="929">
      <pivotArea dataOnly="0" labelOnly="1" outline="0" fieldPosition="0">
        <references count="10">
          <reference field="1" count="1" selected="0">
            <x v="10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1"/>
          </reference>
          <reference field="6" count="1" selected="0">
            <x v="14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78"/>
          </reference>
        </references>
      </pivotArea>
    </format>
    <format dxfId="928">
      <pivotArea dataOnly="0" labelOnly="1" outline="0" fieldPosition="0">
        <references count="10">
          <reference field="1" count="1" selected="0">
            <x v="107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0"/>
          </reference>
          <reference field="6" count="1" selected="0">
            <x v="53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05"/>
          </reference>
        </references>
      </pivotArea>
    </format>
    <format dxfId="927">
      <pivotArea dataOnly="0" labelOnly="1" outline="0" fieldPosition="0">
        <references count="10">
          <reference field="1" count="1" selected="0">
            <x v="10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1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76"/>
          </reference>
        </references>
      </pivotArea>
    </format>
    <format dxfId="926">
      <pivotArea dataOnly="0" labelOnly="1" outline="0" fieldPosition="0">
        <references count="10">
          <reference field="1" count="1" selected="0">
            <x v="11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3"/>
          </reference>
          <reference field="6" count="1" selected="0">
            <x v="54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95"/>
          </reference>
        </references>
      </pivotArea>
    </format>
    <format dxfId="925">
      <pivotArea dataOnly="0" labelOnly="1" outline="0" fieldPosition="0">
        <references count="10">
          <reference field="1" count="1" selected="0">
            <x v="11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1"/>
          </reference>
          <reference field="6" count="1" selected="0">
            <x v="391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1"/>
          </reference>
        </references>
      </pivotArea>
    </format>
    <format dxfId="924">
      <pivotArea dataOnly="0" labelOnly="1" outline="0" fieldPosition="0">
        <references count="10">
          <reference field="1" count="1" selected="0">
            <x v="1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33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511"/>
          </reference>
        </references>
      </pivotArea>
    </format>
    <format dxfId="923">
      <pivotArea dataOnly="0" labelOnly="1" outline="0" fieldPosition="0">
        <references count="10">
          <reference field="1" count="1" selected="0">
            <x v="11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7"/>
          </reference>
          <reference field="5" count="1" selected="0">
            <x v="6"/>
          </reference>
          <reference field="6" count="1" selected="0">
            <x v="27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77"/>
          </reference>
        </references>
      </pivotArea>
    </format>
    <format dxfId="922">
      <pivotArea dataOnly="0" labelOnly="1" outline="0" fieldPosition="0">
        <references count="10">
          <reference field="1" count="1" selected="0">
            <x v="11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3"/>
          </reference>
          <reference field="5" count="1" selected="0">
            <x v="8"/>
          </reference>
          <reference field="6" count="1" selected="0">
            <x v="24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77"/>
          </reference>
        </references>
      </pivotArea>
    </format>
    <format dxfId="921">
      <pivotArea dataOnly="0" labelOnly="1" outline="0" fieldPosition="0">
        <references count="10">
          <reference field="1" count="1" selected="0">
            <x v="11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2"/>
          </reference>
          <reference field="6" count="1" selected="0">
            <x v="63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61"/>
          </reference>
        </references>
      </pivotArea>
    </format>
    <format dxfId="920">
      <pivotArea dataOnly="0" labelOnly="1" outline="0" fieldPosition="0">
        <references count="10">
          <reference field="1" count="1" selected="0">
            <x v="12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4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91"/>
          </reference>
        </references>
      </pivotArea>
    </format>
    <format dxfId="919">
      <pivotArea dataOnly="0" labelOnly="1" outline="0" fieldPosition="0">
        <references count="10">
          <reference field="1" count="1" selected="0">
            <x v="12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 selected="0">
            <x v="552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945"/>
          </reference>
        </references>
      </pivotArea>
    </format>
    <format dxfId="918">
      <pivotArea dataOnly="0" labelOnly="1" outline="0" fieldPosition="0">
        <references count="10">
          <reference field="1" count="1" selected="0">
            <x v="12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03"/>
          </reference>
        </references>
      </pivotArea>
    </format>
    <format dxfId="917">
      <pivotArea dataOnly="0" labelOnly="1" outline="0" fieldPosition="0">
        <references count="10">
          <reference field="1" count="1" selected="0">
            <x v="12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7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51"/>
          </reference>
        </references>
      </pivotArea>
    </format>
    <format dxfId="916">
      <pivotArea dataOnly="0" labelOnly="1" outline="0" fieldPosition="0">
        <references count="10">
          <reference field="1" count="1" selected="0">
            <x v="13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7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61"/>
          </reference>
        </references>
      </pivotArea>
    </format>
    <format dxfId="915">
      <pivotArea dataOnly="0" labelOnly="1" outline="0" fieldPosition="0">
        <references count="10">
          <reference field="1" count="1" selected="0">
            <x v="13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3"/>
          </reference>
          <reference field="6" count="1" selected="0">
            <x v="10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42"/>
          </reference>
        </references>
      </pivotArea>
    </format>
    <format dxfId="914">
      <pivotArea dataOnly="0" labelOnly="1" outline="0" fieldPosition="0">
        <references count="10">
          <reference field="1" count="1" selected="0">
            <x v="13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54"/>
          </reference>
        </references>
      </pivotArea>
    </format>
    <format dxfId="913">
      <pivotArea dataOnly="0" labelOnly="1" outline="0" fieldPosition="0">
        <references count="10">
          <reference field="1" count="1" selected="0">
            <x v="13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70"/>
          </reference>
        </references>
      </pivotArea>
    </format>
    <format dxfId="912">
      <pivotArea dataOnly="0" labelOnly="1" outline="0" fieldPosition="0">
        <references count="10">
          <reference field="1" count="1" selected="0">
            <x v="13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46"/>
          </reference>
        </references>
      </pivotArea>
    </format>
    <format dxfId="911">
      <pivotArea dataOnly="0" labelOnly="1" outline="0" fieldPosition="0">
        <references count="10">
          <reference field="1" count="1" selected="0">
            <x v="13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1"/>
          </reference>
          <reference field="6" count="1" selected="0">
            <x v="14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03"/>
          </reference>
        </references>
      </pivotArea>
    </format>
    <format dxfId="910">
      <pivotArea dataOnly="0" labelOnly="1" outline="0" fieldPosition="0">
        <references count="10">
          <reference field="1" count="1" selected="0">
            <x v="13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6"/>
          </reference>
          <reference field="6" count="1" selected="0">
            <x v="212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29"/>
          </reference>
        </references>
      </pivotArea>
    </format>
    <format dxfId="909">
      <pivotArea dataOnly="0" labelOnly="1" outline="0" fieldPosition="0">
        <references count="10">
          <reference field="1" count="1" selected="0">
            <x v="13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 selected="0">
            <x v="45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14"/>
          </reference>
        </references>
      </pivotArea>
    </format>
    <format dxfId="908">
      <pivotArea dataOnly="0" labelOnly="1" outline="0" fieldPosition="0">
        <references count="10">
          <reference field="1" count="1" selected="0">
            <x v="14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215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37"/>
          </reference>
        </references>
      </pivotArea>
    </format>
    <format dxfId="907">
      <pivotArea dataOnly="0" labelOnly="1" outline="0" fieldPosition="0">
        <references count="10">
          <reference field="1" count="1" selected="0">
            <x v="14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3"/>
          </reference>
          <reference field="6" count="1" selected="0">
            <x v="102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76"/>
          </reference>
        </references>
      </pivotArea>
    </format>
    <format dxfId="906">
      <pivotArea dataOnly="0" labelOnly="1" outline="0" fieldPosition="0">
        <references count="10">
          <reference field="1" count="1" selected="0">
            <x v="14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30"/>
          </reference>
        </references>
      </pivotArea>
    </format>
    <format dxfId="905">
      <pivotArea dataOnly="0" labelOnly="1" outline="0" fieldPosition="0">
        <references count="10">
          <reference field="1" count="1" selected="0">
            <x v="14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4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20"/>
          </reference>
        </references>
      </pivotArea>
    </format>
    <format dxfId="904">
      <pivotArea dataOnly="0" labelOnly="1" outline="0" fieldPosition="0">
        <references count="10">
          <reference field="1" count="1" selected="0">
            <x v="14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98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09"/>
          </reference>
        </references>
      </pivotArea>
    </format>
    <format dxfId="903">
      <pivotArea dataOnly="0" labelOnly="1" outline="0" fieldPosition="0">
        <references count="10">
          <reference field="1" count="1" selected="0">
            <x v="14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5"/>
          </reference>
          <reference field="5" count="1" selected="0">
            <x v="8"/>
          </reference>
          <reference field="6" count="1" selected="0">
            <x v="48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50"/>
          </reference>
        </references>
      </pivotArea>
    </format>
    <format dxfId="902">
      <pivotArea dataOnly="0" labelOnly="1" outline="0" fieldPosition="0">
        <references count="10">
          <reference field="1" count="1" selected="0">
            <x v="14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6"/>
          </reference>
          <reference field="6" count="1" selected="0">
            <x v="37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325"/>
          </reference>
        </references>
      </pivotArea>
    </format>
    <format dxfId="901">
      <pivotArea dataOnly="0" labelOnly="1" outline="0" fieldPosition="0">
        <references count="10">
          <reference field="1" count="1" selected="0">
            <x v="14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4"/>
          </reference>
          <reference field="6" count="1" selected="0">
            <x v="45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43"/>
          </reference>
        </references>
      </pivotArea>
    </format>
    <format dxfId="900">
      <pivotArea dataOnly="0" labelOnly="1" outline="0" fieldPosition="0">
        <references count="10">
          <reference field="1" count="1" selected="0">
            <x v="149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4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57"/>
          </reference>
        </references>
      </pivotArea>
    </format>
    <format dxfId="899">
      <pivotArea dataOnly="0" labelOnly="1" outline="0" fieldPosition="0">
        <references count="10">
          <reference field="1" count="1" selected="0">
            <x v="15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9"/>
          </reference>
          <reference field="5" count="1" selected="0">
            <x v="1"/>
          </reference>
          <reference field="6" count="1" selected="0">
            <x v="45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10"/>
          </reference>
        </references>
      </pivotArea>
    </format>
    <format dxfId="898">
      <pivotArea dataOnly="0" labelOnly="1" outline="0" fieldPosition="0">
        <references count="10">
          <reference field="1" count="1" selected="0">
            <x v="1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03"/>
          </reference>
        </references>
      </pivotArea>
    </format>
    <format dxfId="897">
      <pivotArea dataOnly="0" labelOnly="1" outline="0" fieldPosition="0">
        <references count="10">
          <reference field="1" count="1" selected="0">
            <x v="15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0"/>
          </reference>
          <reference field="5" count="1" selected="0">
            <x v="3"/>
          </reference>
          <reference field="6" count="1" selected="0">
            <x v="46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45"/>
          </reference>
        </references>
      </pivotArea>
    </format>
    <format dxfId="896">
      <pivotArea dataOnly="0" labelOnly="1" outline="0" fieldPosition="0">
        <references count="10">
          <reference field="1" count="1" selected="0">
            <x v="15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6"/>
          </reference>
          <reference field="6" count="1" selected="0">
            <x v="486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80"/>
          </reference>
        </references>
      </pivotArea>
    </format>
    <format dxfId="895">
      <pivotArea dataOnly="0" labelOnly="1" outline="0" fieldPosition="0">
        <references count="10">
          <reference field="1" count="1" selected="0">
            <x v="15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6"/>
          </reference>
          <reference field="5" count="1" selected="0">
            <x v="9"/>
          </reference>
          <reference field="6" count="1" selected="0">
            <x v="60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84"/>
          </reference>
        </references>
      </pivotArea>
    </format>
    <format dxfId="894">
      <pivotArea dataOnly="0" labelOnly="1" outline="0" fieldPosition="0">
        <references count="10">
          <reference field="1" count="1" selected="0">
            <x v="15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1"/>
          </reference>
          <reference field="5" count="1" selected="0">
            <x v="7"/>
          </reference>
          <reference field="6" count="1" selected="0">
            <x v="28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00"/>
          </reference>
        </references>
      </pivotArea>
    </format>
    <format dxfId="893">
      <pivotArea dataOnly="0" labelOnly="1" outline="0" fieldPosition="0">
        <references count="10">
          <reference field="1" count="1" selected="0">
            <x v="15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4"/>
          </reference>
          <reference field="6" count="1" selected="0">
            <x v="204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60"/>
          </reference>
        </references>
      </pivotArea>
    </format>
    <format dxfId="892">
      <pivotArea dataOnly="0" labelOnly="1" outline="0" fieldPosition="0">
        <references count="10">
          <reference field="1" count="1" selected="0">
            <x v="15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7"/>
          </reference>
          <reference field="6" count="1" selected="0">
            <x v="45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98"/>
          </reference>
        </references>
      </pivotArea>
    </format>
    <format dxfId="891">
      <pivotArea dataOnly="0" labelOnly="1" outline="0" fieldPosition="0">
        <references count="10">
          <reference field="1" count="1" selected="0">
            <x v="15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9"/>
          </reference>
          <reference field="5" count="1" selected="0">
            <x v="0"/>
          </reference>
          <reference field="6" count="1" selected="0">
            <x v="52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31"/>
          </reference>
        </references>
      </pivotArea>
    </format>
    <format dxfId="890">
      <pivotArea dataOnly="0" labelOnly="1" outline="0" fieldPosition="0">
        <references count="10">
          <reference field="1" count="1" selected="0">
            <x v="16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7"/>
          </reference>
          <reference field="6" count="1" selected="0">
            <x v="401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5"/>
          </reference>
        </references>
      </pivotArea>
    </format>
    <format dxfId="889">
      <pivotArea dataOnly="0" labelOnly="1" outline="0" fieldPosition="0">
        <references count="10">
          <reference field="1" count="1" selected="0">
            <x v="16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10"/>
          </reference>
          <reference field="6" count="1" selected="0">
            <x v="34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68"/>
          </reference>
        </references>
      </pivotArea>
    </format>
    <format dxfId="888">
      <pivotArea dataOnly="0" labelOnly="1" outline="0" fieldPosition="0">
        <references count="10">
          <reference field="1" count="1" selected="0">
            <x v="16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1"/>
          </reference>
          <reference field="6" count="1" selected="0">
            <x v="60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42"/>
          </reference>
        </references>
      </pivotArea>
    </format>
    <format dxfId="887">
      <pivotArea dataOnly="0" labelOnly="1" outline="0" fieldPosition="0">
        <references count="10">
          <reference field="1" count="1" selected="0">
            <x v="1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2"/>
          </reference>
          <reference field="5" count="1" selected="0">
            <x v="6"/>
          </reference>
          <reference field="6" count="1" selected="0">
            <x v="253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95"/>
          </reference>
        </references>
      </pivotArea>
    </format>
    <format dxfId="886">
      <pivotArea dataOnly="0" labelOnly="1" outline="0" fieldPosition="0">
        <references count="10">
          <reference field="1" count="1" selected="0">
            <x v="17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9"/>
          </reference>
          <reference field="6" count="1" selected="0">
            <x v="46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87"/>
          </reference>
        </references>
      </pivotArea>
    </format>
    <format dxfId="885">
      <pivotArea dataOnly="0" labelOnly="1" outline="0" fieldPosition="0">
        <references count="10">
          <reference field="1" count="1" selected="0">
            <x v="17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6"/>
          </reference>
          <reference field="6" count="1" selected="0">
            <x v="393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23"/>
          </reference>
        </references>
      </pivotArea>
    </format>
    <format dxfId="884">
      <pivotArea dataOnly="0" labelOnly="1" outline="0" fieldPosition="0">
        <references count="10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4"/>
          </reference>
          <reference field="6" count="1" selected="0">
            <x v="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89"/>
          </reference>
        </references>
      </pivotArea>
    </format>
    <format dxfId="883">
      <pivotArea dataOnly="0" labelOnly="1" outline="0" fieldPosition="0">
        <references count="10">
          <reference field="1" count="1" selected="0">
            <x v="17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2"/>
          </reference>
          <reference field="6" count="1" selected="0">
            <x v="534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14"/>
          </reference>
        </references>
      </pivotArea>
    </format>
    <format dxfId="882">
      <pivotArea dataOnly="0" labelOnly="1" outline="0" fieldPosition="0">
        <references count="10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12"/>
          </reference>
        </references>
      </pivotArea>
    </format>
    <format dxfId="881">
      <pivotArea dataOnly="0" labelOnly="1" outline="0" fieldPosition="0">
        <references count="10">
          <reference field="1" count="1" selected="0">
            <x v="17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9"/>
          </reference>
          <reference field="6" count="1" selected="0">
            <x v="12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32"/>
          </reference>
        </references>
      </pivotArea>
    </format>
    <format dxfId="880">
      <pivotArea dataOnly="0" labelOnly="1" outline="0" fieldPosition="0">
        <references count="10">
          <reference field="1" count="1" selected="0">
            <x v="17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8"/>
          </reference>
          <reference field="6" count="1" selected="0">
            <x v="254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53"/>
          </reference>
        </references>
      </pivotArea>
    </format>
    <format dxfId="879">
      <pivotArea dataOnly="0" labelOnly="1" outline="0" fieldPosition="0">
        <references count="10">
          <reference field="1" count="1" selected="0">
            <x v="17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60"/>
          </reference>
        </references>
      </pivotArea>
    </format>
    <format dxfId="878">
      <pivotArea dataOnly="0" labelOnly="1" outline="0" fieldPosition="0">
        <references count="10">
          <reference field="1" count="1" selected="0">
            <x v="18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1"/>
          </reference>
          <reference field="6" count="1" selected="0">
            <x v="308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264"/>
          </reference>
        </references>
      </pivotArea>
    </format>
    <format dxfId="877">
      <pivotArea dataOnly="0" labelOnly="1" outline="0" fieldPosition="0">
        <references count="10">
          <reference field="1" count="1" selected="0">
            <x v="18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7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63"/>
          </reference>
        </references>
      </pivotArea>
    </format>
    <format dxfId="876">
      <pivotArea dataOnly="0" labelOnly="1" outline="0" fieldPosition="0">
        <references count="10">
          <reference field="1" count="1" selected="0">
            <x v="18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01"/>
          </reference>
        </references>
      </pivotArea>
    </format>
    <format dxfId="875">
      <pivotArea dataOnly="0" labelOnly="1" outline="0" fieldPosition="0">
        <references count="10">
          <reference field="1" count="1" selected="0">
            <x v="18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9"/>
          </reference>
          <reference field="6" count="1" selected="0">
            <x v="37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77"/>
          </reference>
        </references>
      </pivotArea>
    </format>
    <format dxfId="874">
      <pivotArea dataOnly="0" labelOnly="1" outline="0" fieldPosition="0">
        <references count="10">
          <reference field="1" count="1" selected="0">
            <x v="18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17"/>
          </reference>
        </references>
      </pivotArea>
    </format>
    <format dxfId="873">
      <pivotArea dataOnly="0" labelOnly="1" outline="0" fieldPosition="0">
        <references count="10">
          <reference field="1" count="1" selected="0">
            <x v="18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1"/>
          </reference>
          <reference field="6" count="1" selected="0">
            <x v="41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1"/>
          </reference>
        </references>
      </pivotArea>
    </format>
    <format dxfId="872">
      <pivotArea dataOnly="0" labelOnly="1" outline="0" fieldPosition="0">
        <references count="10">
          <reference field="1" count="1" selected="0">
            <x v="18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8"/>
          </reference>
          <reference field="6" count="1" selected="0">
            <x v="35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20"/>
          </reference>
        </references>
      </pivotArea>
    </format>
    <format dxfId="871">
      <pivotArea dataOnly="0" labelOnly="1" outline="0" fieldPosition="0">
        <references count="10">
          <reference field="1" count="1" selected="0">
            <x v="19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0"/>
          </reference>
          <reference field="5" count="1" selected="0">
            <x v="6"/>
          </reference>
          <reference field="6" count="1" selected="0">
            <x v="29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24"/>
          </reference>
        </references>
      </pivotArea>
    </format>
    <format dxfId="870">
      <pivotArea dataOnly="0" labelOnly="1" outline="0" fieldPosition="0">
        <references count="10">
          <reference field="1" count="1" selected="0">
            <x v="19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5"/>
          </reference>
          <reference field="6" count="1" selected="0">
            <x v="44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60"/>
          </reference>
        </references>
      </pivotArea>
    </format>
    <format dxfId="869">
      <pivotArea dataOnly="0" labelOnly="1" outline="0" fieldPosition="0">
        <references count="10">
          <reference field="1" count="1" selected="0">
            <x v="19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61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53"/>
          </reference>
        </references>
      </pivotArea>
    </format>
    <format dxfId="868">
      <pivotArea dataOnly="0" labelOnly="1" outline="0" fieldPosition="0">
        <references count="10">
          <reference field="1" count="1" selected="0">
            <x v="19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4"/>
          </reference>
          <reference field="6" count="1" selected="0">
            <x v="43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44"/>
          </reference>
        </references>
      </pivotArea>
    </format>
    <format dxfId="867">
      <pivotArea dataOnly="0" labelOnly="1" outline="0" fieldPosition="0">
        <references count="10">
          <reference field="1" count="1" selected="0">
            <x v="19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6"/>
          </reference>
          <reference field="6" count="1" selected="0">
            <x v="57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86"/>
          </reference>
        </references>
      </pivotArea>
    </format>
    <format dxfId="866">
      <pivotArea dataOnly="0" labelOnly="1" outline="0" fieldPosition="0">
        <references count="10">
          <reference field="1" count="1" selected="0">
            <x v="19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56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80"/>
          </reference>
        </references>
      </pivotArea>
    </format>
    <format dxfId="865">
      <pivotArea dataOnly="0" labelOnly="1" outline="0" fieldPosition="0">
        <references count="10">
          <reference field="1" count="1" selected="0">
            <x v="20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1"/>
          </reference>
          <reference field="6" count="1" selected="0">
            <x v="133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560"/>
          </reference>
        </references>
      </pivotArea>
    </format>
    <format dxfId="864">
      <pivotArea dataOnly="0" labelOnly="1" outline="0" fieldPosition="0">
        <references count="10">
          <reference field="1" count="1" selected="0">
            <x v="20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06"/>
          </reference>
        </references>
      </pivotArea>
    </format>
    <format dxfId="863">
      <pivotArea dataOnly="0" labelOnly="1" outline="0" fieldPosition="0">
        <references count="10">
          <reference field="1" count="1" selected="0">
            <x v="20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8"/>
          </reference>
          <reference field="6" count="1" selected="0">
            <x v="63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81"/>
          </reference>
        </references>
      </pivotArea>
    </format>
    <format dxfId="862">
      <pivotArea dataOnly="0" labelOnly="1" outline="0" fieldPosition="0">
        <references count="10">
          <reference field="1" count="1" selected="0">
            <x v="20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39"/>
          </reference>
        </references>
      </pivotArea>
    </format>
    <format dxfId="861">
      <pivotArea dataOnly="0" labelOnly="1" outline="0" fieldPosition="0">
        <references count="10">
          <reference field="1" count="1" selected="0">
            <x v="20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7"/>
          </reference>
          <reference field="6" count="1" selected="0">
            <x v="19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90"/>
          </reference>
        </references>
      </pivotArea>
    </format>
    <format dxfId="860">
      <pivotArea dataOnly="0" labelOnly="1" outline="0" fieldPosition="0">
        <references count="10">
          <reference field="1" count="1" selected="0">
            <x v="20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8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75"/>
          </reference>
        </references>
      </pivotArea>
    </format>
    <format dxfId="859">
      <pivotArea dataOnly="0" labelOnly="1" outline="0" fieldPosition="0">
        <references count="10">
          <reference field="1" count="1" selected="0">
            <x v="20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6"/>
          </reference>
          <reference field="6" count="1" selected="0">
            <x v="15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33"/>
          </reference>
        </references>
      </pivotArea>
    </format>
    <format dxfId="858">
      <pivotArea dataOnly="0" labelOnly="1" outline="0" fieldPosition="0">
        <references count="10">
          <reference field="1" count="1" selected="0">
            <x v="20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50"/>
          </reference>
        </references>
      </pivotArea>
    </format>
    <format dxfId="857">
      <pivotArea dataOnly="0" labelOnly="1" outline="0" fieldPosition="0">
        <references count="10">
          <reference field="1" count="1" selected="0">
            <x v="20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9"/>
          </reference>
          <reference field="5" count="1" selected="0">
            <x v="2"/>
          </reference>
          <reference field="6" count="1" selected="0">
            <x v="635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59"/>
          </reference>
        </references>
      </pivotArea>
    </format>
    <format dxfId="856">
      <pivotArea dataOnly="0" labelOnly="1" outline="0" fieldPosition="0">
        <references count="10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12"/>
          </reference>
        </references>
      </pivotArea>
    </format>
    <format dxfId="855">
      <pivotArea dataOnly="0" labelOnly="1" outline="0" fieldPosition="0">
        <references count="10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598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79"/>
          </reference>
        </references>
      </pivotArea>
    </format>
    <format dxfId="854">
      <pivotArea dataOnly="0" labelOnly="1" outline="0" fieldPosition="0">
        <references count="10">
          <reference field="1" count="1" selected="0">
            <x v="20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20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3"/>
          </reference>
        </references>
      </pivotArea>
    </format>
    <format dxfId="853">
      <pivotArea dataOnly="0" labelOnly="1" outline="0" fieldPosition="0">
        <references count="10">
          <reference field="1" count="1" selected="0">
            <x v="20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6"/>
          </reference>
          <reference field="6" count="1" selected="0">
            <x v="3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95"/>
          </reference>
        </references>
      </pivotArea>
    </format>
    <format dxfId="852">
      <pivotArea dataOnly="0" labelOnly="1" outline="0" fieldPosition="0">
        <references count="10">
          <reference field="1" count="1" selected="0">
            <x v="21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70"/>
          </reference>
        </references>
      </pivotArea>
    </format>
    <format dxfId="851">
      <pivotArea dataOnly="0" labelOnly="1" outline="0" fieldPosition="0">
        <references count="10">
          <reference field="1" count="1" selected="0">
            <x v="2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4"/>
          </reference>
          <reference field="6" count="1" selected="0">
            <x v="27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84"/>
          </reference>
        </references>
      </pivotArea>
    </format>
    <format dxfId="850">
      <pivotArea dataOnly="0" labelOnly="1" outline="0" fieldPosition="0">
        <references count="10">
          <reference field="1" count="1" selected="0">
            <x v="21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5"/>
          </reference>
          <reference field="6" count="1" selected="0">
            <x v="575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6"/>
          </reference>
        </references>
      </pivotArea>
    </format>
    <format dxfId="849">
      <pivotArea dataOnly="0" labelOnly="1" outline="0" fieldPosition="0">
        <references count="10">
          <reference field="1" count="1" selected="0">
            <x v="21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0"/>
          </reference>
          <reference field="6" count="1" selected="0">
            <x v="42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67"/>
          </reference>
        </references>
      </pivotArea>
    </format>
    <format dxfId="848">
      <pivotArea dataOnly="0" labelOnly="1" outline="0" fieldPosition="0">
        <references count="10">
          <reference field="1" count="1" selected="0">
            <x v="21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3"/>
          </reference>
          <reference field="6" count="1" selected="0">
            <x v="47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17"/>
          </reference>
        </references>
      </pivotArea>
    </format>
    <format dxfId="847">
      <pivotArea dataOnly="0" labelOnly="1" outline="0" fieldPosition="0">
        <references count="10">
          <reference field="1" count="1" selected="0">
            <x v="21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24"/>
          </reference>
        </references>
      </pivotArea>
    </format>
    <format dxfId="846">
      <pivotArea dataOnly="0" labelOnly="1" outline="0" fieldPosition="0">
        <references count="10">
          <reference field="1" count="1" selected="0">
            <x v="21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7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74"/>
          </reference>
        </references>
      </pivotArea>
    </format>
    <format dxfId="845">
      <pivotArea dataOnly="0" labelOnly="1" outline="0" fieldPosition="0">
        <references count="10">
          <reference field="1" count="1" selected="0">
            <x v="22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5"/>
          </reference>
          <reference field="6" count="1" selected="0">
            <x v="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35"/>
          </reference>
        </references>
      </pivotArea>
    </format>
    <format dxfId="844">
      <pivotArea dataOnly="0" labelOnly="1" outline="0" fieldPosition="0">
        <references count="10">
          <reference field="1" count="1" selected="0">
            <x v="22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9"/>
          </reference>
          <reference field="6" count="1" selected="0">
            <x v="302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9"/>
          </reference>
        </references>
      </pivotArea>
    </format>
    <format dxfId="843">
      <pivotArea dataOnly="0" labelOnly="1" outline="0" fieldPosition="0">
        <references count="10">
          <reference field="1" count="1" selected="0">
            <x v="22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5"/>
          </reference>
          <reference field="6" count="1" selected="0">
            <x v="34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35"/>
          </reference>
        </references>
      </pivotArea>
    </format>
    <format dxfId="842">
      <pivotArea dataOnly="0" labelOnly="1" outline="0" fieldPosition="0">
        <references count="10">
          <reference field="1" count="1" selected="0">
            <x v="22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9"/>
          </reference>
          <reference field="6" count="1" selected="0">
            <x v="621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22"/>
          </reference>
        </references>
      </pivotArea>
    </format>
    <format dxfId="841">
      <pivotArea dataOnly="0" labelOnly="1" outline="0" fieldPosition="0">
        <references count="10">
          <reference field="1" count="1" selected="0">
            <x v="23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4"/>
          </reference>
          <reference field="6" count="1" selected="0">
            <x v="163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878"/>
          </reference>
        </references>
      </pivotArea>
    </format>
    <format dxfId="840">
      <pivotArea dataOnly="0" labelOnly="1" outline="0" fieldPosition="0">
        <references count="10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76"/>
          </reference>
        </references>
      </pivotArea>
    </format>
    <format dxfId="839">
      <pivotArea dataOnly="0" labelOnly="1" outline="0" fieldPosition="0">
        <references count="10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1"/>
          </reference>
          <reference field="6" count="1" selected="0">
            <x v="52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14"/>
          </reference>
        </references>
      </pivotArea>
    </format>
    <format dxfId="838">
      <pivotArea dataOnly="0" labelOnly="1" outline="0" fieldPosition="0">
        <references count="10">
          <reference field="1" count="1" selected="0">
            <x v="23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7"/>
          </reference>
          <reference field="6" count="1" selected="0">
            <x v="25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15"/>
          </reference>
        </references>
      </pivotArea>
    </format>
    <format dxfId="837">
      <pivotArea dataOnly="0" labelOnly="1" outline="0" fieldPosition="0">
        <references count="10">
          <reference field="1" count="1" selected="0">
            <x v="23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0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6"/>
          </reference>
        </references>
      </pivotArea>
    </format>
    <format dxfId="836">
      <pivotArea dataOnly="0" labelOnly="1" outline="0" fieldPosition="0">
        <references count="10">
          <reference field="1" count="1" selected="0">
            <x v="24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483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89"/>
          </reference>
        </references>
      </pivotArea>
    </format>
    <format dxfId="835">
      <pivotArea dataOnly="0" labelOnly="1" outline="0" fieldPosition="0">
        <references count="10">
          <reference field="1" count="1" selected="0">
            <x v="24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387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7"/>
          </reference>
        </references>
      </pivotArea>
    </format>
    <format dxfId="834">
      <pivotArea dataOnly="0" labelOnly="1" outline="0" fieldPosition="0">
        <references count="10">
          <reference field="1" count="1" selected="0">
            <x v="24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7"/>
          </reference>
          <reference field="6" count="1" selected="0">
            <x v="50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72"/>
          </reference>
        </references>
      </pivotArea>
    </format>
    <format dxfId="833">
      <pivotArea dataOnly="0" labelOnly="1" outline="0" fieldPosition="0">
        <references count="10">
          <reference field="1" count="1" selected="0">
            <x v="24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67"/>
          </reference>
        </references>
      </pivotArea>
    </format>
    <format dxfId="832">
      <pivotArea dataOnly="0" labelOnly="1" outline="0" fieldPosition="0">
        <references count="10">
          <reference field="1" count="1" selected="0">
            <x v="2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5"/>
          </reference>
          <reference field="6" count="1" selected="0">
            <x v="30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4"/>
          </reference>
        </references>
      </pivotArea>
    </format>
    <format dxfId="831">
      <pivotArea dataOnly="0" labelOnly="1" outline="0" fieldPosition="0">
        <references count="10">
          <reference field="1" count="1" selected="0">
            <x v="2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8"/>
          </reference>
          <reference field="6" count="1" selected="0">
            <x v="14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56"/>
          </reference>
        </references>
      </pivotArea>
    </format>
    <format dxfId="830">
      <pivotArea dataOnly="0" labelOnly="1" outline="0" fieldPosition="0">
        <references count="10">
          <reference field="1" count="1" selected="0">
            <x v="24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10"/>
          </reference>
          <reference field="6" count="1" selected="0">
            <x v="27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17"/>
          </reference>
        </references>
      </pivotArea>
    </format>
    <format dxfId="829">
      <pivotArea dataOnly="0" labelOnly="1" outline="0" fieldPosition="0">
        <references count="10">
          <reference field="1" count="1" selected="0">
            <x v="25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3"/>
          </reference>
          <reference field="5" count="1" selected="0">
            <x v="9"/>
          </reference>
          <reference field="6" count="1" selected="0">
            <x v="274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85"/>
          </reference>
        </references>
      </pivotArea>
    </format>
    <format dxfId="828">
      <pivotArea dataOnly="0" labelOnly="1" outline="0" fieldPosition="0">
        <references count="10">
          <reference field="1" count="1" selected="0">
            <x v="25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9"/>
          </reference>
          <reference field="6" count="1" selected="0">
            <x v="551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02"/>
          </reference>
        </references>
      </pivotArea>
    </format>
    <format dxfId="827">
      <pivotArea dataOnly="0" labelOnly="1" outline="0" fieldPosition="0">
        <references count="10">
          <reference field="1" count="1" selected="0">
            <x v="25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4"/>
          </reference>
          <reference field="5" count="1" selected="0">
            <x v="0"/>
          </reference>
          <reference field="6" count="1" selected="0">
            <x v="59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36"/>
          </reference>
        </references>
      </pivotArea>
    </format>
    <format dxfId="826">
      <pivotArea dataOnly="0" labelOnly="1" outline="0" fieldPosition="0">
        <references count="10">
          <reference field="1" count="1" selected="0">
            <x v="25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3"/>
          </reference>
          <reference field="6" count="1" selected="0">
            <x v="59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05"/>
          </reference>
        </references>
      </pivotArea>
    </format>
    <format dxfId="825">
      <pivotArea dataOnly="0" labelOnly="1" outline="0" fieldPosition="0">
        <references count="10">
          <reference field="1" count="1" selected="0">
            <x v="25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10"/>
          </reference>
        </references>
      </pivotArea>
    </format>
    <format dxfId="824">
      <pivotArea dataOnly="0" labelOnly="1" outline="0" fieldPosition="0">
        <references count="10">
          <reference field="1" count="1" selected="0">
            <x v="25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1"/>
          </reference>
          <reference field="6" count="1" selected="0">
            <x v="114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40"/>
          </reference>
        </references>
      </pivotArea>
    </format>
    <format dxfId="823">
      <pivotArea dataOnly="0" labelOnly="1" outline="0" fieldPosition="0">
        <references count="10">
          <reference field="1" count="1" selected="0">
            <x v="25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8"/>
          </reference>
          <reference field="6" count="1" selected="0">
            <x v="361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60"/>
          </reference>
        </references>
      </pivotArea>
    </format>
    <format dxfId="822">
      <pivotArea dataOnly="0" labelOnly="1" outline="0" fieldPosition="0">
        <references count="10">
          <reference field="1" count="1" selected="0">
            <x v="26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44"/>
          </reference>
        </references>
      </pivotArea>
    </format>
    <format dxfId="821">
      <pivotArea dataOnly="0" labelOnly="1" outline="0" fieldPosition="0">
        <references count="10">
          <reference field="1" count="1" selected="0">
            <x v="26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2"/>
          </reference>
          <reference field="5" count="1" selected="0">
            <x v="9"/>
          </reference>
          <reference field="6" count="1" selected="0">
            <x v="463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47"/>
          </reference>
        </references>
      </pivotArea>
    </format>
    <format dxfId="820">
      <pivotArea dataOnly="0" labelOnly="1" outline="0" fieldPosition="0">
        <references count="10">
          <reference field="1" count="1" selected="0">
            <x v="26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6"/>
          </reference>
          <reference field="6" count="1" selected="0">
            <x v="50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49"/>
          </reference>
        </references>
      </pivotArea>
    </format>
    <format dxfId="819">
      <pivotArea dataOnly="0" labelOnly="1" outline="0" fieldPosition="0">
        <references count="10">
          <reference field="1" count="1" selected="0">
            <x v="26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3"/>
          </reference>
          <reference field="6" count="1" selected="0">
            <x v="155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43"/>
          </reference>
        </references>
      </pivotArea>
    </format>
    <format dxfId="818">
      <pivotArea dataOnly="0" labelOnly="1" outline="0" fieldPosition="0">
        <references count="10">
          <reference field="1" count="1" selected="0">
            <x v="2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9"/>
          </reference>
          <reference field="6" count="1" selected="0">
            <x v="317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00"/>
          </reference>
        </references>
      </pivotArea>
    </format>
    <format dxfId="817">
      <pivotArea dataOnly="0" labelOnly="1" outline="0" fieldPosition="0">
        <references count="10">
          <reference field="1" count="1" selected="0">
            <x v="2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2"/>
          </reference>
          <reference field="6" count="1" selected="0">
            <x v="428"/>
          </reference>
          <reference field="7" count="1" selected="0">
            <x v="3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48"/>
          </reference>
        </references>
      </pivotArea>
    </format>
    <format dxfId="816">
      <pivotArea dataOnly="0" labelOnly="1" outline="0" fieldPosition="0">
        <references count="10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7"/>
          </reference>
          <reference field="6" count="1" selected="0">
            <x v="173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43"/>
          </reference>
        </references>
      </pivotArea>
    </format>
    <format dxfId="815">
      <pivotArea dataOnly="0" labelOnly="1" outline="0" fieldPosition="0">
        <references count="10">
          <reference field="1" count="1" selected="0">
            <x v="27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7"/>
          </reference>
          <reference field="5" count="1" selected="0">
            <x v="8"/>
          </reference>
          <reference field="6" count="1" selected="0">
            <x v="36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75"/>
          </reference>
        </references>
      </pivotArea>
    </format>
    <format dxfId="814">
      <pivotArea dataOnly="0" labelOnly="1" outline="0" fieldPosition="0">
        <references count="10">
          <reference field="1" count="1" selected="0">
            <x v="27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399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235"/>
          </reference>
        </references>
      </pivotArea>
    </format>
    <format dxfId="813">
      <pivotArea dataOnly="0" labelOnly="1" outline="0" fieldPosition="0">
        <references count="10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1"/>
          </reference>
          <reference field="5" count="1" selected="0">
            <x v="1"/>
          </reference>
          <reference field="6" count="1" selected="0">
            <x v="23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48"/>
          </reference>
        </references>
      </pivotArea>
    </format>
    <format dxfId="812">
      <pivotArea dataOnly="0" labelOnly="1" outline="0" fieldPosition="0">
        <references count="10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10"/>
          </reference>
          <reference field="6" count="1" selected="0">
            <x v="291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12"/>
          </reference>
        </references>
      </pivotArea>
    </format>
    <format dxfId="811">
      <pivotArea dataOnly="0" labelOnly="1" outline="0" fieldPosition="0">
        <references count="10">
          <reference field="1" count="1" selected="0">
            <x v="27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7"/>
          </reference>
          <reference field="6" count="1" selected="0">
            <x v="28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37"/>
          </reference>
        </references>
      </pivotArea>
    </format>
    <format dxfId="810">
      <pivotArea dataOnly="0" labelOnly="1" outline="0" fieldPosition="0">
        <references count="10">
          <reference field="1" count="1" selected="0">
            <x v="27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3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7"/>
          </reference>
        </references>
      </pivotArea>
    </format>
    <format dxfId="809">
      <pivotArea dataOnly="0" labelOnly="1" outline="0" fieldPosition="0">
        <references count="10">
          <reference field="1" count="1" selected="0">
            <x v="27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1"/>
          </reference>
          <reference field="6" count="1" selected="0">
            <x v="48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04"/>
          </reference>
        </references>
      </pivotArea>
    </format>
    <format dxfId="808">
      <pivotArea dataOnly="0" labelOnly="1" outline="0" fieldPosition="0">
        <references count="10">
          <reference field="1" count="1" selected="0">
            <x v="28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24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58"/>
          </reference>
        </references>
      </pivotArea>
    </format>
    <format dxfId="807">
      <pivotArea dataOnly="0" labelOnly="1" outline="0" fieldPosition="0">
        <references count="10">
          <reference field="1" count="1" selected="0">
            <x v="28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5"/>
          </reference>
          <reference field="6" count="1" selected="0">
            <x v="591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11"/>
          </reference>
        </references>
      </pivotArea>
    </format>
    <format dxfId="806">
      <pivotArea dataOnly="0" labelOnly="1" outline="0" fieldPosition="0">
        <references count="10">
          <reference field="1" count="1" selected="0">
            <x v="28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32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50"/>
          </reference>
        </references>
      </pivotArea>
    </format>
    <format dxfId="805">
      <pivotArea dataOnly="0" labelOnly="1" outline="0" fieldPosition="0">
        <references count="10">
          <reference field="1" count="1" selected="0">
            <x v="28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2"/>
          </reference>
          <reference field="6" count="1" selected="0">
            <x v="13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74"/>
          </reference>
        </references>
      </pivotArea>
    </format>
    <format dxfId="804">
      <pivotArea dataOnly="0" labelOnly="1" outline="0" fieldPosition="0">
        <references count="10">
          <reference field="1" count="1" selected="0">
            <x v="28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5"/>
          </reference>
          <reference field="6" count="1" selected="0">
            <x v="27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78"/>
          </reference>
        </references>
      </pivotArea>
    </format>
    <format dxfId="803">
      <pivotArea dataOnly="0" labelOnly="1" outline="0" fieldPosition="0">
        <references count="10">
          <reference field="1" count="1" selected="0">
            <x v="2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8"/>
          </reference>
          <reference field="5" count="1" selected="0">
            <x v="3"/>
          </reference>
          <reference field="6" count="1" selected="0">
            <x v="57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6"/>
          </reference>
        </references>
      </pivotArea>
    </format>
    <format dxfId="802">
      <pivotArea dataOnly="0" labelOnly="1" outline="0" fieldPosition="0">
        <references count="10">
          <reference field="1" count="1" selected="0">
            <x v="28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3"/>
          </reference>
          <reference field="5" count="1" selected="0">
            <x v="3"/>
          </reference>
          <reference field="6" count="1" selected="0">
            <x v="27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62"/>
          </reference>
        </references>
      </pivotArea>
    </format>
    <format dxfId="801">
      <pivotArea dataOnly="0" labelOnly="1" outline="0" fieldPosition="0">
        <references count="10">
          <reference field="1" count="1" selected="0">
            <x v="28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5"/>
          </reference>
        </references>
      </pivotArea>
    </format>
    <format dxfId="800">
      <pivotArea dataOnly="0" labelOnly="1" outline="0" fieldPosition="0">
        <references count="10">
          <reference field="1" count="1" selected="0">
            <x v="29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2"/>
          </reference>
          <reference field="6" count="1" selected="0">
            <x v="15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86"/>
          </reference>
        </references>
      </pivotArea>
    </format>
    <format dxfId="799">
      <pivotArea dataOnly="0" labelOnly="1" outline="0" fieldPosition="0">
        <references count="10">
          <reference field="1" count="1" selected="0">
            <x v="29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6"/>
          </reference>
          <reference field="6" count="1" selected="0">
            <x v="15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70"/>
          </reference>
        </references>
      </pivotArea>
    </format>
    <format dxfId="798">
      <pivotArea dataOnly="0" labelOnly="1" outline="0" fieldPosition="0">
        <references count="10">
          <reference field="1" count="1" selected="0">
            <x v="29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5"/>
          </reference>
          <reference field="6" count="1" selected="0">
            <x v="36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22"/>
          </reference>
        </references>
      </pivotArea>
    </format>
    <format dxfId="797">
      <pivotArea dataOnly="0" labelOnly="1" outline="0" fieldPosition="0">
        <references count="10">
          <reference field="1" count="1" selected="0">
            <x v="30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47"/>
          </reference>
        </references>
      </pivotArea>
    </format>
    <format dxfId="796">
      <pivotArea dataOnly="0" labelOnly="1" outline="0" fieldPosition="0">
        <references count="10">
          <reference field="1" count="1" selected="0">
            <x v="30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3"/>
          </reference>
          <reference field="5" count="1" selected="0">
            <x v="5"/>
          </reference>
          <reference field="6" count="1" selected="0">
            <x v="9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54"/>
          </reference>
        </references>
      </pivotArea>
    </format>
    <format dxfId="795">
      <pivotArea dataOnly="0" labelOnly="1" outline="0" fieldPosition="0">
        <references count="10">
          <reference field="1" count="1" selected="0">
            <x v="30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5"/>
          </reference>
          <reference field="5" count="1" selected="0">
            <x v="8"/>
          </reference>
          <reference field="6" count="1" selected="0">
            <x v="22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80"/>
          </reference>
        </references>
      </pivotArea>
    </format>
    <format dxfId="794">
      <pivotArea dataOnly="0" labelOnly="1" outline="0" fieldPosition="0">
        <references count="10">
          <reference field="1" count="1" selected="0">
            <x v="3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87"/>
          </reference>
        </references>
      </pivotArea>
    </format>
    <format dxfId="793">
      <pivotArea dataOnly="0" labelOnly="1" outline="0" fieldPosition="0">
        <references count="10">
          <reference field="1" count="1" selected="0">
            <x v="31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9"/>
          </reference>
        </references>
      </pivotArea>
    </format>
    <format dxfId="792">
      <pivotArea dataOnly="0" labelOnly="1" outline="0" fieldPosition="0">
        <references count="10">
          <reference field="1" count="1" selected="0">
            <x v="319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96"/>
          </reference>
        </references>
      </pivotArea>
    </format>
    <format dxfId="791">
      <pivotArea dataOnly="0" labelOnly="1" outline="0" fieldPosition="0">
        <references count="10">
          <reference field="1" count="1" selected="0">
            <x v="32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3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0"/>
          </reference>
        </references>
      </pivotArea>
    </format>
    <format dxfId="790">
      <pivotArea dataOnly="0" labelOnly="1" outline="0" fieldPosition="0">
        <references count="10">
          <reference field="1" count="1" selected="0">
            <x v="32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5"/>
          </reference>
          <reference field="6" count="1" selected="0">
            <x v="58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4"/>
          </reference>
        </references>
      </pivotArea>
    </format>
    <format dxfId="789">
      <pivotArea dataOnly="0" labelOnly="1" outline="0" fieldPosition="0">
        <references count="10">
          <reference field="1" count="1" selected="0">
            <x v="33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1"/>
          </reference>
          <reference field="6" count="1" selected="0">
            <x v="188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82"/>
          </reference>
        </references>
      </pivotArea>
    </format>
    <format dxfId="788">
      <pivotArea dataOnly="0" labelOnly="1" outline="0" fieldPosition="0">
        <references count="10">
          <reference field="1" count="1" selected="0">
            <x v="337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5"/>
          </reference>
          <reference field="6" count="1" selected="0">
            <x v="408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41"/>
          </reference>
        </references>
      </pivotArea>
    </format>
    <format dxfId="787">
      <pivotArea dataOnly="0" labelOnly="1" outline="0" fieldPosition="0">
        <references count="10">
          <reference field="1" count="1" selected="0">
            <x v="33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9"/>
          </reference>
          <reference field="6" count="1" selected="0">
            <x v="42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38"/>
          </reference>
        </references>
      </pivotArea>
    </format>
    <format dxfId="786">
      <pivotArea dataOnly="0" labelOnly="1" outline="0" fieldPosition="0">
        <references count="10">
          <reference field="1" count="1" selected="0">
            <x v="34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9"/>
          </reference>
          <reference field="6" count="1" selected="0">
            <x v="24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97"/>
          </reference>
        </references>
      </pivotArea>
    </format>
    <format dxfId="785">
      <pivotArea dataOnly="0" labelOnly="1" outline="0" fieldPosition="0">
        <references count="10">
          <reference field="1" count="1" selected="0">
            <x v="34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41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55"/>
          </reference>
        </references>
      </pivotArea>
    </format>
    <format dxfId="784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1"/>
          </reference>
          <reference field="6" count="1" selected="0">
            <x v="63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26"/>
          </reference>
        </references>
      </pivotArea>
    </format>
    <format dxfId="783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6"/>
          </reference>
          <reference field="6" count="1" selected="0">
            <x v="37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247"/>
          </reference>
        </references>
      </pivotArea>
    </format>
    <format dxfId="782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0"/>
          </reference>
        </references>
      </pivotArea>
    </format>
    <format dxfId="781">
      <pivotArea dataOnly="0" labelOnly="1" outline="0" fieldPosition="0">
        <references count="10">
          <reference field="1" count="1" selected="0">
            <x v="35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8"/>
          </reference>
          <reference field="6" count="1" selected="0">
            <x v="41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13"/>
          </reference>
        </references>
      </pivotArea>
    </format>
    <format dxfId="780">
      <pivotArea dataOnly="0" labelOnly="1" outline="0" fieldPosition="0">
        <references count="10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0"/>
          </reference>
          <reference field="6" count="1" selected="0">
            <x v="21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54"/>
          </reference>
        </references>
      </pivotArea>
    </format>
    <format dxfId="779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30"/>
          </reference>
        </references>
      </pivotArea>
    </format>
    <format dxfId="77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10"/>
          </reference>
          <reference field="6" count="1" selected="0">
            <x v="324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86"/>
          </reference>
        </references>
      </pivotArea>
    </format>
    <format dxfId="77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"/>
          </reference>
        </references>
      </pivotArea>
    </format>
    <format dxfId="776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65"/>
          </reference>
        </references>
      </pivotArea>
    </format>
    <format dxfId="775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1"/>
          </reference>
          <reference field="6" count="1" selected="0">
            <x v="48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64"/>
          </reference>
        </references>
      </pivotArea>
    </format>
    <format dxfId="774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4"/>
          </reference>
          <reference field="6" count="1" selected="0">
            <x v="12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29"/>
          </reference>
        </references>
      </pivotArea>
    </format>
    <format dxfId="773">
      <pivotArea dataOnly="0" labelOnly="1" outline="0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68"/>
          </reference>
        </references>
      </pivotArea>
    </format>
    <format dxfId="772">
      <pivotArea dataOnly="0" labelOnly="1" outline="0" fieldPosition="0">
        <references count="10">
          <reference field="1" count="1" selected="0">
            <x v="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15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5"/>
          </reference>
        </references>
      </pivotArea>
    </format>
    <format dxfId="771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03"/>
          </reference>
        </references>
      </pivotArea>
    </format>
    <format dxfId="770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8"/>
          </reference>
          <reference field="6" count="1" selected="0">
            <x v="6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22"/>
          </reference>
        </references>
      </pivotArea>
    </format>
    <format dxfId="76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3"/>
          </reference>
          <reference field="6" count="1" selected="0">
            <x v="47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63"/>
          </reference>
        </references>
      </pivotArea>
    </format>
    <format dxfId="768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2"/>
          </reference>
          <reference field="5" count="1" selected="0">
            <x v="9"/>
          </reference>
          <reference field="6" count="1" selected="0">
            <x v="146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4"/>
          </reference>
        </references>
      </pivotArea>
    </format>
    <format dxfId="767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6"/>
          </reference>
          <reference field="6" count="1" selected="0">
            <x v="42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73"/>
          </reference>
        </references>
      </pivotArea>
    </format>
    <format dxfId="766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5"/>
          </reference>
          <reference field="6" count="1" selected="0">
            <x v="61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59"/>
          </reference>
        </references>
      </pivotArea>
    </format>
    <format dxfId="765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9"/>
          </reference>
          <reference field="6" count="1" selected="0">
            <x v="52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81"/>
          </reference>
        </references>
      </pivotArea>
    </format>
    <format dxfId="764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8"/>
          </reference>
          <reference field="6" count="1" selected="0">
            <x v="174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30"/>
          </reference>
        </references>
      </pivotArea>
    </format>
    <format dxfId="763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4"/>
          </reference>
          <reference field="6" count="1" selected="0">
            <x v="373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41"/>
          </reference>
        </references>
      </pivotArea>
    </format>
    <format dxfId="762">
      <pivotArea dataOnly="0" labelOnly="1" outline="0" fieldPosition="0">
        <references count="10">
          <reference field="1" count="1" selected="0">
            <x v="1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2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834"/>
          </reference>
        </references>
      </pivotArea>
    </format>
    <format dxfId="761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3"/>
          </reference>
          <reference field="6" count="1" selected="0">
            <x v="9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22"/>
          </reference>
        </references>
      </pivotArea>
    </format>
    <format dxfId="760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8"/>
          </reference>
          <reference field="6" count="1" selected="0">
            <x v="58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6"/>
          </reference>
        </references>
      </pivotArea>
    </format>
    <format dxfId="75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29"/>
          </reference>
        </references>
      </pivotArea>
    </format>
    <format dxfId="75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1"/>
          </reference>
          <reference field="6" count="1" selected="0">
            <x v="239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62"/>
          </reference>
        </references>
      </pivotArea>
    </format>
    <format dxfId="757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28"/>
          </reference>
        </references>
      </pivotArea>
    </format>
    <format dxfId="756">
      <pivotArea dataOnly="0" labelOnly="1" outline="0" fieldPosition="0">
        <references count="10">
          <reference field="1" count="1" selected="0">
            <x v="2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53"/>
          </reference>
        </references>
      </pivotArea>
    </format>
    <format dxfId="755">
      <pivotArea dataOnly="0" labelOnly="1" outline="0" fieldPosition="0">
        <references count="10">
          <reference field="1" count="1" selected="0">
            <x v="2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275"/>
          </reference>
        </references>
      </pivotArea>
    </format>
    <format dxfId="754">
      <pivotArea dataOnly="0" labelOnly="1" outline="0" fieldPosition="0">
        <references count="10">
          <reference field="1" count="1" selected="0">
            <x v="2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8"/>
          </reference>
          <reference field="6" count="1" selected="0">
            <x v="30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00"/>
          </reference>
        </references>
      </pivotArea>
    </format>
    <format dxfId="753">
      <pivotArea dataOnly="0" labelOnly="1" outline="0" fieldPosition="0">
        <references count="10">
          <reference field="1" count="1" selected="0">
            <x v="2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34"/>
          </reference>
        </references>
      </pivotArea>
    </format>
    <format dxfId="752">
      <pivotArea dataOnly="0" labelOnly="1" outline="0" fieldPosition="0">
        <references count="10">
          <reference field="1" count="1" selected="0">
            <x v="2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8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135"/>
          </reference>
        </references>
      </pivotArea>
    </format>
    <format dxfId="751">
      <pivotArea dataOnly="0" labelOnly="1" outline="0" fieldPosition="0">
        <references count="10">
          <reference field="1" count="1" selected="0">
            <x v="27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3"/>
          </reference>
          <reference field="5" count="1" selected="0">
            <x v="7"/>
          </reference>
          <reference field="6" count="1" selected="0">
            <x v="499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11"/>
          </reference>
        </references>
      </pivotArea>
    </format>
    <format dxfId="750">
      <pivotArea dataOnly="0" labelOnly="1" outline="0" fieldPosition="0">
        <references count="10">
          <reference field="1" count="1" selected="0">
            <x v="2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569"/>
          </reference>
        </references>
      </pivotArea>
    </format>
    <format dxfId="749">
      <pivotArea dataOnly="0" labelOnly="1" outline="0" fieldPosition="0">
        <references count="10">
          <reference field="1" count="1" selected="0">
            <x v="2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8"/>
          </reference>
          <reference field="5" count="1" selected="0">
            <x v="5"/>
          </reference>
          <reference field="6" count="1" selected="0">
            <x v="136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386"/>
          </reference>
        </references>
      </pivotArea>
    </format>
    <format dxfId="748">
      <pivotArea dataOnly="0" labelOnly="1" outline="0" fieldPosition="0">
        <references count="10">
          <reference field="1" count="1" selected="0">
            <x v="3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3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48"/>
          </reference>
        </references>
      </pivotArea>
    </format>
    <format dxfId="747">
      <pivotArea dataOnly="0" labelOnly="1" outline="0" fieldPosition="0">
        <references count="10">
          <reference field="1" count="1" selected="0">
            <x v="3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40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19"/>
          </reference>
        </references>
      </pivotArea>
    </format>
    <format dxfId="746">
      <pivotArea dataOnly="0" labelOnly="1" outline="0" fieldPosition="0">
        <references count="10">
          <reference field="1" count="1" selected="0">
            <x v="3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4"/>
          </reference>
          <reference field="6" count="1" selected="0">
            <x v="524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172"/>
          </reference>
        </references>
      </pivotArea>
    </format>
    <format dxfId="745">
      <pivotArea dataOnly="0" labelOnly="1" outline="0" fieldPosition="0">
        <references count="10">
          <reference field="1" count="1" selected="0">
            <x v="3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7"/>
          </reference>
          <reference field="6" count="1" selected="0">
            <x v="43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40"/>
          </reference>
        </references>
      </pivotArea>
    </format>
    <format dxfId="744">
      <pivotArea dataOnly="0" labelOnly="1" outline="0" fieldPosition="0">
        <references count="10">
          <reference field="1" count="1" selected="0">
            <x v="3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5"/>
          </reference>
          <reference field="6" count="1" selected="0">
            <x v="25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58"/>
          </reference>
        </references>
      </pivotArea>
    </format>
    <format dxfId="743">
      <pivotArea dataOnly="0" labelOnly="1" outline="0" fieldPosition="0">
        <references count="10">
          <reference field="1" count="1" selected="0">
            <x v="3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9"/>
          </reference>
          <reference field="6" count="1" selected="0">
            <x v="4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67"/>
          </reference>
        </references>
      </pivotArea>
    </format>
    <format dxfId="742">
      <pivotArea dataOnly="0" labelOnly="1" outline="0" fieldPosition="0">
        <references count="10">
          <reference field="1" count="1" selected="0">
            <x v="3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9"/>
          </reference>
          <reference field="6" count="1" selected="0">
            <x v="27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23"/>
          </reference>
        </references>
      </pivotArea>
    </format>
    <format dxfId="741">
      <pivotArea dataOnly="0" labelOnly="1" outline="0" fieldPosition="0">
        <references count="10">
          <reference field="1" count="1" selected="0">
            <x v="3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3"/>
          </reference>
          <reference field="6" count="1" selected="0">
            <x v="26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53"/>
          </reference>
        </references>
      </pivotArea>
    </format>
    <format dxfId="740">
      <pivotArea dataOnly="0" labelOnly="1" outline="0" fieldPosition="0">
        <references count="10">
          <reference field="1" count="1" selected="0">
            <x v="3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7"/>
          </reference>
          <reference field="6" count="1" selected="0">
            <x v="20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7"/>
          </reference>
        </references>
      </pivotArea>
    </format>
    <format dxfId="739">
      <pivotArea dataOnly="0" labelOnly="1" outline="0" fieldPosition="0">
        <references count="10">
          <reference field="1" count="1" selected="0">
            <x v="36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3"/>
          </reference>
          <reference field="6" count="1" selected="0">
            <x v="507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66"/>
          </reference>
        </references>
      </pivotArea>
    </format>
    <format dxfId="738">
      <pivotArea dataOnly="0" labelOnly="1" outline="0" fieldPosition="0">
        <references count="10">
          <reference field="1" count="1" selected="0">
            <x v="37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55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36"/>
          </reference>
        </references>
      </pivotArea>
    </format>
    <format dxfId="737">
      <pivotArea dataOnly="0" labelOnly="1" outline="0" fieldPosition="0">
        <references count="10">
          <reference field="1" count="1" selected="0">
            <x v="3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10"/>
          </reference>
          <reference field="6" count="1" selected="0">
            <x v="347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47"/>
          </reference>
        </references>
      </pivotArea>
    </format>
    <format dxfId="736">
      <pivotArea dataOnly="0" labelOnly="1" outline="0" fieldPosition="0">
        <references count="10">
          <reference field="1" count="1" selected="0">
            <x v="3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1"/>
          </reference>
        </references>
      </pivotArea>
    </format>
    <format dxfId="735">
      <pivotArea dataOnly="0" labelOnly="1" outline="0" fieldPosition="0">
        <references count="10">
          <reference field="1" count="1" selected="0">
            <x v="3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7"/>
          </reference>
          <reference field="6" count="1" selected="0">
            <x v="61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04"/>
          </reference>
        </references>
      </pivotArea>
    </format>
    <format dxfId="734">
      <pivotArea dataOnly="0" labelOnly="1" outline="0" fieldPosition="0">
        <references count="10">
          <reference field="1" count="1" selected="0">
            <x v="4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40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58"/>
          </reference>
        </references>
      </pivotArea>
    </format>
    <format dxfId="733">
      <pivotArea dataOnly="0" labelOnly="1" outline="0" fieldPosition="0">
        <references count="10">
          <reference field="1" count="1" selected="0">
            <x v="4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44"/>
          </reference>
        </references>
      </pivotArea>
    </format>
    <format dxfId="732">
      <pivotArea dataOnly="0" labelOnly="1" outline="0" fieldPosition="0">
        <references count="10">
          <reference field="1" count="1" selected="0">
            <x v="4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0"/>
          </reference>
          <reference field="5" count="1" selected="0">
            <x v="9"/>
          </reference>
          <reference field="6" count="1" selected="0">
            <x v="4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25"/>
          </reference>
        </references>
      </pivotArea>
    </format>
    <format dxfId="731">
      <pivotArea dataOnly="0" labelOnly="1" outline="0" fieldPosition="0">
        <references count="10">
          <reference field="1" count="1" selected="0">
            <x v="41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68"/>
          </reference>
        </references>
      </pivotArea>
    </format>
    <format dxfId="730">
      <pivotArea dataOnly="0" labelOnly="1" outline="0" fieldPosition="0">
        <references count="10">
          <reference field="1" count="1" selected="0">
            <x v="4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45"/>
          </reference>
        </references>
      </pivotArea>
    </format>
    <format dxfId="729">
      <pivotArea dataOnly="0" labelOnly="1" outline="0" fieldPosition="0">
        <references count="10">
          <reference field="1" count="1" selected="0">
            <x v="4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32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70"/>
          </reference>
        </references>
      </pivotArea>
    </format>
    <format dxfId="728">
      <pivotArea dataOnly="0" labelOnly="1" outline="0" fieldPosition="0">
        <references count="10">
          <reference field="1" count="1" selected="0">
            <x v="4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9"/>
          </reference>
          <reference field="6" count="1" selected="0">
            <x v="292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00"/>
          </reference>
        </references>
      </pivotArea>
    </format>
    <format dxfId="727">
      <pivotArea dataOnly="0" labelOnly="1" outline="0" fieldPosition="0">
        <references count="10">
          <reference field="1" count="1" selected="0">
            <x v="4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3"/>
          </reference>
          <reference field="6" count="1" selected="0">
            <x v="50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52"/>
          </reference>
        </references>
      </pivotArea>
    </format>
    <format dxfId="726">
      <pivotArea dataOnly="0" labelOnly="1" outline="0" fieldPosition="0">
        <references count="10">
          <reference field="1" count="1" selected="0">
            <x v="4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4"/>
          </reference>
          <reference field="6" count="1" selected="0">
            <x v="35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99"/>
          </reference>
        </references>
      </pivotArea>
    </format>
    <format dxfId="725">
      <pivotArea dataOnly="0" labelOnly="1" outline="0" fieldPosition="0">
        <references count="10">
          <reference field="1" count="1" selected="0">
            <x v="4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4"/>
          </reference>
          <reference field="6" count="1" selected="0">
            <x v="495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360"/>
          </reference>
        </references>
      </pivotArea>
    </format>
    <format dxfId="724">
      <pivotArea dataOnly="0" labelOnly="1" outline="0" fieldPosition="0">
        <references count="10">
          <reference field="1" count="1" selected="0">
            <x v="4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0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40"/>
          </reference>
        </references>
      </pivotArea>
    </format>
    <format dxfId="723">
      <pivotArea dataOnly="0" labelOnly="1" outline="0" fieldPosition="0">
        <references count="10">
          <reference field="1" count="1" selected="0">
            <x v="4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1"/>
          </reference>
          <reference field="6" count="1" selected="0">
            <x v="607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614"/>
          </reference>
        </references>
      </pivotArea>
    </format>
    <format dxfId="722">
      <pivotArea dataOnly="0" labelOnly="1" outline="0" fieldPosition="0">
        <references count="10">
          <reference field="1" count="1" selected="0">
            <x v="4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18"/>
          </reference>
        </references>
      </pivotArea>
    </format>
    <format dxfId="721">
      <pivotArea dataOnly="0" labelOnly="1" outline="0" fieldPosition="0">
        <references count="10">
          <reference field="1" count="1" selected="0">
            <x v="4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2"/>
          </reference>
          <reference field="5" count="1" selected="0">
            <x v="7"/>
          </reference>
          <reference field="6" count="1" selected="0">
            <x v="6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80"/>
          </reference>
        </references>
      </pivotArea>
    </format>
    <format dxfId="720">
      <pivotArea dataOnly="0" labelOnly="1" outline="0" fieldPosition="0">
        <references count="10">
          <reference field="1" count="1" selected="0">
            <x v="4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4"/>
          </reference>
          <reference field="6" count="1" selected="0">
            <x v="10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97"/>
          </reference>
        </references>
      </pivotArea>
    </format>
    <format dxfId="719">
      <pivotArea dataOnly="0" labelOnly="1" outline="0" fieldPosition="0">
        <references count="10">
          <reference field="1" count="1" selected="0">
            <x v="4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64"/>
          </reference>
        </references>
      </pivotArea>
    </format>
    <format dxfId="718">
      <pivotArea dataOnly="0" labelOnly="1" outline="0" fieldPosition="0">
        <references count="10">
          <reference field="1" count="1" selected="0">
            <x v="4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23"/>
          </reference>
        </references>
      </pivotArea>
    </format>
    <format dxfId="717">
      <pivotArea dataOnly="0" labelOnly="1" outline="0" fieldPosition="0">
        <references count="10">
          <reference field="1" count="1" selected="0">
            <x v="5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4"/>
          </reference>
          <reference field="6" count="1" selected="0">
            <x v="83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01"/>
          </reference>
        </references>
      </pivotArea>
    </format>
    <format dxfId="716">
      <pivotArea dataOnly="0" labelOnly="1" outline="0" fieldPosition="0">
        <references count="10">
          <reference field="1" count="1" selected="0">
            <x v="5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2"/>
          </reference>
          <reference field="5" count="1" selected="0">
            <x v="7"/>
          </reference>
          <reference field="6" count="1" selected="0">
            <x v="329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64"/>
          </reference>
        </references>
      </pivotArea>
    </format>
    <format dxfId="715">
      <pivotArea dataOnly="0" labelOnly="1" outline="0" fieldPosition="0">
        <references count="10">
          <reference field="1" count="1" selected="0">
            <x v="5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3"/>
          </reference>
          <reference field="6" count="1" selected="0">
            <x v="216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21"/>
          </reference>
        </references>
      </pivotArea>
    </format>
    <format dxfId="714">
      <pivotArea dataOnly="0" labelOnly="1" outline="0" fieldPosition="0">
        <references count="10">
          <reference field="1" count="1" selected="0">
            <x v="5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57"/>
          </reference>
        </references>
      </pivotArea>
    </format>
    <format dxfId="713">
      <pivotArea dataOnly="0" labelOnly="1" outline="0" fieldPosition="0">
        <references count="10">
          <reference field="1" count="1" selected="0">
            <x v="5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42"/>
          </reference>
        </references>
      </pivotArea>
    </format>
    <format dxfId="712">
      <pivotArea dataOnly="0" labelOnly="1" outline="0" fieldPosition="0">
        <references count="10">
          <reference field="1" count="1" selected="0">
            <x v="5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8"/>
          </reference>
          <reference field="6" count="1" selected="0">
            <x v="54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01"/>
          </reference>
        </references>
      </pivotArea>
    </format>
    <format dxfId="711">
      <pivotArea dataOnly="0" labelOnly="1" outline="0" fieldPosition="0">
        <references count="10">
          <reference field="1" count="1" selected="0">
            <x v="5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2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04"/>
          </reference>
        </references>
      </pivotArea>
    </format>
    <format dxfId="710">
      <pivotArea dataOnly="0" labelOnly="1" outline="0" fieldPosition="0">
        <references count="10">
          <reference field="1" count="1" selected="0">
            <x v="5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0"/>
          </reference>
          <reference field="6" count="1" selected="0">
            <x v="52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16"/>
          </reference>
        </references>
      </pivotArea>
    </format>
    <format dxfId="709">
      <pivotArea dataOnly="0" labelOnly="1" outline="0" fieldPosition="0">
        <references count="10">
          <reference field="1" count="1" selected="0">
            <x v="5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3"/>
          </reference>
          <reference field="6" count="1" selected="0">
            <x v="86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5"/>
          </reference>
        </references>
      </pivotArea>
    </format>
    <format dxfId="708">
      <pivotArea dataOnly="0" labelOnly="1" outline="0" fieldPosition="0">
        <references count="10">
          <reference field="1" count="1" selected="0">
            <x v="5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76"/>
          </reference>
        </references>
      </pivotArea>
    </format>
    <format dxfId="707">
      <pivotArea dataOnly="0" labelOnly="1" outline="0" fieldPosition="0">
        <references count="10">
          <reference field="1" count="1" selected="0">
            <x v="5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35"/>
          </reference>
        </references>
      </pivotArea>
    </format>
    <format dxfId="706">
      <pivotArea dataOnly="0" labelOnly="1" outline="0" fieldPosition="0">
        <references count="10">
          <reference field="1" count="1" selected="0">
            <x v="5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78"/>
          </reference>
        </references>
      </pivotArea>
    </format>
    <format dxfId="705">
      <pivotArea dataOnly="0" labelOnly="1" outline="0" fieldPosition="0">
        <references count="10">
          <reference field="1" count="1" selected="0">
            <x v="56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628"/>
          </reference>
        </references>
      </pivotArea>
    </format>
    <format dxfId="704">
      <pivotArea dataOnly="0" labelOnly="1" outline="0" fieldPosition="0">
        <references count="10">
          <reference field="1" count="1" selected="0">
            <x v="5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8"/>
          </reference>
          <reference field="5" count="1" selected="0">
            <x v="7"/>
          </reference>
          <reference field="6" count="1" selected="0">
            <x v="10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13"/>
          </reference>
        </references>
      </pivotArea>
    </format>
    <format dxfId="703">
      <pivotArea dataOnly="0" labelOnly="1" outline="0" fieldPosition="0">
        <references count="10">
          <reference field="1" count="1" selected="0">
            <x v="57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10"/>
          </reference>
          <reference field="6" count="1" selected="0">
            <x v="614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606"/>
          </reference>
        </references>
      </pivotArea>
    </format>
    <format dxfId="702">
      <pivotArea dataOnly="0" labelOnly="1" outline="0" fieldPosition="0">
        <references count="10">
          <reference field="1" count="1" selected="0">
            <x v="5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6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81"/>
          </reference>
        </references>
      </pivotArea>
    </format>
    <format dxfId="701">
      <pivotArea dataOnly="0" labelOnly="1" outline="0" fieldPosition="0">
        <references count="10">
          <reference field="1" count="1" selected="0">
            <x v="5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10"/>
          </reference>
          <reference field="6" count="1" selected="0">
            <x v="182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596"/>
          </reference>
        </references>
      </pivotArea>
    </format>
    <format dxfId="700">
      <pivotArea dataOnly="0" labelOnly="1" outline="0" fieldPosition="0">
        <references count="10">
          <reference field="1" count="1" selected="0">
            <x v="5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366"/>
          </reference>
        </references>
      </pivotArea>
    </format>
    <format dxfId="699">
      <pivotArea dataOnly="0" labelOnly="1" outline="0" fieldPosition="0">
        <references count="10">
          <reference field="1" count="1" selected="0">
            <x v="6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9"/>
          </reference>
          <reference field="6" count="1" selected="0">
            <x v="187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50"/>
          </reference>
        </references>
      </pivotArea>
    </format>
    <format dxfId="698">
      <pivotArea dataOnly="0" labelOnly="1" outline="0" fieldPosition="0">
        <references count="10">
          <reference field="1" count="1" selected="0">
            <x v="6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2"/>
          </reference>
          <reference field="6" count="1" selected="0">
            <x v="304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54"/>
          </reference>
        </references>
      </pivotArea>
    </format>
    <format dxfId="697">
      <pivotArea dataOnly="0" labelOnly="1" outline="0" fieldPosition="0">
        <references count="10">
          <reference field="1" count="1" selected="0">
            <x v="6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26"/>
          </reference>
        </references>
      </pivotArea>
    </format>
    <format dxfId="696">
      <pivotArea dataOnly="0" labelOnly="1" outline="0" fieldPosition="0">
        <references count="10">
          <reference field="1" count="1" selected="0">
            <x v="6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70"/>
          </reference>
        </references>
      </pivotArea>
    </format>
    <format dxfId="695">
      <pivotArea dataOnly="0" labelOnly="1" outline="0" fieldPosition="0">
        <references count="10">
          <reference field="1" count="1" selected="0">
            <x v="6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78"/>
          </reference>
        </references>
      </pivotArea>
    </format>
    <format dxfId="694">
      <pivotArea dataOnly="0" labelOnly="1" outline="0" fieldPosition="0">
        <references count="10">
          <reference field="1" count="1" selected="0">
            <x v="6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167"/>
          </reference>
        </references>
      </pivotArea>
    </format>
    <format dxfId="693">
      <pivotArea dataOnly="0" labelOnly="1" outline="0" fieldPosition="0">
        <references count="10">
          <reference field="1" count="1" selected="0">
            <x v="6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4"/>
          </reference>
          <reference field="5" count="1" selected="0">
            <x v="8"/>
          </reference>
          <reference field="6" count="1" selected="0">
            <x v="429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45"/>
          </reference>
        </references>
      </pivotArea>
    </format>
    <format dxfId="692">
      <pivotArea dataOnly="0" labelOnly="1" outline="0" fieldPosition="0">
        <references count="10">
          <reference field="1" count="1" selected="0">
            <x v="6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88"/>
          </reference>
        </references>
      </pivotArea>
    </format>
    <format dxfId="691">
      <pivotArea dataOnly="0" labelOnly="1" outline="0" fieldPosition="0">
        <references count="10">
          <reference field="1" count="1" selected="0">
            <x v="6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6"/>
          </reference>
          <reference field="6" count="1" selected="0">
            <x v="12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9"/>
          </reference>
        </references>
      </pivotArea>
    </format>
    <format dxfId="690">
      <pivotArea dataOnly="0" labelOnly="1" outline="0" fieldPosition="0">
        <references count="10">
          <reference field="1" count="1" selected="0">
            <x v="6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35"/>
          </reference>
        </references>
      </pivotArea>
    </format>
    <format dxfId="689">
      <pivotArea dataOnly="0" labelOnly="1" outline="0" fieldPosition="0">
        <references count="10">
          <reference field="1" count="1" selected="0">
            <x v="6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93"/>
          </reference>
        </references>
      </pivotArea>
    </format>
    <format dxfId="688">
      <pivotArea dataOnly="0" labelOnly="1" outline="0" fieldPosition="0">
        <references count="10">
          <reference field="1" count="1" selected="0">
            <x v="6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39"/>
          </reference>
        </references>
      </pivotArea>
    </format>
    <format dxfId="687">
      <pivotArea dataOnly="0" labelOnly="1" outline="0" fieldPosition="0">
        <references count="10">
          <reference field="1" count="1" selected="0">
            <x v="6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10"/>
          </reference>
          <reference field="6" count="1" selected="0">
            <x v="36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13"/>
          </reference>
        </references>
      </pivotArea>
    </format>
    <format dxfId="686">
      <pivotArea dataOnly="0" labelOnly="1" outline="0" fieldPosition="0">
        <references count="10">
          <reference field="1" count="1" selected="0">
            <x v="6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02"/>
          </reference>
        </references>
      </pivotArea>
    </format>
    <format dxfId="685">
      <pivotArea dataOnly="0" labelOnly="1" outline="0" fieldPosition="0">
        <references count="10">
          <reference field="1" count="1" selected="0">
            <x v="67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667"/>
          </reference>
        </references>
      </pivotArea>
    </format>
    <format dxfId="684">
      <pivotArea dataOnly="0" labelOnly="1" outline="0" fieldPosition="0">
        <references count="10">
          <reference field="1" count="1" selected="0">
            <x v="67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2"/>
          </reference>
          <reference field="6" count="1" selected="0">
            <x v="51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04"/>
          </reference>
        </references>
      </pivotArea>
    </format>
    <format dxfId="683">
      <pivotArea dataOnly="0" labelOnly="1" outline="0" fieldPosition="0">
        <references count="10">
          <reference field="1" count="1" selected="0">
            <x v="6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264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837"/>
          </reference>
        </references>
      </pivotArea>
    </format>
    <format dxfId="682">
      <pivotArea dataOnly="0" labelOnly="1" outline="0" fieldPosition="0">
        <references count="10">
          <reference field="1" count="1" selected="0">
            <x v="6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03"/>
          </reference>
        </references>
      </pivotArea>
    </format>
    <format dxfId="681">
      <pivotArea dataOnly="0" labelOnly="1" outline="0" fieldPosition="0">
        <references count="10">
          <reference field="1" count="1" selected="0">
            <x v="69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5"/>
          </reference>
          <reference field="6" count="1" selected="0">
            <x v="117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97"/>
          </reference>
        </references>
      </pivotArea>
    </format>
    <format dxfId="680">
      <pivotArea dataOnly="0" labelOnly="1" outline="0" fieldPosition="0">
        <references count="10">
          <reference field="1" count="1" selected="0">
            <x v="7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6"/>
          </reference>
          <reference field="6" count="1" selected="0">
            <x v="171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397"/>
          </reference>
        </references>
      </pivotArea>
    </format>
    <format dxfId="679">
      <pivotArea dataOnly="0" labelOnly="1" outline="0" fieldPosition="0">
        <references count="10">
          <reference field="1" count="1" selected="0">
            <x v="7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87"/>
          </reference>
        </references>
      </pivotArea>
    </format>
    <format dxfId="678">
      <pivotArea dataOnly="0" labelOnly="1" outline="0" fieldPosition="0">
        <references count="10">
          <reference field="1" count="1" selected="0">
            <x v="7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18"/>
          </reference>
        </references>
      </pivotArea>
    </format>
    <format dxfId="677">
      <pivotArea dataOnly="0" labelOnly="1" outline="0" fieldPosition="0">
        <references count="10">
          <reference field="1" count="1" selected="0">
            <x v="7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9"/>
          </reference>
          <reference field="6" count="1" selected="0">
            <x v="14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15"/>
          </reference>
        </references>
      </pivotArea>
    </format>
    <format dxfId="676">
      <pivotArea dataOnly="0" labelOnly="1" outline="0" fieldPosition="0">
        <references count="10">
          <reference field="1" count="1" selected="0">
            <x v="7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0"/>
          </reference>
          <reference field="5" count="1" selected="0">
            <x v="8"/>
          </reference>
          <reference field="6" count="1" selected="0">
            <x v="417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31"/>
          </reference>
        </references>
      </pivotArea>
    </format>
    <format dxfId="675">
      <pivotArea dataOnly="0" labelOnly="1" outline="0" fieldPosition="0">
        <references count="10">
          <reference field="1" count="1" selected="0">
            <x v="7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7"/>
          </reference>
          <reference field="6" count="1" selected="0">
            <x v="8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79"/>
          </reference>
        </references>
      </pivotArea>
    </format>
    <format dxfId="674">
      <pivotArea dataOnly="0" labelOnly="1" outline="0" fieldPosition="0">
        <references count="10">
          <reference field="1" count="1" selected="0">
            <x v="7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32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29"/>
          </reference>
        </references>
      </pivotArea>
    </format>
    <format dxfId="673">
      <pivotArea dataOnly="0" labelOnly="1" outline="0" fieldPosition="0">
        <references count="10">
          <reference field="1" count="1" selected="0">
            <x v="7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43"/>
          </reference>
        </references>
      </pivotArea>
    </format>
    <format dxfId="672">
      <pivotArea dataOnly="0" labelOnly="1" outline="0" fieldPosition="0">
        <references count="10">
          <reference field="1" count="1" selected="0">
            <x v="7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6"/>
          </reference>
          <reference field="5" count="1" selected="0">
            <x v="5"/>
          </reference>
          <reference field="6" count="1" selected="0">
            <x v="492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65"/>
          </reference>
        </references>
      </pivotArea>
    </format>
    <format dxfId="671">
      <pivotArea dataOnly="0" labelOnly="1" outline="0" fieldPosition="0">
        <references count="10">
          <reference field="1" count="1" selected="0">
            <x v="7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06"/>
          </reference>
        </references>
      </pivotArea>
    </format>
    <format dxfId="670">
      <pivotArea dataOnly="0" labelOnly="1" outline="0" fieldPosition="0">
        <references count="10">
          <reference field="1" count="1" selected="0">
            <x v="77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3"/>
          </reference>
          <reference field="6" count="1" selected="0">
            <x v="47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18"/>
          </reference>
        </references>
      </pivotArea>
    </format>
    <format dxfId="669">
      <pivotArea dataOnly="0" labelOnly="1" outline="0" fieldPosition="0">
        <references count="10">
          <reference field="1" count="1" selected="0">
            <x v="7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7"/>
          </reference>
          <reference field="6" count="1" selected="0">
            <x v="211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39"/>
          </reference>
        </references>
      </pivotArea>
    </format>
    <format dxfId="668">
      <pivotArea dataOnly="0" labelOnly="1" outline="0" fieldPosition="0">
        <references count="10">
          <reference field="1" count="1" selected="0">
            <x v="7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05"/>
          </reference>
        </references>
      </pivotArea>
    </format>
    <format dxfId="667">
      <pivotArea dataOnly="0" labelOnly="1" outline="0" fieldPosition="0">
        <references count="10">
          <reference field="1" count="1" selected="0">
            <x v="7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2"/>
          </reference>
          <reference field="6" count="1" selected="0">
            <x v="37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89"/>
          </reference>
        </references>
      </pivotArea>
    </format>
    <format dxfId="666">
      <pivotArea dataOnly="0" labelOnly="1" outline="0" fieldPosition="0">
        <references count="10">
          <reference field="1" count="1" selected="0">
            <x v="7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87"/>
          </reference>
        </references>
      </pivotArea>
    </format>
    <format dxfId="665">
      <pivotArea dataOnly="0" labelOnly="1" outline="0" fieldPosition="0">
        <references count="10">
          <reference field="1" count="1" selected="0">
            <x v="8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95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57"/>
          </reference>
        </references>
      </pivotArea>
    </format>
    <format dxfId="664">
      <pivotArea dataOnly="0" labelOnly="1" outline="0" fieldPosition="0">
        <references count="10">
          <reference field="1" count="1" selected="0">
            <x v="8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0"/>
          </reference>
          <reference field="6" count="1" selected="0">
            <x v="523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579"/>
          </reference>
        </references>
      </pivotArea>
    </format>
    <format dxfId="663">
      <pivotArea dataOnly="0" labelOnly="1" outline="0" fieldPosition="0">
        <references count="10">
          <reference field="1" count="1" selected="0">
            <x v="8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3"/>
          </reference>
          <reference field="6" count="1" selected="0">
            <x v="579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8"/>
          </reference>
        </references>
      </pivotArea>
    </format>
    <format dxfId="662">
      <pivotArea dataOnly="0" labelOnly="1" outline="0" fieldPosition="0">
        <references count="10">
          <reference field="1" count="1" selected="0">
            <x v="8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8"/>
          </reference>
          <reference field="6" count="1" selected="0">
            <x v="51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7"/>
          </reference>
        </references>
      </pivotArea>
    </format>
    <format dxfId="661">
      <pivotArea dataOnly="0" labelOnly="1" outline="0" fieldPosition="0">
        <references count="10">
          <reference field="1" count="1" selected="0">
            <x v="8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32"/>
          </reference>
        </references>
      </pivotArea>
    </format>
    <format dxfId="660">
      <pivotArea dataOnly="0" labelOnly="1" outline="0" fieldPosition="0">
        <references count="10">
          <reference field="1" count="1" selected="0">
            <x v="8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57"/>
          </reference>
        </references>
      </pivotArea>
    </format>
    <format dxfId="659">
      <pivotArea dataOnly="0" labelOnly="1" outline="0" fieldPosition="0">
        <references count="10">
          <reference field="1" count="1" selected="0">
            <x v="8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45"/>
          </reference>
        </references>
      </pivotArea>
    </format>
    <format dxfId="658">
      <pivotArea dataOnly="0" labelOnly="1" outline="0" fieldPosition="0">
        <references count="10">
          <reference field="1" count="1" selected="0">
            <x v="8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08"/>
          </reference>
        </references>
      </pivotArea>
    </format>
    <format dxfId="657">
      <pivotArea dataOnly="0" labelOnly="1" outline="0" fieldPosition="0">
        <references count="10">
          <reference field="1" count="1" selected="0">
            <x v="8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10"/>
          </reference>
          <reference field="6" count="1" selected="0">
            <x v="2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71"/>
          </reference>
        </references>
      </pivotArea>
    </format>
    <format dxfId="656">
      <pivotArea dataOnly="0" labelOnly="1" outline="0" fieldPosition="0">
        <references count="10">
          <reference field="1" count="1" selected="0">
            <x v="8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10"/>
          </reference>
          <reference field="6" count="1" selected="0">
            <x v="571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7"/>
          </reference>
        </references>
      </pivotArea>
    </format>
    <format dxfId="655">
      <pivotArea dataOnly="0" labelOnly="1" outline="0" fieldPosition="0">
        <references count="10">
          <reference field="1" count="1" selected="0">
            <x v="8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87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395"/>
          </reference>
        </references>
      </pivotArea>
    </format>
    <format dxfId="654">
      <pivotArea dataOnly="0" labelOnly="1" outline="0" fieldPosition="0">
        <references count="10">
          <reference field="1" count="1" selected="0">
            <x v="8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7"/>
          </reference>
          <reference field="5" count="1" selected="0">
            <x v="9"/>
          </reference>
          <reference field="6" count="1" selected="0">
            <x v="25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24"/>
          </reference>
        </references>
      </pivotArea>
    </format>
    <format dxfId="653">
      <pivotArea dataOnly="0" labelOnly="1" outline="0" fieldPosition="0">
        <references count="10">
          <reference field="1" count="1" selected="0">
            <x v="8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2"/>
          </reference>
          <reference field="6" count="1" selected="0">
            <x v="6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78"/>
          </reference>
        </references>
      </pivotArea>
    </format>
    <format dxfId="652">
      <pivotArea dataOnly="0" labelOnly="1" outline="0" fieldPosition="0">
        <references count="10">
          <reference field="1" count="1" selected="0">
            <x v="8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9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78"/>
          </reference>
        </references>
      </pivotArea>
    </format>
    <format dxfId="651">
      <pivotArea dataOnly="0" labelOnly="1" outline="0" fieldPosition="0">
        <references count="10">
          <reference field="1" count="1" selected="0">
            <x v="8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71"/>
          </reference>
        </references>
      </pivotArea>
    </format>
    <format dxfId="650">
      <pivotArea dataOnly="0" labelOnly="1" outline="0" fieldPosition="0">
        <references count="10">
          <reference field="1" count="1" selected="0">
            <x v="8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0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00"/>
          </reference>
        </references>
      </pivotArea>
    </format>
    <format dxfId="649">
      <pivotArea dataOnly="0" labelOnly="1" outline="0" fieldPosition="0">
        <references count="10">
          <reference field="1" count="1" selected="0">
            <x v="8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1"/>
          </reference>
          <reference field="6" count="1" selected="0">
            <x v="97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26"/>
          </reference>
        </references>
      </pivotArea>
    </format>
    <format dxfId="648">
      <pivotArea dataOnly="0" labelOnly="1" outline="0" fieldPosition="0">
        <references count="10">
          <reference field="1" count="1" selected="0">
            <x v="8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1"/>
          </reference>
        </references>
      </pivotArea>
    </format>
    <format dxfId="647">
      <pivotArea dataOnly="0" labelOnly="1" outline="0" fieldPosition="0">
        <references count="10">
          <reference field="1" count="1" selected="0">
            <x v="8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8"/>
          </reference>
          <reference field="6" count="1" selected="0">
            <x v="55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30"/>
          </reference>
        </references>
      </pivotArea>
    </format>
    <format dxfId="646">
      <pivotArea dataOnly="0" labelOnly="1" outline="0" fieldPosition="0">
        <references count="10">
          <reference field="1" count="1" selected="0">
            <x v="8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7"/>
          </reference>
          <reference field="6" count="1" selected="0">
            <x v="47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28"/>
          </reference>
        </references>
      </pivotArea>
    </format>
    <format dxfId="645">
      <pivotArea dataOnly="0" labelOnly="1" outline="0" fieldPosition="0">
        <references count="10">
          <reference field="1" count="1" selected="0">
            <x v="8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3"/>
          </reference>
          <reference field="5" count="1" selected="0">
            <x v="9"/>
          </reference>
          <reference field="6" count="1" selected="0">
            <x v="4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72"/>
          </reference>
        </references>
      </pivotArea>
    </format>
    <format dxfId="644">
      <pivotArea dataOnly="0" labelOnly="1" outline="0" fieldPosition="0">
        <references count="10">
          <reference field="1" count="1" selected="0">
            <x v="8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8"/>
          </reference>
          <reference field="6" count="1" selected="0">
            <x v="55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18"/>
          </reference>
        </references>
      </pivotArea>
    </format>
    <format dxfId="643">
      <pivotArea dataOnly="0" labelOnly="1" outline="0" fieldPosition="0">
        <references count="10">
          <reference field="1" count="1" selected="0">
            <x v="87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6"/>
          </reference>
          <reference field="5" count="1" selected="0">
            <x v="0"/>
          </reference>
          <reference field="6" count="1" selected="0">
            <x v="16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14"/>
          </reference>
        </references>
      </pivotArea>
    </format>
    <format dxfId="642">
      <pivotArea dataOnly="0" labelOnly="1" outline="0" fieldPosition="0">
        <references count="10">
          <reference field="1" count="1" selected="0">
            <x v="8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38"/>
          </reference>
        </references>
      </pivotArea>
    </format>
    <format dxfId="641">
      <pivotArea dataOnly="0" labelOnly="1" outline="0" fieldPosition="0">
        <references count="10">
          <reference field="1" count="1" selected="0">
            <x v="8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8"/>
          </reference>
        </references>
      </pivotArea>
    </format>
    <format dxfId="640">
      <pivotArea dataOnly="0" labelOnly="1" outline="0" fieldPosition="0">
        <references count="10">
          <reference field="1" count="1" selected="0">
            <x v="8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6"/>
          </reference>
          <reference field="6" count="1" selected="0">
            <x v="633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118"/>
          </reference>
        </references>
      </pivotArea>
    </format>
    <format dxfId="639">
      <pivotArea dataOnly="0" labelOnly="1" outline="0" fieldPosition="0">
        <references count="10">
          <reference field="1" count="1" selected="0">
            <x v="8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7"/>
          </reference>
          <reference field="6" count="1" selected="0">
            <x v="26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57"/>
          </reference>
        </references>
      </pivotArea>
    </format>
    <format dxfId="638">
      <pivotArea dataOnly="0" labelOnly="1" outline="0" fieldPosition="0">
        <references count="10">
          <reference field="1" count="1" selected="0">
            <x v="8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59"/>
          </reference>
        </references>
      </pivotArea>
    </format>
    <format dxfId="637">
      <pivotArea dataOnly="0" labelOnly="1" outline="0" fieldPosition="0">
        <references count="10">
          <reference field="1" count="1" selected="0">
            <x v="8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87"/>
          </reference>
        </references>
      </pivotArea>
    </format>
    <format dxfId="636">
      <pivotArea dataOnly="0" labelOnly="1" outline="0" fieldPosition="0">
        <references count="10">
          <reference field="1" count="1" selected="0">
            <x v="8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17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46"/>
          </reference>
        </references>
      </pivotArea>
    </format>
    <format dxfId="635">
      <pivotArea dataOnly="0" labelOnly="1" outline="0" fieldPosition="0">
        <references count="10">
          <reference field="1" count="1" selected="0">
            <x v="9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9"/>
          </reference>
          <reference field="6" count="1" selected="0">
            <x v="8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48"/>
          </reference>
        </references>
      </pivotArea>
    </format>
    <format dxfId="634">
      <pivotArea dataOnly="0" labelOnly="1" outline="0" fieldPosition="0">
        <references count="10">
          <reference field="1" count="1" selected="0">
            <x v="9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36"/>
          </reference>
        </references>
      </pivotArea>
    </format>
    <format dxfId="633">
      <pivotArea dataOnly="0" labelOnly="1" outline="0" fieldPosition="0">
        <references count="10">
          <reference field="1" count="1" selected="0">
            <x v="9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4"/>
          </reference>
          <reference field="6" count="1" selected="0">
            <x v="296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68"/>
          </reference>
        </references>
      </pivotArea>
    </format>
    <format dxfId="632">
      <pivotArea dataOnly="0" labelOnly="1" outline="0" fieldPosition="0">
        <references count="10">
          <reference field="1" count="1" selected="0">
            <x v="9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9"/>
          </reference>
          <reference field="6" count="1" selected="0">
            <x v="225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04"/>
          </reference>
        </references>
      </pivotArea>
    </format>
    <format dxfId="631">
      <pivotArea dataOnly="0" labelOnly="1" outline="0" fieldPosition="0">
        <references count="10">
          <reference field="1" count="1" selected="0">
            <x v="9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01"/>
          </reference>
        </references>
      </pivotArea>
    </format>
    <format dxfId="630">
      <pivotArea dataOnly="0" labelOnly="1" outline="0" fieldPosition="0">
        <references count="10">
          <reference field="1" count="1" selected="0">
            <x v="9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61"/>
          </reference>
        </references>
      </pivotArea>
    </format>
    <format dxfId="629">
      <pivotArea dataOnly="0" labelOnly="1" outline="0" fieldPosition="0">
        <references count="10">
          <reference field="1" count="1" selected="0">
            <x v="9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1"/>
          </reference>
          <reference field="6" count="1" selected="0">
            <x v="13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82"/>
          </reference>
        </references>
      </pivotArea>
    </format>
    <format dxfId="628">
      <pivotArea dataOnly="0" labelOnly="1" outline="0" fieldPosition="0">
        <references count="10">
          <reference field="1" count="1" selected="0">
            <x v="9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9"/>
          </reference>
          <reference field="6" count="1" selected="0">
            <x v="10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74"/>
          </reference>
        </references>
      </pivotArea>
    </format>
    <format dxfId="627">
      <pivotArea dataOnly="0" labelOnly="1" outline="0" fieldPosition="0">
        <references count="10">
          <reference field="1" count="1" selected="0">
            <x v="9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4"/>
          </reference>
          <reference field="5" count="1" selected="0">
            <x v="2"/>
          </reference>
          <reference field="6" count="1" selected="0">
            <x v="29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67"/>
          </reference>
        </references>
      </pivotArea>
    </format>
    <format dxfId="626">
      <pivotArea dataOnly="0" labelOnly="1" outline="0" fieldPosition="0">
        <references count="10">
          <reference field="1" count="1" selected="0">
            <x v="9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6"/>
          </reference>
          <reference field="6" count="1" selected="0">
            <x v="625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2"/>
          </reference>
        </references>
      </pivotArea>
    </format>
    <format dxfId="625">
      <pivotArea dataOnly="0" labelOnly="1" outline="0" fieldPosition="0">
        <references count="10">
          <reference field="1" count="1" selected="0">
            <x v="9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3"/>
          </reference>
          <reference field="6" count="1" selected="0">
            <x v="1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0"/>
          </reference>
        </references>
      </pivotArea>
    </format>
    <format dxfId="624">
      <pivotArea dataOnly="0" labelOnly="1" outline="0" fieldPosition="0">
        <references count="10">
          <reference field="1" count="1" selected="0">
            <x v="9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3"/>
          </reference>
          <reference field="6" count="1" selected="0">
            <x v="36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804"/>
          </reference>
        </references>
      </pivotArea>
    </format>
    <format dxfId="623">
      <pivotArea dataOnly="0" labelOnly="1" outline="0" fieldPosition="0">
        <references count="10">
          <reference field="1" count="1" selected="0">
            <x v="9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2"/>
          </reference>
          <reference field="6" count="1" selected="0">
            <x v="461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0"/>
          </reference>
        </references>
      </pivotArea>
    </format>
    <format dxfId="622">
      <pivotArea dataOnly="0" labelOnly="1" outline="0" fieldPosition="0">
        <references count="10">
          <reference field="1" count="1" selected="0">
            <x v="9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9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8"/>
          </reference>
        </references>
      </pivotArea>
    </format>
    <format dxfId="621">
      <pivotArea dataOnly="0" labelOnly="1" outline="0" fieldPosition="0">
        <references count="10">
          <reference field="1" count="1" selected="0">
            <x v="9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5"/>
          </reference>
        </references>
      </pivotArea>
    </format>
    <format dxfId="620">
      <pivotArea dataOnly="0" labelOnly="1" outline="0" fieldPosition="0">
        <references count="10">
          <reference field="1" count="1" selected="0">
            <x v="10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98"/>
          </reference>
        </references>
      </pivotArea>
    </format>
    <format dxfId="619">
      <pivotArea dataOnly="0" labelOnly="1" outline="0" fieldPosition="0">
        <references count="10">
          <reference field="1" count="1" selected="0">
            <x v="10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154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27"/>
          </reference>
        </references>
      </pivotArea>
    </format>
    <format dxfId="618">
      <pivotArea dataOnly="0" labelOnly="1" outline="0" fieldPosition="0">
        <references count="10">
          <reference field="1" count="1" selected="0">
            <x v="10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6"/>
          </reference>
          <reference field="6" count="1" selected="0">
            <x v="48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68"/>
          </reference>
        </references>
      </pivotArea>
    </format>
    <format dxfId="617">
      <pivotArea dataOnly="0" labelOnly="1" outline="0" fieldPosition="0">
        <references count="10">
          <reference field="1" count="1" selected="0">
            <x v="10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4"/>
          </reference>
        </references>
      </pivotArea>
    </format>
    <format dxfId="616">
      <pivotArea dataOnly="0" labelOnly="1" outline="0" fieldPosition="0">
        <references count="10">
          <reference field="1" count="1" selected="0">
            <x v="10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9"/>
          </reference>
          <reference field="6" count="1" selected="0">
            <x v="179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77"/>
          </reference>
        </references>
      </pivotArea>
    </format>
    <format dxfId="615">
      <pivotArea dataOnly="0" labelOnly="1" outline="0" fieldPosition="0">
        <references count="10">
          <reference field="1" count="1" selected="0">
            <x v="10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6"/>
          </reference>
          <reference field="6" count="1" selected="0">
            <x v="19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50"/>
          </reference>
        </references>
      </pivotArea>
    </format>
    <format dxfId="614">
      <pivotArea dataOnly="0" labelOnly="1" outline="0" fieldPosition="0">
        <references count="10">
          <reference field="1" count="1" selected="0">
            <x v="10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1"/>
          </reference>
          <reference field="6" count="1" selected="0">
            <x v="49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91"/>
          </reference>
        </references>
      </pivotArea>
    </format>
    <format dxfId="613">
      <pivotArea dataOnly="0" labelOnly="1" outline="0" fieldPosition="0">
        <references count="10">
          <reference field="1" count="1" selected="0">
            <x v="10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36"/>
          </reference>
        </references>
      </pivotArea>
    </format>
    <format dxfId="612">
      <pivotArea dataOnly="0" labelOnly="1" outline="0" fieldPosition="0">
        <references count="10">
          <reference field="1" count="1" selected="0">
            <x v="10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7"/>
          </reference>
          <reference field="6" count="1" selected="0">
            <x v="59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92"/>
          </reference>
        </references>
      </pivotArea>
    </format>
    <format dxfId="611">
      <pivotArea dataOnly="0" labelOnly="1" outline="0" fieldPosition="0">
        <references count="10">
          <reference field="1" count="1" selected="0">
            <x v="10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5"/>
          </reference>
          <reference field="6" count="1" selected="0">
            <x v="506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12"/>
          </reference>
        </references>
      </pivotArea>
    </format>
    <format dxfId="610">
      <pivotArea dataOnly="0" labelOnly="1" outline="0" fieldPosition="0">
        <references count="10">
          <reference field="1" count="1" selected="0">
            <x v="10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10"/>
          </reference>
          <reference field="6" count="1" selected="0">
            <x v="34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51"/>
          </reference>
        </references>
      </pivotArea>
    </format>
    <format dxfId="609">
      <pivotArea dataOnly="0" labelOnly="1" outline="0" fieldPosition="0">
        <references count="10">
          <reference field="1" count="1" selected="0">
            <x v="10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28"/>
          </reference>
        </references>
      </pivotArea>
    </format>
    <format dxfId="608">
      <pivotArea dataOnly="0" labelOnly="1" outline="0" fieldPosition="0">
        <references count="10">
          <reference field="1" count="1" selected="0">
            <x v="10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6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07"/>
          </reference>
        </references>
      </pivotArea>
    </format>
    <format dxfId="607">
      <pivotArea dataOnly="0" labelOnly="1" outline="0" fieldPosition="0">
        <references count="10">
          <reference field="1" count="1" selected="0">
            <x v="10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15"/>
          </reference>
        </references>
      </pivotArea>
    </format>
    <format dxfId="606">
      <pivotArea dataOnly="0" labelOnly="1" outline="0" fieldPosition="0">
        <references count="10">
          <reference field="1" count="1" selected="0">
            <x v="10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9"/>
          </reference>
          <reference field="5" count="1" selected="0">
            <x v="9"/>
          </reference>
          <reference field="6" count="1" selected="0">
            <x v="237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929"/>
          </reference>
        </references>
      </pivotArea>
    </format>
    <format dxfId="605">
      <pivotArea dataOnly="0" labelOnly="1" outline="0" fieldPosition="0">
        <references count="10">
          <reference field="1" count="1" selected="0">
            <x v="10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96"/>
          </reference>
        </references>
      </pivotArea>
    </format>
    <format dxfId="604">
      <pivotArea dataOnly="0" labelOnly="1" outline="0" fieldPosition="0">
        <references count="10">
          <reference field="1" count="1" selected="0">
            <x v="11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47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0"/>
          </reference>
        </references>
      </pivotArea>
    </format>
    <format dxfId="603">
      <pivotArea dataOnly="0" labelOnly="1" outline="0" fieldPosition="0">
        <references count="10">
          <reference field="1" count="1" selected="0">
            <x v="11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4"/>
          </reference>
          <reference field="6" count="1" selected="0">
            <x v="54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48"/>
          </reference>
        </references>
      </pivotArea>
    </format>
    <format dxfId="602">
      <pivotArea dataOnly="0" labelOnly="1" outline="0" fieldPosition="0">
        <references count="10">
          <reference field="1" count="1" selected="0">
            <x v="11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6"/>
          </reference>
          <reference field="5" count="1" selected="0">
            <x v="3"/>
          </reference>
          <reference field="6" count="1" selected="0">
            <x v="43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99"/>
          </reference>
        </references>
      </pivotArea>
    </format>
    <format dxfId="601">
      <pivotArea dataOnly="0" labelOnly="1" outline="0" fieldPosition="0">
        <references count="10">
          <reference field="1" count="1" selected="0">
            <x v="11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3"/>
          </reference>
          <reference field="6" count="1" selected="0">
            <x v="48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98"/>
          </reference>
        </references>
      </pivotArea>
    </format>
    <format dxfId="600">
      <pivotArea dataOnly="0" labelOnly="1" outline="0" fieldPosition="0">
        <references count="10">
          <reference field="1" count="1" selected="0">
            <x v="11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3"/>
          </reference>
          <reference field="6" count="1" selected="0">
            <x v="40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48"/>
          </reference>
        </references>
      </pivotArea>
    </format>
    <format dxfId="599">
      <pivotArea dataOnly="0" labelOnly="1" outline="0" fieldPosition="0">
        <references count="10">
          <reference field="1" count="1" selected="0">
            <x v="11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337"/>
          </reference>
        </references>
      </pivotArea>
    </format>
    <format dxfId="598">
      <pivotArea dataOnly="0" labelOnly="1" outline="0" fieldPosition="0">
        <references count="10">
          <reference field="1" count="1" selected="0">
            <x v="11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93"/>
          </reference>
        </references>
      </pivotArea>
    </format>
    <format dxfId="597">
      <pivotArea dataOnly="0" labelOnly="1" outline="0" fieldPosition="0">
        <references count="10">
          <reference field="1" count="1" selected="0">
            <x v="11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0"/>
          </reference>
        </references>
      </pivotArea>
    </format>
    <format dxfId="596">
      <pivotArea dataOnly="0" labelOnly="1" outline="0" fieldPosition="0">
        <references count="10">
          <reference field="1" count="1" selected="0">
            <x v="11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626"/>
          </reference>
        </references>
      </pivotArea>
    </format>
    <format dxfId="595">
      <pivotArea dataOnly="0" labelOnly="1" outline="0" fieldPosition="0">
        <references count="10">
          <reference field="1" count="1" selected="0">
            <x v="11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53"/>
          </reference>
        </references>
      </pivotArea>
    </format>
    <format dxfId="594">
      <pivotArea dataOnly="0" labelOnly="1" outline="0" fieldPosition="0">
        <references count="10">
          <reference field="1" count="1" selected="0">
            <x v="11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4"/>
          </reference>
          <reference field="6" count="1" selected="0">
            <x v="59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54"/>
          </reference>
        </references>
      </pivotArea>
    </format>
    <format dxfId="593">
      <pivotArea dataOnly="0" labelOnly="1" outline="0" fieldPosition="0">
        <references count="10">
          <reference field="1" count="1" selected="0">
            <x v="11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7"/>
          </reference>
          <reference field="6" count="1" selected="0">
            <x v="7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3"/>
          </reference>
        </references>
      </pivotArea>
    </format>
    <format dxfId="592">
      <pivotArea dataOnly="0" labelOnly="1" outline="0" fieldPosition="0">
        <references count="10">
          <reference field="1" count="1" selected="0">
            <x v="11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8"/>
          </reference>
        </references>
      </pivotArea>
    </format>
    <format dxfId="591">
      <pivotArea dataOnly="0" labelOnly="1" outline="0" fieldPosition="0">
        <references count="10">
          <reference field="1" count="1" selected="0">
            <x v="11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373"/>
          </reference>
        </references>
      </pivotArea>
    </format>
    <format dxfId="590">
      <pivotArea dataOnly="0" labelOnly="1" outline="0" fieldPosition="0">
        <references count="10">
          <reference field="1" count="1" selected="0">
            <x v="11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9"/>
          </reference>
          <reference field="6" count="1" selected="0">
            <x v="22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47"/>
          </reference>
        </references>
      </pivotArea>
    </format>
    <format dxfId="589">
      <pivotArea dataOnly="0" labelOnly="1" outline="0" fieldPosition="0">
        <references count="10">
          <reference field="1" count="1" selected="0">
            <x v="11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1"/>
          </reference>
          <reference field="6" count="1" selected="0">
            <x v="16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41"/>
          </reference>
        </references>
      </pivotArea>
    </format>
    <format dxfId="588">
      <pivotArea dataOnly="0" labelOnly="1" outline="0" fieldPosition="0">
        <references count="10">
          <reference field="1" count="1" selected="0">
            <x v="11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54"/>
          </reference>
        </references>
      </pivotArea>
    </format>
    <format dxfId="587">
      <pivotArea dataOnly="0" labelOnly="1" outline="0" fieldPosition="0">
        <references count="10">
          <reference field="1" count="1" selected="0">
            <x v="11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1"/>
          </reference>
          <reference field="6" count="1" selected="0">
            <x v="9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4"/>
          </reference>
        </references>
      </pivotArea>
    </format>
    <format dxfId="586">
      <pivotArea dataOnly="0" labelOnly="1" outline="0" fieldPosition="0">
        <references count="10">
          <reference field="1" count="1" selected="0">
            <x v="11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6"/>
          </reference>
          <reference field="6" count="1" selected="0">
            <x v="41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880"/>
          </reference>
        </references>
      </pivotArea>
    </format>
    <format dxfId="585">
      <pivotArea dataOnly="0" labelOnly="1" outline="0" fieldPosition="0">
        <references count="10">
          <reference field="1" count="1" selected="0">
            <x v="11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1"/>
          </reference>
          <reference field="6" count="1" selected="0">
            <x v="35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44"/>
          </reference>
        </references>
      </pivotArea>
    </format>
    <format dxfId="584">
      <pivotArea dataOnly="0" labelOnly="1" outline="0" fieldPosition="0">
        <references count="10">
          <reference field="1" count="1" selected="0">
            <x v="11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9"/>
          </reference>
          <reference field="6" count="1" selected="0">
            <x v="444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43"/>
          </reference>
        </references>
      </pivotArea>
    </format>
    <format dxfId="583">
      <pivotArea dataOnly="0" labelOnly="1" outline="0" fieldPosition="0">
        <references count="10">
          <reference field="1" count="1" selected="0">
            <x v="11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0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51"/>
          </reference>
        </references>
      </pivotArea>
    </format>
    <format dxfId="582">
      <pivotArea dataOnly="0" labelOnly="1" outline="0" fieldPosition="0">
        <references count="10">
          <reference field="1" count="1" selected="0">
            <x v="11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2"/>
          </reference>
          <reference field="5" count="1" selected="0">
            <x v="7"/>
          </reference>
          <reference field="6" count="1" selected="0">
            <x v="184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693"/>
          </reference>
        </references>
      </pivotArea>
    </format>
    <format dxfId="581">
      <pivotArea dataOnly="0" labelOnly="1" outline="0" fieldPosition="0">
        <references count="10">
          <reference field="1" count="1" selected="0">
            <x v="11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10"/>
          </reference>
        </references>
      </pivotArea>
    </format>
    <format dxfId="580">
      <pivotArea dataOnly="0" labelOnly="1" outline="0" fieldPosition="0">
        <references count="10">
          <reference field="1" count="1" selected="0">
            <x v="11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62"/>
          </reference>
        </references>
      </pivotArea>
    </format>
    <format dxfId="579">
      <pivotArea dataOnly="0" labelOnly="1" outline="0" fieldPosition="0">
        <references count="10">
          <reference field="1" count="1" selected="0">
            <x v="12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0"/>
          </reference>
          <reference field="5" count="1" selected="0">
            <x v="5"/>
          </reference>
          <reference field="6" count="1" selected="0">
            <x v="256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57"/>
          </reference>
        </references>
      </pivotArea>
    </format>
    <format dxfId="578">
      <pivotArea dataOnly="0" labelOnly="1" outline="0" fieldPosition="0">
        <references count="10">
          <reference field="1" count="1" selected="0">
            <x v="12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02"/>
          </reference>
        </references>
      </pivotArea>
    </format>
    <format dxfId="577">
      <pivotArea dataOnly="0" labelOnly="1" outline="0" fieldPosition="0">
        <references count="10">
          <reference field="1" count="1" selected="0">
            <x v="12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5"/>
          </reference>
          <reference field="6" count="1" selected="0">
            <x v="515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26"/>
          </reference>
        </references>
      </pivotArea>
    </format>
    <format dxfId="576">
      <pivotArea dataOnly="0" labelOnly="1" outline="0" fieldPosition="0">
        <references count="10">
          <reference field="1" count="1" selected="0">
            <x v="12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31"/>
          </reference>
        </references>
      </pivotArea>
    </format>
    <format dxfId="575">
      <pivotArea dataOnly="0" labelOnly="1" outline="0" fieldPosition="0">
        <references count="10">
          <reference field="1" count="1" selected="0">
            <x v="12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51"/>
          </reference>
        </references>
      </pivotArea>
    </format>
    <format dxfId="574">
      <pivotArea dataOnly="0" labelOnly="1" outline="0" fieldPosition="0">
        <references count="10">
          <reference field="1" count="1" selected="0">
            <x v="12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7"/>
          </reference>
        </references>
      </pivotArea>
    </format>
    <format dxfId="573">
      <pivotArea dataOnly="0" labelOnly="1" outline="0" fieldPosition="0">
        <references count="10">
          <reference field="1" count="1" selected="0">
            <x v="12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83"/>
          </reference>
        </references>
      </pivotArea>
    </format>
    <format dxfId="572">
      <pivotArea dataOnly="0" labelOnly="1" outline="0" fieldPosition="0">
        <references count="10">
          <reference field="1" count="1" selected="0">
            <x v="12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36"/>
          </reference>
        </references>
      </pivotArea>
    </format>
    <format dxfId="571">
      <pivotArea dataOnly="0" labelOnly="1" outline="0" fieldPosition="0">
        <references count="10">
          <reference field="1" count="1" selected="0">
            <x v="12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5"/>
          </reference>
          <reference field="6" count="1" selected="0">
            <x v="47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98"/>
          </reference>
        </references>
      </pivotArea>
    </format>
    <format dxfId="570">
      <pivotArea dataOnly="0" labelOnly="1" outline="0" fieldPosition="0">
        <references count="10">
          <reference field="1" count="1" selected="0">
            <x v="12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94"/>
          </reference>
        </references>
      </pivotArea>
    </format>
    <format dxfId="569">
      <pivotArea dataOnly="0" labelOnly="1" outline="0" fieldPosition="0">
        <references count="10">
          <reference field="1" count="1" selected="0">
            <x v="12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87"/>
          </reference>
        </references>
      </pivotArea>
    </format>
    <format dxfId="568">
      <pivotArea dataOnly="0" labelOnly="1" outline="0" fieldPosition="0">
        <references count="10">
          <reference field="1" count="1" selected="0">
            <x v="12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3"/>
          </reference>
          <reference field="5" count="1" selected="0">
            <x v="5"/>
          </reference>
          <reference field="6" count="1" selected="0">
            <x v="504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83"/>
          </reference>
        </references>
      </pivotArea>
    </format>
    <format dxfId="567">
      <pivotArea dataOnly="0" labelOnly="1" outline="0" fieldPosition="0">
        <references count="10">
          <reference field="1" count="1" selected="0">
            <x v="12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8"/>
          </reference>
        </references>
      </pivotArea>
    </format>
    <format dxfId="566">
      <pivotArea dataOnly="0" labelOnly="1" outline="0" fieldPosition="0">
        <references count="10">
          <reference field="1" count="1" selected="0">
            <x v="12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79"/>
          </reference>
        </references>
      </pivotArea>
    </format>
    <format dxfId="565">
      <pivotArea dataOnly="0" labelOnly="1" outline="0" fieldPosition="0">
        <references count="10">
          <reference field="1" count="1" selected="0">
            <x v="12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7"/>
          </reference>
          <reference field="5" count="1" selected="0">
            <x v="3"/>
          </reference>
          <reference field="6" count="1" selected="0">
            <x v="48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94"/>
          </reference>
        </references>
      </pivotArea>
    </format>
    <format dxfId="564">
      <pivotArea dataOnly="0" labelOnly="1" outline="0" fieldPosition="0">
        <references count="10">
          <reference field="1" count="1" selected="0">
            <x v="12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6"/>
          </reference>
          <reference field="6" count="1" selected="0">
            <x v="52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30"/>
          </reference>
        </references>
      </pivotArea>
    </format>
    <format dxfId="563">
      <pivotArea dataOnly="0" labelOnly="1" outline="0" fieldPosition="0">
        <references count="10">
          <reference field="1" count="1" selected="0">
            <x v="126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1"/>
          </reference>
          <reference field="6" count="1" selected="0">
            <x v="13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65"/>
          </reference>
        </references>
      </pivotArea>
    </format>
    <format dxfId="562">
      <pivotArea dataOnly="0" labelOnly="1" outline="0" fieldPosition="0">
        <references count="10">
          <reference field="1" count="1" selected="0">
            <x v="126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5"/>
          </reference>
          <reference field="6" count="1" selected="0">
            <x v="382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689"/>
          </reference>
        </references>
      </pivotArea>
    </format>
    <format dxfId="561">
      <pivotArea dataOnly="0" labelOnly="1" outline="0" fieldPosition="0">
        <references count="10">
          <reference field="1" count="1" selected="0">
            <x v="127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7"/>
          </reference>
          <reference field="6" count="1" selected="0">
            <x v="224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218"/>
          </reference>
        </references>
      </pivotArea>
    </format>
    <format dxfId="560">
      <pivotArea dataOnly="0" labelOnly="1" outline="0" fieldPosition="0">
        <references count="10">
          <reference field="1" count="1" selected="0">
            <x v="127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3"/>
          </reference>
        </references>
      </pivotArea>
    </format>
    <format dxfId="559">
      <pivotArea dataOnly="0" labelOnly="1" outline="0" fieldPosition="0">
        <references count="10">
          <reference field="1" count="1" selected="0">
            <x v="12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54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75"/>
          </reference>
        </references>
      </pivotArea>
    </format>
    <format dxfId="558">
      <pivotArea dataOnly="0" labelOnly="1" outline="0" fieldPosition="0">
        <references count="10">
          <reference field="1" count="1" selected="0">
            <x v="12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07"/>
          </reference>
        </references>
      </pivotArea>
    </format>
    <format dxfId="557">
      <pivotArea dataOnly="0" labelOnly="1" outline="0" fieldPosition="0">
        <references count="10">
          <reference field="1" count="1" selected="0">
            <x v="12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4"/>
          </reference>
          <reference field="6" count="1" selected="0">
            <x v="39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72"/>
          </reference>
        </references>
      </pivotArea>
    </format>
    <format dxfId="556">
      <pivotArea dataOnly="0" labelOnly="1" outline="0" fieldPosition="0">
        <references count="10">
          <reference field="1" count="1" selected="0">
            <x v="12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9"/>
          </reference>
          <reference field="6" count="1" selected="0">
            <x v="25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33"/>
          </reference>
        </references>
      </pivotArea>
    </format>
    <format dxfId="555">
      <pivotArea dataOnly="0" labelOnly="1" outline="0" fieldPosition="0">
        <references count="10">
          <reference field="1" count="1" selected="0">
            <x v="12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2"/>
          </reference>
          <reference field="5" count="1" selected="0">
            <x v="3"/>
          </reference>
          <reference field="6" count="1" selected="0">
            <x v="40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90"/>
          </reference>
        </references>
      </pivotArea>
    </format>
    <format dxfId="554">
      <pivotArea dataOnly="0" labelOnly="1" outline="0" fieldPosition="0">
        <references count="10">
          <reference field="1" count="1" selected="0">
            <x v="12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65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616"/>
          </reference>
        </references>
      </pivotArea>
    </format>
    <format dxfId="553">
      <pivotArea dataOnly="0" labelOnly="1" outline="0" fieldPosition="0">
        <references count="10">
          <reference field="1" count="1" selected="0">
            <x v="12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0"/>
          </reference>
          <reference field="6" count="1" selected="0">
            <x v="13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35"/>
          </reference>
        </references>
      </pivotArea>
    </format>
    <format dxfId="552">
      <pivotArea dataOnly="0" labelOnly="1" outline="0" fieldPosition="0">
        <references count="10">
          <reference field="1" count="1" selected="0">
            <x v="12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0"/>
          </reference>
          <reference field="5" count="1" selected="0">
            <x v="0"/>
          </reference>
          <reference field="6" count="1" selected="0">
            <x v="634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65"/>
          </reference>
        </references>
      </pivotArea>
    </format>
    <format dxfId="551">
      <pivotArea dataOnly="0" labelOnly="1" outline="0" fieldPosition="0">
        <references count="10">
          <reference field="1" count="1" selected="0">
            <x v="12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10"/>
          </reference>
        </references>
      </pivotArea>
    </format>
    <format dxfId="550">
      <pivotArea dataOnly="0" labelOnly="1" outline="0" fieldPosition="0">
        <references count="10">
          <reference field="1" count="1" selected="0">
            <x v="12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16"/>
          </reference>
        </references>
      </pivotArea>
    </format>
    <format dxfId="549">
      <pivotArea dataOnly="0" labelOnly="1" outline="0" fieldPosition="0">
        <references count="10">
          <reference field="1" count="1" selected="0">
            <x v="13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45"/>
          </reference>
        </references>
      </pivotArea>
    </format>
    <format dxfId="548">
      <pivotArea dataOnly="0" labelOnly="1" outline="0" fieldPosition="0">
        <references count="10">
          <reference field="1" count="1" selected="0">
            <x v="13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57"/>
          </reference>
        </references>
      </pivotArea>
    </format>
    <format dxfId="547">
      <pivotArea dataOnly="0" labelOnly="1" outline="0" fieldPosition="0">
        <references count="10">
          <reference field="1" count="1" selected="0">
            <x v="13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4"/>
          </reference>
          <reference field="6" count="1" selected="0">
            <x v="3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20"/>
          </reference>
        </references>
      </pivotArea>
    </format>
    <format dxfId="546">
      <pivotArea dataOnly="0" labelOnly="1" outline="0" fieldPosition="0">
        <references count="10">
          <reference field="1" count="1" selected="0">
            <x v="13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8"/>
          </reference>
          <reference field="6" count="1" selected="0">
            <x v="17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72"/>
          </reference>
        </references>
      </pivotArea>
    </format>
    <format dxfId="545">
      <pivotArea dataOnly="0" labelOnly="1" outline="0" fieldPosition="0">
        <references count="10">
          <reference field="1" count="1" selected="0">
            <x v="13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6"/>
          </reference>
          <reference field="5" count="1" selected="0">
            <x v="10"/>
          </reference>
          <reference field="6" count="1" selected="0">
            <x v="58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88"/>
          </reference>
        </references>
      </pivotArea>
    </format>
    <format dxfId="544">
      <pivotArea dataOnly="0" labelOnly="1" outline="0" fieldPosition="0">
        <references count="10">
          <reference field="1" count="1" selected="0">
            <x v="13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17"/>
          </reference>
        </references>
      </pivotArea>
    </format>
    <format dxfId="543">
      <pivotArea dataOnly="0" labelOnly="1" outline="0" fieldPosition="0">
        <references count="10">
          <reference field="1" count="1" selected="0">
            <x v="13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5"/>
          </reference>
          <reference field="6" count="1" selected="0">
            <x v="43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56"/>
          </reference>
        </references>
      </pivotArea>
    </format>
    <format dxfId="542">
      <pivotArea dataOnly="0" labelOnly="1" outline="0" fieldPosition="0">
        <references count="10">
          <reference field="1" count="1" selected="0">
            <x v="13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16"/>
          </reference>
        </references>
      </pivotArea>
    </format>
    <format dxfId="541">
      <pivotArea dataOnly="0" labelOnly="1" outline="0" fieldPosition="0">
        <references count="10">
          <reference field="1" count="1" selected="0">
            <x v="13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426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09"/>
          </reference>
        </references>
      </pivotArea>
    </format>
    <format dxfId="540">
      <pivotArea dataOnly="0" labelOnly="1" outline="0" fieldPosition="0">
        <references count="10">
          <reference field="1" count="1" selected="0">
            <x v="13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7"/>
          </reference>
          <reference field="5" count="1" selected="0">
            <x v="1"/>
          </reference>
          <reference field="6" count="1" selected="0">
            <x v="409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80"/>
          </reference>
        </references>
      </pivotArea>
    </format>
    <format dxfId="539">
      <pivotArea dataOnly="0" labelOnly="1" outline="0" fieldPosition="0">
        <references count="10">
          <reference field="1" count="1" selected="0">
            <x v="13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99"/>
          </reference>
        </references>
      </pivotArea>
    </format>
    <format dxfId="538">
      <pivotArea dataOnly="0" labelOnly="1" outline="0" fieldPosition="0">
        <references count="10">
          <reference field="1" count="1" selected="0">
            <x v="13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8"/>
          </reference>
          <reference field="6" count="1" selected="0">
            <x v="11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29"/>
          </reference>
        </references>
      </pivotArea>
    </format>
    <format dxfId="537">
      <pivotArea dataOnly="0" labelOnly="1" outline="0" fieldPosition="0">
        <references count="10">
          <reference field="1" count="1" selected="0">
            <x v="13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1"/>
          </reference>
          <reference field="6" count="1" selected="0">
            <x v="157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97"/>
          </reference>
        </references>
      </pivotArea>
    </format>
    <format dxfId="536">
      <pivotArea dataOnly="0" labelOnly="1" outline="0" fieldPosition="0">
        <references count="10">
          <reference field="1" count="1" selected="0">
            <x v="136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5"/>
          </reference>
          <reference field="6" count="1" selected="0">
            <x v="18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08"/>
          </reference>
        </references>
      </pivotArea>
    </format>
    <format dxfId="535">
      <pivotArea dataOnly="0" labelOnly="1" outline="0" fieldPosition="0">
        <references count="10">
          <reference field="1" count="1" selected="0">
            <x v="13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43"/>
          </reference>
        </references>
      </pivotArea>
    </format>
    <format dxfId="534">
      <pivotArea dataOnly="0" labelOnly="1" outline="0" fieldPosition="0">
        <references count="10">
          <reference field="1" count="1" selected="0">
            <x v="13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4"/>
          </reference>
          <reference field="6" count="1" selected="0">
            <x v="22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55"/>
          </reference>
        </references>
      </pivotArea>
    </format>
    <format dxfId="533">
      <pivotArea dataOnly="0" labelOnly="1" outline="0" fieldPosition="0">
        <references count="10">
          <reference field="1" count="1" selected="0">
            <x v="13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5"/>
          </reference>
          <reference field="6" count="1" selected="0">
            <x v="565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80"/>
          </reference>
        </references>
      </pivotArea>
    </format>
    <format dxfId="532">
      <pivotArea dataOnly="0" labelOnly="1" outline="0" fieldPosition="0">
        <references count="10">
          <reference field="1" count="1" selected="0">
            <x v="13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6"/>
          </reference>
          <reference field="6" count="1" selected="0">
            <x v="279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92"/>
          </reference>
        </references>
      </pivotArea>
    </format>
    <format dxfId="531">
      <pivotArea dataOnly="0" labelOnly="1" outline="0" fieldPosition="0">
        <references count="10">
          <reference field="1" count="1" selected="0">
            <x v="13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1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99"/>
          </reference>
        </references>
      </pivotArea>
    </format>
    <format dxfId="530">
      <pivotArea dataOnly="0" labelOnly="1" outline="0" fieldPosition="0">
        <references count="10">
          <reference field="1" count="1" selected="0">
            <x v="13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7"/>
          </reference>
          <reference field="5" count="1" selected="0">
            <x v="2"/>
          </reference>
          <reference field="6" count="1" selected="0">
            <x v="39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2"/>
          </reference>
        </references>
      </pivotArea>
    </format>
    <format dxfId="529">
      <pivotArea dataOnly="0" labelOnly="1" outline="0" fieldPosition="0">
        <references count="10">
          <reference field="1" count="1" selected="0">
            <x v="13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1"/>
          </reference>
          <reference field="6" count="1" selected="0">
            <x v="29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08"/>
          </reference>
        </references>
      </pivotArea>
    </format>
    <format dxfId="528">
      <pivotArea dataOnly="0" labelOnly="1" outline="0" fieldPosition="0">
        <references count="10">
          <reference field="1" count="1" selected="0">
            <x v="13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5"/>
          </reference>
          <reference field="5" count="1" selected="0">
            <x v="1"/>
          </reference>
          <reference field="6" count="1" selected="0">
            <x v="2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34"/>
          </reference>
        </references>
      </pivotArea>
    </format>
    <format dxfId="527">
      <pivotArea dataOnly="0" labelOnly="1" outline="0" fieldPosition="0">
        <references count="10">
          <reference field="1" count="1" selected="0">
            <x v="13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5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62"/>
          </reference>
        </references>
      </pivotArea>
    </format>
    <format dxfId="526">
      <pivotArea dataOnly="0" labelOnly="1" outline="0" fieldPosition="0">
        <references count="10">
          <reference field="1" count="1" selected="0">
            <x v="139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5"/>
          </reference>
          <reference field="6" count="1" selected="0">
            <x v="53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339"/>
          </reference>
        </references>
      </pivotArea>
    </format>
    <format dxfId="525">
      <pivotArea dataOnly="0" labelOnly="1" outline="0" fieldPosition="0">
        <references count="10">
          <reference field="1" count="1" selected="0">
            <x v="14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31"/>
          </reference>
        </references>
      </pivotArea>
    </format>
    <format dxfId="524">
      <pivotArea dataOnly="0" labelOnly="1" outline="0" fieldPosition="0">
        <references count="10">
          <reference field="1" count="1" selected="0">
            <x v="14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5"/>
          </reference>
          <reference field="6" count="1" selected="0">
            <x v="631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85"/>
          </reference>
        </references>
      </pivotArea>
    </format>
    <format dxfId="523">
      <pivotArea dataOnly="0" labelOnly="1" outline="0" fieldPosition="0">
        <references count="10">
          <reference field="1" count="1" selected="0">
            <x v="14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8"/>
          </reference>
          <reference field="6" count="1" selected="0">
            <x v="56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70"/>
          </reference>
        </references>
      </pivotArea>
    </format>
    <format dxfId="522">
      <pivotArea dataOnly="0" labelOnly="1" outline="0" fieldPosition="0">
        <references count="10">
          <reference field="1" count="1" selected="0">
            <x v="14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1"/>
          </reference>
          <reference field="6" count="1" selected="0">
            <x v="84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58"/>
          </reference>
        </references>
      </pivotArea>
    </format>
    <format dxfId="521">
      <pivotArea dataOnly="0" labelOnly="1" outline="0" fieldPosition="0">
        <references count="10">
          <reference field="1" count="1" selected="0">
            <x v="14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9"/>
          </reference>
          <reference field="6" count="1" selected="0">
            <x v="10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24"/>
          </reference>
        </references>
      </pivotArea>
    </format>
    <format dxfId="520">
      <pivotArea dataOnly="0" labelOnly="1" outline="0" fieldPosition="0">
        <references count="10">
          <reference field="1" count="1" selected="0">
            <x v="14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27"/>
          </reference>
        </references>
      </pivotArea>
    </format>
    <format dxfId="519">
      <pivotArea dataOnly="0" labelOnly="1" outline="0" fieldPosition="0">
        <references count="10">
          <reference field="1" count="1" selected="0">
            <x v="14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95"/>
          </reference>
        </references>
      </pivotArea>
    </format>
    <format dxfId="518">
      <pivotArea dataOnly="0" labelOnly="1" outline="0" fieldPosition="0">
        <references count="10">
          <reference field="1" count="1" selected="0">
            <x v="14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8"/>
          </reference>
          <reference field="6" count="1" selected="0">
            <x v="158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41"/>
          </reference>
        </references>
      </pivotArea>
    </format>
    <format dxfId="517">
      <pivotArea dataOnly="0" labelOnly="1" outline="0" fieldPosition="0">
        <references count="10">
          <reference field="1" count="1" selected="0">
            <x v="14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2"/>
          </reference>
          <reference field="6" count="1" selected="0">
            <x v="25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21"/>
          </reference>
        </references>
      </pivotArea>
    </format>
    <format dxfId="516">
      <pivotArea dataOnly="0" labelOnly="1" outline="0" fieldPosition="0">
        <references count="10">
          <reference field="1" count="1" selected="0">
            <x v="14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32"/>
          </reference>
        </references>
      </pivotArea>
    </format>
    <format dxfId="515">
      <pivotArea dataOnly="0" labelOnly="1" outline="0" fieldPosition="0">
        <references count="10">
          <reference field="1" count="1" selected="0">
            <x v="14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2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15"/>
          </reference>
        </references>
      </pivotArea>
    </format>
    <format dxfId="514">
      <pivotArea dataOnly="0" labelOnly="1" outline="0" fieldPosition="0">
        <references count="10">
          <reference field="1" count="1" selected="0">
            <x v="14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0"/>
          </reference>
          <reference field="6" count="1" selected="0">
            <x v="209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07"/>
          </reference>
        </references>
      </pivotArea>
    </format>
    <format dxfId="513">
      <pivotArea dataOnly="0" labelOnly="1" outline="0" fieldPosition="0">
        <references count="10">
          <reference field="1" count="1" selected="0">
            <x v="14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26"/>
          </reference>
        </references>
      </pivotArea>
    </format>
    <format dxfId="512">
      <pivotArea dataOnly="0" labelOnly="1" outline="0" fieldPosition="0">
        <references count="10">
          <reference field="1" count="1" selected="0">
            <x v="14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4"/>
          </reference>
          <reference field="5" count="1" selected="0">
            <x v="1"/>
          </reference>
          <reference field="6" count="1" selected="0">
            <x v="33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52"/>
          </reference>
        </references>
      </pivotArea>
    </format>
    <format dxfId="511">
      <pivotArea dataOnly="0" labelOnly="1" outline="0" fieldPosition="0">
        <references count="10">
          <reference field="1" count="1" selected="0">
            <x v="1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1"/>
          </reference>
          <reference field="6" count="1" selected="0">
            <x v="629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39"/>
          </reference>
        </references>
      </pivotArea>
    </format>
    <format dxfId="510">
      <pivotArea dataOnly="0" labelOnly="1" outline="0" fieldPosition="0">
        <references count="10">
          <reference field="1" count="1" selected="0">
            <x v="14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35"/>
          </reference>
        </references>
      </pivotArea>
    </format>
    <format dxfId="509">
      <pivotArea dataOnly="0" labelOnly="1" outline="0" fieldPosition="0">
        <references count="10">
          <reference field="1" count="1" selected="0">
            <x v="14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7"/>
          </reference>
          <reference field="6" count="1" selected="0">
            <x v="314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28"/>
          </reference>
        </references>
      </pivotArea>
    </format>
    <format dxfId="508">
      <pivotArea dataOnly="0" labelOnly="1" outline="0" fieldPosition="0">
        <references count="10">
          <reference field="1" count="1" selected="0">
            <x v="14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4"/>
          </reference>
          <reference field="5" count="1" selected="0">
            <x v="4"/>
          </reference>
          <reference field="6" count="1" selected="0">
            <x v="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30"/>
          </reference>
        </references>
      </pivotArea>
    </format>
    <format dxfId="507">
      <pivotArea dataOnly="0" labelOnly="1" outline="0" fieldPosition="0">
        <references count="10">
          <reference field="1" count="1" selected="0">
            <x v="14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9"/>
          </reference>
          <reference field="6" count="1" selected="0">
            <x v="21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66"/>
          </reference>
        </references>
      </pivotArea>
    </format>
    <format dxfId="506">
      <pivotArea dataOnly="0" labelOnly="1" outline="0" fieldPosition="0">
        <references count="10">
          <reference field="1" count="1" selected="0">
            <x v="15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15"/>
          </reference>
        </references>
      </pivotArea>
    </format>
    <format dxfId="505">
      <pivotArea dataOnly="0" labelOnly="1" outline="0" fieldPosition="0">
        <references count="10">
          <reference field="1" count="1" selected="0">
            <x v="15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6"/>
          </reference>
          <reference field="6" count="1" selected="0">
            <x v="414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5"/>
          </reference>
        </references>
      </pivotArea>
    </format>
    <format dxfId="504">
      <pivotArea dataOnly="0" labelOnly="1" outline="0" fieldPosition="0">
        <references count="10">
          <reference field="1" count="1" selected="0">
            <x v="15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3"/>
          </reference>
          <reference field="6" count="1" selected="0">
            <x v="497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302"/>
          </reference>
        </references>
      </pivotArea>
    </format>
    <format dxfId="503">
      <pivotArea dataOnly="0" labelOnly="1" outline="0" fieldPosition="0">
        <references count="10">
          <reference field="1" count="1" selected="0">
            <x v="15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963"/>
          </reference>
        </references>
      </pivotArea>
    </format>
    <format dxfId="502">
      <pivotArea dataOnly="0" labelOnly="1" outline="0" fieldPosition="0">
        <references count="10">
          <reference field="1" count="1" selected="0">
            <x v="15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7"/>
          </reference>
          <reference field="6" count="1" selected="0">
            <x v="385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189"/>
          </reference>
        </references>
      </pivotArea>
    </format>
    <format dxfId="501">
      <pivotArea dataOnly="0" labelOnly="1" outline="0" fieldPosition="0">
        <references count="10">
          <reference field="1" count="1" selected="0">
            <x v="15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92"/>
          </reference>
        </references>
      </pivotArea>
    </format>
    <format dxfId="500">
      <pivotArea dataOnly="0" labelOnly="1" outline="0" fieldPosition="0">
        <references count="10">
          <reference field="1" count="1" selected="0">
            <x v="15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44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66"/>
          </reference>
        </references>
      </pivotArea>
    </format>
    <format dxfId="499">
      <pivotArea dataOnly="0" labelOnly="1" outline="0" fieldPosition="0">
        <references count="10">
          <reference field="1" count="1" selected="0">
            <x v="15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75"/>
          </reference>
        </references>
      </pivotArea>
    </format>
    <format dxfId="498">
      <pivotArea dataOnly="0" labelOnly="1" outline="0" fieldPosition="0">
        <references count="10">
          <reference field="1" count="1" selected="0">
            <x v="1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1"/>
          </reference>
          <reference field="6" count="1" selected="0">
            <x v="35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61"/>
          </reference>
        </references>
      </pivotArea>
    </format>
    <format dxfId="497">
      <pivotArea dataOnly="0" labelOnly="1" outline="0" fieldPosition="0">
        <references count="10">
          <reference field="1" count="1" selected="0">
            <x v="15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37"/>
          </reference>
        </references>
      </pivotArea>
    </format>
    <format dxfId="496">
      <pivotArea dataOnly="0" labelOnly="1" outline="0" fieldPosition="0">
        <references count="10">
          <reference field="1" count="1" selected="0">
            <x v="15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9"/>
          </reference>
        </references>
      </pivotArea>
    </format>
    <format dxfId="495">
      <pivotArea dataOnly="0" labelOnly="1" outline="0" fieldPosition="0">
        <references count="10">
          <reference field="1" count="1" selected="0">
            <x v="15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73"/>
          </reference>
        </references>
      </pivotArea>
    </format>
    <format dxfId="494">
      <pivotArea dataOnly="0" labelOnly="1" outline="0" fieldPosition="0">
        <references count="10">
          <reference field="1" count="1" selected="0">
            <x v="15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38"/>
          </reference>
        </references>
      </pivotArea>
    </format>
    <format dxfId="493">
      <pivotArea dataOnly="0" labelOnly="1" outline="0" fieldPosition="0">
        <references count="10">
          <reference field="1" count="1" selected="0">
            <x v="15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6"/>
          </reference>
          <reference field="6" count="1" selected="0">
            <x v="592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01"/>
          </reference>
        </references>
      </pivotArea>
    </format>
    <format dxfId="492">
      <pivotArea dataOnly="0" labelOnly="1" outline="0" fieldPosition="0">
        <references count="10">
          <reference field="1" count="1" selected="0">
            <x v="15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69"/>
          </reference>
        </references>
      </pivotArea>
    </format>
    <format dxfId="491">
      <pivotArea dataOnly="0" labelOnly="1" outline="0" fieldPosition="0">
        <references count="10">
          <reference field="1" count="1" selected="0">
            <x v="15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7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32"/>
          </reference>
        </references>
      </pivotArea>
    </format>
    <format dxfId="490">
      <pivotArea dataOnly="0" labelOnly="1" outline="0" fieldPosition="0">
        <references count="10">
          <reference field="1" count="1" selected="0">
            <x v="157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3"/>
          </reference>
          <reference field="6" count="1" selected="0">
            <x v="328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55"/>
          </reference>
        </references>
      </pivotArea>
    </format>
    <format dxfId="489">
      <pivotArea dataOnly="0" labelOnly="1" outline="0" fieldPosition="0">
        <references count="10">
          <reference field="1" count="1" selected="0">
            <x v="15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1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09"/>
          </reference>
        </references>
      </pivotArea>
    </format>
    <format dxfId="488">
      <pivotArea dataOnly="0" labelOnly="1" outline="0" fieldPosition="0">
        <references count="10">
          <reference field="1" count="1" selected="0">
            <x v="15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398"/>
          </reference>
        </references>
      </pivotArea>
    </format>
    <format dxfId="487">
      <pivotArea dataOnly="0" labelOnly="1" outline="0" fieldPosition="0">
        <references count="10">
          <reference field="1" count="1" selected="0">
            <x v="15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6"/>
          </reference>
          <reference field="6" count="1" selected="0">
            <x v="21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3"/>
          </reference>
        </references>
      </pivotArea>
    </format>
    <format dxfId="486">
      <pivotArea dataOnly="0" labelOnly="1" outline="0" fieldPosition="0">
        <references count="10">
          <reference field="1" count="1" selected="0">
            <x v="15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4"/>
          </reference>
          <reference field="6" count="1" selected="0">
            <x v="9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68"/>
          </reference>
        </references>
      </pivotArea>
    </format>
    <format dxfId="485">
      <pivotArea dataOnly="0" labelOnly="1" outline="0" fieldPosition="0">
        <references count="10">
          <reference field="1" count="1" selected="0">
            <x v="159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41"/>
          </reference>
        </references>
      </pivotArea>
    </format>
    <format dxfId="484">
      <pivotArea dataOnly="0" labelOnly="1" outline="0" fieldPosition="0">
        <references count="10">
          <reference field="1" count="1" selected="0">
            <x v="16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3"/>
          </reference>
          <reference field="5" count="1" selected="0">
            <x v="4"/>
          </reference>
          <reference field="6" count="1" selected="0">
            <x v="67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53"/>
          </reference>
        </references>
      </pivotArea>
    </format>
    <format dxfId="483">
      <pivotArea dataOnly="0" labelOnly="1" outline="0" fieldPosition="0">
        <references count="10">
          <reference field="1" count="1" selected="0">
            <x v="16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12"/>
          </reference>
        </references>
      </pivotArea>
    </format>
    <format dxfId="482">
      <pivotArea dataOnly="0" labelOnly="1" outline="0" fieldPosition="0">
        <references count="10">
          <reference field="1" count="1" selected="0">
            <x v="16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3"/>
          </reference>
          <reference field="5" count="1" selected="0">
            <x v="9"/>
          </reference>
          <reference field="6" count="1" selected="0">
            <x v="415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56"/>
          </reference>
        </references>
      </pivotArea>
    </format>
    <format dxfId="481">
      <pivotArea dataOnly="0" labelOnly="1" outline="0" fieldPosition="0">
        <references count="10">
          <reference field="1" count="1" selected="0">
            <x v="16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18"/>
          </reference>
        </references>
      </pivotArea>
    </format>
    <format dxfId="480">
      <pivotArea dataOnly="0" labelOnly="1" outline="0" fieldPosition="0">
        <references count="10">
          <reference field="1" count="1" selected="0">
            <x v="16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6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25"/>
          </reference>
        </references>
      </pivotArea>
    </format>
    <format dxfId="479">
      <pivotArea dataOnly="0" labelOnly="1" outline="0" fieldPosition="0">
        <references count="10">
          <reference field="1" count="1" selected="0">
            <x v="16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2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99"/>
          </reference>
        </references>
      </pivotArea>
    </format>
    <format dxfId="478">
      <pivotArea dataOnly="0" labelOnly="1" outline="0" fieldPosition="0">
        <references count="10">
          <reference field="1" count="1" selected="0">
            <x v="16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0"/>
          </reference>
          <reference field="5" count="1" selected="0">
            <x v="5"/>
          </reference>
          <reference field="6" count="1" selected="0">
            <x v="126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75"/>
          </reference>
        </references>
      </pivotArea>
    </format>
    <format dxfId="477">
      <pivotArea dataOnly="0" labelOnly="1" outline="0" fieldPosition="0">
        <references count="10">
          <reference field="1" count="1" selected="0">
            <x v="16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6"/>
          </reference>
          <reference field="6" count="1" selected="0">
            <x v="38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23"/>
          </reference>
        </references>
      </pivotArea>
    </format>
    <format dxfId="476">
      <pivotArea dataOnly="0" labelOnly="1" outline="0" fieldPosition="0">
        <references count="10">
          <reference field="1" count="1" selected="0">
            <x v="16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64"/>
          </reference>
        </references>
      </pivotArea>
    </format>
    <format dxfId="475">
      <pivotArea dataOnly="0" labelOnly="1" outline="0" fieldPosition="0">
        <references count="10">
          <reference field="1" count="1" selected="0">
            <x v="16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3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08"/>
          </reference>
        </references>
      </pivotArea>
    </format>
    <format dxfId="474">
      <pivotArea dataOnly="0" labelOnly="1" outline="0" fieldPosition="0">
        <references count="10">
          <reference field="1" count="1" selected="0">
            <x v="16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7"/>
          </reference>
          <reference field="6" count="1" selected="0">
            <x v="562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65"/>
          </reference>
        </references>
      </pivotArea>
    </format>
    <format dxfId="473">
      <pivotArea dataOnly="0" labelOnly="1" outline="0" fieldPosition="0">
        <references count="10">
          <reference field="1" count="1" selected="0">
            <x v="16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2"/>
          </reference>
          <reference field="6" count="1" selected="0">
            <x v="245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63"/>
          </reference>
        </references>
      </pivotArea>
    </format>
    <format dxfId="472">
      <pivotArea dataOnly="0" labelOnly="1" outline="0" fieldPosition="0">
        <references count="10">
          <reference field="1" count="1" selected="0">
            <x v="16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201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92"/>
          </reference>
        </references>
      </pivotArea>
    </format>
    <format dxfId="471">
      <pivotArea dataOnly="0" labelOnly="1" outline="0" fieldPosition="0">
        <references count="10">
          <reference field="1" count="1" selected="0">
            <x v="16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4"/>
          </reference>
          <reference field="6" count="1" selected="0">
            <x v="77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34"/>
          </reference>
        </references>
      </pivotArea>
    </format>
    <format dxfId="470">
      <pivotArea dataOnly="0" labelOnly="1" outline="0" fieldPosition="0">
        <references count="10">
          <reference field="1" count="1" selected="0">
            <x v="16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6"/>
          </reference>
          <reference field="5" count="1" selected="0">
            <x v="4"/>
          </reference>
          <reference field="6" count="1" selected="0">
            <x v="33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559"/>
          </reference>
        </references>
      </pivotArea>
    </format>
    <format dxfId="469">
      <pivotArea dataOnly="0" labelOnly="1" outline="0" fieldPosition="0">
        <references count="10">
          <reference field="1" count="1" selected="0">
            <x v="16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0"/>
          </reference>
          <reference field="5" count="1" selected="0">
            <x v="10"/>
          </reference>
          <reference field="6" count="1" selected="0">
            <x v="43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73"/>
          </reference>
        </references>
      </pivotArea>
    </format>
    <format dxfId="468">
      <pivotArea dataOnly="0" labelOnly="1" outline="0" fieldPosition="0">
        <references count="10">
          <reference field="1" count="1" selected="0">
            <x v="16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6"/>
          </reference>
          <reference field="6" count="1" selected="0">
            <x v="93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84"/>
          </reference>
        </references>
      </pivotArea>
    </format>
    <format dxfId="467">
      <pivotArea dataOnly="0" labelOnly="1" outline="0" fieldPosition="0">
        <references count="10">
          <reference field="1" count="1" selected="0">
            <x v="16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3"/>
          </reference>
          <reference field="6" count="1" selected="0">
            <x v="7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71"/>
          </reference>
        </references>
      </pivotArea>
    </format>
    <format dxfId="466">
      <pivotArea dataOnly="0" labelOnly="1" outline="0" fieldPosition="0">
        <references count="10">
          <reference field="1" count="1" selected="0">
            <x v="16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1"/>
          </reference>
          <reference field="6" count="1" selected="0">
            <x v="31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54"/>
          </reference>
        </references>
      </pivotArea>
    </format>
    <format dxfId="465">
      <pivotArea dataOnly="0" labelOnly="1" outline="0" fieldPosition="0">
        <references count="10">
          <reference field="1" count="1" selected="0">
            <x v="16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3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210"/>
          </reference>
        </references>
      </pivotArea>
    </format>
    <format dxfId="464">
      <pivotArea dataOnly="0" labelOnly="1" outline="0" fieldPosition="0">
        <references count="10">
          <reference field="1" count="1" selected="0">
            <x v="16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9"/>
          </reference>
          <reference field="6" count="1" selected="0">
            <x v="55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42"/>
          </reference>
        </references>
      </pivotArea>
    </format>
    <format dxfId="463">
      <pivotArea dataOnly="0" labelOnly="1" outline="0" fieldPosition="0">
        <references count="10">
          <reference field="1" count="1" selected="0">
            <x v="16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8"/>
          </reference>
          <reference field="6" count="1" selected="0">
            <x v="17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86"/>
          </reference>
        </references>
      </pivotArea>
    </format>
    <format dxfId="462">
      <pivotArea dataOnly="0" labelOnly="1" outline="0" fieldPosition="0">
        <references count="10">
          <reference field="1" count="1" selected="0">
            <x v="16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6"/>
          </reference>
          <reference field="6" count="1" selected="0">
            <x v="28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55"/>
          </reference>
        </references>
      </pivotArea>
    </format>
    <format dxfId="461">
      <pivotArea dataOnly="0" labelOnly="1" outline="0" fieldPosition="0">
        <references count="10">
          <reference field="1" count="1" selected="0">
            <x v="16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235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29"/>
          </reference>
        </references>
      </pivotArea>
    </format>
    <format dxfId="460">
      <pivotArea dataOnly="0" labelOnly="1" outline="0" fieldPosition="0">
        <references count="10">
          <reference field="1" count="1" selected="0">
            <x v="16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8"/>
          </reference>
          <reference field="6" count="1" selected="0">
            <x v="405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16"/>
          </reference>
        </references>
      </pivotArea>
    </format>
    <format dxfId="459">
      <pivotArea dataOnly="0" labelOnly="1" outline="0" fieldPosition="0">
        <references count="10">
          <reference field="1" count="1" selected="0">
            <x v="16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1"/>
          </reference>
          <reference field="5" count="1" selected="0">
            <x v="3"/>
          </reference>
          <reference field="6" count="1" selected="0">
            <x v="75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81"/>
          </reference>
        </references>
      </pivotArea>
    </format>
    <format dxfId="458">
      <pivotArea dataOnly="0" labelOnly="1" outline="0" fieldPosition="0">
        <references count="10">
          <reference field="1" count="1" selected="0">
            <x v="16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2"/>
          </reference>
          <reference field="5" count="1" selected="0">
            <x v="8"/>
          </reference>
          <reference field="6" count="1" selected="0">
            <x v="471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07"/>
          </reference>
        </references>
      </pivotArea>
    </format>
    <format dxfId="457">
      <pivotArea dataOnly="0" labelOnly="1" outline="0" fieldPosition="0">
        <references count="10">
          <reference field="1" count="1" selected="0">
            <x v="16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09"/>
          </reference>
        </references>
      </pivotArea>
    </format>
    <format dxfId="456">
      <pivotArea dataOnly="0" labelOnly="1" outline="0" fieldPosition="0">
        <references count="10">
          <reference field="1" count="1" selected="0">
            <x v="16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7"/>
          </reference>
          <reference field="6" count="1" selected="0">
            <x v="18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54"/>
          </reference>
        </references>
      </pivotArea>
    </format>
    <format dxfId="455">
      <pivotArea dataOnly="0" labelOnly="1" outline="0" fieldPosition="0">
        <references count="10">
          <reference field="1" count="1" selected="0">
            <x v="16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5"/>
          </reference>
          <reference field="6" count="1" selected="0">
            <x v="64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70"/>
          </reference>
        </references>
      </pivotArea>
    </format>
    <format dxfId="454">
      <pivotArea dataOnly="0" labelOnly="1" outline="0" fieldPosition="0">
        <references count="10">
          <reference field="1" count="1" selected="0">
            <x v="16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82"/>
          </reference>
        </references>
      </pivotArea>
    </format>
    <format dxfId="453">
      <pivotArea dataOnly="0" labelOnly="1" outline="0" fieldPosition="0">
        <references count="10">
          <reference field="1" count="1" selected="0">
            <x v="16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66"/>
          </reference>
        </references>
      </pivotArea>
    </format>
    <format dxfId="452">
      <pivotArea dataOnly="0" labelOnly="1" outline="0" fieldPosition="0">
        <references count="10">
          <reference field="1" count="1" selected="0">
            <x v="16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2"/>
          </reference>
          <reference field="6" count="1" selected="0">
            <x v="3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55"/>
          </reference>
        </references>
      </pivotArea>
    </format>
    <format dxfId="451">
      <pivotArea dataOnly="0" labelOnly="1" outline="0" fieldPosition="0">
        <references count="10">
          <reference field="1" count="1" selected="0">
            <x v="17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33"/>
          </reference>
        </references>
      </pivotArea>
    </format>
    <format dxfId="450">
      <pivotArea dataOnly="0" labelOnly="1" outline="0" fieldPosition="0">
        <references count="10">
          <reference field="1" count="1" selected="0">
            <x v="17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2"/>
          </reference>
          <reference field="6" count="1" selected="0">
            <x v="424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58"/>
          </reference>
        </references>
      </pivotArea>
    </format>
    <format dxfId="449">
      <pivotArea dataOnly="0" labelOnly="1" outline="0" fieldPosition="0">
        <references count="10">
          <reference field="1" count="1" selected="0">
            <x v="17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13"/>
          </reference>
        </references>
      </pivotArea>
    </format>
    <format dxfId="448">
      <pivotArea dataOnly="0" labelOnly="1" outline="0" fieldPosition="0">
        <references count="10">
          <reference field="1" count="1" selected="0">
            <x v="17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10"/>
          </reference>
          <reference field="6" count="1" selected="0">
            <x v="47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39"/>
          </reference>
        </references>
      </pivotArea>
    </format>
    <format dxfId="447">
      <pivotArea dataOnly="0" labelOnly="1" outline="0" fieldPosition="0">
        <references count="10">
          <reference field="1" count="1" selected="0">
            <x v="17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9"/>
          </reference>
          <reference field="6" count="1" selected="0">
            <x v="58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50"/>
          </reference>
        </references>
      </pivotArea>
    </format>
    <format dxfId="446">
      <pivotArea dataOnly="0" labelOnly="1" outline="0" fieldPosition="0">
        <references count="10">
          <reference field="1" count="1" selected="0">
            <x v="17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4"/>
          </reference>
          <reference field="6" count="1" selected="0">
            <x v="74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92"/>
          </reference>
        </references>
      </pivotArea>
    </format>
    <format dxfId="445">
      <pivotArea dataOnly="0" labelOnly="1" outline="0" fieldPosition="0">
        <references count="10">
          <reference field="1" count="1" selected="0">
            <x v="17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0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46"/>
          </reference>
        </references>
      </pivotArea>
    </format>
    <format dxfId="444">
      <pivotArea dataOnly="0" labelOnly="1" outline="0" fieldPosition="0">
        <references count="10">
          <reference field="1" count="1" selected="0">
            <x v="17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10"/>
          </reference>
          <reference field="6" count="1" selected="0">
            <x v="38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83"/>
          </reference>
        </references>
      </pivotArea>
    </format>
    <format dxfId="443">
      <pivotArea dataOnly="0" labelOnly="1" outline="0" fieldPosition="0">
        <references count="10">
          <reference field="1" count="1" selected="0">
            <x v="17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5"/>
          </reference>
          <reference field="6" count="1" selected="0">
            <x v="40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51"/>
          </reference>
        </references>
      </pivotArea>
    </format>
    <format dxfId="442">
      <pivotArea dataOnly="0" labelOnly="1" outline="0" fieldPosition="0">
        <references count="10">
          <reference field="1" count="1" selected="0">
            <x v="17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5"/>
          </reference>
          <reference field="6" count="1" selected="0">
            <x v="61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8"/>
          </reference>
        </references>
      </pivotArea>
    </format>
    <format dxfId="441">
      <pivotArea dataOnly="0" labelOnly="1" outline="0" fieldPosition="0">
        <references count="10">
          <reference field="1" count="1" selected="0">
            <x v="17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7"/>
          </reference>
          <reference field="5" count="1" selected="0">
            <x v="1"/>
          </reference>
          <reference field="6" count="1" selected="0">
            <x v="195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62"/>
          </reference>
        </references>
      </pivotArea>
    </format>
    <format dxfId="440">
      <pivotArea dataOnly="0" labelOnly="1" outline="0" fieldPosition="0">
        <references count="10">
          <reference field="1" count="1" selected="0">
            <x v="17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3"/>
          </reference>
          <reference field="6" count="1" selected="0">
            <x v="45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52"/>
          </reference>
        </references>
      </pivotArea>
    </format>
    <format dxfId="439">
      <pivotArea dataOnly="0" labelOnly="1" outline="0" fieldPosition="0">
        <references count="10">
          <reference field="1" count="1" selected="0">
            <x v="17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1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77"/>
          </reference>
        </references>
      </pivotArea>
    </format>
    <format dxfId="438">
      <pivotArea dataOnly="0" labelOnly="1" outline="0" fieldPosition="0">
        <references count="10">
          <reference field="1" count="1" selected="0">
            <x v="17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5"/>
          </reference>
          <reference field="6" count="1" selected="0">
            <x v="3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61"/>
          </reference>
        </references>
      </pivotArea>
    </format>
    <format dxfId="437">
      <pivotArea dataOnly="0" labelOnly="1" outline="0" fieldPosition="0">
        <references count="10">
          <reference field="1" count="1" selected="0">
            <x v="17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62"/>
          </reference>
        </references>
      </pivotArea>
    </format>
    <format dxfId="436">
      <pivotArea dataOnly="0" labelOnly="1" outline="0" fieldPosition="0">
        <references count="10">
          <reference field="1" count="1" selected="0">
            <x v="17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237"/>
          </reference>
        </references>
      </pivotArea>
    </format>
    <format dxfId="435">
      <pivotArea dataOnly="0" labelOnly="1" outline="0" fieldPosition="0">
        <references count="10">
          <reference field="1" count="1" selected="0">
            <x v="17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51"/>
          </reference>
        </references>
      </pivotArea>
    </format>
    <format dxfId="434">
      <pivotArea dataOnly="0" labelOnly="1" outline="0" fieldPosition="0">
        <references count="10">
          <reference field="1" count="1" selected="0">
            <x v="17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7"/>
          </reference>
          <reference field="6" count="1" selected="0">
            <x v="15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02"/>
          </reference>
        </references>
      </pivotArea>
    </format>
    <format dxfId="433">
      <pivotArea dataOnly="0" labelOnly="1" outline="0" fieldPosition="0">
        <references count="10">
          <reference field="1" count="1" selected="0">
            <x v="17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43"/>
          </reference>
        </references>
      </pivotArea>
    </format>
    <format dxfId="432">
      <pivotArea dataOnly="0" labelOnly="1" outline="0" fieldPosition="0">
        <references count="10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519"/>
          </reference>
        </references>
      </pivotArea>
    </format>
    <format dxfId="431">
      <pivotArea dataOnly="0" labelOnly="1" outline="0" fieldPosition="0">
        <references count="10">
          <reference field="1" count="1" selected="0">
            <x v="17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7"/>
          </reference>
          <reference field="6" count="1" selected="0">
            <x v="57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12"/>
          </reference>
        </references>
      </pivotArea>
    </format>
    <format dxfId="430">
      <pivotArea dataOnly="0" labelOnly="1" outline="0" fieldPosition="0">
        <references count="10">
          <reference field="1" count="1" selected="0">
            <x v="17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2"/>
          </reference>
          <reference field="5" count="1" selected="0">
            <x v="3"/>
          </reference>
          <reference field="6" count="1" selected="0">
            <x v="60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66"/>
          </reference>
        </references>
      </pivotArea>
    </format>
    <format dxfId="429">
      <pivotArea dataOnly="0" labelOnly="1" outline="0" fieldPosition="0">
        <references count="10">
          <reference field="1" count="1" selected="0">
            <x v="17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5"/>
          </reference>
          <reference field="6" count="1" selected="0">
            <x v="164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19"/>
          </reference>
        </references>
      </pivotArea>
    </format>
    <format dxfId="428">
      <pivotArea dataOnly="0" labelOnly="1" outline="0" fieldPosition="0">
        <references count="10">
          <reference field="1" count="1" selected="0">
            <x v="17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7"/>
          </reference>
          <reference field="6" count="1" selected="0">
            <x v="10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49"/>
          </reference>
        </references>
      </pivotArea>
    </format>
    <format dxfId="427">
      <pivotArea dataOnly="0" labelOnly="1" outline="0" fieldPosition="0">
        <references count="10">
          <reference field="1" count="1" selected="0">
            <x v="17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2"/>
          </reference>
          <reference field="6" count="1" selected="0">
            <x v="457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71"/>
          </reference>
        </references>
      </pivotArea>
    </format>
    <format dxfId="426">
      <pivotArea dataOnly="0" labelOnly="1" outline="0" fieldPosition="0">
        <references count="10">
          <reference field="1" count="1" selected="0">
            <x v="17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3"/>
          </reference>
          <reference field="6" count="1" selected="0">
            <x v="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76"/>
          </reference>
        </references>
      </pivotArea>
    </format>
    <format dxfId="425">
      <pivotArea dataOnly="0" labelOnly="1" outline="0" fieldPosition="0">
        <references count="10">
          <reference field="1" count="1" selected="0">
            <x v="17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135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15"/>
          </reference>
        </references>
      </pivotArea>
    </format>
    <format dxfId="424">
      <pivotArea dataOnly="0" labelOnly="1" outline="0" fieldPosition="0">
        <references count="10">
          <reference field="1" count="1" selected="0">
            <x v="17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6"/>
          </reference>
          <reference field="6" count="1" selected="0">
            <x v="85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824"/>
          </reference>
        </references>
      </pivotArea>
    </format>
    <format dxfId="423">
      <pivotArea dataOnly="0" labelOnly="1" outline="0" fieldPosition="0">
        <references count="10">
          <reference field="1" count="1" selected="0">
            <x v="17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9"/>
          </reference>
          <reference field="6" count="1" selected="0">
            <x v="23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58"/>
          </reference>
        </references>
      </pivotArea>
    </format>
    <format dxfId="422">
      <pivotArea dataOnly="0" labelOnly="1" outline="0" fieldPosition="0">
        <references count="10">
          <reference field="1" count="1" selected="0">
            <x v="17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1"/>
          </reference>
          <reference field="6" count="1" selected="0">
            <x v="603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23"/>
          </reference>
        </references>
      </pivotArea>
    </format>
    <format dxfId="421">
      <pivotArea dataOnly="0" labelOnly="1" outline="0" fieldPosition="0">
        <references count="10">
          <reference field="1" count="1" selected="0">
            <x v="18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3"/>
          </reference>
          <reference field="5" count="1" selected="0">
            <x v="9"/>
          </reference>
          <reference field="6" count="1" selected="0">
            <x v="17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31"/>
          </reference>
        </references>
      </pivotArea>
    </format>
    <format dxfId="420">
      <pivotArea dataOnly="0" labelOnly="1" outline="0" fieldPosition="0">
        <references count="10">
          <reference field="1" count="1" selected="0">
            <x v="18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6"/>
          </reference>
          <reference field="5" count="1" selected="0">
            <x v="6"/>
          </reference>
          <reference field="6" count="1" selected="0">
            <x v="23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08"/>
          </reference>
        </references>
      </pivotArea>
    </format>
    <format dxfId="419">
      <pivotArea dataOnly="0" labelOnly="1" outline="0" fieldPosition="0">
        <references count="10">
          <reference field="1" count="1" selected="0">
            <x v="18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9"/>
          </reference>
          <reference field="6" count="1" selected="0">
            <x v="57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87"/>
          </reference>
        </references>
      </pivotArea>
    </format>
    <format dxfId="418">
      <pivotArea dataOnly="0" labelOnly="1" outline="0" fieldPosition="0">
        <references count="10">
          <reference field="1" count="1" selected="0">
            <x v="18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7"/>
          </reference>
          <reference field="6" count="1" selected="0">
            <x v="44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81"/>
          </reference>
        </references>
      </pivotArea>
    </format>
    <format dxfId="417">
      <pivotArea dataOnly="0" labelOnly="1" outline="0" fieldPosition="0">
        <references count="10">
          <reference field="1" count="1" selected="0">
            <x v="18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2"/>
          </reference>
        </references>
      </pivotArea>
    </format>
    <format dxfId="416">
      <pivotArea dataOnly="0" labelOnly="1" outline="0" fieldPosition="0">
        <references count="10">
          <reference field="1" count="1" selected="0">
            <x v="18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658"/>
          </reference>
        </references>
      </pivotArea>
    </format>
    <format dxfId="415">
      <pivotArea dataOnly="0" labelOnly="1" outline="0" fieldPosition="0">
        <references count="10">
          <reference field="1" count="1" selected="0">
            <x v="18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27"/>
          </reference>
        </references>
      </pivotArea>
    </format>
    <format dxfId="414">
      <pivotArea dataOnly="0" labelOnly="1" outline="0" fieldPosition="0">
        <references count="10">
          <reference field="1" count="1" selected="0">
            <x v="18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3"/>
          </reference>
          <reference field="5" count="1" selected="0">
            <x v="9"/>
          </reference>
          <reference field="6" count="1" selected="0">
            <x v="287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23"/>
          </reference>
        </references>
      </pivotArea>
    </format>
    <format dxfId="413">
      <pivotArea dataOnly="0" labelOnly="1" outline="0" fieldPosition="0">
        <references count="10">
          <reference field="1" count="1" selected="0">
            <x v="18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"/>
          </reference>
        </references>
      </pivotArea>
    </format>
    <format dxfId="412">
      <pivotArea dataOnly="0" labelOnly="1" outline="0" fieldPosition="0">
        <references count="10">
          <reference field="1" count="1" selected="0">
            <x v="18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5"/>
          </reference>
          <reference field="6" count="1" selected="0">
            <x v="202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27"/>
          </reference>
        </references>
      </pivotArea>
    </format>
    <format dxfId="411">
      <pivotArea dataOnly="0" labelOnly="1" outline="0" fieldPosition="0">
        <references count="10">
          <reference field="1" count="1" selected="0">
            <x v="18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3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08"/>
          </reference>
        </references>
      </pivotArea>
    </format>
    <format dxfId="410">
      <pivotArea dataOnly="0" labelOnly="1" outline="0" fieldPosition="0">
        <references count="10">
          <reference field="1" count="1" selected="0">
            <x v="18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943"/>
          </reference>
        </references>
      </pivotArea>
    </format>
    <format dxfId="409">
      <pivotArea dataOnly="0" labelOnly="1" outline="0" fieldPosition="0">
        <references count="10">
          <reference field="1" count="1" selected="0">
            <x v="18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4"/>
          </reference>
          <reference field="5" count="1" selected="0">
            <x v="1"/>
          </reference>
          <reference field="6" count="1" selected="0">
            <x v="547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07"/>
          </reference>
        </references>
      </pivotArea>
    </format>
    <format dxfId="408">
      <pivotArea dataOnly="0" labelOnly="1" outline="0" fieldPosition="0">
        <references count="10">
          <reference field="1" count="1" selected="0">
            <x v="18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4"/>
          </reference>
          <reference field="6" count="1" selected="0">
            <x v="423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61"/>
          </reference>
        </references>
      </pivotArea>
    </format>
    <format dxfId="407">
      <pivotArea dataOnly="0" labelOnly="1" outline="0" fieldPosition="0">
        <references count="10">
          <reference field="1" count="1" selected="0">
            <x v="18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3"/>
          </reference>
        </references>
      </pivotArea>
    </format>
    <format dxfId="406">
      <pivotArea dataOnly="0" labelOnly="1" outline="0" fieldPosition="0">
        <references count="10">
          <reference field="1" count="1" selected="0">
            <x v="18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8"/>
          </reference>
          <reference field="6" count="1" selected="0">
            <x v="42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78"/>
          </reference>
        </references>
      </pivotArea>
    </format>
    <format dxfId="405">
      <pivotArea dataOnly="0" labelOnly="1" outline="0" fieldPosition="0">
        <references count="10">
          <reference field="1" count="1" selected="0">
            <x v="18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9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27"/>
          </reference>
        </references>
      </pivotArea>
    </format>
    <format dxfId="404">
      <pivotArea dataOnly="0" labelOnly="1" outline="0" fieldPosition="0">
        <references count="10">
          <reference field="1" count="1" selected="0">
            <x v="18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93"/>
          </reference>
        </references>
      </pivotArea>
    </format>
    <format dxfId="403">
      <pivotArea dataOnly="0" labelOnly="1" outline="0" fieldPosition="0">
        <references count="10">
          <reference field="1" count="1" selected="0">
            <x v="18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7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67"/>
          </reference>
        </references>
      </pivotArea>
    </format>
    <format dxfId="402">
      <pivotArea dataOnly="0" labelOnly="1" outline="0" fieldPosition="0">
        <references count="10">
          <reference field="1" count="1" selected="0">
            <x v="18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28"/>
          </reference>
        </references>
      </pivotArea>
    </format>
    <format dxfId="401">
      <pivotArea dataOnly="0" labelOnly="1" outline="0" fieldPosition="0">
        <references count="10">
          <reference field="1" count="1" selected="0">
            <x v="18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2"/>
          </reference>
        </references>
      </pivotArea>
    </format>
    <format dxfId="400">
      <pivotArea dataOnly="0" labelOnly="1" outline="0" fieldPosition="0">
        <references count="10">
          <reference field="1" count="1" selected="0">
            <x v="187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1"/>
          </reference>
          <reference field="6" count="1" selected="0">
            <x v="26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34"/>
          </reference>
        </references>
      </pivotArea>
    </format>
    <format dxfId="399">
      <pivotArea dataOnly="0" labelOnly="1" outline="0" fieldPosition="0">
        <references count="10">
          <reference field="1" count="1" selected="0">
            <x v="18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90"/>
          </reference>
        </references>
      </pivotArea>
    </format>
    <format dxfId="398">
      <pivotArea dataOnly="0" labelOnly="1" outline="0" fieldPosition="0">
        <references count="10">
          <reference field="1" count="1" selected="0">
            <x v="18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5"/>
          </reference>
          <reference field="6" count="1" selected="0">
            <x v="115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12"/>
          </reference>
        </references>
      </pivotArea>
    </format>
    <format dxfId="397">
      <pivotArea dataOnly="0" labelOnly="1" outline="0" fieldPosition="0">
        <references count="10">
          <reference field="1" count="1" selected="0">
            <x v="18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06"/>
          </reference>
        </references>
      </pivotArea>
    </format>
    <format dxfId="396">
      <pivotArea dataOnly="0" labelOnly="1" outline="0" fieldPosition="0">
        <references count="10">
          <reference field="1" count="1" selected="0">
            <x v="18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10"/>
          </reference>
          <reference field="6" count="1" selected="0">
            <x v="587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64"/>
          </reference>
        </references>
      </pivotArea>
    </format>
    <format dxfId="395">
      <pivotArea dataOnly="0" labelOnly="1" outline="0" fieldPosition="0">
        <references count="10">
          <reference field="1" count="1" selected="0">
            <x v="18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5"/>
          </reference>
          <reference field="6" count="1" selected="0">
            <x v="37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30"/>
          </reference>
        </references>
      </pivotArea>
    </format>
    <format dxfId="394">
      <pivotArea dataOnly="0" labelOnly="1" outline="0" fieldPosition="0">
        <references count="10">
          <reference field="1" count="1" selected="0">
            <x v="18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344"/>
          </reference>
        </references>
      </pivotArea>
    </format>
    <format dxfId="393">
      <pivotArea dataOnly="0" labelOnly="1" outline="0" fieldPosition="0">
        <references count="10">
          <reference field="1" count="1" selected="0">
            <x v="19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6"/>
          </reference>
          <reference field="6" count="1" selected="0">
            <x v="12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11"/>
          </reference>
        </references>
      </pivotArea>
    </format>
    <format dxfId="392">
      <pivotArea dataOnly="0" labelOnly="1" outline="0" fieldPosition="0">
        <references count="10">
          <reference field="1" count="1" selected="0">
            <x v="19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0"/>
          </reference>
          <reference field="6" count="1" selected="0">
            <x v="577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20"/>
          </reference>
        </references>
      </pivotArea>
    </format>
    <format dxfId="391">
      <pivotArea dataOnly="0" labelOnly="1" outline="0" fieldPosition="0">
        <references count="10">
          <reference field="1" count="1" selected="0">
            <x v="19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60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21"/>
          </reference>
        </references>
      </pivotArea>
    </format>
    <format dxfId="390">
      <pivotArea dataOnly="0" labelOnly="1" outline="0" fieldPosition="0">
        <references count="10">
          <reference field="1" count="1" selected="0">
            <x v="19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3"/>
          </reference>
          <reference field="6" count="1" selected="0">
            <x v="352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90"/>
          </reference>
        </references>
      </pivotArea>
    </format>
    <format dxfId="389">
      <pivotArea dataOnly="0" labelOnly="1" outline="0" fieldPosition="0">
        <references count="10">
          <reference field="1" count="1" selected="0">
            <x v="19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6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13"/>
          </reference>
        </references>
      </pivotArea>
    </format>
    <format dxfId="388">
      <pivotArea dataOnly="0" labelOnly="1" outline="0" fieldPosition="0">
        <references count="10">
          <reference field="1" count="1" selected="0">
            <x v="19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3"/>
          </reference>
          <reference field="6" count="1" selected="0">
            <x v="535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867"/>
          </reference>
        </references>
      </pivotArea>
    </format>
    <format dxfId="387">
      <pivotArea dataOnly="0" labelOnly="1" outline="0" fieldPosition="0">
        <references count="10">
          <reference field="1" count="1" selected="0">
            <x v="19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4"/>
          </reference>
          <reference field="6" count="1" selected="0">
            <x v="29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11"/>
          </reference>
        </references>
      </pivotArea>
    </format>
    <format dxfId="386">
      <pivotArea dataOnly="0" labelOnly="1" outline="0" fieldPosition="0">
        <references count="10">
          <reference field="1" count="1" selected="0">
            <x v="19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0"/>
          </reference>
          <reference field="5" count="1" selected="0">
            <x v="4"/>
          </reference>
          <reference field="6" count="1" selected="0">
            <x v="51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62"/>
          </reference>
        </references>
      </pivotArea>
    </format>
    <format dxfId="385">
      <pivotArea dataOnly="0" labelOnly="1" outline="0" fieldPosition="0">
        <references count="10">
          <reference field="1" count="1" selected="0">
            <x v="19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51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48"/>
          </reference>
        </references>
      </pivotArea>
    </format>
    <format dxfId="384">
      <pivotArea dataOnly="0" labelOnly="1" outline="0" fieldPosition="0">
        <references count="10">
          <reference field="1" count="1" selected="0">
            <x v="19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4"/>
          </reference>
          <reference field="6" count="1" selected="0">
            <x v="418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13"/>
          </reference>
        </references>
      </pivotArea>
    </format>
    <format dxfId="383">
      <pivotArea dataOnly="0" labelOnly="1" outline="0" fieldPosition="0">
        <references count="10">
          <reference field="1" count="1" selected="0">
            <x v="19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7"/>
          </reference>
          <reference field="6" count="1" selected="0">
            <x v="528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14"/>
          </reference>
        </references>
      </pivotArea>
    </format>
    <format dxfId="382">
      <pivotArea dataOnly="0" labelOnly="1" outline="0" fieldPosition="0">
        <references count="10">
          <reference field="1" count="1" selected="0">
            <x v="19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3"/>
          </reference>
          <reference field="6" count="1" selected="0">
            <x v="205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06"/>
          </reference>
        </references>
      </pivotArea>
    </format>
    <format dxfId="381">
      <pivotArea dataOnly="0" labelOnly="1" outline="0" fieldPosition="0">
        <references count="10">
          <reference field="1" count="1" selected="0">
            <x v="19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589"/>
          </reference>
        </references>
      </pivotArea>
    </format>
    <format dxfId="380">
      <pivotArea dataOnly="0" labelOnly="1" outline="0" fieldPosition="0">
        <references count="10">
          <reference field="1" count="1" selected="0">
            <x v="19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4"/>
          </reference>
          <reference field="5" count="1" selected="0">
            <x v="5"/>
          </reference>
          <reference field="6" count="1" selected="0">
            <x v="55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92"/>
          </reference>
        </references>
      </pivotArea>
    </format>
    <format dxfId="379">
      <pivotArea dataOnly="0" labelOnly="1" outline="0" fieldPosition="0">
        <references count="10">
          <reference field="1" count="1" selected="0">
            <x v="19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9"/>
          </reference>
          <reference field="6" count="1" selected="0">
            <x v="354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99"/>
          </reference>
        </references>
      </pivotArea>
    </format>
    <format dxfId="378">
      <pivotArea dataOnly="0" labelOnly="1" outline="0" fieldPosition="0">
        <references count="10">
          <reference field="1" count="1" selected="0">
            <x v="19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8"/>
          </reference>
          <reference field="6" count="1" selected="0">
            <x v="1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974"/>
          </reference>
        </references>
      </pivotArea>
    </format>
    <format dxfId="377">
      <pivotArea dataOnly="0" labelOnly="1" outline="0" fieldPosition="0">
        <references count="10">
          <reference field="1" count="1" selected="0">
            <x v="19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664"/>
          </reference>
        </references>
      </pivotArea>
    </format>
    <format dxfId="376">
      <pivotArea dataOnly="0" labelOnly="1" outline="0" fieldPosition="0">
        <references count="10">
          <reference field="1" count="1" selected="0">
            <x v="19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5"/>
          </reference>
          <reference field="6" count="1" selected="0">
            <x v="533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64"/>
          </reference>
        </references>
      </pivotArea>
    </format>
    <format dxfId="375">
      <pivotArea dataOnly="0" labelOnly="1" outline="0" fieldPosition="0">
        <references count="10">
          <reference field="1" count="1" selected="0">
            <x v="19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11"/>
          </reference>
        </references>
      </pivotArea>
    </format>
    <format dxfId="374">
      <pivotArea dataOnly="0" labelOnly="1" outline="0" fieldPosition="0">
        <references count="10">
          <reference field="1" count="1" selected="0">
            <x v="19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3"/>
          </reference>
          <reference field="6" count="1" selected="0">
            <x v="312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79"/>
          </reference>
        </references>
      </pivotArea>
    </format>
    <format dxfId="373">
      <pivotArea dataOnly="0" labelOnly="1" outline="0" fieldPosition="0">
        <references count="10">
          <reference field="1" count="1" selected="0">
            <x v="19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6"/>
          </reference>
          <reference field="6" count="1" selected="0">
            <x v="42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97"/>
          </reference>
        </references>
      </pivotArea>
    </format>
    <format dxfId="372">
      <pivotArea dataOnly="0" labelOnly="1" outline="0" fieldPosition="0">
        <references count="10">
          <reference field="1" count="1" selected="0">
            <x v="19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86"/>
          </reference>
        </references>
      </pivotArea>
    </format>
    <format dxfId="371">
      <pivotArea dataOnly="0" labelOnly="1" outline="0" fieldPosition="0">
        <references count="10">
          <reference field="1" count="1" selected="0">
            <x v="19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5"/>
          </reference>
          <reference field="6" count="1" selected="0">
            <x v="34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82"/>
          </reference>
        </references>
      </pivotArea>
    </format>
    <format dxfId="370">
      <pivotArea dataOnly="0" labelOnly="1" outline="0" fieldPosition="0">
        <references count="10">
          <reference field="1" count="1" selected="0">
            <x v="19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91"/>
          </reference>
        </references>
      </pivotArea>
    </format>
    <format dxfId="369">
      <pivotArea dataOnly="0" labelOnly="1" outline="0" fieldPosition="0">
        <references count="10">
          <reference field="1" count="1" selected="0">
            <x v="19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2"/>
          </reference>
          <reference field="6" count="1" selected="0">
            <x v="29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22"/>
          </reference>
        </references>
      </pivotArea>
    </format>
    <format dxfId="368">
      <pivotArea dataOnly="0" labelOnly="1" outline="0" fieldPosition="0">
        <references count="10">
          <reference field="1" count="1" selected="0">
            <x v="197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369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83"/>
          </reference>
        </references>
      </pivotArea>
    </format>
    <format dxfId="367">
      <pivotArea dataOnly="0" labelOnly="1" outline="0" fieldPosition="0">
        <references count="10">
          <reference field="1" count="1" selected="0">
            <x v="19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8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98"/>
          </reference>
        </references>
      </pivotArea>
    </format>
    <format dxfId="366">
      <pivotArea dataOnly="0" labelOnly="1" outline="0" fieldPosition="0">
        <references count="10">
          <reference field="1" count="1" selected="0">
            <x v="19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0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4"/>
          </reference>
        </references>
      </pivotArea>
    </format>
    <format dxfId="365">
      <pivotArea dataOnly="0" labelOnly="1" outline="0" fieldPosition="0">
        <references count="10">
          <reference field="1" count="1" selected="0">
            <x v="19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5"/>
          </reference>
          <reference field="6" count="1" selected="0">
            <x v="14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88"/>
          </reference>
        </references>
      </pivotArea>
    </format>
    <format dxfId="364">
      <pivotArea dataOnly="0" labelOnly="1" outline="0" fieldPosition="0">
        <references count="10">
          <reference field="1" count="1" selected="0">
            <x v="19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7"/>
          </reference>
          <reference field="6" count="1" selected="0">
            <x v="28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75"/>
          </reference>
        </references>
      </pivotArea>
    </format>
    <format dxfId="363">
      <pivotArea dataOnly="0" labelOnly="1" outline="0" fieldPosition="0">
        <references count="10">
          <reference field="1" count="1" selected="0">
            <x v="19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1"/>
          </reference>
          <reference field="6" count="1" selected="0">
            <x v="13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50"/>
          </reference>
        </references>
      </pivotArea>
    </format>
    <format dxfId="362">
      <pivotArea dataOnly="0" labelOnly="1" outline="0" fieldPosition="0">
        <references count="10">
          <reference field="1" count="1" selected="0">
            <x v="19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14"/>
          </reference>
        </references>
      </pivotArea>
    </format>
    <format dxfId="361">
      <pivotArea dataOnly="0" labelOnly="1" outline="0" fieldPosition="0">
        <references count="10">
          <reference field="1" count="1" selected="0">
            <x v="19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27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29"/>
          </reference>
        </references>
      </pivotArea>
    </format>
    <format dxfId="360">
      <pivotArea dataOnly="0" labelOnly="1" outline="0" fieldPosition="0">
        <references count="10">
          <reference field="1" count="1" selected="0">
            <x v="20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1"/>
          </reference>
          <reference field="6" count="1" selected="0">
            <x v="51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05"/>
          </reference>
        </references>
      </pivotArea>
    </format>
    <format dxfId="359">
      <pivotArea dataOnly="0" labelOnly="1" outline="0" fieldPosition="0">
        <references count="10">
          <reference field="1" count="1" selected="0">
            <x v="20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1"/>
          </reference>
          <reference field="6" count="1" selected="0">
            <x v="30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46"/>
          </reference>
        </references>
      </pivotArea>
    </format>
    <format dxfId="358">
      <pivotArea dataOnly="0" labelOnly="1" outline="0" fieldPosition="0">
        <references count="10">
          <reference field="1" count="1" selected="0">
            <x v="20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79"/>
          </reference>
        </references>
      </pivotArea>
    </format>
    <format dxfId="357">
      <pivotArea dataOnly="0" labelOnly="1" outline="0" fieldPosition="0">
        <references count="10">
          <reference field="1" count="1" selected="0">
            <x v="20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1"/>
          </reference>
          <reference field="6" count="1" selected="0">
            <x v="9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81"/>
          </reference>
        </references>
      </pivotArea>
    </format>
    <format dxfId="356">
      <pivotArea dataOnly="0" labelOnly="1" outline="0" fieldPosition="0">
        <references count="10">
          <reference field="1" count="1" selected="0">
            <x v="20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6"/>
          </reference>
          <reference field="6" count="1" selected="0">
            <x v="58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71"/>
          </reference>
        </references>
      </pivotArea>
    </format>
    <format dxfId="355">
      <pivotArea dataOnly="0" labelOnly="1" outline="0" fieldPosition="0">
        <references count="10">
          <reference field="1" count="1" selected="0">
            <x v="20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"/>
          </reference>
        </references>
      </pivotArea>
    </format>
    <format dxfId="354">
      <pivotArea dataOnly="0" labelOnly="1" outline="0" fieldPosition="0">
        <references count="10">
          <reference field="1" count="1" selected="0">
            <x v="20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3"/>
          </reference>
          <reference field="6" count="1" selected="0">
            <x v="53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27"/>
          </reference>
        </references>
      </pivotArea>
    </format>
    <format dxfId="353">
      <pivotArea dataOnly="0" labelOnly="1" outline="0" fieldPosition="0">
        <references count="10">
          <reference field="1" count="1" selected="0">
            <x v="20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10"/>
          </reference>
          <reference field="6" count="1" selected="0">
            <x v="546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00"/>
          </reference>
        </references>
      </pivotArea>
    </format>
    <format dxfId="352">
      <pivotArea dataOnly="0" labelOnly="1" outline="0" fieldPosition="0">
        <references count="10">
          <reference field="1" count="1" selected="0">
            <x v="20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311"/>
          </reference>
        </references>
      </pivotArea>
    </format>
    <format dxfId="351">
      <pivotArea dataOnly="0" labelOnly="1" outline="0" fieldPosition="0">
        <references count="10">
          <reference field="1" count="1" selected="0">
            <x v="20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7"/>
          </reference>
          <reference field="6" count="1" selected="0">
            <x v="12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09"/>
          </reference>
        </references>
      </pivotArea>
    </format>
    <format dxfId="350">
      <pivotArea dataOnly="0" labelOnly="1" outline="0" fieldPosition="0">
        <references count="10">
          <reference field="1" count="1" selected="0">
            <x v="20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39"/>
          </reference>
        </references>
      </pivotArea>
    </format>
    <format dxfId="349">
      <pivotArea dataOnly="0" labelOnly="1" outline="0" fieldPosition="0">
        <references count="10">
          <reference field="1" count="1" selected="0">
            <x v="20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4"/>
          </reference>
          <reference field="6" count="1" selected="0">
            <x v="602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72"/>
          </reference>
        </references>
      </pivotArea>
    </format>
    <format dxfId="348">
      <pivotArea dataOnly="0" labelOnly="1" outline="0" fieldPosition="0">
        <references count="10">
          <reference field="1" count="1" selected="0">
            <x v="20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84"/>
          </reference>
        </references>
      </pivotArea>
    </format>
    <format dxfId="347">
      <pivotArea dataOnly="0" labelOnly="1" outline="0" fieldPosition="0">
        <references count="10">
          <reference field="1" count="1" selected="0">
            <x v="20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6"/>
          </reference>
          <reference field="6" count="1" selected="0">
            <x v="2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82"/>
          </reference>
        </references>
      </pivotArea>
    </format>
    <format dxfId="346">
      <pivotArea dataOnly="0" labelOnly="1" outline="0" fieldPosition="0">
        <references count="10">
          <reference field="1" count="1" selected="0">
            <x v="20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7"/>
          </reference>
          <reference field="5" count="1" selected="0">
            <x v="0"/>
          </reference>
          <reference field="6" count="1" selected="0">
            <x v="88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181"/>
          </reference>
        </references>
      </pivotArea>
    </format>
    <format dxfId="345">
      <pivotArea dataOnly="0" labelOnly="1" outline="0" fieldPosition="0">
        <references count="10">
          <reference field="1" count="1" selected="0">
            <x v="20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2"/>
          </reference>
          <reference field="6" count="1" selected="0">
            <x v="196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91"/>
          </reference>
        </references>
      </pivotArea>
    </format>
    <format dxfId="344">
      <pivotArea dataOnly="0" labelOnly="1" outline="0" fieldPosition="0">
        <references count="10">
          <reference field="1" count="1" selected="0">
            <x v="20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1"/>
          </reference>
          <reference field="6" count="1" selected="0">
            <x v="50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83"/>
          </reference>
        </references>
      </pivotArea>
    </format>
    <format dxfId="343">
      <pivotArea dataOnly="0" labelOnly="1" outline="0" fieldPosition="0">
        <references count="10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5"/>
          </reference>
          <reference field="6" count="1" selected="0">
            <x v="46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03"/>
          </reference>
        </references>
      </pivotArea>
    </format>
    <format dxfId="342">
      <pivotArea dataOnly="0" labelOnly="1" outline="0" fieldPosition="0">
        <references count="10">
          <reference field="1" count="1" selected="0">
            <x v="20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06"/>
          </reference>
        </references>
      </pivotArea>
    </format>
    <format dxfId="341">
      <pivotArea dataOnly="0" labelOnly="1" outline="0" fieldPosition="0">
        <references count="10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1"/>
          </reference>
          <reference field="6" count="1" selected="0">
            <x v="3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79"/>
          </reference>
        </references>
      </pivotArea>
    </format>
    <format dxfId="340">
      <pivotArea dataOnly="0" labelOnly="1" outline="0" fieldPosition="0">
        <references count="10">
          <reference field="1" count="1" selected="0">
            <x v="20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4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53"/>
          </reference>
        </references>
      </pivotArea>
    </format>
    <format dxfId="339">
      <pivotArea dataOnly="0" labelOnly="1" outline="0" fieldPosition="0">
        <references count="10">
          <reference field="1" count="1" selected="0">
            <x v="207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6"/>
          </reference>
          <reference field="6" count="1" selected="0">
            <x v="31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97"/>
          </reference>
        </references>
      </pivotArea>
    </format>
    <format dxfId="338">
      <pivotArea dataOnly="0" labelOnly="1" outline="0" fieldPosition="0">
        <references count="10">
          <reference field="1" count="1" selected="0">
            <x v="20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8"/>
          </reference>
          <reference field="6" count="1" selected="0">
            <x v="14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8"/>
          </reference>
        </references>
      </pivotArea>
    </format>
    <format dxfId="337">
      <pivotArea dataOnly="0" labelOnly="1" outline="0" fieldPosition="0">
        <references count="10">
          <reference field="1" count="1" selected="0">
            <x v="20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76"/>
          </reference>
        </references>
      </pivotArea>
    </format>
    <format dxfId="336">
      <pivotArea dataOnly="0" labelOnly="1" outline="0" fieldPosition="0">
        <references count="10">
          <reference field="1" count="1" selected="0">
            <x v="20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2"/>
          </reference>
          <reference field="5" count="1" selected="0">
            <x v="8"/>
          </reference>
          <reference field="6" count="1" selected="0">
            <x v="31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73"/>
          </reference>
        </references>
      </pivotArea>
    </format>
    <format dxfId="335">
      <pivotArea dataOnly="0" labelOnly="1" outline="0" fieldPosition="0">
        <references count="10">
          <reference field="1" count="1" selected="0">
            <x v="20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7"/>
          </reference>
          <reference field="6" count="1" selected="0">
            <x v="252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79"/>
          </reference>
        </references>
      </pivotArea>
    </format>
    <format dxfId="334">
      <pivotArea dataOnly="0" labelOnly="1" outline="0" fieldPosition="0">
        <references count="10">
          <reference field="1" count="1" selected="0">
            <x v="20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9"/>
          </reference>
          <reference field="6" count="1" selected="0">
            <x v="192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122"/>
          </reference>
        </references>
      </pivotArea>
    </format>
    <format dxfId="333">
      <pivotArea dataOnly="0" labelOnly="1" outline="0" fieldPosition="0">
        <references count="10">
          <reference field="1" count="1" selected="0">
            <x v="20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1"/>
          </reference>
          <reference field="6" count="1" selected="0">
            <x v="2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05"/>
          </reference>
        </references>
      </pivotArea>
    </format>
    <format dxfId="332">
      <pivotArea dataOnly="0" labelOnly="1" outline="0" fieldPosition="0">
        <references count="10">
          <reference field="1" count="1" selected="0">
            <x v="21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44"/>
          </reference>
        </references>
      </pivotArea>
    </format>
    <format dxfId="331">
      <pivotArea dataOnly="0" labelOnly="1" outline="0" fieldPosition="0">
        <references count="10">
          <reference field="1" count="1" selected="0">
            <x v="21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31"/>
          </reference>
        </references>
      </pivotArea>
    </format>
    <format dxfId="330">
      <pivotArea dataOnly="0" labelOnly="1" outline="0" fieldPosition="0">
        <references count="10">
          <reference field="1" count="1" selected="0">
            <x v="21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10"/>
          </reference>
          <reference field="6" count="1" selected="0">
            <x v="54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666"/>
          </reference>
        </references>
      </pivotArea>
    </format>
    <format dxfId="329">
      <pivotArea dataOnly="0" labelOnly="1" outline="0" fieldPosition="0">
        <references count="10">
          <reference field="1" count="1" selected="0">
            <x v="21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82"/>
          </reference>
        </references>
      </pivotArea>
    </format>
    <format dxfId="328">
      <pivotArea dataOnly="0" labelOnly="1" outline="0" fieldPosition="0">
        <references count="10">
          <reference field="1" count="1" selected="0">
            <x v="21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3"/>
          </reference>
          <reference field="6" count="1" selected="0">
            <x v="511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41"/>
          </reference>
        </references>
      </pivotArea>
    </format>
    <format dxfId="327">
      <pivotArea dataOnly="0" labelOnly="1" outline="0" fieldPosition="0">
        <references count="10">
          <reference field="1" count="1" selected="0">
            <x v="21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8"/>
          </reference>
          <reference field="6" count="1" selected="0">
            <x v="305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05"/>
          </reference>
        </references>
      </pivotArea>
    </format>
    <format dxfId="326">
      <pivotArea dataOnly="0" labelOnly="1" outline="0" fieldPosition="0">
        <references count="10">
          <reference field="1" count="1" selected="0">
            <x v="21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3"/>
          </reference>
          <reference field="5" count="1" selected="0">
            <x v="8"/>
          </reference>
          <reference field="6" count="1" selected="0">
            <x v="49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1"/>
          </reference>
        </references>
      </pivotArea>
    </format>
    <format dxfId="325">
      <pivotArea dataOnly="0" labelOnly="1" outline="0" fieldPosition="0">
        <references count="10">
          <reference field="1" count="1" selected="0">
            <x v="21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0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88"/>
          </reference>
        </references>
      </pivotArea>
    </format>
    <format dxfId="324">
      <pivotArea dataOnly="0" labelOnly="1" outline="0" fieldPosition="0">
        <references count="10">
          <reference field="1" count="1" selected="0">
            <x v="21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8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847"/>
          </reference>
        </references>
      </pivotArea>
    </format>
    <format dxfId="323">
      <pivotArea dataOnly="0" labelOnly="1" outline="0" fieldPosition="0">
        <references count="10">
          <reference field="1" count="1" selected="0">
            <x v="21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57"/>
          </reference>
        </references>
      </pivotArea>
    </format>
    <format dxfId="322">
      <pivotArea dataOnly="0" labelOnly="1" outline="0" fieldPosition="0">
        <references count="10">
          <reference field="1" count="1" selected="0">
            <x v="21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8"/>
          </reference>
          <reference field="5" count="1" selected="0">
            <x v="7"/>
          </reference>
          <reference field="6" count="1" selected="0">
            <x v="438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934"/>
          </reference>
        </references>
      </pivotArea>
    </format>
    <format dxfId="321">
      <pivotArea dataOnly="0" labelOnly="1" outline="0" fieldPosition="0">
        <references count="10">
          <reference field="1" count="1" selected="0">
            <x v="21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9"/>
          </reference>
          <reference field="5" count="1" selected="0">
            <x v="0"/>
          </reference>
          <reference field="6" count="1" selected="0">
            <x v="22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52"/>
          </reference>
        </references>
      </pivotArea>
    </format>
    <format dxfId="320">
      <pivotArea dataOnly="0" labelOnly="1" outline="0" fieldPosition="0">
        <references count="10">
          <reference field="1" count="1" selected="0">
            <x v="21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5"/>
          </reference>
          <reference field="6" count="1" selected="0">
            <x v="36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49"/>
          </reference>
        </references>
      </pivotArea>
    </format>
    <format dxfId="319">
      <pivotArea dataOnly="0" labelOnly="1" outline="0" fieldPosition="0">
        <references count="10">
          <reference field="1" count="1" selected="0">
            <x v="21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1"/>
          </reference>
          <reference field="6" count="1" selected="0">
            <x v="476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838"/>
          </reference>
        </references>
      </pivotArea>
    </format>
    <format dxfId="318">
      <pivotArea dataOnly="0" labelOnly="1" outline="0" fieldPosition="0">
        <references count="10">
          <reference field="1" count="1" selected="0">
            <x v="21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9"/>
          </reference>
          <reference field="6" count="1" selected="0">
            <x v="16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253"/>
          </reference>
        </references>
      </pivotArea>
    </format>
    <format dxfId="317">
      <pivotArea dataOnly="0" labelOnly="1" outline="0" fieldPosition="0">
        <references count="10">
          <reference field="1" count="1" selected="0">
            <x v="21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6"/>
          </reference>
          <reference field="6" count="1" selected="0">
            <x v="628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91"/>
          </reference>
        </references>
      </pivotArea>
    </format>
    <format dxfId="316">
      <pivotArea dataOnly="0" labelOnly="1" outline="0" fieldPosition="0">
        <references count="10">
          <reference field="1" count="1" selected="0">
            <x v="21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351"/>
          </reference>
        </references>
      </pivotArea>
    </format>
    <format dxfId="315">
      <pivotArea dataOnly="0" labelOnly="1" outline="0" fieldPosition="0">
        <references count="10">
          <reference field="1" count="1" selected="0">
            <x v="21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61"/>
          </reference>
        </references>
      </pivotArea>
    </format>
    <format dxfId="314">
      <pivotArea dataOnly="0" labelOnly="1" outline="0" fieldPosition="0">
        <references count="10">
          <reference field="1" count="1" selected="0">
            <x v="21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6"/>
          </reference>
          <reference field="6" count="1" selected="0">
            <x v="46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17"/>
          </reference>
        </references>
      </pivotArea>
    </format>
    <format dxfId="313">
      <pivotArea dataOnly="0" labelOnly="1" outline="0" fieldPosition="0">
        <references count="10">
          <reference field="1" count="1" selected="0">
            <x v="21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10"/>
          </reference>
          <reference field="6" count="1" selected="0">
            <x v="36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71"/>
          </reference>
        </references>
      </pivotArea>
    </format>
    <format dxfId="312">
      <pivotArea dataOnly="0" labelOnly="1" outline="0" fieldPosition="0">
        <references count="10">
          <reference field="1" count="1" selected="0">
            <x v="21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43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38"/>
          </reference>
        </references>
      </pivotArea>
    </format>
    <format dxfId="311">
      <pivotArea dataOnly="0" labelOnly="1" outline="0" fieldPosition="0">
        <references count="10">
          <reference field="1" count="1" selected="0">
            <x v="21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09"/>
          </reference>
        </references>
      </pivotArea>
    </format>
    <format dxfId="310">
      <pivotArea dataOnly="0" labelOnly="1" outline="0" fieldPosition="0">
        <references count="10">
          <reference field="1" count="1" selected="0">
            <x v="216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2"/>
          </reference>
          <reference field="6" count="1" selected="0">
            <x v="309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599"/>
          </reference>
        </references>
      </pivotArea>
    </format>
    <format dxfId="309">
      <pivotArea dataOnly="0" labelOnly="1" outline="0" fieldPosition="0">
        <references count="10">
          <reference field="1" count="1" selected="0">
            <x v="216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9"/>
          </reference>
          <reference field="5" count="1" selected="0">
            <x v="8"/>
          </reference>
          <reference field="6" count="1" selected="0">
            <x v="6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91"/>
          </reference>
        </references>
      </pivotArea>
    </format>
    <format dxfId="308">
      <pivotArea dataOnly="0" labelOnly="1" outline="0" fieldPosition="0">
        <references count="10">
          <reference field="1" count="1" selected="0">
            <x v="217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10"/>
          </reference>
          <reference field="6" count="1" selected="0">
            <x v="38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09"/>
          </reference>
        </references>
      </pivotArea>
    </format>
    <format dxfId="307">
      <pivotArea dataOnly="0" labelOnly="1" outline="0" fieldPosition="0">
        <references count="10">
          <reference field="1" count="1" selected="0">
            <x v="21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55"/>
          </reference>
        </references>
      </pivotArea>
    </format>
    <format dxfId="306">
      <pivotArea dataOnly="0" labelOnly="1" outline="0" fieldPosition="0">
        <references count="10">
          <reference field="1" count="1" selected="0">
            <x v="21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6"/>
          </reference>
          <reference field="6" count="1" selected="0">
            <x v="61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19"/>
          </reference>
        </references>
      </pivotArea>
    </format>
    <format dxfId="305">
      <pivotArea dataOnly="0" labelOnly="1" outline="0" fieldPosition="0">
        <references count="10">
          <reference field="1" count="1" selected="0">
            <x v="21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3"/>
          </reference>
          <reference field="6" count="1" selected="0">
            <x v="105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98"/>
          </reference>
        </references>
      </pivotArea>
    </format>
    <format dxfId="304">
      <pivotArea dataOnly="0" labelOnly="1" outline="0" fieldPosition="0">
        <references count="10">
          <reference field="1" count="1" selected="0">
            <x v="217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10"/>
          </reference>
          <reference field="6" count="1" selected="0">
            <x v="44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33"/>
          </reference>
        </references>
      </pivotArea>
    </format>
    <format dxfId="303">
      <pivotArea dataOnly="0" labelOnly="1" outline="0" fieldPosition="0">
        <references count="10">
          <reference field="1" count="1" selected="0">
            <x v="217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4"/>
          </reference>
          <reference field="6" count="1" selected="0">
            <x v="46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63"/>
          </reference>
        </references>
      </pivotArea>
    </format>
    <format dxfId="302">
      <pivotArea dataOnly="0" labelOnly="1" outline="0" fieldPosition="0">
        <references count="10">
          <reference field="1" count="1" selected="0">
            <x v="217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26"/>
          </reference>
        </references>
      </pivotArea>
    </format>
    <format dxfId="301">
      <pivotArea dataOnly="0" labelOnly="1" outline="0" fieldPosition="0">
        <references count="10">
          <reference field="1" count="1" selected="0">
            <x v="21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3"/>
          </reference>
          <reference field="6" count="1" selected="0">
            <x v="342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42"/>
          </reference>
        </references>
      </pivotArea>
    </format>
    <format dxfId="300">
      <pivotArea dataOnly="0" labelOnly="1" outline="0" fieldPosition="0">
        <references count="10">
          <reference field="1" count="1" selected="0">
            <x v="21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9"/>
          </reference>
          <reference field="5" count="1" selected="0">
            <x v="5"/>
          </reference>
          <reference field="6" count="1" selected="0">
            <x v="23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00"/>
          </reference>
        </references>
      </pivotArea>
    </format>
    <format dxfId="299">
      <pivotArea dataOnly="0" labelOnly="1" outline="0" fieldPosition="0">
        <references count="10">
          <reference field="1" count="1" selected="0">
            <x v="21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93"/>
          </reference>
        </references>
      </pivotArea>
    </format>
    <format dxfId="298">
      <pivotArea dataOnly="0" labelOnly="1" outline="0" fieldPosition="0">
        <references count="10">
          <reference field="1" count="1" selected="0">
            <x v="21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44"/>
          </reference>
        </references>
      </pivotArea>
    </format>
    <format dxfId="297">
      <pivotArea dataOnly="0" labelOnly="1" outline="0" fieldPosition="0">
        <references count="10">
          <reference field="1" count="1" selected="0">
            <x v="21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4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326"/>
          </reference>
        </references>
      </pivotArea>
    </format>
    <format dxfId="296">
      <pivotArea dataOnly="0" labelOnly="1" outline="0" fieldPosition="0">
        <references count="10">
          <reference field="1" count="1" selected="0">
            <x v="21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9"/>
          </reference>
          <reference field="6" count="1" selected="0">
            <x v="541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38"/>
          </reference>
        </references>
      </pivotArea>
    </format>
    <format dxfId="295">
      <pivotArea dataOnly="0" labelOnly="1" outline="0" fieldPosition="0">
        <references count="10">
          <reference field="1" count="1" selected="0">
            <x v="21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234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46"/>
          </reference>
        </references>
      </pivotArea>
    </format>
    <format dxfId="294">
      <pivotArea dataOnly="0" labelOnly="1" outline="0" fieldPosition="0">
        <references count="10">
          <reference field="1" count="1" selected="0">
            <x v="21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6"/>
          </reference>
          <reference field="5" count="1" selected="0">
            <x v="1"/>
          </reference>
          <reference field="6" count="1" selected="0">
            <x v="46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90"/>
          </reference>
        </references>
      </pivotArea>
    </format>
    <format dxfId="293">
      <pivotArea dataOnly="0" labelOnly="1" outline="0" fieldPosition="0">
        <references count="10">
          <reference field="1" count="1" selected="0">
            <x v="21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6"/>
          </reference>
        </references>
      </pivotArea>
    </format>
    <format dxfId="292">
      <pivotArea dataOnly="0" labelOnly="1" outline="0" fieldPosition="0">
        <references count="10">
          <reference field="1" count="1" selected="0">
            <x v="21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9"/>
          </reference>
          <reference field="6" count="1" selected="0">
            <x v="33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85"/>
          </reference>
        </references>
      </pivotArea>
    </format>
    <format dxfId="291">
      <pivotArea dataOnly="0" labelOnly="1" outline="0" fieldPosition="0">
        <references count="10">
          <reference field="1" count="1" selected="0">
            <x v="22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13"/>
          </reference>
        </references>
      </pivotArea>
    </format>
    <format dxfId="290">
      <pivotArea dataOnly="0" labelOnly="1" outline="0" fieldPosition="0">
        <references count="10">
          <reference field="1" count="1" selected="0">
            <x v="22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8"/>
          </reference>
          <reference field="6" count="1" selected="0">
            <x v="51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68"/>
          </reference>
        </references>
      </pivotArea>
    </format>
    <format dxfId="289">
      <pivotArea dataOnly="0" labelOnly="1" outline="0" fieldPosition="0">
        <references count="10">
          <reference field="1" count="1" selected="0">
            <x v="22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6"/>
          </reference>
          <reference field="6" count="1" selected="0">
            <x v="31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9"/>
          </reference>
        </references>
      </pivotArea>
    </format>
    <format dxfId="288">
      <pivotArea dataOnly="0" labelOnly="1" outline="0" fieldPosition="0">
        <references count="10">
          <reference field="1" count="1" selected="0">
            <x v="22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573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41"/>
          </reference>
        </references>
      </pivotArea>
    </format>
    <format dxfId="287">
      <pivotArea dataOnly="0" labelOnly="1" outline="0" fieldPosition="0">
        <references count="10">
          <reference field="1" count="1" selected="0">
            <x v="22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7"/>
          </reference>
          <reference field="6" count="1" selected="0">
            <x v="165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18"/>
          </reference>
        </references>
      </pivotArea>
    </format>
    <format dxfId="286">
      <pivotArea dataOnly="0" labelOnly="1" outline="0" fieldPosition="0">
        <references count="10">
          <reference field="1" count="1" selected="0">
            <x v="22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7"/>
          </reference>
          <reference field="6" count="1" selected="0">
            <x v="28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16"/>
          </reference>
        </references>
      </pivotArea>
    </format>
    <format dxfId="285">
      <pivotArea dataOnly="0" labelOnly="1" outline="0" fieldPosition="0">
        <references count="10">
          <reference field="1" count="1" selected="0">
            <x v="22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1"/>
          </reference>
          <reference field="5" count="1" selected="0">
            <x v="8"/>
          </reference>
          <reference field="6" count="1" selected="0">
            <x v="12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21"/>
          </reference>
        </references>
      </pivotArea>
    </format>
    <format dxfId="284">
      <pivotArea dataOnly="0" labelOnly="1" outline="0" fieldPosition="0">
        <references count="10">
          <reference field="1" count="1" selected="0">
            <x v="22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656"/>
          </reference>
        </references>
      </pivotArea>
    </format>
    <format dxfId="283">
      <pivotArea dataOnly="0" labelOnly="1" outline="0" fieldPosition="0">
        <references count="10">
          <reference field="1" count="1" selected="0">
            <x v="22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7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36"/>
          </reference>
        </references>
      </pivotArea>
    </format>
    <format dxfId="282">
      <pivotArea dataOnly="0" labelOnly="1" outline="0" fieldPosition="0">
        <references count="10">
          <reference field="1" count="1" selected="0">
            <x v="22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3"/>
          </reference>
          <reference field="5" count="1" selected="0">
            <x v="6"/>
          </reference>
          <reference field="6" count="1" selected="0">
            <x v="37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49"/>
          </reference>
        </references>
      </pivotArea>
    </format>
    <format dxfId="281">
      <pivotArea dataOnly="0" labelOnly="1" outline="0" fieldPosition="0">
        <references count="10">
          <reference field="1" count="1" selected="0">
            <x v="22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3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37"/>
          </reference>
        </references>
      </pivotArea>
    </format>
    <format dxfId="280">
      <pivotArea dataOnly="0" labelOnly="1" outline="0" fieldPosition="0">
        <references count="10">
          <reference field="1" count="1" selected="0">
            <x v="22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06"/>
          </reference>
        </references>
      </pivotArea>
    </format>
    <format dxfId="279">
      <pivotArea dataOnly="0" labelOnly="1" outline="0" fieldPosition="0">
        <references count="10">
          <reference field="1" count="1" selected="0">
            <x v="226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37"/>
          </reference>
        </references>
      </pivotArea>
    </format>
    <format dxfId="278">
      <pivotArea dataOnly="0" labelOnly="1" outline="0" fieldPosition="0">
        <references count="10">
          <reference field="1" count="1" selected="0">
            <x v="22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3"/>
          </reference>
          <reference field="6" count="1" selected="0">
            <x v="13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82"/>
          </reference>
        </references>
      </pivotArea>
    </format>
    <format dxfId="277">
      <pivotArea dataOnly="0" labelOnly="1" outline="0" fieldPosition="0">
        <references count="10">
          <reference field="1" count="1" selected="0">
            <x v="226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0"/>
          </reference>
          <reference field="6" count="1" selected="0">
            <x v="20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04"/>
          </reference>
        </references>
      </pivotArea>
    </format>
    <format dxfId="276">
      <pivotArea dataOnly="0" labelOnly="1" outline="0" fieldPosition="0">
        <references count="10">
          <reference field="1" count="1" selected="0">
            <x v="226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0"/>
          </reference>
          <reference field="5" count="1" selected="0">
            <x v="8"/>
          </reference>
          <reference field="6" count="1" selected="0">
            <x v="28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88"/>
          </reference>
        </references>
      </pivotArea>
    </format>
    <format dxfId="275">
      <pivotArea dataOnly="0" labelOnly="1" outline="0" fieldPosition="0">
        <references count="10">
          <reference field="1" count="1" selected="0">
            <x v="22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91"/>
          </reference>
        </references>
      </pivotArea>
    </format>
    <format dxfId="274">
      <pivotArea dataOnly="0" labelOnly="1" outline="0" fieldPosition="0">
        <references count="10">
          <reference field="1" count="1" selected="0">
            <x v="22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7"/>
          </reference>
          <reference field="6" count="1" selected="0">
            <x v="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72"/>
          </reference>
        </references>
      </pivotArea>
    </format>
    <format dxfId="273">
      <pivotArea dataOnly="0" labelOnly="1" outline="0" fieldPosition="0">
        <references count="10">
          <reference field="1" count="1" selected="0">
            <x v="227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3"/>
          </reference>
          <reference field="6" count="1" selected="0">
            <x v="33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69"/>
          </reference>
        </references>
      </pivotArea>
    </format>
    <format dxfId="272">
      <pivotArea dataOnly="0" labelOnly="1" outline="0" fieldPosition="0">
        <references count="10">
          <reference field="1" count="1" selected="0">
            <x v="22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39"/>
          </reference>
        </references>
      </pivotArea>
    </format>
    <format dxfId="271">
      <pivotArea dataOnly="0" labelOnly="1" outline="0" fieldPosition="0">
        <references count="10">
          <reference field="1" count="1" selected="0">
            <x v="22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40"/>
          </reference>
        </references>
      </pivotArea>
    </format>
    <format dxfId="270">
      <pivotArea dataOnly="0" labelOnly="1" outline="0" fieldPosition="0">
        <references count="10">
          <reference field="1" count="1" selected="0">
            <x v="22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8"/>
          </reference>
          <reference field="6" count="1" selected="0">
            <x v="16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74"/>
          </reference>
        </references>
      </pivotArea>
    </format>
    <format dxfId="269">
      <pivotArea dataOnly="0" labelOnly="1" outline="0" fieldPosition="0">
        <references count="10">
          <reference field="1" count="1" selected="0">
            <x v="22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72"/>
          </reference>
        </references>
      </pivotArea>
    </format>
    <format dxfId="268">
      <pivotArea dataOnly="0" labelOnly="1" outline="0" fieldPosition="0">
        <references count="10">
          <reference field="1" count="1" selected="0">
            <x v="22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5"/>
          </reference>
          <reference field="6" count="1" selected="0">
            <x v="82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49"/>
          </reference>
        </references>
      </pivotArea>
    </format>
    <format dxfId="267">
      <pivotArea dataOnly="0" labelOnly="1" outline="0" fieldPosition="0">
        <references count="10">
          <reference field="1" count="1" selected="0">
            <x v="23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2"/>
          </reference>
          <reference field="6" count="1" selected="0">
            <x v="23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25"/>
          </reference>
        </references>
      </pivotArea>
    </format>
    <format dxfId="266">
      <pivotArea dataOnly="0" labelOnly="1" outline="0" fieldPosition="0">
        <references count="10">
          <reference field="1" count="1" selected="0">
            <x v="23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79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59"/>
          </reference>
        </references>
      </pivotArea>
    </format>
    <format dxfId="265">
      <pivotArea dataOnly="0" labelOnly="1" outline="0" fieldPosition="0">
        <references count="10">
          <reference field="1" count="1" selected="0">
            <x v="23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10"/>
          </reference>
          <reference field="6" count="1" selected="0">
            <x v="284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70"/>
          </reference>
        </references>
      </pivotArea>
    </format>
    <format dxfId="264">
      <pivotArea dataOnly="0" labelOnly="1" outline="0" fieldPosition="0">
        <references count="10">
          <reference field="1" count="1" selected="0">
            <x v="23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63"/>
          </reference>
        </references>
      </pivotArea>
    </format>
    <format dxfId="263">
      <pivotArea dataOnly="0" labelOnly="1" outline="0" fieldPosition="0">
        <references count="10">
          <reference field="1" count="1" selected="0">
            <x v="23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85"/>
          </reference>
        </references>
      </pivotArea>
    </format>
    <format dxfId="262">
      <pivotArea dataOnly="0" labelOnly="1" outline="0" fieldPosition="0">
        <references count="10">
          <reference field="1" count="1" selected="0">
            <x v="23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6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49"/>
          </reference>
        </references>
      </pivotArea>
    </format>
    <format dxfId="261">
      <pivotArea dataOnly="0" labelOnly="1" outline="0" fieldPosition="0">
        <references count="10">
          <reference field="1" count="1" selected="0">
            <x v="23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4"/>
          </reference>
          <reference field="6" count="1" selected="0">
            <x v="626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03"/>
          </reference>
        </references>
      </pivotArea>
    </format>
    <format dxfId="260">
      <pivotArea dataOnly="0" labelOnly="1" outline="0" fieldPosition="0">
        <references count="10">
          <reference field="1" count="1" selected="0">
            <x v="23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246"/>
          </reference>
        </references>
      </pivotArea>
    </format>
    <format dxfId="259">
      <pivotArea dataOnly="0" labelOnly="1" outline="0" fieldPosition="0">
        <references count="10">
          <reference field="1" count="1" selected="0">
            <x v="23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902"/>
          </reference>
        </references>
      </pivotArea>
    </format>
    <format dxfId="258">
      <pivotArea dataOnly="0" labelOnly="1" outline="0" fieldPosition="0">
        <references count="10">
          <reference field="1" count="1" selected="0">
            <x v="23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8"/>
          </reference>
          <reference field="6" count="1" selected="0">
            <x v="43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"/>
          </reference>
        </references>
      </pivotArea>
    </format>
    <format dxfId="257">
      <pivotArea dataOnly="0" labelOnly="1" outline="0" fieldPosition="0">
        <references count="10">
          <reference field="1" count="1" selected="0">
            <x v="23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30"/>
          </reference>
        </references>
      </pivotArea>
    </format>
    <format dxfId="256">
      <pivotArea dataOnly="0" labelOnly="1" outline="0" fieldPosition="0">
        <references count="10">
          <reference field="1" count="1" selected="0">
            <x v="23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24"/>
          </reference>
        </references>
      </pivotArea>
    </format>
    <format dxfId="255">
      <pivotArea dataOnly="0" labelOnly="1" outline="0" fieldPosition="0">
        <references count="10">
          <reference field="1" count="1" selected="0">
            <x v="23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06"/>
          </reference>
        </references>
      </pivotArea>
    </format>
    <format dxfId="254">
      <pivotArea dataOnly="0" labelOnly="1" outline="0" fieldPosition="0">
        <references count="10">
          <reference field="1" count="1" selected="0">
            <x v="23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26"/>
          </reference>
        </references>
      </pivotArea>
    </format>
    <format dxfId="253">
      <pivotArea dataOnly="0" labelOnly="1" outline="0" fieldPosition="0">
        <references count="10">
          <reference field="1" count="1" selected="0">
            <x v="23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39"/>
          </reference>
        </references>
      </pivotArea>
    </format>
    <format dxfId="252">
      <pivotArea dataOnly="0" labelOnly="1" outline="0" fieldPosition="0">
        <references count="10">
          <reference field="1" count="1" selected="0">
            <x v="23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9"/>
          </reference>
          <reference field="5" count="1" selected="0">
            <x v="9"/>
          </reference>
          <reference field="6" count="1" selected="0">
            <x v="142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38"/>
          </reference>
        </references>
      </pivotArea>
    </format>
    <format dxfId="251">
      <pivotArea dataOnly="0" labelOnly="1" outline="0" fieldPosition="0">
        <references count="10">
          <reference field="1" count="1" selected="0">
            <x v="23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9"/>
          </reference>
          <reference field="5" count="1" selected="0">
            <x v="4"/>
          </reference>
          <reference field="6" count="1" selected="0">
            <x v="447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85"/>
          </reference>
        </references>
      </pivotArea>
    </format>
    <format dxfId="250">
      <pivotArea dataOnly="0" labelOnly="1" outline="0" fieldPosition="0">
        <references count="10">
          <reference field="1" count="1" selected="0">
            <x v="23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10"/>
          </reference>
          <reference field="6" count="1" selected="0">
            <x v="53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70"/>
          </reference>
        </references>
      </pivotArea>
    </format>
    <format dxfId="249">
      <pivotArea dataOnly="0" labelOnly="1" outline="0" fieldPosition="0">
        <references count="10">
          <reference field="1" count="1" selected="0">
            <x v="23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0"/>
          </reference>
          <reference field="6" count="1" selected="0">
            <x v="7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42"/>
          </reference>
        </references>
      </pivotArea>
    </format>
    <format dxfId="248">
      <pivotArea dataOnly="0" labelOnly="1" outline="0" fieldPosition="0">
        <references count="10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72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817"/>
          </reference>
        </references>
      </pivotArea>
    </format>
    <format dxfId="247">
      <pivotArea dataOnly="0" labelOnly="1" outline="0" fieldPosition="0">
        <references count="10">
          <reference field="1" count="1" selected="0">
            <x v="23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8"/>
          </reference>
          <reference field="6" count="1" selected="0">
            <x v="19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355"/>
          </reference>
        </references>
      </pivotArea>
    </format>
    <format dxfId="246">
      <pivotArea dataOnly="0" labelOnly="1" outline="0" fieldPosition="0">
        <references count="10">
          <reference field="1" count="1" selected="0">
            <x v="23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6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690"/>
          </reference>
        </references>
      </pivotArea>
    </format>
    <format dxfId="245">
      <pivotArea dataOnly="0" labelOnly="1" outline="0" fieldPosition="0">
        <references count="10">
          <reference field="1" count="1" selected="0">
            <x v="236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1"/>
          </reference>
          <reference field="5" count="1" selected="0">
            <x v="8"/>
          </reference>
          <reference field="6" count="1" selected="0">
            <x v="58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59"/>
          </reference>
        </references>
      </pivotArea>
    </format>
    <format dxfId="244">
      <pivotArea dataOnly="0" labelOnly="1" outline="0" fieldPosition="0">
        <references count="10">
          <reference field="1" count="1" selected="0">
            <x v="23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0"/>
          </reference>
          <reference field="6" count="1" selected="0">
            <x v="14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86"/>
          </reference>
        </references>
      </pivotArea>
    </format>
    <format dxfId="243">
      <pivotArea dataOnly="0" labelOnly="1" outline="0" fieldPosition="0">
        <references count="10">
          <reference field="1" count="1" selected="0">
            <x v="23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3"/>
          </reference>
          <reference field="6" count="1" selected="0">
            <x v="18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05"/>
          </reference>
        </references>
      </pivotArea>
    </format>
    <format dxfId="242">
      <pivotArea dataOnly="0" labelOnly="1" outline="0" fieldPosition="0">
        <references count="10">
          <reference field="1" count="1" selected="0">
            <x v="23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2"/>
          </reference>
          <reference field="5" count="1" selected="0">
            <x v="5"/>
          </reference>
          <reference field="6" count="1" selected="0">
            <x v="24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13"/>
          </reference>
        </references>
      </pivotArea>
    </format>
    <format dxfId="241">
      <pivotArea dataOnly="0" labelOnly="1" outline="0" fieldPosition="0">
        <references count="10">
          <reference field="1" count="1" selected="0">
            <x v="23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7"/>
          </reference>
          <reference field="5" count="1" selected="0">
            <x v="4"/>
          </reference>
          <reference field="6" count="1" selected="0">
            <x v="395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327"/>
          </reference>
        </references>
      </pivotArea>
    </format>
    <format dxfId="240">
      <pivotArea dataOnly="0" labelOnly="1" outline="0" fieldPosition="0">
        <references count="10">
          <reference field="1" count="1" selected="0">
            <x v="23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45"/>
          </reference>
        </references>
      </pivotArea>
    </format>
    <format dxfId="239">
      <pivotArea dataOnly="0" labelOnly="1" outline="0" fieldPosition="0">
        <references count="10">
          <reference field="1" count="1" selected="0">
            <x v="23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896"/>
          </reference>
        </references>
      </pivotArea>
    </format>
    <format dxfId="238">
      <pivotArea dataOnly="0" labelOnly="1" outline="0" fieldPosition="0">
        <references count="10">
          <reference field="1" count="1" selected="0">
            <x v="23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50"/>
          </reference>
        </references>
      </pivotArea>
    </format>
    <format dxfId="237">
      <pivotArea dataOnly="0" labelOnly="1" outline="0" fieldPosition="0">
        <references count="10">
          <reference field="1" count="1" selected="0">
            <x v="23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69"/>
          </reference>
        </references>
      </pivotArea>
    </format>
    <format dxfId="236">
      <pivotArea dataOnly="0" labelOnly="1" outline="0" fieldPosition="0">
        <references count="10">
          <reference field="1" count="1" selected="0">
            <x v="23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1"/>
          </reference>
          <reference field="5" count="1" selected="0">
            <x v="6"/>
          </reference>
          <reference field="6" count="1" selected="0">
            <x v="10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637"/>
          </reference>
        </references>
      </pivotArea>
    </format>
    <format dxfId="235">
      <pivotArea dataOnly="0" labelOnly="1" outline="0" fieldPosition="0">
        <references count="10">
          <reference field="1" count="1" selected="0">
            <x v="24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8"/>
          </reference>
          <reference field="6" count="1" selected="0">
            <x v="632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"/>
          </reference>
        </references>
      </pivotArea>
    </format>
    <format dxfId="234">
      <pivotArea dataOnly="0" labelOnly="1" outline="0" fieldPosition="0">
        <references count="10">
          <reference field="1" count="1" selected="0">
            <x v="24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83"/>
          </reference>
        </references>
      </pivotArea>
    </format>
    <format dxfId="233">
      <pivotArea dataOnly="0" labelOnly="1" outline="0" fieldPosition="0">
        <references count="10">
          <reference field="1" count="1" selected="0">
            <x v="24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818"/>
          </reference>
        </references>
      </pivotArea>
    </format>
    <format dxfId="232">
      <pivotArea dataOnly="0" labelOnly="1" outline="0" fieldPosition="0">
        <references count="10">
          <reference field="1" count="1" selected="0">
            <x v="24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8"/>
          </reference>
          <reference field="6" count="1" selected="0">
            <x v="349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25"/>
          </reference>
        </references>
      </pivotArea>
    </format>
    <format dxfId="231">
      <pivotArea dataOnly="0" labelOnly="1" outline="0" fieldPosition="0">
        <references count="10">
          <reference field="1" count="1" selected="0">
            <x v="24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52"/>
          </reference>
        </references>
      </pivotArea>
    </format>
    <format dxfId="230">
      <pivotArea dataOnly="0" labelOnly="1" outline="0" fieldPosition="0">
        <references count="10">
          <reference field="1" count="1" selected="0">
            <x v="24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2"/>
          </reference>
          <reference field="6" count="1" selected="0">
            <x v="55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3"/>
          </reference>
        </references>
      </pivotArea>
    </format>
    <format dxfId="229">
      <pivotArea dataOnly="0" labelOnly="1" outline="0" fieldPosition="0">
        <references count="10">
          <reference field="1" count="1" selected="0">
            <x v="24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44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11"/>
          </reference>
        </references>
      </pivotArea>
    </format>
    <format dxfId="228">
      <pivotArea dataOnly="0" labelOnly="1" outline="0" fieldPosition="0">
        <references count="10">
          <reference field="1" count="1" selected="0">
            <x v="24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94"/>
          </reference>
        </references>
      </pivotArea>
    </format>
    <format dxfId="227">
      <pivotArea dataOnly="0" labelOnly="1" outline="0" fieldPosition="0">
        <references count="10">
          <reference field="1" count="1" selected="0">
            <x v="24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1"/>
          </reference>
          <reference field="6" count="1" selected="0">
            <x v="19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46"/>
          </reference>
        </references>
      </pivotArea>
    </format>
    <format dxfId="226">
      <pivotArea dataOnly="0" labelOnly="1" outline="0" fieldPosition="0">
        <references count="10">
          <reference field="1" count="1" selected="0">
            <x v="24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1"/>
          </reference>
        </references>
      </pivotArea>
    </format>
    <format dxfId="225">
      <pivotArea dataOnly="0" labelOnly="1" outline="0" fieldPosition="0">
        <references count="10">
          <reference field="1" count="1" selected="0">
            <x v="24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21"/>
          </reference>
        </references>
      </pivotArea>
    </format>
    <format dxfId="224">
      <pivotArea dataOnly="0" labelOnly="1" outline="0" fieldPosition="0">
        <references count="10">
          <reference field="1" count="1" selected="0">
            <x v="24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20"/>
          </reference>
        </references>
      </pivotArea>
    </format>
    <format dxfId="223">
      <pivotArea dataOnly="0" labelOnly="1" outline="0" fieldPosition="0">
        <references count="10">
          <reference field="1" count="1" selected="0">
            <x v="24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6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36"/>
          </reference>
        </references>
      </pivotArea>
    </format>
    <format dxfId="222">
      <pivotArea dataOnly="0" labelOnly="1" outline="0" fieldPosition="0">
        <references count="10">
          <reference field="1" count="1" selected="0">
            <x v="244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2"/>
          </reference>
          <reference field="5" count="1" selected="0">
            <x v="7"/>
          </reference>
          <reference field="6" count="1" selected="0">
            <x v="51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17"/>
          </reference>
        </references>
      </pivotArea>
    </format>
    <format dxfId="221">
      <pivotArea dataOnly="0" labelOnly="1" outline="0" fieldPosition="0">
        <references count="10">
          <reference field="1" count="1" selected="0">
            <x v="24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4"/>
          </reference>
          <reference field="6" count="1" selected="0">
            <x v="50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65"/>
          </reference>
        </references>
      </pivotArea>
    </format>
    <format dxfId="220">
      <pivotArea dataOnly="0" labelOnly="1" outline="0" fieldPosition="0">
        <references count="10">
          <reference field="1" count="1" selected="0">
            <x v="24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4"/>
          </reference>
          <reference field="6" count="1" selected="0">
            <x v="35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17"/>
          </reference>
        </references>
      </pivotArea>
    </format>
    <format dxfId="219">
      <pivotArea dataOnly="0" labelOnly="1" outline="0" fieldPosition="0">
        <references count="10">
          <reference field="1" count="1" selected="0">
            <x v="24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1"/>
          </reference>
          <reference field="6" count="1" selected="0">
            <x v="166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218">
      <pivotArea dataOnly="0" labelOnly="1" outline="0" fieldPosition="0">
        <references count="10">
          <reference field="1" count="1" selected="0">
            <x v="24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8"/>
          </reference>
          <reference field="5" count="1" selected="0">
            <x v="9"/>
          </reference>
          <reference field="6" count="1" selected="0">
            <x v="62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96"/>
          </reference>
        </references>
      </pivotArea>
    </format>
    <format dxfId="217">
      <pivotArea dataOnly="0" labelOnly="1" outline="0" fieldPosition="0">
        <references count="10">
          <reference field="1" count="1" selected="0">
            <x v="24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6"/>
          </reference>
          <reference field="6" count="1" selected="0">
            <x v="92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41"/>
          </reference>
        </references>
      </pivotArea>
    </format>
    <format dxfId="216">
      <pivotArea dataOnly="0" labelOnly="1" outline="0" fieldPosition="0">
        <references count="10">
          <reference field="1" count="1" selected="0">
            <x v="24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617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33"/>
          </reference>
        </references>
      </pivotArea>
    </format>
    <format dxfId="215">
      <pivotArea dataOnly="0" labelOnly="1" outline="0" fieldPosition="0">
        <references count="10">
          <reference field="1" count="1" selected="0">
            <x v="2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2"/>
          </reference>
          <reference field="6" count="1" selected="0">
            <x v="244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97"/>
          </reference>
        </references>
      </pivotArea>
    </format>
    <format dxfId="214">
      <pivotArea dataOnly="0" labelOnly="1" outline="0" fieldPosition="0">
        <references count="10">
          <reference field="1" count="1" selected="0">
            <x v="24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4"/>
          </reference>
          <reference field="6" count="1" selected="0">
            <x v="50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74"/>
          </reference>
        </references>
      </pivotArea>
    </format>
    <format dxfId="213">
      <pivotArea dataOnly="0" labelOnly="1" outline="0" fieldPosition="0">
        <references count="10">
          <reference field="1" count="1" selected="0">
            <x v="24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0"/>
          </reference>
          <reference field="5" count="1" selected="0">
            <x v="1"/>
          </reference>
          <reference field="6" count="1" selected="0">
            <x v="333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16"/>
          </reference>
        </references>
      </pivotArea>
    </format>
    <format dxfId="212">
      <pivotArea dataOnly="0" labelOnly="1" outline="0" fieldPosition="0">
        <references count="10">
          <reference field="1" count="1" selected="0">
            <x v="24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93"/>
          </reference>
        </references>
      </pivotArea>
    </format>
    <format dxfId="211">
      <pivotArea dataOnly="0" labelOnly="1" outline="0" fieldPosition="0">
        <references count="10">
          <reference field="1" count="1" selected="0">
            <x v="249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16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16"/>
          </reference>
        </references>
      </pivotArea>
    </format>
    <format dxfId="210">
      <pivotArea dataOnly="0" labelOnly="1" outline="0" fieldPosition="0">
        <references count="10">
          <reference field="1" count="1" selected="0">
            <x v="24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4"/>
          </reference>
          <reference field="6" count="1" selected="0">
            <x v="398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208"/>
          </reference>
        </references>
      </pivotArea>
    </format>
    <format dxfId="209">
      <pivotArea dataOnly="0" labelOnly="1" outline="0" fieldPosition="0">
        <references count="10">
          <reference field="1" count="1" selected="0">
            <x v="24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6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82"/>
          </reference>
        </references>
      </pivotArea>
    </format>
    <format dxfId="208">
      <pivotArea dataOnly="0" labelOnly="1" outline="0" fieldPosition="0">
        <references count="10">
          <reference field="1" count="1" selected="0">
            <x v="24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7"/>
          </reference>
          <reference field="6" count="1" selected="0">
            <x v="17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55"/>
          </reference>
        </references>
      </pivotArea>
    </format>
    <format dxfId="207">
      <pivotArea dataOnly="0" labelOnly="1" outline="0" fieldPosition="0">
        <references count="10">
          <reference field="1" count="1" selected="0">
            <x v="25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56"/>
          </reference>
        </references>
      </pivotArea>
    </format>
    <format dxfId="206">
      <pivotArea dataOnly="0" labelOnly="1" outline="0" fieldPosition="0">
        <references count="10">
          <reference field="1" count="1" selected="0">
            <x v="25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73"/>
          </reference>
        </references>
      </pivotArea>
    </format>
    <format dxfId="205">
      <pivotArea dataOnly="0" labelOnly="1" outline="0" fieldPosition="0">
        <references count="10">
          <reference field="1" count="1" selected="0">
            <x v="25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27"/>
          </reference>
        </references>
      </pivotArea>
    </format>
    <format dxfId="204">
      <pivotArea dataOnly="0" labelOnly="1" outline="0" fieldPosition="0">
        <references count="10">
          <reference field="1" count="1" selected="0">
            <x v="25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6"/>
          </reference>
          <reference field="6" count="1" selected="0">
            <x v="466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56"/>
          </reference>
        </references>
      </pivotArea>
    </format>
    <format dxfId="203">
      <pivotArea dataOnly="0" labelOnly="1" outline="0" fieldPosition="0">
        <references count="10">
          <reference field="1" count="1" selected="0">
            <x v="25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5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0"/>
          </reference>
        </references>
      </pivotArea>
    </format>
    <format dxfId="202">
      <pivotArea dataOnly="0" labelOnly="1" outline="0" fieldPosition="0">
        <references count="10">
          <reference field="1" count="1" selected="0">
            <x v="25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3"/>
          </reference>
          <reference field="6" count="1" selected="0">
            <x v="33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52"/>
          </reference>
        </references>
      </pivotArea>
    </format>
    <format dxfId="201">
      <pivotArea dataOnly="0" labelOnly="1" outline="0" fieldPosition="0">
        <references count="10">
          <reference field="1" count="1" selected="0">
            <x v="25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22"/>
          </reference>
        </references>
      </pivotArea>
    </format>
    <format dxfId="200">
      <pivotArea dataOnly="0" labelOnly="1" outline="0" fieldPosition="0">
        <references count="10">
          <reference field="1" count="1" selected="0">
            <x v="25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20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93"/>
          </reference>
        </references>
      </pivotArea>
    </format>
    <format dxfId="199">
      <pivotArea dataOnly="0" labelOnly="1" outline="0" fieldPosition="0">
        <references count="10">
          <reference field="1" count="1" selected="0">
            <x v="25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2"/>
          </reference>
          <reference field="6" count="1" selected="0">
            <x v="578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3"/>
          </reference>
        </references>
      </pivotArea>
    </format>
    <format dxfId="198">
      <pivotArea dataOnly="0" labelOnly="1" outline="0" fieldPosition="0">
        <references count="10">
          <reference field="1" count="1" selected="0">
            <x v="25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2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10"/>
          </reference>
        </references>
      </pivotArea>
    </format>
    <format dxfId="197">
      <pivotArea dataOnly="0" labelOnly="1" outline="0" fieldPosition="0">
        <references count="10">
          <reference field="1" count="1" selected="0">
            <x v="25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04"/>
          </reference>
        </references>
      </pivotArea>
    </format>
    <format dxfId="196">
      <pivotArea dataOnly="0" labelOnly="1" outline="0" fieldPosition="0">
        <references count="10">
          <reference field="1" count="1" selected="0">
            <x v="25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76"/>
          </reference>
        </references>
      </pivotArea>
    </format>
    <format dxfId="195">
      <pivotArea dataOnly="0" labelOnly="1" outline="0" fieldPosition="0">
        <references count="10">
          <reference field="1" count="1" selected="0">
            <x v="25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10"/>
          </reference>
          <reference field="6" count="1" selected="0">
            <x v="3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87"/>
          </reference>
        </references>
      </pivotArea>
    </format>
    <format dxfId="194">
      <pivotArea dataOnly="0" labelOnly="1" outline="0" fieldPosition="0">
        <references count="10">
          <reference field="1" count="1" selected="0">
            <x v="25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2"/>
          </reference>
          <reference field="6" count="1" selected="0">
            <x v="377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979"/>
          </reference>
        </references>
      </pivotArea>
    </format>
    <format dxfId="193">
      <pivotArea dataOnly="0" labelOnly="1" outline="0" fieldPosition="0">
        <references count="10">
          <reference field="1" count="1" selected="0">
            <x v="256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5"/>
          </reference>
          <reference field="6" count="1" selected="0">
            <x v="28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21"/>
          </reference>
        </references>
      </pivotArea>
    </format>
    <format dxfId="192">
      <pivotArea dataOnly="0" labelOnly="1" outline="0" fieldPosition="0">
        <references count="10">
          <reference field="1" count="1" selected="0">
            <x v="25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7"/>
          </reference>
          <reference field="6" count="1" selected="0">
            <x v="25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77"/>
          </reference>
        </references>
      </pivotArea>
    </format>
    <format dxfId="191">
      <pivotArea dataOnly="0" labelOnly="1" outline="0" fieldPosition="0">
        <references count="10">
          <reference field="1" count="1" selected="0">
            <x v="25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85"/>
          </reference>
        </references>
      </pivotArea>
    </format>
    <format dxfId="190">
      <pivotArea dataOnly="0" labelOnly="1" outline="0" fieldPosition="0">
        <references count="10">
          <reference field="1" count="1" selected="0">
            <x v="25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12"/>
          </reference>
        </references>
      </pivotArea>
    </format>
    <format dxfId="189">
      <pivotArea dataOnly="0" labelOnly="1" outline="0" fieldPosition="0">
        <references count="10">
          <reference field="1" count="1" selected="0">
            <x v="25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5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225"/>
          </reference>
        </references>
      </pivotArea>
    </format>
    <format dxfId="188">
      <pivotArea dataOnly="0" labelOnly="1" outline="0" fieldPosition="0">
        <references count="10">
          <reference field="1" count="1" selected="0">
            <x v="25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62"/>
          </reference>
        </references>
      </pivotArea>
    </format>
    <format dxfId="187">
      <pivotArea dataOnly="0" labelOnly="1" outline="0" fieldPosition="0">
        <references count="10">
          <reference field="1" count="1" selected="0">
            <x v="25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9"/>
          </reference>
          <reference field="6" count="1" selected="0">
            <x v="266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85"/>
          </reference>
        </references>
      </pivotArea>
    </format>
    <format dxfId="186">
      <pivotArea dataOnly="0" labelOnly="1" outline="0" fieldPosition="0">
        <references count="10">
          <reference field="1" count="1" selected="0">
            <x v="257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6"/>
          </reference>
          <reference field="6" count="1" selected="0">
            <x v="15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01"/>
          </reference>
        </references>
      </pivotArea>
    </format>
    <format dxfId="185">
      <pivotArea dataOnly="0" labelOnly="1" outline="0" fieldPosition="0">
        <references count="10">
          <reference field="1" count="1" selected="0">
            <x v="25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73"/>
          </reference>
        </references>
      </pivotArea>
    </format>
    <format dxfId="184">
      <pivotArea dataOnly="0" labelOnly="1" outline="0" fieldPosition="0">
        <references count="10">
          <reference field="1" count="1" selected="0">
            <x v="25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2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84"/>
          </reference>
        </references>
      </pivotArea>
    </format>
    <format dxfId="183">
      <pivotArea dataOnly="0" labelOnly="1" outline="0" fieldPosition="0">
        <references count="10">
          <reference field="1" count="1" selected="0">
            <x v="259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5"/>
          </reference>
          <reference field="6" count="1" selected="0">
            <x v="2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77"/>
          </reference>
        </references>
      </pivotArea>
    </format>
    <format dxfId="182">
      <pivotArea dataOnly="0" labelOnly="1" outline="0" fieldPosition="0">
        <references count="10">
          <reference field="1" count="1" selected="0">
            <x v="26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63"/>
          </reference>
        </references>
      </pivotArea>
    </format>
    <format dxfId="181">
      <pivotArea dataOnly="0" labelOnly="1" outline="0" fieldPosition="0">
        <references count="10">
          <reference field="1" count="1" selected="0">
            <x v="26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6"/>
          </reference>
          <reference field="6" count="1" selected="0">
            <x v="11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94"/>
          </reference>
        </references>
      </pivotArea>
    </format>
    <format dxfId="180">
      <pivotArea dataOnly="0" labelOnly="1" outline="0" fieldPosition="0">
        <references count="10">
          <reference field="1" count="1" selected="0">
            <x v="26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4"/>
          </reference>
        </references>
      </pivotArea>
    </format>
    <format dxfId="179">
      <pivotArea dataOnly="0" labelOnly="1" outline="0" fieldPosition="0">
        <references count="10">
          <reference field="1" count="1" selected="0">
            <x v="26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6"/>
          </reference>
          <reference field="6" count="1" selected="0">
            <x v="2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24"/>
          </reference>
        </references>
      </pivotArea>
    </format>
    <format dxfId="178">
      <pivotArea dataOnly="0" labelOnly="1" outline="0" fieldPosition="0">
        <references count="10">
          <reference field="1" count="1" selected="0">
            <x v="26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8"/>
          </reference>
          <reference field="6" count="1" selected="0">
            <x v="581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9"/>
          </reference>
        </references>
      </pivotArea>
    </format>
    <format dxfId="177">
      <pivotArea dataOnly="0" labelOnly="1" outline="0" fieldPosition="0">
        <references count="10">
          <reference field="1" count="1" selected="0">
            <x v="26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0"/>
          </reference>
          <reference field="6" count="1" selected="0">
            <x v="55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56"/>
          </reference>
        </references>
      </pivotArea>
    </format>
    <format dxfId="176">
      <pivotArea dataOnly="0" labelOnly="1" outline="0" fieldPosition="0">
        <references count="10">
          <reference field="1" count="1" selected="0">
            <x v="26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1"/>
          </reference>
          <reference field="6" count="1" selected="0">
            <x v="14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59"/>
          </reference>
        </references>
      </pivotArea>
    </format>
    <format dxfId="175">
      <pivotArea dataOnly="0" labelOnly="1" outline="0" fieldPosition="0">
        <references count="10">
          <reference field="1" count="1" selected="0">
            <x v="26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6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71"/>
          </reference>
        </references>
      </pivotArea>
    </format>
    <format dxfId="174">
      <pivotArea dataOnly="0" labelOnly="1" outline="0" fieldPosition="0">
        <references count="10">
          <reference field="1" count="1" selected="0">
            <x v="26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33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96"/>
          </reference>
        </references>
      </pivotArea>
    </format>
    <format dxfId="173">
      <pivotArea dataOnly="0" labelOnly="1" outline="0" fieldPosition="0">
        <references count="10">
          <reference field="1" count="1" selected="0">
            <x v="26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22"/>
          </reference>
        </references>
      </pivotArea>
    </format>
    <format dxfId="172">
      <pivotArea dataOnly="0" labelOnly="1" outline="0" fieldPosition="0">
        <references count="10">
          <reference field="1" count="1" selected="0">
            <x v="26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15"/>
          </reference>
        </references>
      </pivotArea>
    </format>
    <format dxfId="171">
      <pivotArea dataOnly="0" labelOnly="1" outline="0" fieldPosition="0">
        <references count="10">
          <reference field="1" count="1" selected="0">
            <x v="26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2"/>
          </reference>
          <reference field="5" count="1" selected="0">
            <x v="1"/>
          </reference>
          <reference field="6" count="1" selected="0">
            <x v="55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94"/>
          </reference>
        </references>
      </pivotArea>
    </format>
    <format dxfId="170">
      <pivotArea dataOnly="0" labelOnly="1" outline="0" fieldPosition="0">
        <references count="10">
          <reference field="1" count="1" selected="0">
            <x v="26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46"/>
          </reference>
        </references>
      </pivotArea>
    </format>
    <format dxfId="169">
      <pivotArea dataOnly="0" labelOnly="1" outline="0" fieldPosition="0">
        <references count="10">
          <reference field="1" count="1" selected="0">
            <x v="26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17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08"/>
          </reference>
        </references>
      </pivotArea>
    </format>
    <format dxfId="168">
      <pivotArea dataOnly="0" labelOnly="1" outline="0" fieldPosition="0">
        <references count="10">
          <reference field="1" count="1" selected="0">
            <x v="26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83"/>
          </reference>
        </references>
      </pivotArea>
    </format>
    <format dxfId="167">
      <pivotArea dataOnly="0" labelOnly="1" outline="0" fieldPosition="0">
        <references count="10">
          <reference field="1" count="1" selected="0">
            <x v="26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3"/>
          </reference>
        </references>
      </pivotArea>
    </format>
    <format dxfId="166">
      <pivotArea dataOnly="0" labelOnly="1" outline="0" fieldPosition="0">
        <references count="10">
          <reference field="1" count="1" selected="0">
            <x v="26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6"/>
          </reference>
          <reference field="5" count="1" selected="0">
            <x v="3"/>
          </reference>
          <reference field="6" count="1" selected="0">
            <x v="19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77"/>
          </reference>
        </references>
      </pivotArea>
    </format>
    <format dxfId="165">
      <pivotArea dataOnly="0" labelOnly="1" outline="0" fieldPosition="0">
        <references count="10">
          <reference field="1" count="1" selected="0">
            <x v="26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24"/>
          </reference>
        </references>
      </pivotArea>
    </format>
    <format dxfId="164">
      <pivotArea dataOnly="0" labelOnly="1" outline="0" fieldPosition="0">
        <references count="10">
          <reference field="1" count="1" selected="0">
            <x v="26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6"/>
          </reference>
          <reference field="6" count="1" selected="0">
            <x v="42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1"/>
          </reference>
        </references>
      </pivotArea>
    </format>
    <format dxfId="163">
      <pivotArea dataOnly="0" labelOnly="1" outline="0" fieldPosition="0">
        <references count="10">
          <reference field="1" count="1" selected="0">
            <x v="26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1"/>
          </reference>
          <reference field="6" count="1" selected="0">
            <x v="618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19"/>
          </reference>
        </references>
      </pivotArea>
    </format>
    <format dxfId="162">
      <pivotArea dataOnly="0" labelOnly="1" outline="0" fieldPosition="0">
        <references count="10">
          <reference field="1" count="1" selected="0">
            <x v="266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9"/>
          </reference>
          <reference field="6" count="1" selected="0">
            <x v="31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58"/>
          </reference>
        </references>
      </pivotArea>
    </format>
    <format dxfId="161">
      <pivotArea dataOnly="0" labelOnly="1" outline="0" fieldPosition="0">
        <references count="10">
          <reference field="1" count="1" selected="0">
            <x v="26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10"/>
          </reference>
          <reference field="6" count="1" selected="0">
            <x v="336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67"/>
          </reference>
        </references>
      </pivotArea>
    </format>
    <format dxfId="160">
      <pivotArea dataOnly="0" labelOnly="1" outline="0" fieldPosition="0">
        <references count="10">
          <reference field="1" count="1" selected="0">
            <x v="266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332"/>
          </reference>
        </references>
      </pivotArea>
    </format>
    <format dxfId="159">
      <pivotArea dataOnly="0" labelOnly="1" outline="0" fieldPosition="0">
        <references count="10">
          <reference field="1" count="1" selected="0">
            <x v="267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86"/>
          </reference>
        </references>
      </pivotArea>
    </format>
    <format dxfId="158">
      <pivotArea dataOnly="0" labelOnly="1" outline="0" fieldPosition="0">
        <references count="10">
          <reference field="1" count="1" selected="0">
            <x v="26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1"/>
          </reference>
          <reference field="6" count="1" selected="0">
            <x v="16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17"/>
          </reference>
        </references>
      </pivotArea>
    </format>
    <format dxfId="157">
      <pivotArea dataOnly="0" labelOnly="1" outline="0" fieldPosition="0">
        <references count="10">
          <reference field="1" count="1" selected="0">
            <x v="26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5"/>
          </reference>
          <reference field="6" count="1" selected="0">
            <x v="318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59"/>
          </reference>
        </references>
      </pivotArea>
    </format>
    <format dxfId="156">
      <pivotArea dataOnly="0" labelOnly="1" outline="0" fieldPosition="0">
        <references count="10">
          <reference field="1" count="1" selected="0">
            <x v="26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9"/>
          </reference>
          <reference field="6" count="1" selected="0">
            <x v="8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212"/>
          </reference>
        </references>
      </pivotArea>
    </format>
    <format dxfId="155">
      <pivotArea dataOnly="0" labelOnly="1" outline="0" fieldPosition="0">
        <references count="10">
          <reference field="1" count="1" selected="0">
            <x v="269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9"/>
          </reference>
          <reference field="6" count="1" selected="0">
            <x v="6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01"/>
          </reference>
        </references>
      </pivotArea>
    </format>
    <format dxfId="154">
      <pivotArea dataOnly="0" labelOnly="1" outline="0" fieldPosition="0">
        <references count="10">
          <reference field="1" count="1" selected="0">
            <x v="269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6"/>
          </reference>
        </references>
      </pivotArea>
    </format>
    <format dxfId="153">
      <pivotArea dataOnly="0" labelOnly="1" outline="0" fieldPosition="0">
        <references count="10">
          <reference field="1" count="1" selected="0">
            <x v="27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0"/>
          </reference>
          <reference field="6" count="1" selected="0">
            <x v="38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0"/>
          </reference>
        </references>
      </pivotArea>
    </format>
    <format dxfId="152">
      <pivotArea dataOnly="0" labelOnly="1" outline="0" fieldPosition="0">
        <references count="10">
          <reference field="1" count="1" selected="0">
            <x v="27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7"/>
          </reference>
          <reference field="6" count="1" selected="0">
            <x v="498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864"/>
          </reference>
        </references>
      </pivotArea>
    </format>
    <format dxfId="151">
      <pivotArea dataOnly="0" labelOnly="1" outline="0" fieldPosition="0">
        <references count="10">
          <reference field="1" count="1" selected="0">
            <x v="27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6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99"/>
          </reference>
        </references>
      </pivotArea>
    </format>
    <format dxfId="150">
      <pivotArea dataOnly="0" labelOnly="1" outline="0" fieldPosition="0">
        <references count="10">
          <reference field="1" count="1" selected="0">
            <x v="27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1"/>
          </reference>
          <reference field="6" count="1" selected="0">
            <x v="26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63"/>
          </reference>
        </references>
      </pivotArea>
    </format>
    <format dxfId="149">
      <pivotArea dataOnly="0" labelOnly="1" outline="0" fieldPosition="0">
        <references count="10">
          <reference field="1" count="1" selected="0">
            <x v="27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0"/>
          </reference>
          <reference field="6" count="1" selected="0">
            <x v="62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25"/>
          </reference>
        </references>
      </pivotArea>
    </format>
    <format dxfId="148">
      <pivotArea dataOnly="0" labelOnly="1" outline="0" fieldPosition="0">
        <references count="10">
          <reference field="1" count="1" selected="0">
            <x v="27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5"/>
          </reference>
          <reference field="6" count="1" selected="0">
            <x v="456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14"/>
          </reference>
        </references>
      </pivotArea>
    </format>
    <format dxfId="147">
      <pivotArea dataOnly="0" labelOnly="1" outline="0" fieldPosition="0">
        <references count="10">
          <reference field="1" count="1" selected="0">
            <x v="27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1"/>
          </reference>
          <reference field="6" count="1" selected="0">
            <x v="41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30"/>
          </reference>
        </references>
      </pivotArea>
    </format>
    <format dxfId="146">
      <pivotArea dataOnly="0" labelOnly="1" outline="0" fieldPosition="0">
        <references count="10">
          <reference field="1" count="1" selected="0">
            <x v="27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10"/>
          </reference>
          <reference field="6" count="1" selected="0">
            <x v="522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125"/>
          </reference>
        </references>
      </pivotArea>
    </format>
    <format dxfId="145">
      <pivotArea dataOnly="0" labelOnly="1" outline="0" fieldPosition="0">
        <references count="10">
          <reference field="1" count="1" selected="0">
            <x v="27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9"/>
          </reference>
          <reference field="5" count="1" selected="0">
            <x v="5"/>
          </reference>
          <reference field="6" count="1" selected="0">
            <x v="58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98"/>
          </reference>
        </references>
      </pivotArea>
    </format>
    <format dxfId="144">
      <pivotArea dataOnly="0" labelOnly="1" outline="0" fieldPosition="0">
        <references count="10">
          <reference field="1" count="1" selected="0">
            <x v="27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54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32"/>
          </reference>
        </references>
      </pivotArea>
    </format>
    <format dxfId="143">
      <pivotArea dataOnly="0" labelOnly="1" outline="0" fieldPosition="0">
        <references count="10">
          <reference field="1" count="1" selected="0">
            <x v="27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3"/>
          </reference>
          <reference field="6" count="1" selected="0">
            <x v="34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02"/>
          </reference>
        </references>
      </pivotArea>
    </format>
    <format dxfId="142">
      <pivotArea dataOnly="0" labelOnly="1" outline="0" fieldPosition="0">
        <references count="10">
          <reference field="1" count="1" selected="0">
            <x v="27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5"/>
          </reference>
          <reference field="6" count="1" selected="0">
            <x v="566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32"/>
          </reference>
        </references>
      </pivotArea>
    </format>
    <format dxfId="141">
      <pivotArea dataOnly="0" labelOnly="1" outline="0" fieldPosition="0">
        <references count="10">
          <reference field="1" count="1" selected="0">
            <x v="27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9"/>
          </reference>
          <reference field="6" count="1" selected="0">
            <x v="111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10"/>
          </reference>
        </references>
      </pivotArea>
    </format>
    <format dxfId="140">
      <pivotArea dataOnly="0" labelOnly="1" outline="0" fieldPosition="0">
        <references count="10">
          <reference field="1" count="1" selected="0">
            <x v="27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8"/>
          </reference>
          <reference field="6" count="1" selected="0">
            <x v="3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60"/>
          </reference>
        </references>
      </pivotArea>
    </format>
    <format dxfId="139">
      <pivotArea dataOnly="0" labelOnly="1" outline="0" fieldPosition="0">
        <references count="10">
          <reference field="1" count="1" selected="0">
            <x v="27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32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90"/>
          </reference>
        </references>
      </pivotArea>
    </format>
    <format dxfId="138">
      <pivotArea dataOnly="0" labelOnly="1" outline="0" fieldPosition="0">
        <references count="10">
          <reference field="1" count="1" selected="0">
            <x v="27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8"/>
          </reference>
          <reference field="6" count="1" selected="0">
            <x v="505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28"/>
          </reference>
        </references>
      </pivotArea>
    </format>
    <format dxfId="137">
      <pivotArea dataOnly="0" labelOnly="1" outline="0" fieldPosition="0">
        <references count="10">
          <reference field="1" count="1" selected="0">
            <x v="276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2"/>
          </reference>
        </references>
      </pivotArea>
    </format>
    <format dxfId="136">
      <pivotArea dataOnly="0" labelOnly="1" outline="0" fieldPosition="0">
        <references count="10">
          <reference field="1" count="1" selected="0">
            <x v="277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5"/>
          </reference>
          <reference field="6" count="1" selected="0">
            <x v="119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58"/>
          </reference>
        </references>
      </pivotArea>
    </format>
    <format dxfId="135">
      <pivotArea dataOnly="0" labelOnly="1" outline="0" fieldPosition="0">
        <references count="10">
          <reference field="1" count="1" selected="0">
            <x v="27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9"/>
          </reference>
          <reference field="5" count="1" selected="0">
            <x v="1"/>
          </reference>
          <reference field="6" count="1" selected="0">
            <x v="5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905"/>
          </reference>
        </references>
      </pivotArea>
    </format>
    <format dxfId="134">
      <pivotArea dataOnly="0" labelOnly="1" outline="0" fieldPosition="0">
        <references count="10">
          <reference field="1" count="1" selected="0">
            <x v="27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3"/>
          </reference>
          <reference field="5" count="1" selected="0">
            <x v="8"/>
          </reference>
          <reference field="6" count="1" selected="0">
            <x v="493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24"/>
          </reference>
        </references>
      </pivotArea>
    </format>
    <format dxfId="133">
      <pivotArea dataOnly="0" labelOnly="1" outline="0" fieldPosition="0">
        <references count="10">
          <reference field="1" count="1" selected="0">
            <x v="279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7"/>
          </reference>
          <reference field="5" count="1" selected="0">
            <x v="0"/>
          </reference>
          <reference field="6" count="1" selected="0">
            <x v="45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60"/>
          </reference>
        </references>
      </pivotArea>
    </format>
    <format dxfId="132">
      <pivotArea dataOnly="0" labelOnly="1" outline="0" fieldPosition="0">
        <references count="10">
          <reference field="1" count="1" selected="0">
            <x v="27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41"/>
          </reference>
        </references>
      </pivotArea>
    </format>
    <format dxfId="131">
      <pivotArea dataOnly="0" labelOnly="1" outline="0" fieldPosition="0">
        <references count="10">
          <reference field="1" count="1" selected="0">
            <x v="28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77"/>
          </reference>
        </references>
      </pivotArea>
    </format>
    <format dxfId="130">
      <pivotArea dataOnly="0" labelOnly="1" outline="0" fieldPosition="0">
        <references count="10">
          <reference field="1" count="1" selected="0">
            <x v="28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8"/>
          </reference>
          <reference field="6" count="1" selected="0">
            <x v="24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2"/>
          </reference>
        </references>
      </pivotArea>
    </format>
    <format dxfId="129">
      <pivotArea dataOnly="0" labelOnly="1" outline="0" fieldPosition="0">
        <references count="10">
          <reference field="1" count="1" selected="0">
            <x v="28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7"/>
          </reference>
          <reference field="6" count="1" selected="0">
            <x v="134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889"/>
          </reference>
        </references>
      </pivotArea>
    </format>
    <format dxfId="128">
      <pivotArea dataOnly="0" labelOnly="1" outline="0" fieldPosition="0">
        <references count="10">
          <reference field="1" count="1" selected="0">
            <x v="28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3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7"/>
          </reference>
        </references>
      </pivotArea>
    </format>
    <format dxfId="127">
      <pivotArea dataOnly="0" labelOnly="1" outline="0" fieldPosition="0">
        <references count="10">
          <reference field="1" count="1" selected="0">
            <x v="28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6"/>
          </reference>
          <reference field="6" count="1" selected="0">
            <x v="597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44"/>
          </reference>
        </references>
      </pivotArea>
    </format>
    <format dxfId="126">
      <pivotArea dataOnly="0" labelOnly="1" outline="0" fieldPosition="0">
        <references count="10">
          <reference field="1" count="1" selected="0">
            <x v="28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5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884"/>
          </reference>
        </references>
      </pivotArea>
    </format>
    <format dxfId="125">
      <pivotArea dataOnly="0" labelOnly="1" outline="0" fieldPosition="0">
        <references count="10">
          <reference field="1" count="1" selected="0">
            <x v="28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3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16"/>
          </reference>
        </references>
      </pivotArea>
    </format>
    <format dxfId="124">
      <pivotArea dataOnly="0" labelOnly="1" outline="0" fieldPosition="0">
        <references count="10">
          <reference field="1" count="1" selected="0">
            <x v="28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6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4"/>
          </reference>
        </references>
      </pivotArea>
    </format>
    <format dxfId="123">
      <pivotArea dataOnly="0" labelOnly="1" outline="0" fieldPosition="0">
        <references count="10">
          <reference field="1" count="1" selected="0">
            <x v="28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3"/>
          </reference>
          <reference field="6" count="1" selected="0">
            <x v="62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36"/>
          </reference>
        </references>
      </pivotArea>
    </format>
    <format dxfId="122">
      <pivotArea dataOnly="0" labelOnly="1" outline="0" fieldPosition="0">
        <references count="10">
          <reference field="1" count="1" selected="0">
            <x v="28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11"/>
          </reference>
        </references>
      </pivotArea>
    </format>
    <format dxfId="121">
      <pivotArea dataOnly="0" labelOnly="1" outline="0" fieldPosition="0">
        <references count="10">
          <reference field="1" count="1" selected="0">
            <x v="28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40"/>
          </reference>
        </references>
      </pivotArea>
    </format>
    <format dxfId="120">
      <pivotArea dataOnly="0" labelOnly="1" outline="0" fieldPosition="0">
        <references count="10">
          <reference field="1" count="1" selected="0">
            <x v="28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52"/>
          </reference>
        </references>
      </pivotArea>
    </format>
    <format dxfId="119">
      <pivotArea dataOnly="0" labelOnly="1" outline="0" fieldPosition="0">
        <references count="10">
          <reference field="1" count="1" selected="0">
            <x v="28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6"/>
          </reference>
          <reference field="6" count="1" selected="0">
            <x v="599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42"/>
          </reference>
        </references>
      </pivotArea>
    </format>
    <format dxfId="118">
      <pivotArea dataOnly="0" labelOnly="1" outline="0" fieldPosition="0">
        <references count="10">
          <reference field="1" count="1" selected="0">
            <x v="285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4"/>
          </reference>
          <reference field="6" count="1" selected="0">
            <x v="337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19"/>
          </reference>
        </references>
      </pivotArea>
    </format>
    <format dxfId="117">
      <pivotArea dataOnly="0" labelOnly="1" outline="0" fieldPosition="0">
        <references count="10"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0"/>
          </reference>
          <reference field="5" count="1" selected="0">
            <x v="1"/>
          </reference>
          <reference field="6" count="1" selected="0">
            <x v="41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61"/>
          </reference>
        </references>
      </pivotArea>
    </format>
    <format dxfId="116">
      <pivotArea dataOnly="0" labelOnly="1" outline="0" fieldPosition="0">
        <references count="10"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45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45"/>
          </reference>
        </references>
      </pivotArea>
    </format>
    <format dxfId="115">
      <pivotArea dataOnly="0" labelOnly="1" outline="0" fieldPosition="0">
        <references count="10"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7"/>
          </reference>
          <reference field="5" count="1" selected="0">
            <x v="10"/>
          </reference>
          <reference field="6" count="1" selected="0">
            <x v="46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32"/>
          </reference>
        </references>
      </pivotArea>
    </format>
    <format dxfId="114">
      <pivotArea dataOnly="0" labelOnly="1" outline="0" fieldPosition="0">
        <references count="10">
          <reference field="1" count="1" selected="0">
            <x v="28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8"/>
          </reference>
          <reference field="6" count="1" selected="0">
            <x v="321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42"/>
          </reference>
        </references>
      </pivotArea>
    </format>
    <format dxfId="113">
      <pivotArea dataOnly="0" labelOnly="1" outline="0" fieldPosition="0">
        <references count="10">
          <reference field="1" count="1" selected="0">
            <x v="287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5"/>
          </reference>
          <reference field="6" count="1" selected="0">
            <x v="56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953"/>
          </reference>
        </references>
      </pivotArea>
    </format>
    <format dxfId="112">
      <pivotArea dataOnly="0" labelOnly="1" outline="0" fieldPosition="0">
        <references count="10">
          <reference field="1" count="1" selected="0">
            <x v="28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6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08"/>
          </reference>
        </references>
      </pivotArea>
    </format>
    <format dxfId="111">
      <pivotArea dataOnly="0" labelOnly="1" outline="0" fieldPosition="0">
        <references count="10">
          <reference field="1" count="1" selected="0">
            <x v="28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23"/>
          </reference>
        </references>
      </pivotArea>
    </format>
    <format dxfId="110">
      <pivotArea dataOnly="0" labelOnly="1" outline="0" fieldPosition="0">
        <references count="10">
          <reference field="1" count="1" selected="0">
            <x v="28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6"/>
          </reference>
          <reference field="6" count="1" selected="0">
            <x v="372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71"/>
          </reference>
        </references>
      </pivotArea>
    </format>
    <format dxfId="109">
      <pivotArea dataOnly="0" labelOnly="1" outline="0" fieldPosition="0">
        <references count="10">
          <reference field="1" count="1" selected="0">
            <x v="288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0"/>
          </reference>
          <reference field="5" count="1" selected="0">
            <x v="9"/>
          </reference>
          <reference field="6" count="1" selected="0">
            <x v="12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49"/>
          </reference>
        </references>
      </pivotArea>
    </format>
    <format dxfId="108">
      <pivotArea dataOnly="0" labelOnly="1" outline="0" fieldPosition="0">
        <references count="10">
          <reference field="1" count="1" selected="0">
            <x v="28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9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2"/>
          </reference>
        </references>
      </pivotArea>
    </format>
    <format dxfId="107">
      <pivotArea dataOnly="0" labelOnly="1" outline="0" fieldPosition="0">
        <references count="10">
          <reference field="1" count="1" selected="0">
            <x v="28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4"/>
          </reference>
          <reference field="6" count="1" selected="0">
            <x v="186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607"/>
          </reference>
        </references>
      </pivotArea>
    </format>
    <format dxfId="106">
      <pivotArea dataOnly="0" labelOnly="1" outline="0" fieldPosition="0">
        <references count="10">
          <reference field="1" count="1" selected="0">
            <x v="29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28"/>
          </reference>
        </references>
      </pivotArea>
    </format>
    <format dxfId="105">
      <pivotArea dataOnly="0" labelOnly="1" outline="0" fieldPosition="0">
        <references count="10">
          <reference field="1" count="1" selected="0">
            <x v="29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8"/>
          </reference>
          <reference field="6" count="1" selected="0">
            <x v="213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92"/>
          </reference>
        </references>
      </pivotArea>
    </format>
    <format dxfId="104">
      <pivotArea dataOnly="0" labelOnly="1" outline="0" fieldPosition="0">
        <references count="10">
          <reference field="1" count="1" selected="0">
            <x v="292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  <reference field="5" count="1" selected="0">
            <x v="3"/>
          </reference>
          <reference field="6" count="1" selected="0">
            <x v="14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20"/>
          </reference>
        </references>
      </pivotArea>
    </format>
    <format dxfId="103">
      <pivotArea dataOnly="0" labelOnly="1" outline="0" fieldPosition="0">
        <references count="10">
          <reference field="1" count="1" selected="0">
            <x v="29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9"/>
          </reference>
          <reference field="5" count="1" selected="0">
            <x v="7"/>
          </reference>
          <reference field="6" count="1" selected="0">
            <x v="341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42"/>
          </reference>
        </references>
      </pivotArea>
    </format>
    <format dxfId="102">
      <pivotArea dataOnly="0" labelOnly="1" outline="0" fieldPosition="0">
        <references count="10">
          <reference field="1" count="1" selected="0">
            <x v="29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73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03"/>
          </reference>
        </references>
      </pivotArea>
    </format>
    <format dxfId="101">
      <pivotArea dataOnly="0" labelOnly="1" outline="0" fieldPosition="0">
        <references count="10">
          <reference field="1" count="1" selected="0">
            <x v="29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248"/>
          </reference>
        </references>
      </pivotArea>
    </format>
    <format dxfId="100">
      <pivotArea dataOnly="0" labelOnly="1" outline="0" fieldPosition="0">
        <references count="10">
          <reference field="1" count="1" selected="0">
            <x v="29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7"/>
          </reference>
          <reference field="6" count="1" selected="0">
            <x v="194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572"/>
          </reference>
        </references>
      </pivotArea>
    </format>
    <format dxfId="99">
      <pivotArea dataOnly="0" labelOnly="1" outline="0" fieldPosition="0">
        <references count="10">
          <reference field="1" count="1" selected="0">
            <x v="29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8"/>
          </reference>
          <reference field="6" count="1" selected="0">
            <x v="11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47"/>
          </reference>
        </references>
      </pivotArea>
    </format>
    <format dxfId="98">
      <pivotArea dataOnly="0" labelOnly="1" outline="0" fieldPosition="0">
        <references count="10">
          <reference field="1" count="1" selected="0">
            <x v="296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176"/>
          </reference>
        </references>
      </pivotArea>
    </format>
    <format dxfId="97">
      <pivotArea dataOnly="0" labelOnly="1" outline="0" fieldPosition="0">
        <references count="10">
          <reference field="1" count="1" selected="0">
            <x v="29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3"/>
          </reference>
          <reference field="6" count="1" selected="0">
            <x v="47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19"/>
          </reference>
        </references>
      </pivotArea>
    </format>
    <format dxfId="96">
      <pivotArea dataOnly="0" labelOnly="1" outline="0" fieldPosition="0">
        <references count="10">
          <reference field="1" count="1" selected="0">
            <x v="29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  <reference field="5" count="1" selected="0">
            <x v="1"/>
          </reference>
          <reference field="6" count="1" selected="0">
            <x v="52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80"/>
          </reference>
        </references>
      </pivotArea>
    </format>
    <format dxfId="95">
      <pivotArea dataOnly="0" labelOnly="1" outline="0" fieldPosition="0">
        <references count="10">
          <reference field="1" count="1" selected="0">
            <x v="297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307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56"/>
          </reference>
        </references>
      </pivotArea>
    </format>
    <format dxfId="94">
      <pivotArea dataOnly="0" labelOnly="1" outline="0" fieldPosition="0">
        <references count="10">
          <reference field="1" count="1" selected="0">
            <x v="29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21"/>
          </reference>
        </references>
      </pivotArea>
    </format>
    <format dxfId="93">
      <pivotArea dataOnly="0" labelOnly="1" outline="0" fieldPosition="0">
        <references count="10">
          <reference field="1" count="1" selected="0">
            <x v="29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115"/>
          </reference>
        </references>
      </pivotArea>
    </format>
    <format dxfId="92">
      <pivotArea dataOnly="0" labelOnly="1" outline="0" fieldPosition="0">
        <references count="10">
          <reference field="1" count="1" selected="0">
            <x v="298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54"/>
          </reference>
        </references>
      </pivotArea>
    </format>
    <format dxfId="91">
      <pivotArea dataOnly="0" labelOnly="1" outline="0" fieldPosition="0">
        <references count="10">
          <reference field="1" count="1" selected="0">
            <x v="29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9"/>
          </reference>
          <reference field="6" count="1" selected="0">
            <x v="16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33"/>
          </reference>
        </references>
      </pivotArea>
    </format>
    <format dxfId="90">
      <pivotArea dataOnly="0" labelOnly="1" outline="0" fieldPosition="0">
        <references count="10">
          <reference field="1" count="1" selected="0">
            <x v="30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5"/>
          </reference>
          <reference field="6" count="1" selected="0">
            <x v="6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95"/>
          </reference>
        </references>
      </pivotArea>
    </format>
    <format dxfId="89">
      <pivotArea dataOnly="0" labelOnly="1" outline="0" fieldPosition="0">
        <references count="10">
          <reference field="1" count="1" selected="0">
            <x v="30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0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50"/>
          </reference>
        </references>
      </pivotArea>
    </format>
    <format dxfId="88">
      <pivotArea dataOnly="0" labelOnly="1" outline="0" fieldPosition="0">
        <references count="10">
          <reference field="1" count="1" selected="0">
            <x v="30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7"/>
          </reference>
          <reference field="6" count="1" selected="0">
            <x v="543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89"/>
          </reference>
        </references>
      </pivotArea>
    </format>
    <format dxfId="87">
      <pivotArea dataOnly="0" labelOnly="1" outline="0" fieldPosition="0">
        <references count="10">
          <reference field="1" count="1" selected="0">
            <x v="30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1"/>
          </reference>
          <reference field="6" count="1" selected="0">
            <x v="346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67"/>
          </reference>
        </references>
      </pivotArea>
    </format>
    <format dxfId="86">
      <pivotArea dataOnly="0" labelOnly="1" outline="0" fieldPosition="0">
        <references count="10">
          <reference field="1" count="1" selected="0">
            <x v="30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45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52"/>
          </reference>
        </references>
      </pivotArea>
    </format>
    <format dxfId="85">
      <pivotArea dataOnly="0" labelOnly="1" outline="0" fieldPosition="0">
        <references count="10">
          <reference field="1" count="1" selected="0">
            <x v="30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4"/>
          </reference>
          <reference field="5" count="1" selected="0">
            <x v="9"/>
          </reference>
          <reference field="6" count="1" selected="0">
            <x v="175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305"/>
          </reference>
        </references>
      </pivotArea>
    </format>
    <format dxfId="84">
      <pivotArea dataOnly="0" labelOnly="1" outline="0" fieldPosition="0">
        <references count="10">
          <reference field="1" count="1" selected="0">
            <x v="30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1"/>
          </reference>
          <reference field="5" count="1" selected="0">
            <x v="1"/>
          </reference>
          <reference field="6" count="1" selected="0">
            <x v="43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323"/>
          </reference>
        </references>
      </pivotArea>
    </format>
    <format dxfId="83">
      <pivotArea dataOnly="0" labelOnly="1" outline="0" fieldPosition="0">
        <references count="10">
          <reference field="1" count="1" selected="0">
            <x v="30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11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49"/>
          </reference>
        </references>
      </pivotArea>
    </format>
    <format dxfId="82">
      <pivotArea dataOnly="0" labelOnly="1" outline="0" fieldPosition="0">
        <references count="10">
          <reference field="1" count="1" selected="0">
            <x v="30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20"/>
          </reference>
        </references>
      </pivotArea>
    </format>
    <format dxfId="81">
      <pivotArea dataOnly="0" labelOnly="1" outline="0" fieldPosition="0">
        <references count="10">
          <reference field="1" count="1" selected="0">
            <x v="30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56"/>
          </reference>
        </references>
      </pivotArea>
    </format>
    <format dxfId="80">
      <pivotArea dataOnly="0" labelOnly="1" outline="0" fieldPosition="0">
        <references count="10">
          <reference field="1" count="1" selected="0">
            <x v="305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59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40"/>
          </reference>
        </references>
      </pivotArea>
    </format>
    <format dxfId="79">
      <pivotArea dataOnly="0" labelOnly="1" outline="0" fieldPosition="0">
        <references count="10">
          <reference field="1" count="1" selected="0">
            <x v="30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4"/>
          </reference>
          <reference field="6" count="1" selected="0">
            <x v="221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39"/>
          </reference>
        </references>
      </pivotArea>
    </format>
    <format dxfId="78">
      <pivotArea dataOnly="0" labelOnly="1" outline="0" fieldPosition="0">
        <references count="10">
          <reference field="1" count="1" selected="0">
            <x v="30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0"/>
          </reference>
          <reference field="5" count="1" selected="0">
            <x v="2"/>
          </reference>
          <reference field="6" count="1" selected="0">
            <x v="18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52"/>
          </reference>
        </references>
      </pivotArea>
    </format>
    <format dxfId="77">
      <pivotArea dataOnly="0" labelOnly="1" outline="0" fieldPosition="0">
        <references count="10">
          <reference field="1" count="1" selected="0">
            <x v="30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6"/>
          </reference>
          <reference field="5" count="1" selected="0">
            <x v="1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33"/>
          </reference>
        </references>
      </pivotArea>
    </format>
    <format dxfId="76">
      <pivotArea dataOnly="0" labelOnly="1" outline="0" fieldPosition="0">
        <references count="10">
          <reference field="1" count="1" selected="0">
            <x v="307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1"/>
          </reference>
          <reference field="6" count="1" selected="0">
            <x v="574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66"/>
          </reference>
        </references>
      </pivotArea>
    </format>
    <format dxfId="75">
      <pivotArea dataOnly="0" labelOnly="1" outline="0" fieldPosition="0">
        <references count="10">
          <reference field="1" count="1" selected="0">
            <x v="307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0"/>
          </reference>
          <reference field="5" count="1" selected="0">
            <x v="6"/>
          </reference>
          <reference field="6" count="1" selected="0">
            <x v="371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27"/>
          </reference>
        </references>
      </pivotArea>
    </format>
    <format dxfId="74">
      <pivotArea dataOnly="0" labelOnly="1" outline="0" fieldPosition="0">
        <references count="10">
          <reference field="1" count="1" selected="0">
            <x v="30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9"/>
          </reference>
          <reference field="5" count="1" selected="0">
            <x v="4"/>
          </reference>
          <reference field="6" count="1" selected="0">
            <x v="609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194"/>
          </reference>
        </references>
      </pivotArea>
    </format>
    <format dxfId="73">
      <pivotArea dataOnly="0" labelOnly="1" outline="0" fieldPosition="0">
        <references count="10">
          <reference field="1" count="1" selected="0">
            <x v="308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7"/>
          </reference>
          <reference field="6" count="1" selected="0">
            <x v="31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83"/>
          </reference>
        </references>
      </pivotArea>
    </format>
    <format dxfId="72">
      <pivotArea dataOnly="0" labelOnly="1" outline="0" fieldPosition="0">
        <references count="10">
          <reference field="1" count="1" selected="0">
            <x v="30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73"/>
          </reference>
        </references>
      </pivotArea>
    </format>
    <format dxfId="71">
      <pivotArea dataOnly="0" labelOnly="1" outline="0" fieldPosition="0">
        <references count="10">
          <reference field="1" count="1" selected="0">
            <x v="31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402"/>
          </reference>
        </references>
      </pivotArea>
    </format>
    <format dxfId="70">
      <pivotArea dataOnly="0" labelOnly="1" outline="0" fieldPosition="0">
        <references count="10">
          <reference field="1" count="1" selected="0">
            <x v="31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4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22"/>
          </reference>
        </references>
      </pivotArea>
    </format>
    <format dxfId="69">
      <pivotArea dataOnly="0" labelOnly="1" outline="0" fieldPosition="0">
        <references count="10">
          <reference field="1" count="1" selected="0">
            <x v="31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4"/>
          </reference>
          <reference field="6" count="1" selected="0">
            <x v="45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35"/>
          </reference>
        </references>
      </pivotArea>
    </format>
    <format dxfId="68">
      <pivotArea dataOnly="0" labelOnly="1" outline="0" fieldPosition="0">
        <references count="10">
          <reference field="1" count="1" selected="0">
            <x v="31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15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188"/>
          </reference>
        </references>
      </pivotArea>
    </format>
    <format dxfId="67">
      <pivotArea dataOnly="0" labelOnly="1" outline="0" fieldPosition="0">
        <references count="10">
          <reference field="1" count="1" selected="0">
            <x v="31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1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75"/>
          </reference>
        </references>
      </pivotArea>
    </format>
    <format dxfId="66">
      <pivotArea dataOnly="0" labelOnly="1" outline="0" fieldPosition="0">
        <references count="10">
          <reference field="1" count="1" selected="0">
            <x v="31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21"/>
          </reference>
        </references>
      </pivotArea>
    </format>
    <format dxfId="65">
      <pivotArea dataOnly="0" labelOnly="1" outline="0" fieldPosition="0">
        <references count="10">
          <reference field="1" count="1" selected="0">
            <x v="31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5"/>
          </reference>
          <reference field="5" count="1" selected="0">
            <x v="10"/>
          </reference>
          <reference field="6" count="1" selected="0">
            <x v="514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90"/>
          </reference>
        </references>
      </pivotArea>
    </format>
    <format dxfId="64">
      <pivotArea dataOnly="0" labelOnly="1" outline="0" fieldPosition="0">
        <references count="10">
          <reference field="1" count="1" selected="0">
            <x v="31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6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580"/>
          </reference>
        </references>
      </pivotArea>
    </format>
    <format dxfId="63">
      <pivotArea dataOnly="0" labelOnly="1" outline="0" fieldPosition="0">
        <references count="10">
          <reference field="1" count="1" selected="0">
            <x v="31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09"/>
          </reference>
        </references>
      </pivotArea>
    </format>
    <format dxfId="62">
      <pivotArea dataOnly="0" labelOnly="1" outline="0" fieldPosition="0">
        <references count="10">
          <reference field="1" count="1" selected="0">
            <x v="31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6"/>
          </reference>
          <reference field="6" count="1" selected="0">
            <x v="56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894"/>
          </reference>
        </references>
      </pivotArea>
    </format>
    <format dxfId="61">
      <pivotArea dataOnly="0" labelOnly="1" outline="0" fieldPosition="0">
        <references count="10">
          <reference field="1" count="1" selected="0">
            <x v="31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8"/>
          </reference>
          <reference field="6" count="1" selected="0">
            <x v="49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310"/>
          </reference>
        </references>
      </pivotArea>
    </format>
    <format dxfId="60">
      <pivotArea dataOnly="0" labelOnly="1" outline="0" fieldPosition="0">
        <references count="10">
          <reference field="1" count="1" selected="0">
            <x v="31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8"/>
          </reference>
          <reference field="6" count="1" selected="0">
            <x v="53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59">
      <pivotArea dataOnly="0" labelOnly="1" outline="0" fieldPosition="0">
        <references count="10">
          <reference field="1" count="1" selected="0">
            <x v="31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7"/>
          </reference>
          <reference field="6" count="1" selected="0">
            <x v="35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25"/>
          </reference>
        </references>
      </pivotArea>
    </format>
    <format dxfId="58">
      <pivotArea dataOnly="0" labelOnly="1" outline="0" fieldPosition="0">
        <references count="10">
          <reference field="1" count="1" selected="0">
            <x v="31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10"/>
          </reference>
        </references>
      </pivotArea>
    </format>
    <format dxfId="57">
      <pivotArea dataOnly="0" labelOnly="1" outline="0" fieldPosition="0">
        <references count="10">
          <reference field="1" count="1" selected="0">
            <x v="317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8"/>
          </reference>
          <reference field="5" count="1" selected="0">
            <x v="7"/>
          </reference>
          <reference field="6" count="1" selected="0">
            <x v="1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07"/>
          </reference>
        </references>
      </pivotArea>
    </format>
    <format dxfId="56">
      <pivotArea dataOnly="0" labelOnly="1" outline="0" fieldPosition="0">
        <references count="10">
          <reference field="1" count="1" selected="0">
            <x v="31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5"/>
          </reference>
          <reference field="6" count="1" selected="0">
            <x v="10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315"/>
          </reference>
        </references>
      </pivotArea>
    </format>
    <format dxfId="55">
      <pivotArea dataOnly="0" labelOnly="1" outline="0" fieldPosition="0">
        <references count="10">
          <reference field="1" count="1" selected="0">
            <x v="319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6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69"/>
          </reference>
        </references>
      </pivotArea>
    </format>
    <format dxfId="54">
      <pivotArea dataOnly="0" labelOnly="1" outline="0" fieldPosition="0">
        <references count="10">
          <reference field="1" count="1" selected="0">
            <x v="319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34"/>
          </reference>
        </references>
      </pivotArea>
    </format>
    <format dxfId="53">
      <pivotArea dataOnly="0" labelOnly="1" outline="0" fieldPosition="0">
        <references count="10">
          <reference field="1" count="1" selected="0">
            <x v="32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6"/>
          </reference>
          <reference field="5" count="1" selected="0">
            <x v="9"/>
          </reference>
          <reference field="6" count="1" selected="0">
            <x v="40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68"/>
          </reference>
        </references>
      </pivotArea>
    </format>
    <format dxfId="52">
      <pivotArea dataOnly="0" labelOnly="1" outline="0" fieldPosition="0">
        <references count="10">
          <reference field="1" count="1" selected="0">
            <x v="32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31"/>
          </reference>
        </references>
      </pivotArea>
    </format>
    <format dxfId="51">
      <pivotArea dataOnly="0" labelOnly="1" outline="0" fieldPosition="0">
        <references count="10">
          <reference field="1" count="1" selected="0">
            <x v="32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2"/>
          </reference>
          <reference field="6" count="1" selected="0">
            <x v="22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20"/>
          </reference>
        </references>
      </pivotArea>
    </format>
    <format dxfId="50">
      <pivotArea dataOnly="0" labelOnly="1" outline="0" fieldPosition="0">
        <references count="10">
          <reference field="1" count="1" selected="0">
            <x v="32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8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543"/>
          </reference>
        </references>
      </pivotArea>
    </format>
    <format dxfId="49">
      <pivotArea dataOnly="0" labelOnly="1" outline="0" fieldPosition="0">
        <references count="10">
          <reference field="1" count="1" selected="0">
            <x v="32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8"/>
          </reference>
          <reference field="6" count="1" selected="0">
            <x v="608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947"/>
          </reference>
        </references>
      </pivotArea>
    </format>
    <format dxfId="48">
      <pivotArea dataOnly="0" labelOnly="1" outline="0" fieldPosition="0">
        <references count="10">
          <reference field="1" count="1" selected="0">
            <x v="32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589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319"/>
          </reference>
        </references>
      </pivotArea>
    </format>
    <format dxfId="47">
      <pivotArea dataOnly="0" labelOnly="1" outline="0" fieldPosition="0">
        <references count="10">
          <reference field="1" count="1" selected="0">
            <x v="324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2"/>
          </reference>
          <reference field="5" count="1" selected="0">
            <x v="7"/>
          </reference>
          <reference field="6" count="1" selected="0">
            <x v="210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232"/>
          </reference>
        </references>
      </pivotArea>
    </format>
    <format dxfId="46">
      <pivotArea dataOnly="0" labelOnly="1" outline="0" fieldPosition="0">
        <references count="10">
          <reference field="1" count="1" selected="0">
            <x v="325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4"/>
          </reference>
          <reference field="6" count="1" selected="0">
            <x v="494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1"/>
          </reference>
        </references>
      </pivotArea>
    </format>
    <format dxfId="45">
      <pivotArea dataOnly="0" labelOnly="1" outline="0" fieldPosition="0">
        <references count="10">
          <reference field="1" count="1" selected="0">
            <x v="32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1"/>
          </reference>
          <reference field="6" count="1" selected="0">
            <x v="35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20"/>
          </reference>
        </references>
      </pivotArea>
    </format>
    <format dxfId="44">
      <pivotArea dataOnly="0" labelOnly="1" outline="0" fieldPosition="0">
        <references count="10">
          <reference field="1" count="1" selected="0">
            <x v="327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4"/>
          </reference>
          <reference field="5" count="1" selected="0">
            <x v="9"/>
          </reference>
          <reference field="6" count="1" selected="0">
            <x v="563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09"/>
          </reference>
        </references>
      </pivotArea>
    </format>
    <format dxfId="43">
      <pivotArea dataOnly="0" labelOnly="1" outline="0" fieldPosition="0">
        <references count="10">
          <reference field="1" count="1" selected="0">
            <x v="32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7"/>
          </reference>
          <reference field="6" count="1" selected="0">
            <x v="53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88"/>
          </reference>
        </references>
      </pivotArea>
    </format>
    <format dxfId="42">
      <pivotArea dataOnly="0" labelOnly="1" outline="0" fieldPosition="0">
        <references count="10">
          <reference field="1" count="1" selected="0">
            <x v="33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2"/>
          </reference>
          <reference field="5" count="1" selected="0">
            <x v="0"/>
          </reference>
          <reference field="6" count="1" selected="0">
            <x v="44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903"/>
          </reference>
        </references>
      </pivotArea>
    </format>
    <format dxfId="41">
      <pivotArea dataOnly="0" labelOnly="1" outline="0" fieldPosition="0">
        <references count="10">
          <reference field="1" count="1" selected="0">
            <x v="33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5"/>
          </reference>
          <reference field="6" count="1" selected="0">
            <x v="7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14"/>
          </reference>
        </references>
      </pivotArea>
    </format>
    <format dxfId="40">
      <pivotArea dataOnly="0" labelOnly="1" outline="0" fieldPosition="0">
        <references count="10">
          <reference field="1" count="1" selected="0">
            <x v="33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00"/>
          </reference>
        </references>
      </pivotArea>
    </format>
    <format dxfId="39">
      <pivotArea dataOnly="0" labelOnly="1" outline="0" fieldPosition="0">
        <references count="10">
          <reference field="1" count="1" selected="0">
            <x v="33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419"/>
          </reference>
        </references>
      </pivotArea>
    </format>
    <format dxfId="38">
      <pivotArea dataOnly="0" labelOnly="1" outline="0" fieldPosition="0">
        <references count="10">
          <reference field="1" count="1" selected="0">
            <x v="33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3"/>
          </reference>
          <reference field="6" count="1" selected="0">
            <x v="61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"/>
          </reference>
        </references>
      </pivotArea>
    </format>
    <format dxfId="37">
      <pivotArea dataOnly="0" labelOnly="1" outline="0" fieldPosition="0">
        <references count="10">
          <reference field="1" count="1" selected="0">
            <x v="33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7"/>
          </reference>
          <reference field="6" count="1" selected="0">
            <x v="29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31"/>
          </reference>
        </references>
      </pivotArea>
    </format>
    <format dxfId="36">
      <pivotArea dataOnly="0" labelOnly="1" outline="0" fieldPosition="0">
        <references count="10">
          <reference field="1" count="1" selected="0">
            <x v="33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  <reference field="5" count="1" selected="0">
            <x v="7"/>
          </reference>
          <reference field="6" count="1" selected="0">
            <x v="301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38"/>
          </reference>
        </references>
      </pivotArea>
    </format>
    <format dxfId="35">
      <pivotArea dataOnly="0" labelOnly="1" outline="0" fieldPosition="0">
        <references count="10">
          <reference field="1" count="1" selected="0">
            <x v="33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7"/>
          </reference>
          <reference field="5" count="1" selected="0">
            <x v="1"/>
          </reference>
          <reference field="6" count="1" selected="0">
            <x v="527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14"/>
          </reference>
        </references>
      </pivotArea>
    </format>
    <format dxfId="34">
      <pivotArea dataOnly="0" labelOnly="1" outline="0" fieldPosition="0">
        <references count="10">
          <reference field="1" count="1" selected="0">
            <x v="334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6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74"/>
          </reference>
        </references>
      </pivotArea>
    </format>
    <format dxfId="33">
      <pivotArea dataOnly="0" labelOnly="1" outline="0" fieldPosition="0">
        <references count="10">
          <reference field="1" count="1" selected="0">
            <x v="335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2"/>
          </reference>
          <reference field="5" count="1" selected="0">
            <x v="8"/>
          </reference>
          <reference field="6" count="1" selected="0">
            <x v="132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69"/>
          </reference>
        </references>
      </pivotArea>
    </format>
    <format dxfId="32">
      <pivotArea dataOnly="0" labelOnly="1" outline="0" fieldPosition="0">
        <references count="10">
          <reference field="1" count="1" selected="0">
            <x v="336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2"/>
          </reference>
          <reference field="6" count="1" selected="0">
            <x v="229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15"/>
          </reference>
        </references>
      </pivotArea>
    </format>
    <format dxfId="31">
      <pivotArea dataOnly="0" labelOnly="1" outline="0" fieldPosition="0">
        <references count="10">
          <reference field="1" count="1" selected="0">
            <x v="337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50"/>
          </reference>
          <reference field="5" count="1" selected="0">
            <x v="6"/>
          </reference>
          <reference field="6" count="1" selected="0">
            <x v="539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46"/>
          </reference>
        </references>
      </pivotArea>
    </format>
    <format dxfId="30">
      <pivotArea dataOnly="0" labelOnly="1" outline="0" fieldPosition="0">
        <references count="10">
          <reference field="1" count="1" selected="0">
            <x v="338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1"/>
          </reference>
          <reference field="6" count="1" selected="0">
            <x v="627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881"/>
          </reference>
        </references>
      </pivotArea>
    </format>
    <format dxfId="29">
      <pivotArea dataOnly="0" labelOnly="1" outline="0" fieldPosition="0">
        <references count="10">
          <reference field="1" count="1" selected="0">
            <x v="338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4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830"/>
          </reference>
        </references>
      </pivotArea>
    </format>
    <format dxfId="28">
      <pivotArea dataOnly="0" labelOnly="1" outline="0" fieldPosition="0">
        <references count="10">
          <reference field="1" count="1" selected="0">
            <x v="34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3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5"/>
          </reference>
        </references>
      </pivotArea>
    </format>
    <format dxfId="27">
      <pivotArea dataOnly="0" labelOnly="1" outline="0" fieldPosition="0">
        <references count="10">
          <reference field="1" count="1" selected="0">
            <x v="34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849"/>
          </reference>
        </references>
      </pivotArea>
    </format>
    <format dxfId="26">
      <pivotArea dataOnly="0" labelOnly="1" outline="0" fieldPosition="0">
        <references count="10">
          <reference field="1" count="1" selected="0">
            <x v="34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39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192"/>
          </reference>
        </references>
      </pivotArea>
    </format>
    <format dxfId="25">
      <pivotArea dataOnly="0" labelOnly="1" outline="0" fieldPosition="0">
        <references count="10">
          <reference field="1" count="1" selected="0">
            <x v="34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  <reference field="5" count="1" selected="0">
            <x v="8"/>
          </reference>
          <reference field="6" count="1" selected="0">
            <x v="536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85"/>
          </reference>
        </references>
      </pivotArea>
    </format>
    <format dxfId="24">
      <pivotArea dataOnly="0" labelOnly="1" outline="0" fieldPosition="0">
        <references count="10">
          <reference field="1" count="1" selected="0">
            <x v="345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2"/>
          </reference>
          <reference field="5" count="1" selected="0">
            <x v="5"/>
          </reference>
          <reference field="6" count="1" selected="0">
            <x v="584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75"/>
          </reference>
        </references>
      </pivotArea>
    </format>
    <format dxfId="23">
      <pivotArea dataOnly="0" labelOnly="1" outline="0" fieldPosition="0">
        <references count="10">
          <reference field="1" count="1" selected="0">
            <x v="346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47"/>
          </reference>
        </references>
      </pivotArea>
    </format>
    <format dxfId="22">
      <pivotArea dataOnly="0" labelOnly="1" outline="0" fieldPosition="0">
        <references count="10">
          <reference field="1" count="1" selected="0">
            <x v="347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5"/>
          </reference>
          <reference field="6" count="1" selected="0">
            <x v="556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13"/>
          </reference>
        </references>
      </pivotArea>
    </format>
    <format dxfId="21">
      <pivotArea dataOnly="0" labelOnly="1" outline="0" fieldPosition="0">
        <references count="10">
          <reference field="1" count="1" selected="0">
            <x v="348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7"/>
          </reference>
          <reference field="5" count="1" selected="0">
            <x v="2"/>
          </reference>
          <reference field="6" count="1" selected="0">
            <x v="247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640"/>
          </reference>
        </references>
      </pivotArea>
    </format>
    <format dxfId="20">
      <pivotArea dataOnly="0" labelOnly="1" outline="0" fieldPosition="0">
        <references count="10">
          <reference field="1" count="1" selected="0">
            <x v="349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569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731"/>
          </reference>
        </references>
      </pivotArea>
    </format>
    <format dxfId="19">
      <pivotArea dataOnly="0" labelOnly="1" outline="0" fieldPosition="0">
        <references count="10">
          <reference field="1" count="1" selected="0">
            <x v="35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1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919"/>
          </reference>
        </references>
      </pivotArea>
    </format>
    <format dxfId="18">
      <pivotArea dataOnly="0" labelOnly="1" outline="0" fieldPosition="0">
        <references count="10">
          <reference field="1" count="1" selected="0">
            <x v="351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3"/>
          </reference>
          <reference field="6" count="1" selected="0">
            <x v="23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59"/>
          </reference>
        </references>
      </pivotArea>
    </format>
    <format dxfId="17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4"/>
          </reference>
          <reference field="5" count="1" selected="0">
            <x v="1"/>
          </reference>
          <reference field="6" count="1" selected="0">
            <x v="218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69"/>
          </reference>
        </references>
      </pivotArea>
    </format>
    <format dxfId="16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7"/>
          </reference>
          <reference field="5" count="1" selected="0">
            <x v="5"/>
          </reference>
          <reference field="6" count="1" selected="0">
            <x v="384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848"/>
          </reference>
        </references>
      </pivotArea>
    </format>
    <format dxfId="15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1"/>
          </reference>
          <reference field="5" count="1" selected="0">
            <x v="6"/>
          </reference>
          <reference field="6" count="1" selected="0">
            <x v="241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551"/>
          </reference>
        </references>
      </pivotArea>
    </format>
    <format dxfId="14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5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04"/>
          </reference>
        </references>
      </pivotArea>
    </format>
    <format dxfId="13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357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88"/>
          </reference>
        </references>
      </pivotArea>
    </format>
    <format dxfId="12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8"/>
          </reference>
          <reference field="5" count="1" selected="0">
            <x v="2"/>
          </reference>
          <reference field="6" count="1" selected="0">
            <x v="326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107"/>
          </reference>
        </references>
      </pivotArea>
    </format>
    <format dxfId="11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0"/>
          </reference>
          <reference field="5" count="1" selected="0">
            <x v="8"/>
          </reference>
          <reference field="6" count="1" selected="0">
            <x v="367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671"/>
          </reference>
        </references>
      </pivotArea>
    </format>
    <format dxfId="10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3"/>
          </reference>
          <reference field="5" count="1" selected="0">
            <x v="5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4"/>
          </reference>
        </references>
      </pivotArea>
    </format>
    <format dxfId="9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9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07"/>
          </reference>
        </references>
      </pivotArea>
    </format>
    <format dxfId="8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396"/>
          </reference>
        </references>
      </pivotArea>
    </format>
    <format dxfId="7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  <reference field="5" count="1" selected="0">
            <x v="4"/>
          </reference>
          <reference field="6" count="1" selected="0">
            <x v="375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762"/>
          </reference>
        </references>
      </pivotArea>
    </format>
    <format dxfId="6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3"/>
          </reference>
          <reference field="5" count="1" selected="0">
            <x v="9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594"/>
          </reference>
        </references>
      </pivotArea>
    </format>
    <format dxfId="5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9"/>
          </reference>
          <reference field="5" count="1" selected="0">
            <x v="7"/>
          </reference>
          <reference field="6" count="1" selected="0">
            <x v="41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593"/>
          </reference>
        </references>
      </pivotArea>
    </format>
    <format dxfId="4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1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700"/>
          </reference>
        </references>
      </pivotArea>
    </format>
    <format dxfId="3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3"/>
          </reference>
          <reference field="5" count="1" selected="0">
            <x v="2"/>
          </reference>
          <reference field="6" count="1" selected="0">
            <x v="48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0" count="1">
            <x v="26"/>
          </reference>
        </references>
      </pivotArea>
    </format>
    <format dxfId="2">
      <pivotArea dataOnly="0" labelOnly="1" outline="0" fieldPosition="0">
        <references count="10">
          <reference field="1" count="1" selected="0">
            <x v="352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8"/>
          </reference>
          <reference field="5" count="1" selected="0">
            <x v="7"/>
          </reference>
          <reference field="6" count="1" selected="0">
            <x v="226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636"/>
          </reference>
        </references>
      </pivotArea>
    </format>
    <format dxfId="1">
      <pivotArea dataOnly="0" labelOnly="1" outline="0" fieldPosition="0">
        <references count="10">
          <reference field="1" count="1" selected="0">
            <x v="35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4"/>
          </reference>
          <reference field="6" count="1" selected="0">
            <x v="298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>
            <x v="982"/>
          </reference>
        </references>
      </pivotArea>
    </format>
    <format dxfId="0">
      <pivotArea dataOnly="0" labelOnly="1" outline="0" fieldPosition="0">
        <references count="10">
          <reference field="1" count="1" selected="0">
            <x v="35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3"/>
          </reference>
          <reference field="6" count="1" selected="0">
            <x v="615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0" count="1">
            <x v="469"/>
          </reference>
        </references>
      </pivotArea>
    </format>
  </formats>
  <pivotTableStyleInfo name="PivotStyleLight15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DE3E-B1B2-40FB-9FCF-7074B7D4D523}">
  <dimension ref="B2:I38"/>
  <sheetViews>
    <sheetView showGridLines="0" workbookViewId="0">
      <selection activeCell="A2" sqref="A2:I21"/>
    </sheetView>
  </sheetViews>
  <sheetFormatPr defaultRowHeight="15" x14ac:dyDescent="0.25"/>
  <cols>
    <col min="1" max="1" width="1.85546875" customWidth="1"/>
    <col min="2" max="2" width="16.28515625" customWidth="1"/>
    <col min="3" max="3" width="9.28515625" customWidth="1"/>
    <col min="4" max="4" width="4.5703125" customWidth="1"/>
    <col min="5" max="5" width="16.28515625" customWidth="1"/>
    <col min="6" max="6" width="9.28515625" customWidth="1"/>
    <col min="7" max="7" width="4.5703125" customWidth="1"/>
    <col min="8" max="8" width="16.28515625" customWidth="1"/>
    <col min="9" max="9" width="9.28515625" customWidth="1"/>
    <col min="10" max="10" width="4.5703125" customWidth="1"/>
    <col min="11" max="11" width="7.7109375" bestFit="1" customWidth="1"/>
    <col min="12" max="12" width="7.5703125" bestFit="1" customWidth="1"/>
    <col min="13" max="13" width="4.5703125" customWidth="1"/>
    <col min="14" max="14" width="5.42578125" bestFit="1" customWidth="1"/>
    <col min="15" max="15" width="7.140625" bestFit="1" customWidth="1"/>
  </cols>
  <sheetData>
    <row r="2" spans="2:9" x14ac:dyDescent="0.25">
      <c r="B2" s="10" t="s">
        <v>761</v>
      </c>
      <c r="C2" s="20" t="s">
        <v>766</v>
      </c>
      <c r="E2" s="10" t="s">
        <v>3</v>
      </c>
      <c r="F2" s="20" t="s">
        <v>766</v>
      </c>
      <c r="H2" s="24" t="s">
        <v>6</v>
      </c>
      <c r="I2" s="20" t="s">
        <v>766</v>
      </c>
    </row>
    <row r="3" spans="2:9" x14ac:dyDescent="0.25">
      <c r="B3" s="22" t="s">
        <v>483</v>
      </c>
      <c r="C3" s="23" t="s">
        <v>191</v>
      </c>
      <c r="E3" s="25" t="s">
        <v>767</v>
      </c>
      <c r="F3" s="23" t="s">
        <v>753</v>
      </c>
      <c r="H3" s="25">
        <v>2</v>
      </c>
      <c r="I3" s="23" t="s">
        <v>753</v>
      </c>
    </row>
    <row r="4" spans="2:9" x14ac:dyDescent="0.25">
      <c r="B4" s="22" t="s">
        <v>404</v>
      </c>
      <c r="C4" s="23" t="s">
        <v>334</v>
      </c>
      <c r="E4" s="27"/>
      <c r="H4" s="25" t="s">
        <v>753</v>
      </c>
      <c r="I4" s="23" t="s">
        <v>753</v>
      </c>
    </row>
    <row r="5" spans="2:9" x14ac:dyDescent="0.25">
      <c r="B5" s="22" t="s">
        <v>660</v>
      </c>
      <c r="C5" s="23" t="s">
        <v>359</v>
      </c>
      <c r="E5" s="27"/>
      <c r="H5" s="27"/>
    </row>
    <row r="6" spans="2:9" x14ac:dyDescent="0.25">
      <c r="B6" s="22" t="s">
        <v>226</v>
      </c>
      <c r="C6" s="23" t="s">
        <v>334</v>
      </c>
      <c r="E6" s="10" t="s">
        <v>4</v>
      </c>
      <c r="F6" s="20" t="s">
        <v>766</v>
      </c>
      <c r="H6" s="27"/>
    </row>
    <row r="7" spans="2:9" x14ac:dyDescent="0.25">
      <c r="B7" s="22" t="s">
        <v>733</v>
      </c>
      <c r="C7" s="23" t="s">
        <v>32</v>
      </c>
      <c r="E7" s="25" t="s">
        <v>754</v>
      </c>
      <c r="F7" s="23" t="s">
        <v>15</v>
      </c>
      <c r="H7" s="24" t="s">
        <v>12</v>
      </c>
      <c r="I7" s="20" t="s">
        <v>766</v>
      </c>
    </row>
    <row r="8" spans="2:9" x14ac:dyDescent="0.25">
      <c r="B8" s="22" t="s">
        <v>262</v>
      </c>
      <c r="C8" s="23" t="s">
        <v>291</v>
      </c>
      <c r="E8" s="25" t="s">
        <v>755</v>
      </c>
      <c r="F8" s="23" t="s">
        <v>18</v>
      </c>
      <c r="H8" s="25" t="s">
        <v>767</v>
      </c>
      <c r="I8" s="23" t="s">
        <v>753</v>
      </c>
    </row>
    <row r="9" spans="2:9" x14ac:dyDescent="0.25">
      <c r="B9" s="22" t="s">
        <v>28</v>
      </c>
      <c r="C9" s="26" t="s">
        <v>28</v>
      </c>
      <c r="E9" s="25" t="s">
        <v>758</v>
      </c>
      <c r="F9" s="23" t="s">
        <v>26</v>
      </c>
    </row>
    <row r="10" spans="2:9" x14ac:dyDescent="0.25">
      <c r="B10" s="22" t="s">
        <v>390</v>
      </c>
      <c r="C10" s="23" t="s">
        <v>722</v>
      </c>
      <c r="E10" s="27"/>
    </row>
    <row r="11" spans="2:9" x14ac:dyDescent="0.25">
      <c r="B11" s="22" t="s">
        <v>274</v>
      </c>
      <c r="C11" s="23" t="s">
        <v>455</v>
      </c>
      <c r="E11" s="27"/>
    </row>
    <row r="12" spans="2:9" x14ac:dyDescent="0.25">
      <c r="B12" s="22" t="s">
        <v>311</v>
      </c>
      <c r="C12" s="26" t="s">
        <v>311</v>
      </c>
      <c r="E12" s="10" t="s">
        <v>5</v>
      </c>
      <c r="F12" s="20" t="s">
        <v>766</v>
      </c>
    </row>
    <row r="13" spans="2:9" x14ac:dyDescent="0.25">
      <c r="B13" s="22" t="s">
        <v>559</v>
      </c>
      <c r="C13" s="23" t="s">
        <v>747</v>
      </c>
      <c r="E13" s="25" t="s">
        <v>756</v>
      </c>
      <c r="F13" s="23" t="s">
        <v>23</v>
      </c>
    </row>
    <row r="14" spans="2:9" x14ac:dyDescent="0.25">
      <c r="B14" s="22" t="s">
        <v>632</v>
      </c>
      <c r="C14" s="23" t="s">
        <v>762</v>
      </c>
      <c r="E14" s="25" t="s">
        <v>757</v>
      </c>
      <c r="F14" s="23" t="s">
        <v>16</v>
      </c>
    </row>
    <row r="15" spans="2:9" x14ac:dyDescent="0.25">
      <c r="B15" s="22" t="s">
        <v>125</v>
      </c>
      <c r="C15" s="23" t="s">
        <v>602</v>
      </c>
      <c r="E15" s="25" t="s">
        <v>753</v>
      </c>
      <c r="F15" s="23" t="s">
        <v>753</v>
      </c>
    </row>
    <row r="16" spans="2:9" x14ac:dyDescent="0.25">
      <c r="B16" s="22" t="s">
        <v>77</v>
      </c>
      <c r="C16" s="23" t="s">
        <v>153</v>
      </c>
    </row>
    <row r="17" spans="2:3" x14ac:dyDescent="0.25">
      <c r="B17" s="22" t="s">
        <v>305</v>
      </c>
      <c r="C17" s="23" t="s">
        <v>195</v>
      </c>
    </row>
    <row r="18" spans="2:3" x14ac:dyDescent="0.25">
      <c r="B18" s="22" t="s">
        <v>482</v>
      </c>
      <c r="C18" s="23" t="s">
        <v>75</v>
      </c>
    </row>
    <row r="19" spans="2:3" x14ac:dyDescent="0.25">
      <c r="B19" s="22" t="s">
        <v>616</v>
      </c>
      <c r="C19" s="23" t="s">
        <v>763</v>
      </c>
    </row>
    <row r="20" spans="2:3" x14ac:dyDescent="0.25">
      <c r="B20" s="22" t="s">
        <v>726</v>
      </c>
      <c r="C20" s="23" t="s">
        <v>764</v>
      </c>
    </row>
    <row r="21" spans="2:3" x14ac:dyDescent="0.25">
      <c r="B21" s="22"/>
      <c r="C21" s="23" t="s">
        <v>753</v>
      </c>
    </row>
    <row r="38" spans="2:2" x14ac:dyDescent="0.25">
      <c r="B38" s="11"/>
    </row>
  </sheetData>
  <sortState xmlns:xlrd2="http://schemas.microsoft.com/office/spreadsheetml/2017/richdata2" ref="B3:B38">
    <sortCondition ref="B3:B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E443-536C-4961-8F53-66E645EC3C15}">
  <dimension ref="A1:O992"/>
  <sheetViews>
    <sheetView workbookViewId="0"/>
  </sheetViews>
  <sheetFormatPr defaultColWidth="0" defaultRowHeight="15" x14ac:dyDescent="0.25"/>
  <cols>
    <col min="1" max="1" width="8.85546875" customWidth="1"/>
    <col min="2" max="2" width="10" customWidth="1"/>
    <col min="3" max="3" width="16" customWidth="1"/>
    <col min="4" max="4" width="13.140625" bestFit="1" customWidth="1"/>
    <col min="5" max="5" width="12.140625" bestFit="1" customWidth="1"/>
    <col min="6" max="6" width="9.140625" bestFit="1" customWidth="1"/>
    <col min="7" max="7" width="6.140625" style="1" bestFit="1" customWidth="1"/>
    <col min="8" max="8" width="8.85546875" customWidth="1"/>
    <col min="9" max="9" width="11.42578125" bestFit="1" customWidth="1"/>
    <col min="10" max="10" width="9.140625" customWidth="1"/>
    <col min="11" max="11" width="10.85546875" customWidth="1"/>
    <col min="12" max="12" width="16.42578125" bestFit="1" customWidth="1"/>
    <col min="13" max="13" width="16.28515625" customWidth="1"/>
    <col min="14" max="14" width="17.42578125" bestFit="1" customWidth="1"/>
    <col min="15" max="15" width="8.85546875" customWidth="1"/>
    <col min="16" max="16384" width="8.85546875" hidden="1"/>
  </cols>
  <sheetData>
    <row r="1" spans="1:14" s="9" customFormat="1" ht="48" customHeight="1" x14ac:dyDescent="0.25">
      <c r="A1" s="21" t="s">
        <v>0</v>
      </c>
      <c r="B1" s="12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4" t="s">
        <v>6</v>
      </c>
      <c r="H1" s="15" t="s">
        <v>7</v>
      </c>
      <c r="I1" s="15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6" t="s">
        <v>13</v>
      </c>
    </row>
    <row r="2" spans="1:14" x14ac:dyDescent="0.25">
      <c r="A2" s="2">
        <v>842</v>
      </c>
      <c r="B2" s="3">
        <v>15737792</v>
      </c>
      <c r="C2" s="2" t="s">
        <v>668</v>
      </c>
      <c r="D2" s="3">
        <v>818</v>
      </c>
      <c r="E2" s="2" t="s">
        <v>15</v>
      </c>
      <c r="F2" s="2" t="s">
        <v>16</v>
      </c>
      <c r="G2" s="3">
        <v>31</v>
      </c>
      <c r="H2" s="3">
        <v>1</v>
      </c>
      <c r="I2" s="4">
        <v>186796.37</v>
      </c>
      <c r="J2" s="3">
        <v>1</v>
      </c>
      <c r="K2" s="3">
        <v>0</v>
      </c>
      <c r="L2" s="3">
        <v>0</v>
      </c>
      <c r="M2" s="5">
        <v>178252.63</v>
      </c>
      <c r="N2" s="3">
        <v>0</v>
      </c>
    </row>
    <row r="3" spans="1:14" x14ac:dyDescent="0.25">
      <c r="A3" s="2">
        <v>683</v>
      </c>
      <c r="B3" s="3">
        <v>15775238</v>
      </c>
      <c r="C3" s="2" t="s">
        <v>565</v>
      </c>
      <c r="D3" s="3">
        <v>651</v>
      </c>
      <c r="E3" s="2" t="s">
        <v>26</v>
      </c>
      <c r="F3" s="2" t="s">
        <v>16</v>
      </c>
      <c r="G3" s="3">
        <v>41</v>
      </c>
      <c r="H3" s="3">
        <v>4</v>
      </c>
      <c r="I3" s="4">
        <v>133432.59</v>
      </c>
      <c r="J3" s="3">
        <v>1</v>
      </c>
      <c r="K3" s="3">
        <v>0</v>
      </c>
      <c r="L3" s="3">
        <v>1</v>
      </c>
      <c r="M3" s="5">
        <v>151303.48000000001</v>
      </c>
      <c r="N3" s="3">
        <v>0</v>
      </c>
    </row>
    <row r="4" spans="1:14" x14ac:dyDescent="0.25">
      <c r="A4" s="2">
        <v>292</v>
      </c>
      <c r="B4" s="3">
        <v>15607098</v>
      </c>
      <c r="C4" s="2" t="s">
        <v>282</v>
      </c>
      <c r="D4" s="3">
        <v>747</v>
      </c>
      <c r="E4" s="2" t="s">
        <v>755</v>
      </c>
      <c r="F4" s="2" t="s">
        <v>16</v>
      </c>
      <c r="G4" s="3">
        <v>41</v>
      </c>
      <c r="H4" s="3">
        <v>5</v>
      </c>
      <c r="I4" s="4">
        <v>94521.17</v>
      </c>
      <c r="J4" s="3">
        <v>2</v>
      </c>
      <c r="K4" s="3">
        <v>1</v>
      </c>
      <c r="L4" s="3">
        <v>0</v>
      </c>
      <c r="M4" s="5">
        <v>194926.86</v>
      </c>
      <c r="N4" s="3">
        <v>0</v>
      </c>
    </row>
    <row r="5" spans="1:14" x14ac:dyDescent="0.25">
      <c r="A5" s="2">
        <v>665</v>
      </c>
      <c r="B5" s="3">
        <v>15763218</v>
      </c>
      <c r="C5" s="2" t="s">
        <v>550</v>
      </c>
      <c r="D5" s="3">
        <v>661</v>
      </c>
      <c r="E5" s="2" t="s">
        <v>754</v>
      </c>
      <c r="F5" s="2" t="s">
        <v>16</v>
      </c>
      <c r="G5" s="3">
        <v>41</v>
      </c>
      <c r="H5" s="3">
        <v>1</v>
      </c>
      <c r="I5" s="4">
        <v>0</v>
      </c>
      <c r="J5" s="3">
        <v>2</v>
      </c>
      <c r="K5" s="3">
        <v>0</v>
      </c>
      <c r="L5" s="3">
        <v>1</v>
      </c>
      <c r="M5" s="5">
        <v>131300.68</v>
      </c>
      <c r="N5" s="3">
        <v>0</v>
      </c>
    </row>
    <row r="6" spans="1:14" x14ac:dyDescent="0.25">
      <c r="A6" s="2">
        <v>626</v>
      </c>
      <c r="B6" s="3">
        <v>15604119</v>
      </c>
      <c r="C6" s="2" t="s">
        <v>521</v>
      </c>
      <c r="D6" s="3">
        <v>850</v>
      </c>
      <c r="E6" s="2" t="s">
        <v>18</v>
      </c>
      <c r="F6" s="2" t="s">
        <v>756</v>
      </c>
      <c r="G6" s="3">
        <v>35</v>
      </c>
      <c r="H6" s="3">
        <v>7</v>
      </c>
      <c r="I6" s="4">
        <v>110349.82</v>
      </c>
      <c r="J6" s="3">
        <v>1</v>
      </c>
      <c r="K6" s="3">
        <v>0</v>
      </c>
      <c r="L6" s="3">
        <v>0</v>
      </c>
      <c r="M6" s="5">
        <v>126355.8</v>
      </c>
      <c r="N6" s="3">
        <v>0</v>
      </c>
    </row>
    <row r="7" spans="1:14" x14ac:dyDescent="0.25">
      <c r="A7" s="2">
        <v>134</v>
      </c>
      <c r="B7" s="3">
        <v>15642004</v>
      </c>
      <c r="C7" s="2" t="s">
        <v>145</v>
      </c>
      <c r="D7" s="3">
        <v>686</v>
      </c>
      <c r="E7" s="2" t="s">
        <v>754</v>
      </c>
      <c r="F7" s="2" t="s">
        <v>23</v>
      </c>
      <c r="G7" s="3">
        <v>25</v>
      </c>
      <c r="H7" s="3">
        <v>1</v>
      </c>
      <c r="I7" s="4">
        <v>0</v>
      </c>
      <c r="J7" s="3">
        <v>2</v>
      </c>
      <c r="K7" s="3">
        <v>0</v>
      </c>
      <c r="L7" s="3">
        <v>1</v>
      </c>
      <c r="M7" s="5">
        <v>16459.37</v>
      </c>
      <c r="N7" s="3">
        <v>0</v>
      </c>
    </row>
    <row r="8" spans="1:14" x14ac:dyDescent="0.25">
      <c r="A8" s="2">
        <v>196</v>
      </c>
      <c r="B8" s="3">
        <v>15594815</v>
      </c>
      <c r="C8" s="2" t="s">
        <v>200</v>
      </c>
      <c r="D8" s="3">
        <v>807</v>
      </c>
      <c r="E8" s="2" t="s">
        <v>754</v>
      </c>
      <c r="F8" s="2" t="s">
        <v>23</v>
      </c>
      <c r="G8" s="3">
        <v>35</v>
      </c>
      <c r="H8" s="3">
        <v>3</v>
      </c>
      <c r="I8" s="4">
        <v>174790.15</v>
      </c>
      <c r="J8" s="3">
        <v>1</v>
      </c>
      <c r="K8" s="3">
        <v>1</v>
      </c>
      <c r="L8" s="3">
        <v>1</v>
      </c>
      <c r="M8" s="5">
        <v>600.36</v>
      </c>
      <c r="N8" s="3">
        <v>0</v>
      </c>
    </row>
    <row r="9" spans="1:14" x14ac:dyDescent="0.25">
      <c r="A9" s="2">
        <v>812</v>
      </c>
      <c r="B9" s="3">
        <v>15649992</v>
      </c>
      <c r="C9" s="2" t="s">
        <v>650</v>
      </c>
      <c r="D9" s="3">
        <v>681</v>
      </c>
      <c r="E9" s="2" t="s">
        <v>18</v>
      </c>
      <c r="F9" s="2" t="s">
        <v>756</v>
      </c>
      <c r="G9" s="3">
        <v>65</v>
      </c>
      <c r="H9" s="3">
        <v>7</v>
      </c>
      <c r="I9" s="4">
        <v>134714.70000000001</v>
      </c>
      <c r="J9" s="3">
        <v>2</v>
      </c>
      <c r="K9" s="3">
        <v>0</v>
      </c>
      <c r="L9" s="3">
        <v>1</v>
      </c>
      <c r="M9" s="5">
        <v>190419.81</v>
      </c>
      <c r="N9" s="3">
        <v>0</v>
      </c>
    </row>
    <row r="10" spans="1:14" x14ac:dyDescent="0.25">
      <c r="A10" s="2">
        <v>599</v>
      </c>
      <c r="B10" s="3">
        <v>15637476</v>
      </c>
      <c r="C10" s="2" t="s">
        <v>502</v>
      </c>
      <c r="D10" s="3">
        <v>683</v>
      </c>
      <c r="E10" s="2" t="s">
        <v>26</v>
      </c>
      <c r="F10" s="2" t="s">
        <v>16</v>
      </c>
      <c r="G10" s="3">
        <v>57</v>
      </c>
      <c r="H10" s="3">
        <v>5</v>
      </c>
      <c r="I10" s="4">
        <v>162448.69</v>
      </c>
      <c r="J10" s="3">
        <v>1</v>
      </c>
      <c r="K10" s="3">
        <v>0</v>
      </c>
      <c r="L10" s="3">
        <v>0</v>
      </c>
      <c r="M10" s="5">
        <v>9221.7800000000007</v>
      </c>
      <c r="N10" s="3">
        <v>1</v>
      </c>
    </row>
    <row r="11" spans="1:14" x14ac:dyDescent="0.25">
      <c r="A11" s="2">
        <v>152</v>
      </c>
      <c r="B11" s="3">
        <v>15759618</v>
      </c>
      <c r="C11" s="2" t="s">
        <v>163</v>
      </c>
      <c r="D11" s="3">
        <v>535</v>
      </c>
      <c r="E11" s="2" t="s">
        <v>754</v>
      </c>
      <c r="F11" s="2" t="s">
        <v>16</v>
      </c>
      <c r="G11" s="3">
        <v>48</v>
      </c>
      <c r="H11" s="3">
        <v>9</v>
      </c>
      <c r="I11" s="4">
        <v>0</v>
      </c>
      <c r="J11" s="3">
        <v>1</v>
      </c>
      <c r="K11" s="3">
        <v>1</v>
      </c>
      <c r="L11" s="3">
        <v>0</v>
      </c>
      <c r="M11" s="5">
        <v>149892.79</v>
      </c>
      <c r="N11" s="3">
        <v>1</v>
      </c>
    </row>
    <row r="12" spans="1:14" x14ac:dyDescent="0.25">
      <c r="A12" s="2">
        <v>99</v>
      </c>
      <c r="B12" s="3">
        <v>15604348</v>
      </c>
      <c r="C12" s="2" t="s">
        <v>115</v>
      </c>
      <c r="D12" s="3">
        <v>710</v>
      </c>
      <c r="E12" s="2" t="s">
        <v>755</v>
      </c>
      <c r="F12" s="2" t="s">
        <v>23</v>
      </c>
      <c r="G12" s="3">
        <v>22</v>
      </c>
      <c r="H12" s="3">
        <v>8</v>
      </c>
      <c r="I12" s="4">
        <v>0</v>
      </c>
      <c r="J12" s="3">
        <v>2</v>
      </c>
      <c r="K12" s="3">
        <v>0</v>
      </c>
      <c r="L12" s="3">
        <v>0</v>
      </c>
      <c r="M12" s="5">
        <v>99645.04</v>
      </c>
      <c r="N12" s="3">
        <v>0</v>
      </c>
    </row>
    <row r="13" spans="1:14" x14ac:dyDescent="0.25">
      <c r="A13" s="2">
        <v>279</v>
      </c>
      <c r="B13" s="3">
        <v>15683562</v>
      </c>
      <c r="C13" s="2" t="s">
        <v>273</v>
      </c>
      <c r="D13" s="3">
        <v>646</v>
      </c>
      <c r="E13" s="2" t="s">
        <v>15</v>
      </c>
      <c r="F13" s="2" t="s">
        <v>23</v>
      </c>
      <c r="G13" s="3">
        <v>35</v>
      </c>
      <c r="H13" s="3">
        <v>6</v>
      </c>
      <c r="I13" s="4">
        <v>84026.86</v>
      </c>
      <c r="J13" s="3">
        <v>1</v>
      </c>
      <c r="K13" s="3">
        <v>0</v>
      </c>
      <c r="L13" s="3">
        <v>1</v>
      </c>
      <c r="M13" s="5">
        <v>164255.69</v>
      </c>
      <c r="N13" s="3">
        <v>0</v>
      </c>
    </row>
    <row r="14" spans="1:14" x14ac:dyDescent="0.25">
      <c r="A14" s="2">
        <v>803</v>
      </c>
      <c r="B14" s="3">
        <v>15681554</v>
      </c>
      <c r="C14" s="2" t="s">
        <v>645</v>
      </c>
      <c r="D14" s="3">
        <v>614</v>
      </c>
      <c r="E14" s="2" t="s">
        <v>26</v>
      </c>
      <c r="F14" s="2" t="s">
        <v>16</v>
      </c>
      <c r="G14" s="3">
        <v>31</v>
      </c>
      <c r="H14" s="3">
        <v>7</v>
      </c>
      <c r="I14" s="4">
        <v>120599.38</v>
      </c>
      <c r="J14" s="3">
        <v>2</v>
      </c>
      <c r="K14" s="3">
        <v>1</v>
      </c>
      <c r="L14" s="3">
        <v>1</v>
      </c>
      <c r="M14" s="5">
        <v>46163.44</v>
      </c>
      <c r="N14" s="3">
        <v>0</v>
      </c>
    </row>
    <row r="15" spans="1:14" x14ac:dyDescent="0.25">
      <c r="A15" s="2">
        <v>355</v>
      </c>
      <c r="B15" s="3">
        <v>15625461</v>
      </c>
      <c r="C15" s="2" t="s">
        <v>329</v>
      </c>
      <c r="D15" s="3">
        <v>613</v>
      </c>
      <c r="E15" s="2" t="s">
        <v>15</v>
      </c>
      <c r="F15" s="2" t="s">
        <v>16</v>
      </c>
      <c r="G15" s="3">
        <v>45</v>
      </c>
      <c r="H15" s="3">
        <v>1</v>
      </c>
      <c r="I15" s="4">
        <v>187841.99</v>
      </c>
      <c r="J15" s="3">
        <v>2</v>
      </c>
      <c r="K15" s="3">
        <v>1</v>
      </c>
      <c r="L15" s="3">
        <v>1</v>
      </c>
      <c r="M15" s="5">
        <v>147224.26999999999</v>
      </c>
      <c r="N15" s="3">
        <v>0</v>
      </c>
    </row>
    <row r="16" spans="1:14" x14ac:dyDescent="0.25">
      <c r="A16" s="2">
        <v>651</v>
      </c>
      <c r="B16" s="3">
        <v>15730447</v>
      </c>
      <c r="C16" s="2" t="s">
        <v>540</v>
      </c>
      <c r="D16" s="3">
        <v>629</v>
      </c>
      <c r="E16" s="2" t="s">
        <v>754</v>
      </c>
      <c r="F16" s="2" t="s">
        <v>16</v>
      </c>
      <c r="G16" s="3">
        <v>49</v>
      </c>
      <c r="H16" s="3">
        <v>4</v>
      </c>
      <c r="I16" s="4">
        <v>0</v>
      </c>
      <c r="J16" s="3">
        <v>2</v>
      </c>
      <c r="K16" s="3">
        <v>1</v>
      </c>
      <c r="L16" s="3">
        <v>1</v>
      </c>
      <c r="M16" s="5">
        <v>196335.48</v>
      </c>
      <c r="N16" s="3">
        <v>0</v>
      </c>
    </row>
    <row r="17" spans="1:14" x14ac:dyDescent="0.25">
      <c r="A17" s="2">
        <v>754</v>
      </c>
      <c r="B17" s="3">
        <v>15661526</v>
      </c>
      <c r="C17" s="2" t="s">
        <v>540</v>
      </c>
      <c r="D17" s="3">
        <v>815</v>
      </c>
      <c r="E17" s="2" t="s">
        <v>26</v>
      </c>
      <c r="F17" s="2" t="s">
        <v>23</v>
      </c>
      <c r="G17" s="3">
        <v>37</v>
      </c>
      <c r="H17" s="3">
        <v>2</v>
      </c>
      <c r="I17" s="4">
        <v>110777.26</v>
      </c>
      <c r="J17" s="3">
        <v>2</v>
      </c>
      <c r="K17" s="3">
        <v>1</v>
      </c>
      <c r="L17" s="3">
        <v>0</v>
      </c>
      <c r="M17" s="5">
        <v>2383.59</v>
      </c>
      <c r="N17" s="3">
        <v>0</v>
      </c>
    </row>
    <row r="18" spans="1:14" x14ac:dyDescent="0.25">
      <c r="A18" s="2">
        <v>12</v>
      </c>
      <c r="B18" s="3">
        <v>15737173</v>
      </c>
      <c r="C18" s="2" t="s">
        <v>30</v>
      </c>
      <c r="D18" s="3">
        <v>497</v>
      </c>
      <c r="E18" s="2" t="s">
        <v>18</v>
      </c>
      <c r="F18" s="2" t="s">
        <v>753</v>
      </c>
      <c r="G18" s="3">
        <v>24</v>
      </c>
      <c r="H18" s="3">
        <v>3</v>
      </c>
      <c r="I18" s="4">
        <v>0</v>
      </c>
      <c r="J18" s="3">
        <v>2</v>
      </c>
      <c r="K18" s="3">
        <v>1</v>
      </c>
      <c r="L18" s="3">
        <v>0</v>
      </c>
      <c r="M18" s="5">
        <v>76390.009999999995</v>
      </c>
      <c r="N18" s="3">
        <v>0</v>
      </c>
    </row>
    <row r="19" spans="1:14" x14ac:dyDescent="0.25">
      <c r="A19" s="2">
        <v>873</v>
      </c>
      <c r="B19" s="3">
        <v>15794549</v>
      </c>
      <c r="C19" s="2" t="s">
        <v>30</v>
      </c>
      <c r="D19" s="3">
        <v>722</v>
      </c>
      <c r="E19" s="2" t="s">
        <v>15</v>
      </c>
      <c r="F19" s="2" t="s">
        <v>16</v>
      </c>
      <c r="G19" s="3">
        <v>35</v>
      </c>
      <c r="H19" s="3">
        <v>2</v>
      </c>
      <c r="I19" s="4">
        <v>163943.89000000001</v>
      </c>
      <c r="J19" s="3">
        <v>2</v>
      </c>
      <c r="K19" s="3">
        <v>1</v>
      </c>
      <c r="L19" s="3">
        <v>1</v>
      </c>
      <c r="M19" s="5">
        <v>15068.18</v>
      </c>
      <c r="N19" s="3">
        <v>0</v>
      </c>
    </row>
    <row r="20" spans="1:14" x14ac:dyDescent="0.25">
      <c r="A20" s="2">
        <v>662</v>
      </c>
      <c r="B20" s="3">
        <v>15699637</v>
      </c>
      <c r="C20" s="2" t="s">
        <v>547</v>
      </c>
      <c r="D20" s="3">
        <v>694</v>
      </c>
      <c r="E20" s="2" t="s">
        <v>18</v>
      </c>
      <c r="F20" s="2" t="s">
        <v>756</v>
      </c>
      <c r="G20" s="3">
        <v>57</v>
      </c>
      <c r="H20" s="3">
        <v>8</v>
      </c>
      <c r="I20" s="4">
        <v>116326.07</v>
      </c>
      <c r="J20" s="3">
        <v>1</v>
      </c>
      <c r="K20" s="3">
        <v>1</v>
      </c>
      <c r="L20" s="3">
        <v>1</v>
      </c>
      <c r="M20" s="5">
        <v>117704.65</v>
      </c>
      <c r="N20" s="3">
        <v>0</v>
      </c>
    </row>
    <row r="21" spans="1:14" x14ac:dyDescent="0.25">
      <c r="A21" s="2">
        <v>376</v>
      </c>
      <c r="B21" s="3">
        <v>15758449</v>
      </c>
      <c r="C21" s="2" t="s">
        <v>343</v>
      </c>
      <c r="D21" s="3">
        <v>769</v>
      </c>
      <c r="E21" s="2" t="s">
        <v>15</v>
      </c>
      <c r="F21" s="2" t="s">
        <v>16</v>
      </c>
      <c r="G21" s="3">
        <v>39</v>
      </c>
      <c r="H21" s="3">
        <v>8</v>
      </c>
      <c r="I21" s="4">
        <v>0</v>
      </c>
      <c r="J21" s="3">
        <v>1</v>
      </c>
      <c r="K21" s="3">
        <v>0</v>
      </c>
      <c r="L21" s="3">
        <v>1</v>
      </c>
      <c r="M21" s="5">
        <v>21016</v>
      </c>
      <c r="N21" s="3">
        <v>0</v>
      </c>
    </row>
    <row r="22" spans="1:14" x14ac:dyDescent="0.25">
      <c r="A22" s="2">
        <v>478</v>
      </c>
      <c r="B22" s="3">
        <v>15809722</v>
      </c>
      <c r="C22" s="2" t="s">
        <v>419</v>
      </c>
      <c r="D22" s="3">
        <v>611</v>
      </c>
      <c r="E22" s="2" t="s">
        <v>754</v>
      </c>
      <c r="F22" s="2" t="s">
        <v>16</v>
      </c>
      <c r="G22" s="3">
        <v>40</v>
      </c>
      <c r="H22" s="3">
        <v>8</v>
      </c>
      <c r="I22" s="4">
        <v>100812.33</v>
      </c>
      <c r="J22" s="3">
        <v>2</v>
      </c>
      <c r="K22" s="3">
        <v>1</v>
      </c>
      <c r="L22" s="3">
        <v>0</v>
      </c>
      <c r="M22" s="5">
        <v>147358.26999999999</v>
      </c>
      <c r="N22" s="3">
        <v>0</v>
      </c>
    </row>
    <row r="23" spans="1:14" x14ac:dyDescent="0.25">
      <c r="A23" s="2">
        <v>778</v>
      </c>
      <c r="B23" s="3">
        <v>15628936</v>
      </c>
      <c r="C23" s="2" t="s">
        <v>628</v>
      </c>
      <c r="D23" s="3">
        <v>692</v>
      </c>
      <c r="E23" s="2" t="s">
        <v>18</v>
      </c>
      <c r="F23" s="2" t="s">
        <v>756</v>
      </c>
      <c r="G23" s="3">
        <v>28</v>
      </c>
      <c r="H23" s="3">
        <v>9</v>
      </c>
      <c r="I23" s="4">
        <v>118945.09</v>
      </c>
      <c r="J23" s="3">
        <v>1</v>
      </c>
      <c r="K23" s="3">
        <v>0</v>
      </c>
      <c r="L23" s="3">
        <v>0</v>
      </c>
      <c r="M23" s="5">
        <v>16064.25</v>
      </c>
      <c r="N23" s="3">
        <v>1</v>
      </c>
    </row>
    <row r="24" spans="1:14" x14ac:dyDescent="0.25">
      <c r="A24" s="2">
        <v>39</v>
      </c>
      <c r="B24" s="3">
        <v>15717426</v>
      </c>
      <c r="C24" s="2" t="s">
        <v>57</v>
      </c>
      <c r="D24" s="3">
        <v>850</v>
      </c>
      <c r="E24" s="2" t="s">
        <v>754</v>
      </c>
      <c r="F24" s="2" t="s">
        <v>23</v>
      </c>
      <c r="G24" s="3">
        <v>36</v>
      </c>
      <c r="H24" s="3">
        <v>7</v>
      </c>
      <c r="I24" s="4">
        <v>0</v>
      </c>
      <c r="J24" s="3">
        <v>1</v>
      </c>
      <c r="K24" s="3">
        <v>1</v>
      </c>
      <c r="L24" s="3">
        <v>1</v>
      </c>
      <c r="M24" s="5">
        <v>40812.9</v>
      </c>
      <c r="N24" s="3">
        <v>0</v>
      </c>
    </row>
    <row r="25" spans="1:14" x14ac:dyDescent="0.25">
      <c r="A25" s="2">
        <v>840</v>
      </c>
      <c r="B25" s="3">
        <v>15727915</v>
      </c>
      <c r="C25" s="2" t="s">
        <v>666</v>
      </c>
      <c r="D25" s="3">
        <v>507</v>
      </c>
      <c r="E25" s="2" t="s">
        <v>15</v>
      </c>
      <c r="F25" s="2" t="s">
        <v>23</v>
      </c>
      <c r="G25" s="3">
        <v>36</v>
      </c>
      <c r="H25" s="3">
        <v>4</v>
      </c>
      <c r="I25" s="4">
        <v>83543.37</v>
      </c>
      <c r="J25" s="3">
        <v>1</v>
      </c>
      <c r="K25" s="3">
        <v>0</v>
      </c>
      <c r="L25" s="3">
        <v>0</v>
      </c>
      <c r="M25" s="5">
        <v>140134.43</v>
      </c>
      <c r="N25" s="3">
        <v>0</v>
      </c>
    </row>
    <row r="26" spans="1:14" x14ac:dyDescent="0.25">
      <c r="A26" s="2">
        <v>889</v>
      </c>
      <c r="B26" s="3">
        <v>15702968</v>
      </c>
      <c r="C26" s="2" t="s">
        <v>696</v>
      </c>
      <c r="D26" s="3">
        <v>733</v>
      </c>
      <c r="E26" s="2" t="s">
        <v>26</v>
      </c>
      <c r="F26" s="2" t="s">
        <v>23</v>
      </c>
      <c r="G26" s="3">
        <v>74</v>
      </c>
      <c r="H26" s="3">
        <v>3</v>
      </c>
      <c r="I26" s="4">
        <v>106545.53</v>
      </c>
      <c r="J26" s="3">
        <v>1</v>
      </c>
      <c r="K26" s="3">
        <v>1</v>
      </c>
      <c r="L26" s="3">
        <v>1</v>
      </c>
      <c r="M26" s="5">
        <v>134589.57999999999</v>
      </c>
      <c r="N26" s="3">
        <v>0</v>
      </c>
    </row>
    <row r="27" spans="1:14" x14ac:dyDescent="0.25">
      <c r="A27" s="2">
        <v>136</v>
      </c>
      <c r="B27" s="3">
        <v>15584518</v>
      </c>
      <c r="C27" s="2" t="s">
        <v>147</v>
      </c>
      <c r="D27" s="3">
        <v>589</v>
      </c>
      <c r="E27" s="2" t="s">
        <v>26</v>
      </c>
      <c r="F27" s="2" t="s">
        <v>16</v>
      </c>
      <c r="G27" s="3">
        <v>50</v>
      </c>
      <c r="H27" s="3">
        <v>5</v>
      </c>
      <c r="I27" s="4">
        <v>144895.04999999999</v>
      </c>
      <c r="J27" s="3">
        <v>2</v>
      </c>
      <c r="K27" s="3">
        <v>1</v>
      </c>
      <c r="L27" s="3">
        <v>1</v>
      </c>
      <c r="M27" s="5">
        <v>34941.230000000003</v>
      </c>
      <c r="N27" s="3">
        <v>0</v>
      </c>
    </row>
    <row r="28" spans="1:14" x14ac:dyDescent="0.25">
      <c r="A28" s="2">
        <v>180</v>
      </c>
      <c r="B28" s="3">
        <v>15625426</v>
      </c>
      <c r="C28" s="2" t="s">
        <v>187</v>
      </c>
      <c r="D28" s="3">
        <v>754</v>
      </c>
      <c r="E28" s="2" t="s">
        <v>26</v>
      </c>
      <c r="F28" s="2" t="s">
        <v>16</v>
      </c>
      <c r="G28" s="3">
        <v>55</v>
      </c>
      <c r="H28" s="3">
        <v>3</v>
      </c>
      <c r="I28" s="4">
        <v>161608.81</v>
      </c>
      <c r="J28" s="3">
        <v>1</v>
      </c>
      <c r="K28" s="3">
        <v>1</v>
      </c>
      <c r="L28" s="3">
        <v>0</v>
      </c>
      <c r="M28" s="5">
        <v>8080.85</v>
      </c>
      <c r="N28" s="3">
        <v>1</v>
      </c>
    </row>
    <row r="29" spans="1:14" x14ac:dyDescent="0.25">
      <c r="A29" s="2">
        <v>758</v>
      </c>
      <c r="B29" s="3">
        <v>15815364</v>
      </c>
      <c r="C29" s="2" t="s">
        <v>615</v>
      </c>
      <c r="D29" s="3">
        <v>736</v>
      </c>
      <c r="E29" s="2" t="s">
        <v>18</v>
      </c>
      <c r="F29" s="2" t="s">
        <v>757</v>
      </c>
      <c r="G29" s="3">
        <v>28</v>
      </c>
      <c r="H29" s="3">
        <v>2</v>
      </c>
      <c r="I29" s="4">
        <v>0</v>
      </c>
      <c r="J29" s="3">
        <v>2</v>
      </c>
      <c r="K29" s="3">
        <v>1</v>
      </c>
      <c r="L29" s="3">
        <v>1</v>
      </c>
      <c r="M29" s="5">
        <v>117431.1</v>
      </c>
      <c r="N29" s="3">
        <v>0</v>
      </c>
    </row>
    <row r="30" spans="1:14" x14ac:dyDescent="0.25">
      <c r="A30" s="2">
        <v>481</v>
      </c>
      <c r="B30" s="3">
        <v>15695585</v>
      </c>
      <c r="C30" s="2" t="s">
        <v>421</v>
      </c>
      <c r="D30" s="3">
        <v>788</v>
      </c>
      <c r="E30" s="2" t="s">
        <v>18</v>
      </c>
      <c r="F30" s="2" t="s">
        <v>756</v>
      </c>
      <c r="G30" s="3">
        <v>34</v>
      </c>
      <c r="H30" s="3">
        <v>6</v>
      </c>
      <c r="I30" s="4">
        <v>156478.62</v>
      </c>
      <c r="J30" s="3">
        <v>1</v>
      </c>
      <c r="K30" s="3">
        <v>0</v>
      </c>
      <c r="L30" s="3">
        <v>1</v>
      </c>
      <c r="M30" s="5">
        <v>181196.76</v>
      </c>
      <c r="N30" s="3">
        <v>0</v>
      </c>
    </row>
    <row r="31" spans="1:14" x14ac:dyDescent="0.25">
      <c r="A31" s="2">
        <v>316</v>
      </c>
      <c r="B31" s="3">
        <v>15581539</v>
      </c>
      <c r="C31" s="2" t="s">
        <v>301</v>
      </c>
      <c r="D31" s="3">
        <v>474</v>
      </c>
      <c r="E31" s="2" t="s">
        <v>755</v>
      </c>
      <c r="F31" s="2" t="s">
        <v>23</v>
      </c>
      <c r="G31" s="3">
        <v>37</v>
      </c>
      <c r="H31" s="3">
        <v>3</v>
      </c>
      <c r="I31" s="4">
        <v>0</v>
      </c>
      <c r="J31" s="3">
        <v>2</v>
      </c>
      <c r="K31" s="3">
        <v>0</v>
      </c>
      <c r="L31" s="3">
        <v>0</v>
      </c>
      <c r="M31" s="5">
        <v>57175.32</v>
      </c>
      <c r="N31" s="3">
        <v>0</v>
      </c>
    </row>
    <row r="32" spans="1:14" x14ac:dyDescent="0.25">
      <c r="A32" s="2">
        <v>936</v>
      </c>
      <c r="B32" s="3">
        <v>15675316</v>
      </c>
      <c r="C32" s="2" t="s">
        <v>721</v>
      </c>
      <c r="D32" s="3">
        <v>619</v>
      </c>
      <c r="E32" s="2" t="s">
        <v>15</v>
      </c>
      <c r="F32" s="2" t="s">
        <v>16</v>
      </c>
      <c r="G32" s="3">
        <v>38</v>
      </c>
      <c r="H32" s="3">
        <v>3</v>
      </c>
      <c r="I32" s="4">
        <v>0</v>
      </c>
      <c r="J32" s="3">
        <v>2</v>
      </c>
      <c r="K32" s="3">
        <v>0</v>
      </c>
      <c r="L32" s="3">
        <v>1</v>
      </c>
      <c r="M32" s="5">
        <v>116467.35</v>
      </c>
      <c r="N32" s="3">
        <v>0</v>
      </c>
    </row>
    <row r="33" spans="1:14" x14ac:dyDescent="0.25">
      <c r="A33" s="2">
        <v>612</v>
      </c>
      <c r="B33" s="3">
        <v>15603203</v>
      </c>
      <c r="C33" s="2" t="s">
        <v>512</v>
      </c>
      <c r="D33" s="3">
        <v>650</v>
      </c>
      <c r="E33" s="2" t="s">
        <v>754</v>
      </c>
      <c r="F33" s="2" t="s">
        <v>16</v>
      </c>
      <c r="G33" s="3">
        <v>27</v>
      </c>
      <c r="H33" s="3">
        <v>6</v>
      </c>
      <c r="I33" s="4">
        <v>0</v>
      </c>
      <c r="J33" s="3">
        <v>2</v>
      </c>
      <c r="K33" s="3">
        <v>1</v>
      </c>
      <c r="L33" s="3">
        <v>0</v>
      </c>
      <c r="M33" s="5">
        <v>1002.39</v>
      </c>
      <c r="N33" s="3">
        <v>0</v>
      </c>
    </row>
    <row r="34" spans="1:14" x14ac:dyDescent="0.25">
      <c r="A34" s="2">
        <v>827</v>
      </c>
      <c r="B34" s="3">
        <v>15660535</v>
      </c>
      <c r="C34" s="2" t="s">
        <v>661</v>
      </c>
      <c r="D34" s="3">
        <v>680</v>
      </c>
      <c r="E34" s="2" t="s">
        <v>15</v>
      </c>
      <c r="F34" s="2" t="s">
        <v>16</v>
      </c>
      <c r="G34" s="3">
        <v>47</v>
      </c>
      <c r="H34" s="3">
        <v>5</v>
      </c>
      <c r="I34" s="4">
        <v>0</v>
      </c>
      <c r="J34" s="3">
        <v>2</v>
      </c>
      <c r="K34" s="3">
        <v>1</v>
      </c>
      <c r="L34" s="3">
        <v>1</v>
      </c>
      <c r="M34" s="5">
        <v>179843.33</v>
      </c>
      <c r="N34" s="3">
        <v>0</v>
      </c>
    </row>
    <row r="35" spans="1:14" x14ac:dyDescent="0.25">
      <c r="A35" s="2">
        <v>847</v>
      </c>
      <c r="B35" s="3">
        <v>15608968</v>
      </c>
      <c r="C35" s="2" t="s">
        <v>669</v>
      </c>
      <c r="D35" s="3">
        <v>714</v>
      </c>
      <c r="E35" s="2" t="s">
        <v>26</v>
      </c>
      <c r="F35" s="2" t="s">
        <v>23</v>
      </c>
      <c r="G35" s="3">
        <v>21</v>
      </c>
      <c r="H35" s="3">
        <v>6</v>
      </c>
      <c r="I35" s="4">
        <v>86402.52</v>
      </c>
      <c r="J35" s="3">
        <v>2</v>
      </c>
      <c r="K35" s="3">
        <v>0</v>
      </c>
      <c r="L35" s="3">
        <v>0</v>
      </c>
      <c r="M35" s="5">
        <v>27330.59</v>
      </c>
      <c r="N35" s="3">
        <v>0</v>
      </c>
    </row>
    <row r="36" spans="1:14" x14ac:dyDescent="0.25">
      <c r="A36" s="2">
        <v>31</v>
      </c>
      <c r="B36" s="3">
        <v>15589475</v>
      </c>
      <c r="C36" s="2" t="s">
        <v>49</v>
      </c>
      <c r="D36" s="3">
        <v>591</v>
      </c>
      <c r="E36" s="2" t="s">
        <v>18</v>
      </c>
      <c r="F36" s="2" t="s">
        <v>16</v>
      </c>
      <c r="G36" s="3">
        <v>39</v>
      </c>
      <c r="H36" s="3">
        <v>3</v>
      </c>
      <c r="I36" s="4">
        <v>0</v>
      </c>
      <c r="J36" s="3">
        <v>3</v>
      </c>
      <c r="K36" s="3">
        <v>1</v>
      </c>
      <c r="L36" s="3">
        <v>0</v>
      </c>
      <c r="M36" s="5">
        <v>140469.38</v>
      </c>
      <c r="N36" s="3">
        <v>1</v>
      </c>
    </row>
    <row r="37" spans="1:14" x14ac:dyDescent="0.25">
      <c r="A37" s="2">
        <v>755</v>
      </c>
      <c r="B37" s="3">
        <v>15685997</v>
      </c>
      <c r="C37" s="2" t="s">
        <v>613</v>
      </c>
      <c r="D37" s="3">
        <v>838</v>
      </c>
      <c r="E37" s="2" t="s">
        <v>18</v>
      </c>
      <c r="F37" s="2" t="s">
        <v>757</v>
      </c>
      <c r="G37" s="3">
        <v>39</v>
      </c>
      <c r="H37" s="3">
        <v>5</v>
      </c>
      <c r="I37" s="4">
        <v>166733.92000000001</v>
      </c>
      <c r="J37" s="3">
        <v>2</v>
      </c>
      <c r="K37" s="3">
        <v>1</v>
      </c>
      <c r="L37" s="3">
        <v>0</v>
      </c>
      <c r="M37" s="5">
        <v>14279.44</v>
      </c>
      <c r="N37" s="3">
        <v>0</v>
      </c>
    </row>
    <row r="38" spans="1:14" x14ac:dyDescent="0.25">
      <c r="A38" s="2">
        <v>932</v>
      </c>
      <c r="B38" s="3">
        <v>15700476</v>
      </c>
      <c r="C38" s="2" t="s">
        <v>613</v>
      </c>
      <c r="D38" s="3">
        <v>564</v>
      </c>
      <c r="E38" s="2" t="s">
        <v>26</v>
      </c>
      <c r="F38" s="2" t="s">
        <v>23</v>
      </c>
      <c r="G38" s="3">
        <v>41</v>
      </c>
      <c r="H38" s="3">
        <v>9</v>
      </c>
      <c r="I38" s="4">
        <v>103522.75</v>
      </c>
      <c r="J38" s="3">
        <v>2</v>
      </c>
      <c r="K38" s="3">
        <v>1</v>
      </c>
      <c r="L38" s="3">
        <v>1</v>
      </c>
      <c r="M38" s="5">
        <v>34338.21</v>
      </c>
      <c r="N38" s="3">
        <v>0</v>
      </c>
    </row>
    <row r="39" spans="1:14" x14ac:dyDescent="0.25">
      <c r="A39" s="2">
        <v>226</v>
      </c>
      <c r="B39" s="3">
        <v>15699029</v>
      </c>
      <c r="C39" s="2" t="s">
        <v>225</v>
      </c>
      <c r="D39" s="3">
        <v>670</v>
      </c>
      <c r="E39" s="2" t="s">
        <v>754</v>
      </c>
      <c r="F39" s="2" t="s">
        <v>23</v>
      </c>
      <c r="G39" s="3">
        <v>37</v>
      </c>
      <c r="H39" s="3">
        <v>4</v>
      </c>
      <c r="I39" s="4">
        <v>170557.91</v>
      </c>
      <c r="J39" s="3">
        <v>2</v>
      </c>
      <c r="K39" s="3">
        <v>1</v>
      </c>
      <c r="L39" s="3">
        <v>0</v>
      </c>
      <c r="M39" s="5">
        <v>198252.88</v>
      </c>
      <c r="N39" s="3">
        <v>0</v>
      </c>
    </row>
    <row r="40" spans="1:14" x14ac:dyDescent="0.25">
      <c r="A40" s="2">
        <v>309</v>
      </c>
      <c r="B40" s="3">
        <v>15773972</v>
      </c>
      <c r="C40" s="2" t="s">
        <v>295</v>
      </c>
      <c r="D40" s="3">
        <v>614</v>
      </c>
      <c r="E40" s="2" t="s">
        <v>15</v>
      </c>
      <c r="F40" s="2" t="s">
        <v>23</v>
      </c>
      <c r="G40" s="3">
        <v>50</v>
      </c>
      <c r="H40" s="3">
        <v>4</v>
      </c>
      <c r="I40" s="4">
        <v>137104.47</v>
      </c>
      <c r="J40" s="3">
        <v>1</v>
      </c>
      <c r="K40" s="3">
        <v>1</v>
      </c>
      <c r="L40" s="3">
        <v>0</v>
      </c>
      <c r="M40" s="5">
        <v>127166.49</v>
      </c>
      <c r="N40" s="3">
        <v>1</v>
      </c>
    </row>
    <row r="41" spans="1:14" x14ac:dyDescent="0.25">
      <c r="A41" s="2">
        <v>533</v>
      </c>
      <c r="B41" s="3">
        <v>15663478</v>
      </c>
      <c r="C41" s="2" t="s">
        <v>459</v>
      </c>
      <c r="D41" s="3">
        <v>729</v>
      </c>
      <c r="E41" s="2" t="s">
        <v>754</v>
      </c>
      <c r="F41" s="2" t="s">
        <v>23</v>
      </c>
      <c r="G41" s="3">
        <v>32</v>
      </c>
      <c r="H41" s="3">
        <v>6</v>
      </c>
      <c r="I41" s="4">
        <v>93694.42</v>
      </c>
      <c r="J41" s="3">
        <v>1</v>
      </c>
      <c r="K41" s="3">
        <v>1</v>
      </c>
      <c r="L41" s="3">
        <v>1</v>
      </c>
      <c r="M41" s="5">
        <v>79919.13</v>
      </c>
      <c r="N41" s="3">
        <v>0</v>
      </c>
    </row>
    <row r="42" spans="1:14" x14ac:dyDescent="0.25">
      <c r="A42" s="2">
        <v>796</v>
      </c>
      <c r="B42" s="3">
        <v>15686870</v>
      </c>
      <c r="C42" s="2" t="s">
        <v>640</v>
      </c>
      <c r="D42" s="3">
        <v>761</v>
      </c>
      <c r="E42" s="2" t="s">
        <v>26</v>
      </c>
      <c r="F42" s="2" t="s">
        <v>23</v>
      </c>
      <c r="G42" s="3">
        <v>36</v>
      </c>
      <c r="H42" s="3">
        <v>8</v>
      </c>
      <c r="I42" s="4">
        <v>108239.11</v>
      </c>
      <c r="J42" s="3">
        <v>2</v>
      </c>
      <c r="K42" s="3">
        <v>0</v>
      </c>
      <c r="L42" s="3">
        <v>0</v>
      </c>
      <c r="M42" s="5">
        <v>99444.02</v>
      </c>
      <c r="N42" s="3">
        <v>0</v>
      </c>
    </row>
    <row r="43" spans="1:14" x14ac:dyDescent="0.25">
      <c r="A43" s="2">
        <v>894</v>
      </c>
      <c r="B43" s="3">
        <v>15772781</v>
      </c>
      <c r="C43" s="2" t="s">
        <v>640</v>
      </c>
      <c r="D43" s="3">
        <v>703</v>
      </c>
      <c r="E43" s="2" t="s">
        <v>15</v>
      </c>
      <c r="F43" s="2" t="s">
        <v>16</v>
      </c>
      <c r="G43" s="3">
        <v>51</v>
      </c>
      <c r="H43" s="3">
        <v>3</v>
      </c>
      <c r="I43" s="4">
        <v>0</v>
      </c>
      <c r="J43" s="3">
        <v>3</v>
      </c>
      <c r="K43" s="3">
        <v>1</v>
      </c>
      <c r="L43" s="3">
        <v>1</v>
      </c>
      <c r="M43" s="5">
        <v>77294.559999999998</v>
      </c>
      <c r="N43" s="3">
        <v>1</v>
      </c>
    </row>
    <row r="44" spans="1:14" x14ac:dyDescent="0.25">
      <c r="A44" s="2">
        <v>74</v>
      </c>
      <c r="B44" s="3">
        <v>15779052</v>
      </c>
      <c r="C44" s="2" t="s">
        <v>92</v>
      </c>
      <c r="D44" s="3">
        <v>604</v>
      </c>
      <c r="E44" s="2" t="s">
        <v>26</v>
      </c>
      <c r="F44" s="2" t="s">
        <v>16</v>
      </c>
      <c r="G44" s="3">
        <v>25</v>
      </c>
      <c r="H44" s="3">
        <v>5</v>
      </c>
      <c r="I44" s="4">
        <v>157780.84</v>
      </c>
      <c r="J44" s="3">
        <v>2</v>
      </c>
      <c r="K44" s="3">
        <v>1</v>
      </c>
      <c r="L44" s="3">
        <v>1</v>
      </c>
      <c r="M44" s="5">
        <v>58426.81</v>
      </c>
      <c r="N44" s="3">
        <v>0</v>
      </c>
    </row>
    <row r="45" spans="1:14" x14ac:dyDescent="0.25">
      <c r="A45" s="2">
        <v>855</v>
      </c>
      <c r="B45" s="3">
        <v>15601589</v>
      </c>
      <c r="C45" s="2" t="s">
        <v>675</v>
      </c>
      <c r="D45" s="3">
        <v>675</v>
      </c>
      <c r="E45" s="2" t="s">
        <v>15</v>
      </c>
      <c r="F45" s="2" t="s">
        <v>16</v>
      </c>
      <c r="G45" s="3">
        <v>57</v>
      </c>
      <c r="H45" s="3">
        <v>8</v>
      </c>
      <c r="I45" s="4">
        <v>0</v>
      </c>
      <c r="J45" s="3">
        <v>2</v>
      </c>
      <c r="K45" s="3">
        <v>0</v>
      </c>
      <c r="L45" s="3">
        <v>1</v>
      </c>
      <c r="M45" s="5">
        <v>95463.29</v>
      </c>
      <c r="N45" s="3">
        <v>0</v>
      </c>
    </row>
    <row r="46" spans="1:14" x14ac:dyDescent="0.25">
      <c r="A46" s="2">
        <v>243</v>
      </c>
      <c r="B46" s="3">
        <v>15813844</v>
      </c>
      <c r="C46" s="2" t="s">
        <v>241</v>
      </c>
      <c r="D46" s="3">
        <v>703</v>
      </c>
      <c r="E46" s="2" t="s">
        <v>754</v>
      </c>
      <c r="F46" s="2" t="s">
        <v>23</v>
      </c>
      <c r="G46" s="3">
        <v>37</v>
      </c>
      <c r="H46" s="3">
        <v>8</v>
      </c>
      <c r="I46" s="4">
        <v>105961.68</v>
      </c>
      <c r="J46" s="3">
        <v>2</v>
      </c>
      <c r="K46" s="3">
        <v>0</v>
      </c>
      <c r="L46" s="3">
        <v>1</v>
      </c>
      <c r="M46" s="5">
        <v>74158.8</v>
      </c>
      <c r="N46" s="3">
        <v>0</v>
      </c>
    </row>
    <row r="47" spans="1:14" x14ac:dyDescent="0.25">
      <c r="A47" s="2">
        <v>499</v>
      </c>
      <c r="B47" s="3">
        <v>15591995</v>
      </c>
      <c r="C47" s="2" t="s">
        <v>434</v>
      </c>
      <c r="D47" s="3">
        <v>757</v>
      </c>
      <c r="E47" s="2" t="s">
        <v>26</v>
      </c>
      <c r="F47" s="2" t="s">
        <v>23</v>
      </c>
      <c r="G47" s="3">
        <v>26</v>
      </c>
      <c r="H47" s="3">
        <v>8</v>
      </c>
      <c r="I47" s="4">
        <v>121581.56</v>
      </c>
      <c r="J47" s="3">
        <v>2</v>
      </c>
      <c r="K47" s="3">
        <v>1</v>
      </c>
      <c r="L47" s="3">
        <v>1</v>
      </c>
      <c r="M47" s="5">
        <v>127059.04</v>
      </c>
      <c r="N47" s="3">
        <v>0</v>
      </c>
    </row>
    <row r="48" spans="1:14" x14ac:dyDescent="0.25">
      <c r="A48" s="2">
        <v>859</v>
      </c>
      <c r="B48" s="3">
        <v>15686137</v>
      </c>
      <c r="C48" s="2" t="s">
        <v>434</v>
      </c>
      <c r="D48" s="3">
        <v>456</v>
      </c>
      <c r="E48" s="2" t="s">
        <v>18</v>
      </c>
      <c r="F48" s="2" t="s">
        <v>23</v>
      </c>
      <c r="G48" s="3">
        <v>32</v>
      </c>
      <c r="H48" s="3">
        <v>9</v>
      </c>
      <c r="I48" s="4">
        <v>147506.25</v>
      </c>
      <c r="J48" s="3">
        <v>1</v>
      </c>
      <c r="K48" s="3">
        <v>1</v>
      </c>
      <c r="L48" s="3">
        <v>1</v>
      </c>
      <c r="M48" s="5">
        <v>135399.21</v>
      </c>
      <c r="N48" s="3">
        <v>0</v>
      </c>
    </row>
    <row r="49" spans="1:14" x14ac:dyDescent="0.25">
      <c r="A49" s="2">
        <v>7</v>
      </c>
      <c r="B49" s="3">
        <v>15592531</v>
      </c>
      <c r="C49" s="2" t="s">
        <v>24</v>
      </c>
      <c r="D49" s="3">
        <v>822</v>
      </c>
      <c r="E49" s="2" t="s">
        <v>15</v>
      </c>
      <c r="F49" s="2" t="s">
        <v>23</v>
      </c>
      <c r="G49" s="3">
        <v>50</v>
      </c>
      <c r="H49" s="3">
        <v>7</v>
      </c>
      <c r="I49" s="4">
        <v>0</v>
      </c>
      <c r="J49" s="3">
        <v>2</v>
      </c>
      <c r="K49" s="3">
        <v>1</v>
      </c>
      <c r="L49" s="3">
        <v>1</v>
      </c>
      <c r="M49" s="5">
        <v>10062.799999999999</v>
      </c>
      <c r="N49" s="3">
        <v>0</v>
      </c>
    </row>
    <row r="50" spans="1:14" x14ac:dyDescent="0.25">
      <c r="A50" s="2">
        <v>890</v>
      </c>
      <c r="B50" s="3">
        <v>15600462</v>
      </c>
      <c r="C50" s="2" t="s">
        <v>697</v>
      </c>
      <c r="D50" s="3">
        <v>542</v>
      </c>
      <c r="E50" s="2" t="s">
        <v>15</v>
      </c>
      <c r="F50" s="2" t="s">
        <v>16</v>
      </c>
      <c r="G50" s="3">
        <v>43</v>
      </c>
      <c r="H50" s="3">
        <v>8</v>
      </c>
      <c r="I50" s="4">
        <v>145618.37</v>
      </c>
      <c r="J50" s="3">
        <v>1</v>
      </c>
      <c r="K50" s="3">
        <v>0</v>
      </c>
      <c r="L50" s="3">
        <v>1</v>
      </c>
      <c r="M50" s="5">
        <v>10350.74</v>
      </c>
      <c r="N50" s="3">
        <v>0</v>
      </c>
    </row>
    <row r="51" spans="1:14" x14ac:dyDescent="0.25">
      <c r="A51" s="2">
        <v>931</v>
      </c>
      <c r="B51" s="3">
        <v>15790782</v>
      </c>
      <c r="C51" s="2" t="s">
        <v>719</v>
      </c>
      <c r="D51" s="3">
        <v>661</v>
      </c>
      <c r="E51" s="2" t="s">
        <v>18</v>
      </c>
      <c r="F51" s="2" t="s">
        <v>23</v>
      </c>
      <c r="G51" s="3">
        <v>39</v>
      </c>
      <c r="H51" s="3">
        <v>6</v>
      </c>
      <c r="I51" s="4">
        <v>132628.98000000001</v>
      </c>
      <c r="J51" s="3">
        <v>1</v>
      </c>
      <c r="K51" s="3">
        <v>0</v>
      </c>
      <c r="L51" s="3">
        <v>0</v>
      </c>
      <c r="M51" s="5">
        <v>38812.67</v>
      </c>
      <c r="N51" s="3">
        <v>0</v>
      </c>
    </row>
    <row r="52" spans="1:14" x14ac:dyDescent="0.25">
      <c r="A52" s="2">
        <v>331</v>
      </c>
      <c r="B52" s="3">
        <v>15598493</v>
      </c>
      <c r="C52" s="2" t="s">
        <v>312</v>
      </c>
      <c r="D52" s="3">
        <v>656</v>
      </c>
      <c r="E52" s="2" t="s">
        <v>15</v>
      </c>
      <c r="F52" s="2" t="s">
        <v>23</v>
      </c>
      <c r="G52" s="3">
        <v>50</v>
      </c>
      <c r="H52" s="3">
        <v>7</v>
      </c>
      <c r="I52" s="4">
        <v>0</v>
      </c>
      <c r="J52" s="3">
        <v>2</v>
      </c>
      <c r="K52" s="3">
        <v>0</v>
      </c>
      <c r="L52" s="3">
        <v>1</v>
      </c>
      <c r="M52" s="5">
        <v>72143.44</v>
      </c>
      <c r="N52" s="3">
        <v>0</v>
      </c>
    </row>
    <row r="53" spans="1:14" x14ac:dyDescent="0.25">
      <c r="A53" s="2">
        <v>11</v>
      </c>
      <c r="B53" s="3">
        <v>15767821</v>
      </c>
      <c r="C53" s="2" t="s">
        <v>29</v>
      </c>
      <c r="D53" s="3">
        <v>528</v>
      </c>
      <c r="E53" s="2" t="s">
        <v>15</v>
      </c>
      <c r="F53" s="2" t="s">
        <v>23</v>
      </c>
      <c r="G53" s="3">
        <v>31</v>
      </c>
      <c r="H53" s="3">
        <v>6</v>
      </c>
      <c r="I53" s="4">
        <v>102016.72</v>
      </c>
      <c r="J53" s="3">
        <v>2</v>
      </c>
      <c r="K53" s="3">
        <v>0</v>
      </c>
      <c r="L53" s="3">
        <v>0</v>
      </c>
      <c r="M53" s="5">
        <v>80181.119999999995</v>
      </c>
      <c r="N53" s="3">
        <v>0</v>
      </c>
    </row>
    <row r="54" spans="1:14" x14ac:dyDescent="0.25">
      <c r="A54" s="2">
        <v>878</v>
      </c>
      <c r="B54" s="3">
        <v>15800228</v>
      </c>
      <c r="C54" s="2" t="s">
        <v>689</v>
      </c>
      <c r="D54" s="3">
        <v>652</v>
      </c>
      <c r="E54" s="2" t="s">
        <v>18</v>
      </c>
      <c r="F54" s="2" t="s">
        <v>757</v>
      </c>
      <c r="G54" s="3">
        <v>42</v>
      </c>
      <c r="H54" s="3">
        <v>4</v>
      </c>
      <c r="I54" s="4">
        <v>0</v>
      </c>
      <c r="J54" s="3">
        <v>2</v>
      </c>
      <c r="K54" s="3">
        <v>1</v>
      </c>
      <c r="L54" s="3">
        <v>1</v>
      </c>
      <c r="M54" s="5">
        <v>38152.01</v>
      </c>
      <c r="N54" s="3">
        <v>0</v>
      </c>
    </row>
    <row r="55" spans="1:14" x14ac:dyDescent="0.25">
      <c r="A55" s="2">
        <v>585</v>
      </c>
      <c r="B55" s="3">
        <v>15803689</v>
      </c>
      <c r="C55" s="2" t="s">
        <v>492</v>
      </c>
      <c r="D55" s="3">
        <v>647</v>
      </c>
      <c r="E55" s="2" t="s">
        <v>26</v>
      </c>
      <c r="F55" s="2" t="s">
        <v>16</v>
      </c>
      <c r="G55" s="3">
        <v>51</v>
      </c>
      <c r="H55" s="3">
        <v>1</v>
      </c>
      <c r="I55" s="4">
        <v>119741.77</v>
      </c>
      <c r="J55" s="3">
        <v>2</v>
      </c>
      <c r="K55" s="3">
        <v>0</v>
      </c>
      <c r="L55" s="3">
        <v>0</v>
      </c>
      <c r="M55" s="5">
        <v>54954.51</v>
      </c>
      <c r="N55" s="3">
        <v>1</v>
      </c>
    </row>
    <row r="56" spans="1:14" x14ac:dyDescent="0.25">
      <c r="A56" s="2">
        <v>85</v>
      </c>
      <c r="B56" s="3">
        <v>15738751</v>
      </c>
      <c r="C56" s="2" t="s">
        <v>103</v>
      </c>
      <c r="D56" s="3">
        <v>493</v>
      </c>
      <c r="E56" s="2" t="s">
        <v>754</v>
      </c>
      <c r="F56" s="2" t="s">
        <v>16</v>
      </c>
      <c r="G56" s="3">
        <v>46</v>
      </c>
      <c r="H56" s="3">
        <v>4</v>
      </c>
      <c r="I56" s="4">
        <v>0</v>
      </c>
      <c r="J56" s="3">
        <v>2</v>
      </c>
      <c r="K56" s="3">
        <v>1</v>
      </c>
      <c r="L56" s="3">
        <v>0</v>
      </c>
      <c r="M56" s="5">
        <v>1907.66</v>
      </c>
      <c r="N56" s="3">
        <v>0</v>
      </c>
    </row>
    <row r="57" spans="1:14" x14ac:dyDescent="0.25">
      <c r="A57" s="2">
        <v>637</v>
      </c>
      <c r="B57" s="3">
        <v>15603323</v>
      </c>
      <c r="C57" s="2" t="s">
        <v>528</v>
      </c>
      <c r="D57" s="3">
        <v>660</v>
      </c>
      <c r="E57" s="2" t="s">
        <v>18</v>
      </c>
      <c r="F57" s="2" t="s">
        <v>16</v>
      </c>
      <c r="G57" s="3">
        <v>2</v>
      </c>
      <c r="H57" s="3">
        <v>1</v>
      </c>
      <c r="I57" s="4">
        <v>0</v>
      </c>
      <c r="J57" s="3">
        <v>2</v>
      </c>
      <c r="K57" s="3">
        <v>0</v>
      </c>
      <c r="L57" s="3">
        <v>0</v>
      </c>
      <c r="M57" s="5">
        <v>117834.91</v>
      </c>
      <c r="N57" s="3">
        <v>0</v>
      </c>
    </row>
    <row r="58" spans="1:14" x14ac:dyDescent="0.25">
      <c r="A58" s="2">
        <v>607</v>
      </c>
      <c r="B58" s="3">
        <v>15661249</v>
      </c>
      <c r="C58" s="2" t="s">
        <v>509</v>
      </c>
      <c r="D58" s="3">
        <v>699</v>
      </c>
      <c r="E58" s="2" t="s">
        <v>754</v>
      </c>
      <c r="F58" s="2" t="s">
        <v>23</v>
      </c>
      <c r="G58" s="3">
        <v>53</v>
      </c>
      <c r="H58" s="3">
        <v>4</v>
      </c>
      <c r="I58" s="4">
        <v>0</v>
      </c>
      <c r="J58" s="3">
        <v>2</v>
      </c>
      <c r="K58" s="3">
        <v>0</v>
      </c>
      <c r="L58" s="3">
        <v>1</v>
      </c>
      <c r="M58" s="5">
        <v>111307.98</v>
      </c>
      <c r="N58" s="3">
        <v>0</v>
      </c>
    </row>
    <row r="59" spans="1:14" x14ac:dyDescent="0.25">
      <c r="A59" s="2">
        <v>892</v>
      </c>
      <c r="B59" s="3">
        <v>15780140</v>
      </c>
      <c r="C59" s="2" t="s">
        <v>509</v>
      </c>
      <c r="D59" s="3">
        <v>435</v>
      </c>
      <c r="E59" s="2" t="s">
        <v>26</v>
      </c>
      <c r="F59" s="2" t="s">
        <v>23</v>
      </c>
      <c r="G59" s="3">
        <v>32</v>
      </c>
      <c r="H59" s="3">
        <v>2</v>
      </c>
      <c r="I59" s="4">
        <v>57017.06</v>
      </c>
      <c r="J59" s="3">
        <v>2</v>
      </c>
      <c r="K59" s="3">
        <v>1</v>
      </c>
      <c r="L59" s="3">
        <v>1</v>
      </c>
      <c r="M59" s="5">
        <v>5907.11</v>
      </c>
      <c r="N59" s="3">
        <v>0</v>
      </c>
    </row>
    <row r="60" spans="1:14" x14ac:dyDescent="0.25">
      <c r="A60" s="2">
        <v>516</v>
      </c>
      <c r="B60" s="3">
        <v>15746902</v>
      </c>
      <c r="C60" s="2" t="s">
        <v>447</v>
      </c>
      <c r="D60" s="3">
        <v>793</v>
      </c>
      <c r="E60" s="2" t="s">
        <v>18</v>
      </c>
      <c r="F60" s="2" t="s">
        <v>756</v>
      </c>
      <c r="G60" s="3">
        <v>38</v>
      </c>
      <c r="H60" s="3">
        <v>9</v>
      </c>
      <c r="I60" s="4">
        <v>0</v>
      </c>
      <c r="J60" s="3">
        <v>2</v>
      </c>
      <c r="K60" s="3">
        <v>1</v>
      </c>
      <c r="L60" s="3">
        <v>0</v>
      </c>
      <c r="M60" s="5">
        <v>88225.02</v>
      </c>
      <c r="N60" s="3">
        <v>0</v>
      </c>
    </row>
    <row r="61" spans="1:14" x14ac:dyDescent="0.25">
      <c r="A61" s="2">
        <v>766</v>
      </c>
      <c r="B61" s="3">
        <v>15812351</v>
      </c>
      <c r="C61" s="2" t="s">
        <v>618</v>
      </c>
      <c r="D61" s="3">
        <v>710</v>
      </c>
      <c r="E61" s="2" t="s">
        <v>18</v>
      </c>
      <c r="F61" s="2" t="s">
        <v>757</v>
      </c>
      <c r="G61" s="3">
        <v>27</v>
      </c>
      <c r="H61" s="3">
        <v>2</v>
      </c>
      <c r="I61" s="4">
        <v>135277.96</v>
      </c>
      <c r="J61" s="3">
        <v>1</v>
      </c>
      <c r="K61" s="3">
        <v>1</v>
      </c>
      <c r="L61" s="3">
        <v>0</v>
      </c>
      <c r="M61" s="5">
        <v>142200.15</v>
      </c>
      <c r="N61" s="3">
        <v>0</v>
      </c>
    </row>
    <row r="62" spans="1:14" x14ac:dyDescent="0.25">
      <c r="A62" s="2">
        <v>693</v>
      </c>
      <c r="B62" s="3">
        <v>15665238</v>
      </c>
      <c r="C62" s="2" t="s">
        <v>573</v>
      </c>
      <c r="D62" s="3">
        <v>745</v>
      </c>
      <c r="E62" s="2" t="s">
        <v>26</v>
      </c>
      <c r="F62" s="2" t="s">
        <v>23</v>
      </c>
      <c r="G62" s="3">
        <v>36</v>
      </c>
      <c r="H62" s="3">
        <v>8</v>
      </c>
      <c r="I62" s="4">
        <v>145071.24</v>
      </c>
      <c r="J62" s="3">
        <v>1</v>
      </c>
      <c r="K62" s="3">
        <v>0</v>
      </c>
      <c r="L62" s="3">
        <v>0</v>
      </c>
      <c r="M62" s="5">
        <v>6078.46</v>
      </c>
      <c r="N62" s="3">
        <v>0</v>
      </c>
    </row>
    <row r="63" spans="1:14" x14ac:dyDescent="0.25">
      <c r="A63" s="2">
        <v>147</v>
      </c>
      <c r="B63" s="3">
        <v>15705707</v>
      </c>
      <c r="C63" s="2" t="s">
        <v>158</v>
      </c>
      <c r="D63" s="3">
        <v>635</v>
      </c>
      <c r="E63" s="2" t="s">
        <v>755</v>
      </c>
      <c r="F63" s="2" t="s">
        <v>16</v>
      </c>
      <c r="G63" s="3">
        <v>29</v>
      </c>
      <c r="H63" s="3">
        <v>8</v>
      </c>
      <c r="I63" s="4">
        <v>138296.94</v>
      </c>
      <c r="J63" s="3">
        <v>2</v>
      </c>
      <c r="K63" s="3">
        <v>1</v>
      </c>
      <c r="L63" s="3">
        <v>0</v>
      </c>
      <c r="M63" s="5">
        <v>141075.51</v>
      </c>
      <c r="N63" s="3">
        <v>0</v>
      </c>
    </row>
    <row r="64" spans="1:14" x14ac:dyDescent="0.25">
      <c r="A64" s="2">
        <v>911</v>
      </c>
      <c r="B64" s="3">
        <v>15599660</v>
      </c>
      <c r="C64" s="2" t="s">
        <v>708</v>
      </c>
      <c r="D64" s="3">
        <v>604</v>
      </c>
      <c r="E64" s="2" t="s">
        <v>15</v>
      </c>
      <c r="F64" s="2" t="s">
        <v>23</v>
      </c>
      <c r="G64" s="3">
        <v>36</v>
      </c>
      <c r="H64" s="3">
        <v>6</v>
      </c>
      <c r="I64" s="4">
        <v>116229.85</v>
      </c>
      <c r="J64" s="3">
        <v>2</v>
      </c>
      <c r="K64" s="3">
        <v>1</v>
      </c>
      <c r="L64" s="3">
        <v>1</v>
      </c>
      <c r="M64" s="5">
        <v>79633.38</v>
      </c>
      <c r="N64" s="3">
        <v>0</v>
      </c>
    </row>
    <row r="65" spans="1:14" x14ac:dyDescent="0.25">
      <c r="A65" s="2">
        <v>967</v>
      </c>
      <c r="B65" s="3">
        <v>15589805</v>
      </c>
      <c r="C65" s="2" t="s">
        <v>740</v>
      </c>
      <c r="D65" s="3">
        <v>563</v>
      </c>
      <c r="E65" s="2" t="s">
        <v>15</v>
      </c>
      <c r="F65" s="2" t="s">
        <v>16</v>
      </c>
      <c r="G65" s="3">
        <v>34</v>
      </c>
      <c r="H65" s="3">
        <v>6</v>
      </c>
      <c r="I65" s="4">
        <v>139810.34</v>
      </c>
      <c r="J65" s="3">
        <v>1</v>
      </c>
      <c r="K65" s="3">
        <v>1</v>
      </c>
      <c r="L65" s="3">
        <v>1</v>
      </c>
      <c r="M65" s="5">
        <v>152417.79</v>
      </c>
      <c r="N65" s="3">
        <v>0</v>
      </c>
    </row>
    <row r="66" spans="1:14" x14ac:dyDescent="0.25">
      <c r="A66" s="2">
        <v>785</v>
      </c>
      <c r="B66" s="3">
        <v>15571221</v>
      </c>
      <c r="C66" s="2" t="s">
        <v>634</v>
      </c>
      <c r="D66" s="3">
        <v>747</v>
      </c>
      <c r="E66" s="2" t="s">
        <v>26</v>
      </c>
      <c r="F66" s="2" t="s">
        <v>23</v>
      </c>
      <c r="G66" s="3">
        <v>58</v>
      </c>
      <c r="H66" s="3">
        <v>7</v>
      </c>
      <c r="I66" s="4">
        <v>116313.57</v>
      </c>
      <c r="J66" s="3">
        <v>1</v>
      </c>
      <c r="K66" s="3">
        <v>1</v>
      </c>
      <c r="L66" s="3">
        <v>1</v>
      </c>
      <c r="M66" s="5">
        <v>190696.35</v>
      </c>
      <c r="N66" s="3">
        <v>1</v>
      </c>
    </row>
    <row r="67" spans="1:14" x14ac:dyDescent="0.25">
      <c r="A67" s="2">
        <v>272</v>
      </c>
      <c r="B67" s="3">
        <v>15619955</v>
      </c>
      <c r="C67" s="2" t="s">
        <v>266</v>
      </c>
      <c r="D67" s="3">
        <v>733</v>
      </c>
      <c r="E67" s="2" t="s">
        <v>26</v>
      </c>
      <c r="F67" s="2" t="s">
        <v>23</v>
      </c>
      <c r="G67" s="3">
        <v>34</v>
      </c>
      <c r="H67" s="3">
        <v>3</v>
      </c>
      <c r="I67" s="4">
        <v>100337.96</v>
      </c>
      <c r="J67" s="3">
        <v>3</v>
      </c>
      <c r="K67" s="3">
        <v>1</v>
      </c>
      <c r="L67" s="3">
        <v>0</v>
      </c>
      <c r="M67" s="5">
        <v>48559.19</v>
      </c>
      <c r="N67" s="3">
        <v>1</v>
      </c>
    </row>
    <row r="68" spans="1:14" x14ac:dyDescent="0.25">
      <c r="A68" s="2">
        <v>45</v>
      </c>
      <c r="B68" s="3">
        <v>15684171</v>
      </c>
      <c r="C68" s="2" t="s">
        <v>63</v>
      </c>
      <c r="D68" s="3">
        <v>660</v>
      </c>
      <c r="E68" s="2" t="s">
        <v>755</v>
      </c>
      <c r="F68" s="2" t="s">
        <v>16</v>
      </c>
      <c r="G68" s="3">
        <v>61</v>
      </c>
      <c r="H68" s="3">
        <v>5</v>
      </c>
      <c r="I68" s="4">
        <v>155931.10999999999</v>
      </c>
      <c r="J68" s="3">
        <v>1</v>
      </c>
      <c r="K68" s="3">
        <v>1</v>
      </c>
      <c r="L68" s="3">
        <v>1</v>
      </c>
      <c r="M68" s="5">
        <v>158338.39000000001</v>
      </c>
      <c r="N68" s="3">
        <v>0</v>
      </c>
    </row>
    <row r="69" spans="1:14" x14ac:dyDescent="0.25">
      <c r="A69" s="2">
        <v>363</v>
      </c>
      <c r="B69" s="3">
        <v>15706365</v>
      </c>
      <c r="C69" s="2" t="s">
        <v>63</v>
      </c>
      <c r="D69" s="3">
        <v>648</v>
      </c>
      <c r="E69" s="2" t="s">
        <v>15</v>
      </c>
      <c r="F69" s="2" t="s">
        <v>16</v>
      </c>
      <c r="G69" s="3">
        <v>50</v>
      </c>
      <c r="H69" s="3">
        <v>9</v>
      </c>
      <c r="I69" s="4">
        <v>102535.57</v>
      </c>
      <c r="J69" s="3">
        <v>1</v>
      </c>
      <c r="K69" s="3">
        <v>1</v>
      </c>
      <c r="L69" s="3">
        <v>1</v>
      </c>
      <c r="M69" s="5">
        <v>189543.19</v>
      </c>
      <c r="N69" s="3">
        <v>0</v>
      </c>
    </row>
    <row r="70" spans="1:14" x14ac:dyDescent="0.25">
      <c r="A70" s="2">
        <v>375</v>
      </c>
      <c r="B70" s="3">
        <v>15759537</v>
      </c>
      <c r="C70" s="2" t="s">
        <v>63</v>
      </c>
      <c r="D70" s="3">
        <v>717</v>
      </c>
      <c r="E70" s="2" t="s">
        <v>26</v>
      </c>
      <c r="F70" s="2" t="s">
        <v>23</v>
      </c>
      <c r="G70" s="3">
        <v>35</v>
      </c>
      <c r="H70" s="3">
        <v>7</v>
      </c>
      <c r="I70" s="4">
        <v>58469.37</v>
      </c>
      <c r="J70" s="3">
        <v>2</v>
      </c>
      <c r="K70" s="3">
        <v>1</v>
      </c>
      <c r="L70" s="3">
        <v>1</v>
      </c>
      <c r="M70" s="5">
        <v>172459.39</v>
      </c>
      <c r="N70" s="3">
        <v>0</v>
      </c>
    </row>
    <row r="71" spans="1:14" x14ac:dyDescent="0.25">
      <c r="A71" s="2">
        <v>567</v>
      </c>
      <c r="B71" s="3">
        <v>15651674</v>
      </c>
      <c r="C71" s="2" t="s">
        <v>478</v>
      </c>
      <c r="D71" s="3">
        <v>438</v>
      </c>
      <c r="E71" s="2" t="s">
        <v>18</v>
      </c>
      <c r="F71" s="2" t="s">
        <v>16</v>
      </c>
      <c r="G71" s="3">
        <v>54</v>
      </c>
      <c r="H71" s="3">
        <v>2</v>
      </c>
      <c r="I71" s="4">
        <v>0</v>
      </c>
      <c r="J71" s="3">
        <v>1</v>
      </c>
      <c r="K71" s="3">
        <v>0</v>
      </c>
      <c r="L71" s="3">
        <v>0</v>
      </c>
      <c r="M71" s="5">
        <v>191763.07</v>
      </c>
      <c r="N71" s="3">
        <v>1</v>
      </c>
    </row>
    <row r="72" spans="1:14" x14ac:dyDescent="0.25">
      <c r="A72" s="2">
        <v>951</v>
      </c>
      <c r="B72" s="3">
        <v>15630328</v>
      </c>
      <c r="C72" s="2" t="s">
        <v>731</v>
      </c>
      <c r="D72" s="3">
        <v>635</v>
      </c>
      <c r="E72" s="2" t="s">
        <v>15</v>
      </c>
      <c r="F72" s="2" t="s">
        <v>16</v>
      </c>
      <c r="G72" s="3">
        <v>48</v>
      </c>
      <c r="H72" s="3">
        <v>8</v>
      </c>
      <c r="I72" s="4">
        <v>130796.33</v>
      </c>
      <c r="J72" s="3">
        <v>2</v>
      </c>
      <c r="K72" s="3">
        <v>1</v>
      </c>
      <c r="L72" s="3">
        <v>1</v>
      </c>
      <c r="M72" s="5">
        <v>43250.3</v>
      </c>
      <c r="N72" s="3">
        <v>0</v>
      </c>
    </row>
    <row r="73" spans="1:14" x14ac:dyDescent="0.25">
      <c r="A73" s="2">
        <v>386</v>
      </c>
      <c r="B73" s="3">
        <v>15720910</v>
      </c>
      <c r="C73" s="2" t="s">
        <v>350</v>
      </c>
      <c r="D73" s="3">
        <v>560</v>
      </c>
      <c r="E73" s="2" t="s">
        <v>15</v>
      </c>
      <c r="F73" s="2" t="s">
        <v>16</v>
      </c>
      <c r="G73" s="3">
        <v>66</v>
      </c>
      <c r="H73" s="3">
        <v>9</v>
      </c>
      <c r="I73" s="4">
        <v>0</v>
      </c>
      <c r="J73" s="3">
        <v>1</v>
      </c>
      <c r="K73" s="3">
        <v>1</v>
      </c>
      <c r="L73" s="3">
        <v>1</v>
      </c>
      <c r="M73" s="5">
        <v>15928.49</v>
      </c>
      <c r="N73" s="3">
        <v>0</v>
      </c>
    </row>
    <row r="74" spans="1:14" x14ac:dyDescent="0.25">
      <c r="A74" s="2">
        <v>815</v>
      </c>
      <c r="B74" s="3">
        <v>15641655</v>
      </c>
      <c r="C74" s="2" t="s">
        <v>350</v>
      </c>
      <c r="D74" s="3">
        <v>700</v>
      </c>
      <c r="E74" s="2" t="s">
        <v>15</v>
      </c>
      <c r="F74" s="2" t="s">
        <v>16</v>
      </c>
      <c r="G74" s="3">
        <v>26</v>
      </c>
      <c r="H74" s="3">
        <v>2</v>
      </c>
      <c r="I74" s="4">
        <v>0</v>
      </c>
      <c r="J74" s="3">
        <v>2</v>
      </c>
      <c r="K74" s="3">
        <v>0</v>
      </c>
      <c r="L74" s="3">
        <v>0</v>
      </c>
      <c r="M74" s="5">
        <v>50051.42</v>
      </c>
      <c r="N74" s="3">
        <v>0</v>
      </c>
    </row>
    <row r="75" spans="1:14" x14ac:dyDescent="0.25">
      <c r="A75" s="2">
        <v>949</v>
      </c>
      <c r="B75" s="3">
        <v>15783659</v>
      </c>
      <c r="C75" s="2" t="s">
        <v>729</v>
      </c>
      <c r="D75" s="3">
        <v>659</v>
      </c>
      <c r="E75" s="2" t="s">
        <v>15</v>
      </c>
      <c r="F75" s="2" t="s">
        <v>23</v>
      </c>
      <c r="G75" s="3">
        <v>67</v>
      </c>
      <c r="H75" s="3">
        <v>4</v>
      </c>
      <c r="I75" s="4">
        <v>145981.87</v>
      </c>
      <c r="J75" s="3">
        <v>1</v>
      </c>
      <c r="K75" s="3">
        <v>1</v>
      </c>
      <c r="L75" s="3">
        <v>1</v>
      </c>
      <c r="M75" s="5">
        <v>131043.2</v>
      </c>
      <c r="N75" s="3">
        <v>0</v>
      </c>
    </row>
    <row r="76" spans="1:14" x14ac:dyDescent="0.25">
      <c r="A76" s="2">
        <v>369</v>
      </c>
      <c r="B76" s="3">
        <v>15684042</v>
      </c>
      <c r="C76" s="2" t="s">
        <v>338</v>
      </c>
      <c r="D76" s="3">
        <v>636</v>
      </c>
      <c r="E76" s="2" t="s">
        <v>26</v>
      </c>
      <c r="F76" s="2" t="s">
        <v>23</v>
      </c>
      <c r="G76" s="3">
        <v>34</v>
      </c>
      <c r="H76" s="3">
        <v>2</v>
      </c>
      <c r="I76" s="4">
        <v>40105.51</v>
      </c>
      <c r="J76" s="3">
        <v>2</v>
      </c>
      <c r="K76" s="3">
        <v>0</v>
      </c>
      <c r="L76" s="3">
        <v>1</v>
      </c>
      <c r="M76" s="5">
        <v>53512.160000000003</v>
      </c>
      <c r="N76" s="3">
        <v>0</v>
      </c>
    </row>
    <row r="77" spans="1:14" x14ac:dyDescent="0.25">
      <c r="A77" s="2">
        <v>680</v>
      </c>
      <c r="B77" s="3">
        <v>15668886</v>
      </c>
      <c r="C77" s="2" t="s">
        <v>562</v>
      </c>
      <c r="D77" s="3">
        <v>684</v>
      </c>
      <c r="E77" s="2" t="s">
        <v>18</v>
      </c>
      <c r="F77" s="2" t="s">
        <v>16</v>
      </c>
      <c r="G77" s="3">
        <v>2</v>
      </c>
      <c r="H77" s="3">
        <v>3</v>
      </c>
      <c r="I77" s="4">
        <v>0</v>
      </c>
      <c r="J77" s="3">
        <v>2</v>
      </c>
      <c r="K77" s="3">
        <v>1</v>
      </c>
      <c r="L77" s="3">
        <v>0</v>
      </c>
      <c r="M77" s="5">
        <v>44255.65</v>
      </c>
      <c r="N77" s="3">
        <v>0</v>
      </c>
    </row>
    <row r="78" spans="1:14" x14ac:dyDescent="0.25">
      <c r="A78" s="2">
        <v>671</v>
      </c>
      <c r="B78" s="3">
        <v>15576368</v>
      </c>
      <c r="C78" s="2" t="s">
        <v>554</v>
      </c>
      <c r="D78" s="3">
        <v>624</v>
      </c>
      <c r="E78" s="2" t="s">
        <v>26</v>
      </c>
      <c r="F78" s="2" t="s">
        <v>16</v>
      </c>
      <c r="G78" s="3">
        <v>48</v>
      </c>
      <c r="H78" s="3">
        <v>3</v>
      </c>
      <c r="I78" s="4">
        <v>122388.38</v>
      </c>
      <c r="J78" s="3">
        <v>2</v>
      </c>
      <c r="K78" s="3">
        <v>0</v>
      </c>
      <c r="L78" s="3">
        <v>0</v>
      </c>
      <c r="M78" s="5">
        <v>30020.09</v>
      </c>
      <c r="N78" s="3">
        <v>0</v>
      </c>
    </row>
    <row r="79" spans="1:14" x14ac:dyDescent="0.25">
      <c r="A79" s="2">
        <v>768</v>
      </c>
      <c r="B79" s="3">
        <v>15677921</v>
      </c>
      <c r="C79" s="2" t="s">
        <v>620</v>
      </c>
      <c r="D79" s="3">
        <v>720</v>
      </c>
      <c r="E79" s="2" t="s">
        <v>26</v>
      </c>
      <c r="F79" s="2" t="s">
        <v>23</v>
      </c>
      <c r="G79" s="3">
        <v>60</v>
      </c>
      <c r="H79" s="3">
        <v>9</v>
      </c>
      <c r="I79" s="4">
        <v>115920.62</v>
      </c>
      <c r="J79" s="3">
        <v>2</v>
      </c>
      <c r="K79" s="3">
        <v>0</v>
      </c>
      <c r="L79" s="3">
        <v>0</v>
      </c>
      <c r="M79" s="5">
        <v>157552.07999999999</v>
      </c>
      <c r="N79" s="3">
        <v>1</v>
      </c>
    </row>
    <row r="80" spans="1:14" x14ac:dyDescent="0.25">
      <c r="A80" s="2">
        <v>4</v>
      </c>
      <c r="B80" s="3">
        <v>15701354</v>
      </c>
      <c r="C80" s="2" t="s">
        <v>20</v>
      </c>
      <c r="D80" s="3">
        <v>699</v>
      </c>
      <c r="E80" s="2" t="s">
        <v>15</v>
      </c>
      <c r="F80" s="2" t="s">
        <v>16</v>
      </c>
      <c r="G80" s="3">
        <v>39</v>
      </c>
      <c r="H80" s="3">
        <v>1</v>
      </c>
      <c r="I80" s="4">
        <v>0</v>
      </c>
      <c r="J80" s="3">
        <v>2</v>
      </c>
      <c r="K80" s="3">
        <v>0</v>
      </c>
      <c r="L80" s="3">
        <v>0</v>
      </c>
      <c r="M80" s="5">
        <v>93826.63</v>
      </c>
      <c r="N80" s="3">
        <v>0</v>
      </c>
    </row>
    <row r="81" spans="1:14" x14ac:dyDescent="0.25">
      <c r="A81" s="2">
        <v>293</v>
      </c>
      <c r="B81" s="3">
        <v>15655774</v>
      </c>
      <c r="C81" s="2" t="s">
        <v>283</v>
      </c>
      <c r="D81" s="3">
        <v>583</v>
      </c>
      <c r="E81" s="2" t="s">
        <v>15</v>
      </c>
      <c r="F81" s="2" t="s">
        <v>23</v>
      </c>
      <c r="G81" s="3">
        <v>27</v>
      </c>
      <c r="H81" s="3">
        <v>7</v>
      </c>
      <c r="I81" s="4">
        <v>0</v>
      </c>
      <c r="J81" s="3">
        <v>2</v>
      </c>
      <c r="K81" s="3">
        <v>1</v>
      </c>
      <c r="L81" s="3">
        <v>0</v>
      </c>
      <c r="M81" s="5">
        <v>51285.49</v>
      </c>
      <c r="N81" s="3">
        <v>0</v>
      </c>
    </row>
    <row r="82" spans="1:14" x14ac:dyDescent="0.25">
      <c r="A82" s="2">
        <v>275</v>
      </c>
      <c r="B82" s="3">
        <v>15800116</v>
      </c>
      <c r="C82" s="2" t="s">
        <v>269</v>
      </c>
      <c r="D82" s="3">
        <v>712</v>
      </c>
      <c r="E82" s="2" t="s">
        <v>26</v>
      </c>
      <c r="F82" s="2" t="s">
        <v>23</v>
      </c>
      <c r="G82" s="3">
        <v>28</v>
      </c>
      <c r="H82" s="3">
        <v>4</v>
      </c>
      <c r="I82" s="4">
        <v>145605.44</v>
      </c>
      <c r="J82" s="3">
        <v>1</v>
      </c>
      <c r="K82" s="3">
        <v>0</v>
      </c>
      <c r="L82" s="3">
        <v>1</v>
      </c>
      <c r="M82" s="5">
        <v>93883.53</v>
      </c>
      <c r="N82" s="3">
        <v>0</v>
      </c>
    </row>
    <row r="83" spans="1:14" x14ac:dyDescent="0.25">
      <c r="A83" s="2">
        <v>384</v>
      </c>
      <c r="B83" s="3">
        <v>15622993</v>
      </c>
      <c r="C83" s="2" t="s">
        <v>348</v>
      </c>
      <c r="D83" s="3">
        <v>709</v>
      </c>
      <c r="E83" s="2" t="s">
        <v>26</v>
      </c>
      <c r="F83" s="2" t="s">
        <v>23</v>
      </c>
      <c r="G83" s="3">
        <v>28</v>
      </c>
      <c r="H83" s="3">
        <v>8</v>
      </c>
      <c r="I83" s="4">
        <v>124695.72</v>
      </c>
      <c r="J83" s="3">
        <v>2</v>
      </c>
      <c r="K83" s="3">
        <v>1</v>
      </c>
      <c r="L83" s="3">
        <v>0</v>
      </c>
      <c r="M83" s="5">
        <v>145251.35</v>
      </c>
      <c r="N83" s="3">
        <v>0</v>
      </c>
    </row>
    <row r="84" spans="1:14" x14ac:dyDescent="0.25">
      <c r="A84" s="2">
        <v>273</v>
      </c>
      <c r="B84" s="3">
        <v>15796505</v>
      </c>
      <c r="C84" s="2" t="s">
        <v>267</v>
      </c>
      <c r="D84" s="3">
        <v>811</v>
      </c>
      <c r="E84" s="2" t="s">
        <v>26</v>
      </c>
      <c r="F84" s="2" t="s">
        <v>16</v>
      </c>
      <c r="G84" s="3">
        <v>34</v>
      </c>
      <c r="H84" s="3">
        <v>1</v>
      </c>
      <c r="I84" s="4">
        <v>149297.19</v>
      </c>
      <c r="J84" s="3">
        <v>2</v>
      </c>
      <c r="K84" s="3">
        <v>1</v>
      </c>
      <c r="L84" s="3">
        <v>1</v>
      </c>
      <c r="M84" s="5">
        <v>186339.74</v>
      </c>
      <c r="N84" s="3">
        <v>0</v>
      </c>
    </row>
    <row r="85" spans="1:14" x14ac:dyDescent="0.25">
      <c r="A85" s="2">
        <v>430</v>
      </c>
      <c r="B85" s="3">
        <v>15806467</v>
      </c>
      <c r="C85" s="2" t="s">
        <v>267</v>
      </c>
      <c r="D85" s="3">
        <v>568</v>
      </c>
      <c r="E85" s="2" t="s">
        <v>26</v>
      </c>
      <c r="F85" s="2" t="s">
        <v>23</v>
      </c>
      <c r="G85" s="3">
        <v>40</v>
      </c>
      <c r="H85" s="3">
        <v>1</v>
      </c>
      <c r="I85" s="4">
        <v>99282.63</v>
      </c>
      <c r="J85" s="3">
        <v>1</v>
      </c>
      <c r="K85" s="3">
        <v>0</v>
      </c>
      <c r="L85" s="3">
        <v>0</v>
      </c>
      <c r="M85" s="5">
        <v>134600.94</v>
      </c>
      <c r="N85" s="3">
        <v>1</v>
      </c>
    </row>
    <row r="86" spans="1:14" x14ac:dyDescent="0.25">
      <c r="A86" s="2">
        <v>609</v>
      </c>
      <c r="B86" s="3">
        <v>15607170</v>
      </c>
      <c r="C86" s="2" t="s">
        <v>267</v>
      </c>
      <c r="D86" s="3">
        <v>699</v>
      </c>
      <c r="E86" s="2" t="s">
        <v>754</v>
      </c>
      <c r="F86" s="2" t="s">
        <v>23</v>
      </c>
      <c r="G86" s="3">
        <v>35</v>
      </c>
      <c r="H86" s="3">
        <v>5</v>
      </c>
      <c r="I86" s="4">
        <v>0</v>
      </c>
      <c r="J86" s="3">
        <v>2</v>
      </c>
      <c r="K86" s="3">
        <v>1</v>
      </c>
      <c r="L86" s="3">
        <v>1</v>
      </c>
      <c r="M86" s="5">
        <v>78397.240000000005</v>
      </c>
      <c r="N86" s="3">
        <v>0</v>
      </c>
    </row>
    <row r="87" spans="1:14" x14ac:dyDescent="0.25">
      <c r="A87" s="2">
        <v>104</v>
      </c>
      <c r="B87" s="3">
        <v>15776605</v>
      </c>
      <c r="C87" s="2" t="s">
        <v>119</v>
      </c>
      <c r="D87" s="3">
        <v>528</v>
      </c>
      <c r="E87" s="2" t="s">
        <v>755</v>
      </c>
      <c r="F87" s="2" t="s">
        <v>23</v>
      </c>
      <c r="G87" s="3">
        <v>36</v>
      </c>
      <c r="H87" s="3">
        <v>7</v>
      </c>
      <c r="I87" s="4">
        <v>0</v>
      </c>
      <c r="J87" s="3">
        <v>2</v>
      </c>
      <c r="K87" s="3">
        <v>1</v>
      </c>
      <c r="L87" s="3">
        <v>0</v>
      </c>
      <c r="M87" s="5">
        <v>60536.56</v>
      </c>
      <c r="N87" s="3">
        <v>0</v>
      </c>
    </row>
    <row r="88" spans="1:14" x14ac:dyDescent="0.25">
      <c r="A88" s="2">
        <v>713</v>
      </c>
      <c r="B88" s="3">
        <v>15629448</v>
      </c>
      <c r="C88" s="2" t="s">
        <v>589</v>
      </c>
      <c r="D88" s="3">
        <v>632</v>
      </c>
      <c r="E88" s="2" t="s">
        <v>18</v>
      </c>
      <c r="F88" s="2" t="s">
        <v>756</v>
      </c>
      <c r="G88" s="3">
        <v>38</v>
      </c>
      <c r="H88" s="3">
        <v>1</v>
      </c>
      <c r="I88" s="4">
        <v>120599.21</v>
      </c>
      <c r="J88" s="3">
        <v>1</v>
      </c>
      <c r="K88" s="3">
        <v>1</v>
      </c>
      <c r="L88" s="3">
        <v>0</v>
      </c>
      <c r="M88" s="5">
        <v>92816.86</v>
      </c>
      <c r="N88" s="3">
        <v>0</v>
      </c>
    </row>
    <row r="89" spans="1:14" x14ac:dyDescent="0.25">
      <c r="A89" s="2">
        <v>305</v>
      </c>
      <c r="B89" s="3">
        <v>15812191</v>
      </c>
      <c r="C89" s="2" t="s">
        <v>292</v>
      </c>
      <c r="D89" s="3">
        <v>553</v>
      </c>
      <c r="E89" s="2" t="s">
        <v>15</v>
      </c>
      <c r="F89" s="2" t="s">
        <v>23</v>
      </c>
      <c r="G89" s="3">
        <v>33</v>
      </c>
      <c r="H89" s="3">
        <v>4</v>
      </c>
      <c r="I89" s="4">
        <v>118082.89</v>
      </c>
      <c r="J89" s="3">
        <v>1</v>
      </c>
      <c r="K89" s="3">
        <v>0</v>
      </c>
      <c r="L89" s="3">
        <v>0</v>
      </c>
      <c r="M89" s="5">
        <v>94440.45</v>
      </c>
      <c r="N89" s="3">
        <v>0</v>
      </c>
    </row>
    <row r="90" spans="1:14" x14ac:dyDescent="0.25">
      <c r="A90" s="2">
        <v>795</v>
      </c>
      <c r="B90" s="3">
        <v>15776807</v>
      </c>
      <c r="C90" s="2" t="s">
        <v>292</v>
      </c>
      <c r="D90" s="3">
        <v>654</v>
      </c>
      <c r="E90" s="2" t="s">
        <v>15</v>
      </c>
      <c r="F90" s="2" t="s">
        <v>23</v>
      </c>
      <c r="G90" s="3">
        <v>29</v>
      </c>
      <c r="H90" s="3">
        <v>1</v>
      </c>
      <c r="I90" s="4">
        <v>0</v>
      </c>
      <c r="J90" s="3">
        <v>1</v>
      </c>
      <c r="K90" s="3">
        <v>1</v>
      </c>
      <c r="L90" s="3">
        <v>0</v>
      </c>
      <c r="M90" s="5">
        <v>180345.44</v>
      </c>
      <c r="N90" s="3">
        <v>0</v>
      </c>
    </row>
    <row r="91" spans="1:14" x14ac:dyDescent="0.25">
      <c r="A91" s="2">
        <v>373</v>
      </c>
      <c r="B91" s="3">
        <v>15694506</v>
      </c>
      <c r="C91" s="2" t="s">
        <v>341</v>
      </c>
      <c r="D91" s="3">
        <v>611</v>
      </c>
      <c r="E91" s="2" t="s">
        <v>26</v>
      </c>
      <c r="F91" s="2" t="s">
        <v>23</v>
      </c>
      <c r="G91" s="3">
        <v>31</v>
      </c>
      <c r="H91" s="3">
        <v>0</v>
      </c>
      <c r="I91" s="4">
        <v>107884.81</v>
      </c>
      <c r="J91" s="3">
        <v>2</v>
      </c>
      <c r="K91" s="3">
        <v>1</v>
      </c>
      <c r="L91" s="3">
        <v>1</v>
      </c>
      <c r="M91" s="5">
        <v>183487.98</v>
      </c>
      <c r="N91" s="3">
        <v>0</v>
      </c>
    </row>
    <row r="92" spans="1:14" x14ac:dyDescent="0.25">
      <c r="A92" s="2">
        <v>954</v>
      </c>
      <c r="B92" s="3">
        <v>15671139</v>
      </c>
      <c r="C92" s="2" t="s">
        <v>732</v>
      </c>
      <c r="D92" s="3">
        <v>694</v>
      </c>
      <c r="E92" s="2" t="s">
        <v>755</v>
      </c>
      <c r="F92" s="2" t="s">
        <v>23</v>
      </c>
      <c r="G92" s="3">
        <v>39</v>
      </c>
      <c r="H92" s="3">
        <v>0</v>
      </c>
      <c r="I92" s="4">
        <v>107042.74</v>
      </c>
      <c r="J92" s="3">
        <v>1</v>
      </c>
      <c r="K92" s="3">
        <v>1</v>
      </c>
      <c r="L92" s="3">
        <v>1</v>
      </c>
      <c r="M92" s="5">
        <v>102284.2</v>
      </c>
      <c r="N92" s="3">
        <v>0</v>
      </c>
    </row>
    <row r="93" spans="1:14" x14ac:dyDescent="0.25">
      <c r="A93" s="2">
        <v>468</v>
      </c>
      <c r="B93" s="3">
        <v>15593782</v>
      </c>
      <c r="C93" s="2" t="s">
        <v>414</v>
      </c>
      <c r="D93" s="3">
        <v>816</v>
      </c>
      <c r="E93" s="2" t="s">
        <v>26</v>
      </c>
      <c r="F93" s="2" t="s">
        <v>16</v>
      </c>
      <c r="G93" s="3">
        <v>38</v>
      </c>
      <c r="H93" s="3">
        <v>5</v>
      </c>
      <c r="I93" s="4">
        <v>130878.75</v>
      </c>
      <c r="J93" s="3">
        <v>3</v>
      </c>
      <c r="K93" s="3">
        <v>1</v>
      </c>
      <c r="L93" s="3">
        <v>0</v>
      </c>
      <c r="M93" s="5">
        <v>71905.77</v>
      </c>
      <c r="N93" s="3">
        <v>1</v>
      </c>
    </row>
    <row r="94" spans="1:14" x14ac:dyDescent="0.25">
      <c r="A94" s="2">
        <v>532</v>
      </c>
      <c r="B94" s="3">
        <v>15749851</v>
      </c>
      <c r="C94" s="2" t="s">
        <v>414</v>
      </c>
      <c r="D94" s="3">
        <v>702</v>
      </c>
      <c r="E94" s="2" t="s">
        <v>18</v>
      </c>
      <c r="F94" s="2" t="s">
        <v>16</v>
      </c>
      <c r="G94" s="3">
        <v>26</v>
      </c>
      <c r="H94" s="3">
        <v>4</v>
      </c>
      <c r="I94" s="4">
        <v>135219.57</v>
      </c>
      <c r="J94" s="3">
        <v>1</v>
      </c>
      <c r="K94" s="3">
        <v>0</v>
      </c>
      <c r="L94" s="3">
        <v>1</v>
      </c>
      <c r="M94" s="5">
        <v>59747.63</v>
      </c>
      <c r="N94" s="3">
        <v>0</v>
      </c>
    </row>
    <row r="95" spans="1:14" x14ac:dyDescent="0.25">
      <c r="A95" s="2">
        <v>346</v>
      </c>
      <c r="B95" s="3">
        <v>15763859</v>
      </c>
      <c r="C95" s="2" t="s">
        <v>322</v>
      </c>
      <c r="D95" s="3">
        <v>840</v>
      </c>
      <c r="E95" s="2" t="s">
        <v>15</v>
      </c>
      <c r="F95" s="2" t="s">
        <v>16</v>
      </c>
      <c r="G95" s="3">
        <v>43</v>
      </c>
      <c r="H95" s="3">
        <v>7</v>
      </c>
      <c r="I95" s="4">
        <v>0</v>
      </c>
      <c r="J95" s="3">
        <v>2</v>
      </c>
      <c r="K95" s="3">
        <v>1</v>
      </c>
      <c r="L95" s="3">
        <v>0</v>
      </c>
      <c r="M95" s="5">
        <v>90908.95</v>
      </c>
      <c r="N95" s="3">
        <v>0</v>
      </c>
    </row>
    <row r="96" spans="1:14" x14ac:dyDescent="0.25">
      <c r="A96" s="2">
        <v>67</v>
      </c>
      <c r="B96" s="3">
        <v>15696061</v>
      </c>
      <c r="C96" s="2" t="s">
        <v>85</v>
      </c>
      <c r="D96" s="3">
        <v>581</v>
      </c>
      <c r="E96" s="2" t="s">
        <v>758</v>
      </c>
      <c r="F96" s="2" t="s">
        <v>16</v>
      </c>
      <c r="G96" s="3">
        <v>34</v>
      </c>
      <c r="H96" s="3">
        <v>1</v>
      </c>
      <c r="I96" s="4">
        <v>101633.04</v>
      </c>
      <c r="J96" s="3">
        <v>1</v>
      </c>
      <c r="K96" s="3">
        <v>1</v>
      </c>
      <c r="L96" s="3">
        <v>0</v>
      </c>
      <c r="M96" s="5">
        <v>110431.51</v>
      </c>
      <c r="N96" s="3">
        <v>0</v>
      </c>
    </row>
    <row r="97" spans="1:14" x14ac:dyDescent="0.25">
      <c r="A97" s="2">
        <v>554</v>
      </c>
      <c r="B97" s="3">
        <v>15709324</v>
      </c>
      <c r="C97" s="2" t="s">
        <v>472</v>
      </c>
      <c r="D97" s="3">
        <v>417</v>
      </c>
      <c r="E97" s="2" t="s">
        <v>754</v>
      </c>
      <c r="F97" s="2" t="s">
        <v>23</v>
      </c>
      <c r="G97" s="3">
        <v>34</v>
      </c>
      <c r="H97" s="3">
        <v>7</v>
      </c>
      <c r="I97" s="4">
        <v>0</v>
      </c>
      <c r="J97" s="3">
        <v>2</v>
      </c>
      <c r="K97" s="3">
        <v>1</v>
      </c>
      <c r="L97" s="3">
        <v>0</v>
      </c>
      <c r="M97" s="5">
        <v>55003.79</v>
      </c>
      <c r="N97" s="3">
        <v>0</v>
      </c>
    </row>
    <row r="98" spans="1:14" x14ac:dyDescent="0.25">
      <c r="A98" s="2">
        <v>50</v>
      </c>
      <c r="B98" s="3">
        <v>15771873</v>
      </c>
      <c r="C98" s="2" t="s">
        <v>68</v>
      </c>
      <c r="D98" s="3">
        <v>776</v>
      </c>
      <c r="E98" s="2" t="s">
        <v>26</v>
      </c>
      <c r="F98" s="2" t="s">
        <v>16</v>
      </c>
      <c r="G98" s="3">
        <v>37</v>
      </c>
      <c r="H98" s="3">
        <v>2</v>
      </c>
      <c r="I98" s="4">
        <v>103769.22</v>
      </c>
      <c r="J98" s="3">
        <v>2</v>
      </c>
      <c r="K98" s="3">
        <v>1</v>
      </c>
      <c r="L98" s="3">
        <v>0</v>
      </c>
      <c r="M98" s="5">
        <v>194099.12</v>
      </c>
      <c r="N98" s="3">
        <v>0</v>
      </c>
    </row>
    <row r="99" spans="1:14" x14ac:dyDescent="0.25">
      <c r="A99" s="2">
        <v>760</v>
      </c>
      <c r="B99" s="3">
        <v>15625944</v>
      </c>
      <c r="C99" s="2" t="s">
        <v>68</v>
      </c>
      <c r="D99" s="3">
        <v>664</v>
      </c>
      <c r="E99" s="2" t="s">
        <v>15</v>
      </c>
      <c r="F99" s="2" t="s">
        <v>23</v>
      </c>
      <c r="G99" s="3">
        <v>58</v>
      </c>
      <c r="H99" s="3">
        <v>5</v>
      </c>
      <c r="I99" s="4">
        <v>98668.18</v>
      </c>
      <c r="J99" s="3">
        <v>1</v>
      </c>
      <c r="K99" s="3">
        <v>1</v>
      </c>
      <c r="L99" s="3">
        <v>1</v>
      </c>
      <c r="M99" s="5">
        <v>60887.58</v>
      </c>
      <c r="N99" s="3">
        <v>0</v>
      </c>
    </row>
    <row r="100" spans="1:14" x14ac:dyDescent="0.25">
      <c r="A100" s="2">
        <v>939</v>
      </c>
      <c r="B100" s="3">
        <v>15668032</v>
      </c>
      <c r="C100" s="2" t="s">
        <v>723</v>
      </c>
      <c r="D100" s="3">
        <v>577</v>
      </c>
      <c r="E100" s="2" t="s">
        <v>15</v>
      </c>
      <c r="F100" s="2" t="s">
        <v>16</v>
      </c>
      <c r="G100" s="3">
        <v>37</v>
      </c>
      <c r="H100" s="3">
        <v>4</v>
      </c>
      <c r="I100" s="4">
        <v>0</v>
      </c>
      <c r="J100" s="3">
        <v>1</v>
      </c>
      <c r="K100" s="3">
        <v>1</v>
      </c>
      <c r="L100" s="3">
        <v>1</v>
      </c>
      <c r="M100" s="5">
        <v>79881.39</v>
      </c>
      <c r="N100" s="3">
        <v>0</v>
      </c>
    </row>
    <row r="101" spans="1:14" x14ac:dyDescent="0.25">
      <c r="A101" s="2">
        <v>594</v>
      </c>
      <c r="B101" s="3">
        <v>15775153</v>
      </c>
      <c r="C101" s="2" t="s">
        <v>498</v>
      </c>
      <c r="D101" s="3">
        <v>630</v>
      </c>
      <c r="E101" s="2" t="s">
        <v>18</v>
      </c>
      <c r="F101" s="2" t="s">
        <v>756</v>
      </c>
      <c r="G101" s="3">
        <v>32</v>
      </c>
      <c r="H101" s="3">
        <v>4</v>
      </c>
      <c r="I101" s="4">
        <v>82034</v>
      </c>
      <c r="J101" s="3">
        <v>1</v>
      </c>
      <c r="K101" s="3">
        <v>0</v>
      </c>
      <c r="L101" s="3">
        <v>0</v>
      </c>
      <c r="M101" s="5">
        <v>146326.45000000001</v>
      </c>
      <c r="N101" s="3">
        <v>0</v>
      </c>
    </row>
    <row r="102" spans="1:14" x14ac:dyDescent="0.25">
      <c r="A102" s="2">
        <v>972</v>
      </c>
      <c r="B102" s="3">
        <v>15801488</v>
      </c>
      <c r="C102" s="2" t="s">
        <v>744</v>
      </c>
      <c r="D102" s="3">
        <v>723</v>
      </c>
      <c r="E102" s="2" t="s">
        <v>15</v>
      </c>
      <c r="F102" s="2" t="s">
        <v>23</v>
      </c>
      <c r="G102" s="3">
        <v>25</v>
      </c>
      <c r="H102" s="3">
        <v>3</v>
      </c>
      <c r="I102" s="4">
        <v>0</v>
      </c>
      <c r="J102" s="3">
        <v>2</v>
      </c>
      <c r="K102" s="3">
        <v>1</v>
      </c>
      <c r="L102" s="3">
        <v>1</v>
      </c>
      <c r="M102" s="5">
        <v>134509.47</v>
      </c>
      <c r="N102" s="3">
        <v>0</v>
      </c>
    </row>
    <row r="103" spans="1:14" x14ac:dyDescent="0.25">
      <c r="A103" s="2">
        <v>81</v>
      </c>
      <c r="B103" s="3">
        <v>15706021</v>
      </c>
      <c r="C103" s="2" t="s">
        <v>99</v>
      </c>
      <c r="D103" s="3">
        <v>665</v>
      </c>
      <c r="E103" s="2" t="s">
        <v>754</v>
      </c>
      <c r="F103" s="2" t="s">
        <v>16</v>
      </c>
      <c r="G103" s="3">
        <v>34</v>
      </c>
      <c r="H103" s="3">
        <v>1</v>
      </c>
      <c r="I103" s="4">
        <v>96645.54</v>
      </c>
      <c r="J103" s="3">
        <v>2</v>
      </c>
      <c r="K103" s="3">
        <v>0</v>
      </c>
      <c r="L103" s="3">
        <v>0</v>
      </c>
      <c r="M103" s="5">
        <v>171413.66</v>
      </c>
      <c r="N103" s="3">
        <v>0</v>
      </c>
    </row>
    <row r="104" spans="1:14" x14ac:dyDescent="0.25">
      <c r="A104" s="2">
        <v>604</v>
      </c>
      <c r="B104" s="3">
        <v>15592387</v>
      </c>
      <c r="C104" s="2" t="s">
        <v>506</v>
      </c>
      <c r="D104" s="3">
        <v>566</v>
      </c>
      <c r="E104" s="2" t="s">
        <v>754</v>
      </c>
      <c r="F104" s="2" t="s">
        <v>23</v>
      </c>
      <c r="G104" s="3">
        <v>30</v>
      </c>
      <c r="H104" s="3">
        <v>5</v>
      </c>
      <c r="I104" s="4">
        <v>0</v>
      </c>
      <c r="J104" s="3">
        <v>1</v>
      </c>
      <c r="K104" s="3">
        <v>1</v>
      </c>
      <c r="L104" s="3">
        <v>0</v>
      </c>
      <c r="M104" s="5">
        <v>54926.51</v>
      </c>
      <c r="N104" s="3">
        <v>1</v>
      </c>
    </row>
    <row r="105" spans="1:14" x14ac:dyDescent="0.25">
      <c r="A105" s="2">
        <v>991</v>
      </c>
      <c r="B105" s="3">
        <v>15745527</v>
      </c>
      <c r="C105" s="2" t="s">
        <v>506</v>
      </c>
      <c r="D105" s="3">
        <v>655</v>
      </c>
      <c r="E105" s="2" t="s">
        <v>15</v>
      </c>
      <c r="F105" s="2" t="s">
        <v>23</v>
      </c>
      <c r="G105" s="3">
        <v>37</v>
      </c>
      <c r="H105" s="3">
        <v>5</v>
      </c>
      <c r="I105" s="4">
        <v>93147</v>
      </c>
      <c r="J105" s="3">
        <v>2</v>
      </c>
      <c r="K105" s="3">
        <v>1</v>
      </c>
      <c r="L105" s="3">
        <v>0</v>
      </c>
      <c r="M105" s="5">
        <v>66214.13</v>
      </c>
      <c r="N105" s="3">
        <v>0</v>
      </c>
    </row>
    <row r="106" spans="1:14" x14ac:dyDescent="0.25">
      <c r="A106" s="2">
        <v>482</v>
      </c>
      <c r="B106" s="3">
        <v>15744398</v>
      </c>
      <c r="C106" s="2" t="s">
        <v>422</v>
      </c>
      <c r="D106" s="3">
        <v>525</v>
      </c>
      <c r="E106" s="2" t="s">
        <v>754</v>
      </c>
      <c r="F106" s="2" t="s">
        <v>16</v>
      </c>
      <c r="G106" s="3">
        <v>23</v>
      </c>
      <c r="H106" s="3">
        <v>5</v>
      </c>
      <c r="I106" s="4">
        <v>0</v>
      </c>
      <c r="J106" s="3">
        <v>2</v>
      </c>
      <c r="K106" s="3">
        <v>1</v>
      </c>
      <c r="L106" s="3">
        <v>0</v>
      </c>
      <c r="M106" s="5">
        <v>160249.1</v>
      </c>
      <c r="N106" s="3">
        <v>0</v>
      </c>
    </row>
    <row r="107" spans="1:14" x14ac:dyDescent="0.25">
      <c r="A107" s="2">
        <v>546</v>
      </c>
      <c r="B107" s="3">
        <v>15615457</v>
      </c>
      <c r="C107" s="2" t="s">
        <v>422</v>
      </c>
      <c r="D107" s="3">
        <v>842</v>
      </c>
      <c r="E107" s="2" t="s">
        <v>18</v>
      </c>
      <c r="F107" s="2" t="s">
        <v>16</v>
      </c>
      <c r="G107" s="3">
        <v>44</v>
      </c>
      <c r="H107" s="3">
        <v>2</v>
      </c>
      <c r="I107" s="4">
        <v>112652.08</v>
      </c>
      <c r="J107" s="3">
        <v>2</v>
      </c>
      <c r="K107" s="3">
        <v>1</v>
      </c>
      <c r="L107" s="3">
        <v>0</v>
      </c>
      <c r="M107" s="5">
        <v>126644.98</v>
      </c>
      <c r="N107" s="3">
        <v>0</v>
      </c>
    </row>
    <row r="108" spans="1:14" x14ac:dyDescent="0.25">
      <c r="A108" s="2">
        <v>763</v>
      </c>
      <c r="B108" s="3">
        <v>15637876</v>
      </c>
      <c r="C108" s="2" t="s">
        <v>422</v>
      </c>
      <c r="D108" s="3">
        <v>663</v>
      </c>
      <c r="E108" s="2" t="s">
        <v>26</v>
      </c>
      <c r="F108" s="2" t="s">
        <v>16</v>
      </c>
      <c r="G108" s="3">
        <v>36</v>
      </c>
      <c r="H108" s="3">
        <v>6</v>
      </c>
      <c r="I108" s="4">
        <v>77253.5</v>
      </c>
      <c r="J108" s="3">
        <v>1</v>
      </c>
      <c r="K108" s="3">
        <v>0</v>
      </c>
      <c r="L108" s="3">
        <v>0</v>
      </c>
      <c r="M108" s="5">
        <v>35817.97</v>
      </c>
      <c r="N108" s="3">
        <v>1</v>
      </c>
    </row>
    <row r="109" spans="1:14" x14ac:dyDescent="0.25">
      <c r="A109" s="2">
        <v>901</v>
      </c>
      <c r="B109" s="3">
        <v>15642041</v>
      </c>
      <c r="C109" s="2" t="s">
        <v>422</v>
      </c>
      <c r="D109" s="3">
        <v>727</v>
      </c>
      <c r="E109" s="2" t="s">
        <v>26</v>
      </c>
      <c r="F109" s="2" t="s">
        <v>23</v>
      </c>
      <c r="G109" s="3">
        <v>40</v>
      </c>
      <c r="H109" s="3">
        <v>1</v>
      </c>
      <c r="I109" s="4">
        <v>93051.64</v>
      </c>
      <c r="J109" s="3">
        <v>2</v>
      </c>
      <c r="K109" s="3">
        <v>1</v>
      </c>
      <c r="L109" s="3">
        <v>0</v>
      </c>
      <c r="M109" s="5">
        <v>71865.31</v>
      </c>
      <c r="N109" s="3">
        <v>1</v>
      </c>
    </row>
    <row r="110" spans="1:14" x14ac:dyDescent="0.25">
      <c r="A110" s="2">
        <v>79</v>
      </c>
      <c r="B110" s="3">
        <v>15575185</v>
      </c>
      <c r="C110" s="2" t="s">
        <v>97</v>
      </c>
      <c r="D110" s="3">
        <v>757</v>
      </c>
      <c r="E110" s="2" t="s">
        <v>755</v>
      </c>
      <c r="F110" s="2" t="s">
        <v>23</v>
      </c>
      <c r="G110" s="3">
        <v>33</v>
      </c>
      <c r="H110" s="3">
        <v>5</v>
      </c>
      <c r="I110" s="4">
        <v>77253.22</v>
      </c>
      <c r="J110" s="3">
        <v>1</v>
      </c>
      <c r="K110" s="3">
        <v>0</v>
      </c>
      <c r="L110" s="3">
        <v>1</v>
      </c>
      <c r="M110" s="5">
        <v>194239.63</v>
      </c>
      <c r="N110" s="3">
        <v>0</v>
      </c>
    </row>
    <row r="111" spans="1:14" x14ac:dyDescent="0.25">
      <c r="A111" s="2">
        <v>303</v>
      </c>
      <c r="B111" s="3">
        <v>15695699</v>
      </c>
      <c r="C111" s="2" t="s">
        <v>290</v>
      </c>
      <c r="D111" s="3">
        <v>687</v>
      </c>
      <c r="E111" s="2" t="s">
        <v>15</v>
      </c>
      <c r="F111" s="2" t="s">
        <v>23</v>
      </c>
      <c r="G111" s="3">
        <v>35</v>
      </c>
      <c r="H111" s="3">
        <v>8</v>
      </c>
      <c r="I111" s="4">
        <v>0</v>
      </c>
      <c r="J111" s="3">
        <v>2</v>
      </c>
      <c r="K111" s="3">
        <v>1</v>
      </c>
      <c r="L111" s="3">
        <v>0</v>
      </c>
      <c r="M111" s="5">
        <v>10334.049999999999</v>
      </c>
      <c r="N111" s="3">
        <v>0</v>
      </c>
    </row>
    <row r="112" spans="1:14" x14ac:dyDescent="0.25">
      <c r="A112" s="2">
        <v>124</v>
      </c>
      <c r="B112" s="3">
        <v>15760085</v>
      </c>
      <c r="C112" s="2" t="s">
        <v>137</v>
      </c>
      <c r="D112" s="3">
        <v>684</v>
      </c>
      <c r="E112" s="2" t="s">
        <v>26</v>
      </c>
      <c r="F112" s="2" t="s">
        <v>16</v>
      </c>
      <c r="G112" s="3">
        <v>48</v>
      </c>
      <c r="H112" s="3">
        <v>10</v>
      </c>
      <c r="I112" s="4">
        <v>126384.42</v>
      </c>
      <c r="J112" s="3">
        <v>1</v>
      </c>
      <c r="K112" s="3">
        <v>1</v>
      </c>
      <c r="L112" s="3">
        <v>1</v>
      </c>
      <c r="M112" s="5">
        <v>198129.36</v>
      </c>
      <c r="N112" s="3">
        <v>0</v>
      </c>
    </row>
    <row r="113" spans="1:14" x14ac:dyDescent="0.25">
      <c r="A113" s="2">
        <v>821</v>
      </c>
      <c r="B113" s="3">
        <v>15596939</v>
      </c>
      <c r="C113" s="2" t="s">
        <v>137</v>
      </c>
      <c r="D113" s="3">
        <v>659</v>
      </c>
      <c r="E113" s="2" t="s">
        <v>26</v>
      </c>
      <c r="F113" s="2" t="s">
        <v>23</v>
      </c>
      <c r="G113" s="3">
        <v>36</v>
      </c>
      <c r="H113" s="3">
        <v>4</v>
      </c>
      <c r="I113" s="4">
        <v>132578.92000000001</v>
      </c>
      <c r="J113" s="3">
        <v>2</v>
      </c>
      <c r="K113" s="3">
        <v>1</v>
      </c>
      <c r="L113" s="3">
        <v>0</v>
      </c>
      <c r="M113" s="5">
        <v>84320.94</v>
      </c>
      <c r="N113" s="3">
        <v>0</v>
      </c>
    </row>
    <row r="114" spans="1:14" x14ac:dyDescent="0.25">
      <c r="A114" s="2">
        <v>40</v>
      </c>
      <c r="B114" s="3">
        <v>15585768</v>
      </c>
      <c r="C114" s="2" t="s">
        <v>58</v>
      </c>
      <c r="D114" s="3">
        <v>582</v>
      </c>
      <c r="E114" s="2" t="s">
        <v>26</v>
      </c>
      <c r="F114" s="2" t="s">
        <v>23</v>
      </c>
      <c r="G114" s="3">
        <v>41</v>
      </c>
      <c r="H114" s="3">
        <v>6</v>
      </c>
      <c r="I114" s="4">
        <v>70349.48</v>
      </c>
      <c r="J114" s="3">
        <v>2</v>
      </c>
      <c r="K114" s="3">
        <v>0</v>
      </c>
      <c r="L114" s="3">
        <v>1</v>
      </c>
      <c r="M114" s="5">
        <v>178074.04</v>
      </c>
      <c r="N114" s="3">
        <v>0</v>
      </c>
    </row>
    <row r="115" spans="1:14" x14ac:dyDescent="0.25">
      <c r="A115" s="2">
        <v>123</v>
      </c>
      <c r="B115" s="3">
        <v>15690673</v>
      </c>
      <c r="C115" s="2" t="s">
        <v>58</v>
      </c>
      <c r="D115" s="3">
        <v>656</v>
      </c>
      <c r="E115" s="2" t="s">
        <v>754</v>
      </c>
      <c r="F115" s="2" t="s">
        <v>16</v>
      </c>
      <c r="G115" s="3">
        <v>39</v>
      </c>
      <c r="H115" s="3">
        <v>6</v>
      </c>
      <c r="I115" s="4">
        <v>0</v>
      </c>
      <c r="J115" s="3">
        <v>2</v>
      </c>
      <c r="K115" s="3">
        <v>1</v>
      </c>
      <c r="L115" s="3">
        <v>0</v>
      </c>
      <c r="M115" s="5">
        <v>141069.88</v>
      </c>
      <c r="N115" s="3">
        <v>0</v>
      </c>
    </row>
    <row r="116" spans="1:14" x14ac:dyDescent="0.25">
      <c r="A116" s="2">
        <v>805</v>
      </c>
      <c r="B116" s="3">
        <v>15640280</v>
      </c>
      <c r="C116" s="2" t="s">
        <v>58</v>
      </c>
      <c r="D116" s="3">
        <v>850</v>
      </c>
      <c r="E116" s="2" t="s">
        <v>15</v>
      </c>
      <c r="F116" s="2" t="s">
        <v>23</v>
      </c>
      <c r="G116" s="3">
        <v>39</v>
      </c>
      <c r="H116" s="3">
        <v>4</v>
      </c>
      <c r="I116" s="4">
        <v>127771.35</v>
      </c>
      <c r="J116" s="3">
        <v>2</v>
      </c>
      <c r="K116" s="3">
        <v>0</v>
      </c>
      <c r="L116" s="3">
        <v>1</v>
      </c>
      <c r="M116" s="5">
        <v>151738.54</v>
      </c>
      <c r="N116" s="3">
        <v>0</v>
      </c>
    </row>
    <row r="117" spans="1:14" x14ac:dyDescent="0.25">
      <c r="A117" s="2">
        <v>833</v>
      </c>
      <c r="B117" s="3">
        <v>15797964</v>
      </c>
      <c r="C117" s="2" t="s">
        <v>58</v>
      </c>
      <c r="D117" s="3">
        <v>732</v>
      </c>
      <c r="E117" s="2" t="s">
        <v>26</v>
      </c>
      <c r="F117" s="2" t="s">
        <v>16</v>
      </c>
      <c r="G117" s="3">
        <v>29</v>
      </c>
      <c r="H117" s="3">
        <v>1</v>
      </c>
      <c r="I117" s="4">
        <v>154333.82</v>
      </c>
      <c r="J117" s="3">
        <v>1</v>
      </c>
      <c r="K117" s="3">
        <v>1</v>
      </c>
      <c r="L117" s="3">
        <v>1</v>
      </c>
      <c r="M117" s="5">
        <v>138527.56</v>
      </c>
      <c r="N117" s="3">
        <v>0</v>
      </c>
    </row>
    <row r="118" spans="1:14" x14ac:dyDescent="0.25">
      <c r="A118" s="2">
        <v>179</v>
      </c>
      <c r="B118" s="3">
        <v>15762615</v>
      </c>
      <c r="C118" s="2" t="s">
        <v>186</v>
      </c>
      <c r="D118" s="3">
        <v>597</v>
      </c>
      <c r="E118" s="2" t="s">
        <v>755</v>
      </c>
      <c r="F118" s="2" t="s">
        <v>16</v>
      </c>
      <c r="G118" s="3">
        <v>40</v>
      </c>
      <c r="H118" s="3">
        <v>8</v>
      </c>
      <c r="I118" s="4">
        <v>101993.12</v>
      </c>
      <c r="J118" s="3">
        <v>1</v>
      </c>
      <c r="K118" s="3">
        <v>0</v>
      </c>
      <c r="L118" s="3">
        <v>1</v>
      </c>
      <c r="M118" s="5">
        <v>94774.12</v>
      </c>
      <c r="N118" s="3">
        <v>0</v>
      </c>
    </row>
    <row r="119" spans="1:14" x14ac:dyDescent="0.25">
      <c r="A119" s="2">
        <v>360</v>
      </c>
      <c r="B119" s="3">
        <v>15592386</v>
      </c>
      <c r="C119" s="2" t="s">
        <v>186</v>
      </c>
      <c r="D119" s="3">
        <v>520</v>
      </c>
      <c r="E119" s="2" t="s">
        <v>15</v>
      </c>
      <c r="F119" s="2" t="s">
        <v>23</v>
      </c>
      <c r="G119" s="3">
        <v>58</v>
      </c>
      <c r="H119" s="3">
        <v>3</v>
      </c>
      <c r="I119" s="4">
        <v>0</v>
      </c>
      <c r="J119" s="3">
        <v>2</v>
      </c>
      <c r="K119" s="3">
        <v>0</v>
      </c>
      <c r="L119" s="3">
        <v>1</v>
      </c>
      <c r="M119" s="5">
        <v>32790.019999999997</v>
      </c>
      <c r="N119" s="3">
        <v>0</v>
      </c>
    </row>
    <row r="120" spans="1:14" x14ac:dyDescent="0.25">
      <c r="A120" s="2">
        <v>654</v>
      </c>
      <c r="B120" s="3">
        <v>15664610</v>
      </c>
      <c r="C120" s="2" t="s">
        <v>186</v>
      </c>
      <c r="D120" s="3">
        <v>459</v>
      </c>
      <c r="E120" s="2" t="s">
        <v>26</v>
      </c>
      <c r="F120" s="2" t="s">
        <v>23</v>
      </c>
      <c r="G120" s="3">
        <v>48</v>
      </c>
      <c r="H120" s="3">
        <v>4</v>
      </c>
      <c r="I120" s="4">
        <v>133994.51999999999</v>
      </c>
      <c r="J120" s="3">
        <v>1</v>
      </c>
      <c r="K120" s="3">
        <v>1</v>
      </c>
      <c r="L120" s="3">
        <v>1</v>
      </c>
      <c r="M120" s="5">
        <v>19287.060000000001</v>
      </c>
      <c r="N120" s="3">
        <v>1</v>
      </c>
    </row>
    <row r="121" spans="1:14" x14ac:dyDescent="0.25">
      <c r="A121" s="2">
        <v>708</v>
      </c>
      <c r="B121" s="3">
        <v>15773809</v>
      </c>
      <c r="C121" s="2" t="s">
        <v>186</v>
      </c>
      <c r="D121" s="3">
        <v>620</v>
      </c>
      <c r="E121" s="2" t="s">
        <v>754</v>
      </c>
      <c r="F121" s="2" t="s">
        <v>23</v>
      </c>
      <c r="G121" s="3">
        <v>42</v>
      </c>
      <c r="H121" s="3">
        <v>4</v>
      </c>
      <c r="I121" s="4">
        <v>0</v>
      </c>
      <c r="J121" s="3">
        <v>2</v>
      </c>
      <c r="K121" s="3">
        <v>1</v>
      </c>
      <c r="L121" s="3">
        <v>0</v>
      </c>
      <c r="M121" s="5">
        <v>6232.31</v>
      </c>
      <c r="N121" s="3">
        <v>0</v>
      </c>
    </row>
    <row r="122" spans="1:14" x14ac:dyDescent="0.25">
      <c r="A122" s="2">
        <v>94</v>
      </c>
      <c r="B122" s="3">
        <v>15640635</v>
      </c>
      <c r="C122" s="2" t="s">
        <v>111</v>
      </c>
      <c r="D122" s="3">
        <v>769</v>
      </c>
      <c r="E122" s="2" t="s">
        <v>754</v>
      </c>
      <c r="F122" s="2" t="s">
        <v>23</v>
      </c>
      <c r="G122" s="3">
        <v>29</v>
      </c>
      <c r="H122" s="3">
        <v>8</v>
      </c>
      <c r="I122" s="4">
        <v>0</v>
      </c>
      <c r="J122" s="3">
        <v>2</v>
      </c>
      <c r="K122" s="3">
        <v>1</v>
      </c>
      <c r="L122" s="3">
        <v>1</v>
      </c>
      <c r="M122" s="5">
        <v>172290.61</v>
      </c>
      <c r="N122" s="3">
        <v>0</v>
      </c>
    </row>
    <row r="123" spans="1:14" x14ac:dyDescent="0.25">
      <c r="A123" s="2">
        <v>95</v>
      </c>
      <c r="B123" s="3">
        <v>15676966</v>
      </c>
      <c r="C123" s="2" t="s">
        <v>111</v>
      </c>
      <c r="D123" s="3">
        <v>730</v>
      </c>
      <c r="E123" s="2" t="s">
        <v>755</v>
      </c>
      <c r="F123" s="2" t="s">
        <v>23</v>
      </c>
      <c r="G123" s="3">
        <v>42</v>
      </c>
      <c r="H123" s="3">
        <v>4</v>
      </c>
      <c r="I123" s="4">
        <v>0</v>
      </c>
      <c r="J123" s="3">
        <v>2</v>
      </c>
      <c r="K123" s="3">
        <v>0</v>
      </c>
      <c r="L123" s="3">
        <v>1</v>
      </c>
      <c r="M123" s="5">
        <v>85982.47</v>
      </c>
      <c r="N123" s="3">
        <v>0</v>
      </c>
    </row>
    <row r="124" spans="1:14" x14ac:dyDescent="0.25">
      <c r="A124" s="2">
        <v>403</v>
      </c>
      <c r="B124" s="3">
        <v>15781589</v>
      </c>
      <c r="C124" s="2" t="s">
        <v>365</v>
      </c>
      <c r="D124" s="3">
        <v>751</v>
      </c>
      <c r="E124" s="2" t="s">
        <v>755</v>
      </c>
      <c r="F124" s="2" t="s">
        <v>23</v>
      </c>
      <c r="G124" s="3">
        <v>52</v>
      </c>
      <c r="H124" s="3">
        <v>8</v>
      </c>
      <c r="I124" s="4">
        <v>0</v>
      </c>
      <c r="J124" s="3">
        <v>2</v>
      </c>
      <c r="K124" s="3">
        <v>0</v>
      </c>
      <c r="L124" s="3">
        <v>1</v>
      </c>
      <c r="M124" s="5">
        <v>179291.85</v>
      </c>
      <c r="N124" s="3">
        <v>0</v>
      </c>
    </row>
    <row r="125" spans="1:14" x14ac:dyDescent="0.25">
      <c r="A125" s="2">
        <v>725</v>
      </c>
      <c r="B125" s="3">
        <v>15626742</v>
      </c>
      <c r="C125" s="2" t="s">
        <v>365</v>
      </c>
      <c r="D125" s="3">
        <v>694</v>
      </c>
      <c r="E125" s="2" t="s">
        <v>754</v>
      </c>
      <c r="F125" s="2" t="s">
        <v>23</v>
      </c>
      <c r="G125" s="3">
        <v>36</v>
      </c>
      <c r="H125" s="3">
        <v>3</v>
      </c>
      <c r="I125" s="4">
        <v>97530.25</v>
      </c>
      <c r="J125" s="3">
        <v>1</v>
      </c>
      <c r="K125" s="3">
        <v>1</v>
      </c>
      <c r="L125" s="3">
        <v>1</v>
      </c>
      <c r="M125" s="5">
        <v>117140.41</v>
      </c>
      <c r="N125" s="3">
        <v>0</v>
      </c>
    </row>
    <row r="126" spans="1:14" x14ac:dyDescent="0.25">
      <c r="A126" s="2">
        <v>437</v>
      </c>
      <c r="B126" s="3">
        <v>15693737</v>
      </c>
      <c r="C126" s="2" t="s">
        <v>389</v>
      </c>
      <c r="D126" s="3">
        <v>627</v>
      </c>
      <c r="E126" s="2" t="s">
        <v>26</v>
      </c>
      <c r="F126" s="2" t="s">
        <v>16</v>
      </c>
      <c r="G126" s="3">
        <v>30</v>
      </c>
      <c r="H126" s="3">
        <v>4</v>
      </c>
      <c r="I126" s="4">
        <v>79871.02</v>
      </c>
      <c r="J126" s="3">
        <v>2</v>
      </c>
      <c r="K126" s="3">
        <v>1</v>
      </c>
      <c r="L126" s="3">
        <v>0</v>
      </c>
      <c r="M126" s="5">
        <v>129826.89</v>
      </c>
      <c r="N126" s="3">
        <v>0</v>
      </c>
    </row>
    <row r="127" spans="1:14" x14ac:dyDescent="0.25">
      <c r="A127" s="2">
        <v>489</v>
      </c>
      <c r="B127" s="3">
        <v>15731744</v>
      </c>
      <c r="C127" s="2" t="s">
        <v>427</v>
      </c>
      <c r="D127" s="3">
        <v>692</v>
      </c>
      <c r="E127" s="2" t="s">
        <v>754</v>
      </c>
      <c r="F127" s="2" t="s">
        <v>23</v>
      </c>
      <c r="G127" s="3">
        <v>30</v>
      </c>
      <c r="H127" s="3">
        <v>2</v>
      </c>
      <c r="I127" s="4">
        <v>0</v>
      </c>
      <c r="J127" s="3">
        <v>2</v>
      </c>
      <c r="K127" s="3">
        <v>0</v>
      </c>
      <c r="L127" s="3">
        <v>1</v>
      </c>
      <c r="M127" s="5">
        <v>130486.57</v>
      </c>
      <c r="N127" s="3">
        <v>0</v>
      </c>
    </row>
    <row r="128" spans="1:14" x14ac:dyDescent="0.25">
      <c r="A128" s="2">
        <v>573</v>
      </c>
      <c r="B128" s="3">
        <v>15622003</v>
      </c>
      <c r="C128" s="2" t="s">
        <v>427</v>
      </c>
      <c r="D128" s="3">
        <v>745</v>
      </c>
      <c r="E128" s="2" t="s">
        <v>754</v>
      </c>
      <c r="F128" s="2" t="s">
        <v>23</v>
      </c>
      <c r="G128" s="3">
        <v>35</v>
      </c>
      <c r="H128" s="3">
        <v>9</v>
      </c>
      <c r="I128" s="4">
        <v>92566.53</v>
      </c>
      <c r="J128" s="3">
        <v>2</v>
      </c>
      <c r="K128" s="3">
        <v>1</v>
      </c>
      <c r="L128" s="3">
        <v>0</v>
      </c>
      <c r="M128" s="5">
        <v>161519.76999999999</v>
      </c>
      <c r="N128" s="3">
        <v>0</v>
      </c>
    </row>
    <row r="129" spans="1:14" x14ac:dyDescent="0.25">
      <c r="A129" s="2">
        <v>773</v>
      </c>
      <c r="B129" s="3">
        <v>15639314</v>
      </c>
      <c r="C129" s="2" t="s">
        <v>623</v>
      </c>
      <c r="D129" s="3">
        <v>589</v>
      </c>
      <c r="E129" s="2" t="s">
        <v>15</v>
      </c>
      <c r="F129" s="2" t="s">
        <v>23</v>
      </c>
      <c r="G129" s="3">
        <v>32</v>
      </c>
      <c r="H129" s="3">
        <v>2</v>
      </c>
      <c r="I129" s="4">
        <v>0</v>
      </c>
      <c r="J129" s="3">
        <v>2</v>
      </c>
      <c r="K129" s="3">
        <v>0</v>
      </c>
      <c r="L129" s="3">
        <v>1</v>
      </c>
      <c r="M129" s="5">
        <v>9468.64</v>
      </c>
      <c r="N129" s="3">
        <v>0</v>
      </c>
    </row>
    <row r="130" spans="1:14" x14ac:dyDescent="0.25">
      <c r="A130" s="2">
        <v>867</v>
      </c>
      <c r="B130" s="3">
        <v>15808017</v>
      </c>
      <c r="C130" s="2" t="s">
        <v>684</v>
      </c>
      <c r="D130" s="3">
        <v>545</v>
      </c>
      <c r="E130" s="2" t="s">
        <v>15</v>
      </c>
      <c r="F130" s="2" t="s">
        <v>23</v>
      </c>
      <c r="G130" s="3">
        <v>38</v>
      </c>
      <c r="H130" s="3">
        <v>1</v>
      </c>
      <c r="I130" s="4">
        <v>88293.13</v>
      </c>
      <c r="J130" s="3">
        <v>2</v>
      </c>
      <c r="K130" s="3">
        <v>1</v>
      </c>
      <c r="L130" s="3">
        <v>1</v>
      </c>
      <c r="M130" s="5">
        <v>24302.95</v>
      </c>
      <c r="N130" s="3">
        <v>0</v>
      </c>
    </row>
    <row r="131" spans="1:14" x14ac:dyDescent="0.25">
      <c r="A131" s="2">
        <v>228</v>
      </c>
      <c r="B131" s="3">
        <v>15676895</v>
      </c>
      <c r="C131" s="2" t="s">
        <v>227</v>
      </c>
      <c r="D131" s="3">
        <v>547</v>
      </c>
      <c r="E131" s="2" t="s">
        <v>758</v>
      </c>
      <c r="F131" s="2" t="s">
        <v>16</v>
      </c>
      <c r="G131" s="3">
        <v>39</v>
      </c>
      <c r="H131" s="3">
        <v>6</v>
      </c>
      <c r="I131" s="4">
        <v>74596.149999999994</v>
      </c>
      <c r="J131" s="3">
        <v>3</v>
      </c>
      <c r="K131" s="3">
        <v>1</v>
      </c>
      <c r="L131" s="3">
        <v>1</v>
      </c>
      <c r="M131" s="5">
        <v>85746.52</v>
      </c>
      <c r="N131" s="3">
        <v>1</v>
      </c>
    </row>
    <row r="132" spans="1:14" x14ac:dyDescent="0.25">
      <c r="A132" s="2">
        <v>76</v>
      </c>
      <c r="B132" s="3">
        <v>15780961</v>
      </c>
      <c r="C132" s="2" t="s">
        <v>94</v>
      </c>
      <c r="D132" s="3">
        <v>735</v>
      </c>
      <c r="E132" s="2" t="s">
        <v>754</v>
      </c>
      <c r="F132" s="2" t="s">
        <v>16</v>
      </c>
      <c r="G132" s="3">
        <v>21</v>
      </c>
      <c r="H132" s="3">
        <v>1</v>
      </c>
      <c r="I132" s="4">
        <v>178718.19</v>
      </c>
      <c r="J132" s="3">
        <v>2</v>
      </c>
      <c r="K132" s="3">
        <v>1</v>
      </c>
      <c r="L132" s="3">
        <v>0</v>
      </c>
      <c r="M132" s="5">
        <v>22388</v>
      </c>
      <c r="N132" s="3">
        <v>0</v>
      </c>
    </row>
    <row r="133" spans="1:14" x14ac:dyDescent="0.25">
      <c r="A133" s="2">
        <v>395</v>
      </c>
      <c r="B133" s="3">
        <v>15620505</v>
      </c>
      <c r="C133" s="2" t="s">
        <v>358</v>
      </c>
      <c r="D133" s="3">
        <v>594</v>
      </c>
      <c r="E133" s="2" t="s">
        <v>755</v>
      </c>
      <c r="F133" s="2" t="s">
        <v>16</v>
      </c>
      <c r="G133" s="3">
        <v>24</v>
      </c>
      <c r="H133" s="3">
        <v>0</v>
      </c>
      <c r="I133" s="4">
        <v>97378.54</v>
      </c>
      <c r="J133" s="3">
        <v>1</v>
      </c>
      <c r="K133" s="3">
        <v>1</v>
      </c>
      <c r="L133" s="3">
        <v>1</v>
      </c>
      <c r="M133" s="5">
        <v>71405.17</v>
      </c>
      <c r="N133" s="3">
        <v>0</v>
      </c>
    </row>
    <row r="134" spans="1:14" x14ac:dyDescent="0.25">
      <c r="A134" s="2">
        <v>605</v>
      </c>
      <c r="B134" s="3">
        <v>15609286</v>
      </c>
      <c r="C134" s="2" t="s">
        <v>507</v>
      </c>
      <c r="D134" s="3">
        <v>702</v>
      </c>
      <c r="E134" s="2" t="s">
        <v>754</v>
      </c>
      <c r="F134" s="2" t="s">
        <v>23</v>
      </c>
      <c r="G134" s="3">
        <v>37</v>
      </c>
      <c r="H134" s="3">
        <v>10</v>
      </c>
      <c r="I134" s="4">
        <v>150525.79999999999</v>
      </c>
      <c r="J134" s="3">
        <v>1</v>
      </c>
      <c r="K134" s="3">
        <v>1</v>
      </c>
      <c r="L134" s="3">
        <v>1</v>
      </c>
      <c r="M134" s="5">
        <v>94728.49</v>
      </c>
      <c r="N134" s="3">
        <v>0</v>
      </c>
    </row>
    <row r="135" spans="1:14" x14ac:dyDescent="0.25">
      <c r="A135" s="2">
        <v>644</v>
      </c>
      <c r="B135" s="3">
        <v>15640078</v>
      </c>
      <c r="C135" s="2" t="s">
        <v>533</v>
      </c>
      <c r="D135" s="3">
        <v>660</v>
      </c>
      <c r="E135" s="2" t="s">
        <v>26</v>
      </c>
      <c r="F135" s="2" t="s">
        <v>16</v>
      </c>
      <c r="G135" s="3">
        <v>39</v>
      </c>
      <c r="H135" s="3">
        <v>5</v>
      </c>
      <c r="I135" s="4">
        <v>135134.99</v>
      </c>
      <c r="J135" s="3">
        <v>1</v>
      </c>
      <c r="K135" s="3">
        <v>1</v>
      </c>
      <c r="L135" s="3">
        <v>0</v>
      </c>
      <c r="M135" s="5">
        <v>173683</v>
      </c>
      <c r="N135" s="3">
        <v>1</v>
      </c>
    </row>
    <row r="136" spans="1:14" x14ac:dyDescent="0.25">
      <c r="A136" s="2">
        <v>853</v>
      </c>
      <c r="B136" s="3">
        <v>15677610</v>
      </c>
      <c r="C136" s="2" t="s">
        <v>533</v>
      </c>
      <c r="D136" s="3">
        <v>511</v>
      </c>
      <c r="E136" s="2" t="s">
        <v>26</v>
      </c>
      <c r="F136" s="2" t="s">
        <v>16</v>
      </c>
      <c r="G136" s="3">
        <v>41</v>
      </c>
      <c r="H136" s="3">
        <v>8</v>
      </c>
      <c r="I136" s="4">
        <v>153895.65</v>
      </c>
      <c r="J136" s="3">
        <v>1</v>
      </c>
      <c r="K136" s="3">
        <v>1</v>
      </c>
      <c r="L136" s="3">
        <v>1</v>
      </c>
      <c r="M136" s="5">
        <v>39087.42</v>
      </c>
      <c r="N136" s="3">
        <v>0</v>
      </c>
    </row>
    <row r="137" spans="1:14" x14ac:dyDescent="0.25">
      <c r="A137" s="2">
        <v>593</v>
      </c>
      <c r="B137" s="3">
        <v>15679587</v>
      </c>
      <c r="C137" s="2" t="s">
        <v>497</v>
      </c>
      <c r="D137" s="3">
        <v>666</v>
      </c>
      <c r="E137" s="2" t="s">
        <v>754</v>
      </c>
      <c r="F137" s="2" t="s">
        <v>16</v>
      </c>
      <c r="G137" s="3">
        <v>34</v>
      </c>
      <c r="H137" s="3">
        <v>9</v>
      </c>
      <c r="I137" s="4">
        <v>115897.12</v>
      </c>
      <c r="J137" s="3">
        <v>1</v>
      </c>
      <c r="K137" s="3">
        <v>1</v>
      </c>
      <c r="L137" s="3">
        <v>1</v>
      </c>
      <c r="M137" s="5">
        <v>25095.03</v>
      </c>
      <c r="N137" s="3">
        <v>0</v>
      </c>
    </row>
    <row r="138" spans="1:14" x14ac:dyDescent="0.25">
      <c r="A138" s="2">
        <v>663</v>
      </c>
      <c r="B138" s="3">
        <v>15667215</v>
      </c>
      <c r="C138" s="2" t="s">
        <v>548</v>
      </c>
      <c r="D138" s="3">
        <v>678</v>
      </c>
      <c r="E138" s="2" t="s">
        <v>754</v>
      </c>
      <c r="F138" s="2" t="s">
        <v>23</v>
      </c>
      <c r="G138" s="3">
        <v>31</v>
      </c>
      <c r="H138" s="3">
        <v>2</v>
      </c>
      <c r="I138" s="4">
        <v>0</v>
      </c>
      <c r="J138" s="3">
        <v>2</v>
      </c>
      <c r="K138" s="3">
        <v>1</v>
      </c>
      <c r="L138" s="3">
        <v>1</v>
      </c>
      <c r="M138" s="5">
        <v>58803.28</v>
      </c>
      <c r="N138" s="3">
        <v>0</v>
      </c>
    </row>
    <row r="139" spans="1:14" x14ac:dyDescent="0.25">
      <c r="A139" s="2">
        <v>186</v>
      </c>
      <c r="B139" s="3">
        <v>15654506</v>
      </c>
      <c r="C139" s="2" t="s">
        <v>191</v>
      </c>
      <c r="D139" s="3">
        <v>514</v>
      </c>
      <c r="E139" s="2" t="s">
        <v>754</v>
      </c>
      <c r="F139" s="2" t="s">
        <v>23</v>
      </c>
      <c r="G139" s="3">
        <v>32</v>
      </c>
      <c r="H139" s="3">
        <v>8</v>
      </c>
      <c r="I139" s="4">
        <v>0</v>
      </c>
      <c r="J139" s="3">
        <v>2</v>
      </c>
      <c r="K139" s="3">
        <v>1</v>
      </c>
      <c r="L139" s="3">
        <v>0</v>
      </c>
      <c r="M139" s="5">
        <v>95857.18</v>
      </c>
      <c r="N139" s="3">
        <v>0</v>
      </c>
    </row>
    <row r="140" spans="1:14" x14ac:dyDescent="0.25">
      <c r="A140" s="2">
        <v>298</v>
      </c>
      <c r="B140" s="3">
        <v>15684173</v>
      </c>
      <c r="C140" s="2" t="s">
        <v>191</v>
      </c>
      <c r="D140" s="3">
        <v>687</v>
      </c>
      <c r="E140" s="2" t="s">
        <v>755</v>
      </c>
      <c r="F140" s="2" t="s">
        <v>16</v>
      </c>
      <c r="G140" s="3">
        <v>44</v>
      </c>
      <c r="H140" s="3">
        <v>7</v>
      </c>
      <c r="I140" s="4">
        <v>0</v>
      </c>
      <c r="J140" s="3">
        <v>3</v>
      </c>
      <c r="K140" s="3">
        <v>1</v>
      </c>
      <c r="L140" s="3">
        <v>0</v>
      </c>
      <c r="M140" s="5">
        <v>155853.51999999999</v>
      </c>
      <c r="N140" s="3">
        <v>1</v>
      </c>
    </row>
    <row r="141" spans="1:14" x14ac:dyDescent="0.25">
      <c r="A141" s="2">
        <v>574</v>
      </c>
      <c r="B141" s="3">
        <v>15607312</v>
      </c>
      <c r="C141" s="2" t="s">
        <v>483</v>
      </c>
      <c r="D141" s="3">
        <v>648</v>
      </c>
      <c r="E141" s="2" t="s">
        <v>18</v>
      </c>
      <c r="F141" s="2" t="s">
        <v>16</v>
      </c>
      <c r="G141" s="3">
        <v>49</v>
      </c>
      <c r="H141" s="3">
        <v>10</v>
      </c>
      <c r="I141" s="4">
        <v>0</v>
      </c>
      <c r="J141" s="3">
        <v>2</v>
      </c>
      <c r="K141" s="3">
        <v>1</v>
      </c>
      <c r="L141" s="3">
        <v>1</v>
      </c>
      <c r="M141" s="5">
        <v>159835.78</v>
      </c>
      <c r="N141" s="3">
        <v>1</v>
      </c>
    </row>
    <row r="142" spans="1:14" x14ac:dyDescent="0.25">
      <c r="A142" s="2">
        <v>255</v>
      </c>
      <c r="B142" s="3">
        <v>15665834</v>
      </c>
      <c r="C142" s="2" t="s">
        <v>252</v>
      </c>
      <c r="D142" s="3">
        <v>696</v>
      </c>
      <c r="E142" s="2" t="s">
        <v>755</v>
      </c>
      <c r="F142" s="2" t="s">
        <v>23</v>
      </c>
      <c r="G142" s="3">
        <v>28</v>
      </c>
      <c r="H142" s="3">
        <v>8</v>
      </c>
      <c r="I142" s="4">
        <v>0</v>
      </c>
      <c r="J142" s="3">
        <v>1</v>
      </c>
      <c r="K142" s="3">
        <v>0</v>
      </c>
      <c r="L142" s="3">
        <v>0</v>
      </c>
      <c r="M142" s="5">
        <v>176713.47</v>
      </c>
      <c r="N142" s="3">
        <v>0</v>
      </c>
    </row>
    <row r="143" spans="1:14" x14ac:dyDescent="0.25">
      <c r="A143" s="2">
        <v>364</v>
      </c>
      <c r="B143" s="3">
        <v>15745088</v>
      </c>
      <c r="C143" s="2" t="s">
        <v>334</v>
      </c>
      <c r="D143" s="3">
        <v>443</v>
      </c>
      <c r="E143" s="2" t="s">
        <v>26</v>
      </c>
      <c r="F143" s="2" t="s">
        <v>16</v>
      </c>
      <c r="G143" s="3">
        <v>29</v>
      </c>
      <c r="H143" s="3">
        <v>9</v>
      </c>
      <c r="I143" s="4">
        <v>99027.61</v>
      </c>
      <c r="J143" s="3">
        <v>2</v>
      </c>
      <c r="K143" s="3">
        <v>1</v>
      </c>
      <c r="L143" s="3">
        <v>0</v>
      </c>
      <c r="M143" s="5">
        <v>10940.4</v>
      </c>
      <c r="N143" s="3">
        <v>0</v>
      </c>
    </row>
    <row r="144" spans="1:14" x14ac:dyDescent="0.25">
      <c r="A144" s="2">
        <v>718</v>
      </c>
      <c r="B144" s="3">
        <v>15804072</v>
      </c>
      <c r="C144" s="2" t="s">
        <v>334</v>
      </c>
      <c r="D144" s="3">
        <v>701</v>
      </c>
      <c r="E144" s="2" t="s">
        <v>18</v>
      </c>
      <c r="F144" s="2" t="s">
        <v>757</v>
      </c>
      <c r="G144" s="3">
        <v>42</v>
      </c>
      <c r="H144" s="3">
        <v>5</v>
      </c>
      <c r="I144" s="4">
        <v>0</v>
      </c>
      <c r="J144" s="3">
        <v>2</v>
      </c>
      <c r="K144" s="3">
        <v>0</v>
      </c>
      <c r="L144" s="3">
        <v>0</v>
      </c>
      <c r="M144" s="5">
        <v>24210.560000000001</v>
      </c>
      <c r="N144" s="3">
        <v>0</v>
      </c>
    </row>
    <row r="145" spans="1:14" x14ac:dyDescent="0.25">
      <c r="A145" s="2">
        <v>453</v>
      </c>
      <c r="B145" s="3">
        <v>15710825</v>
      </c>
      <c r="C145" s="2" t="s">
        <v>404</v>
      </c>
      <c r="D145" s="3">
        <v>592</v>
      </c>
      <c r="E145" s="2" t="s">
        <v>18</v>
      </c>
      <c r="F145" s="2" t="s">
        <v>756</v>
      </c>
      <c r="G145" s="3">
        <v>31</v>
      </c>
      <c r="H145" s="3">
        <v>7</v>
      </c>
      <c r="I145" s="4">
        <v>110071.1</v>
      </c>
      <c r="J145" s="3">
        <v>1</v>
      </c>
      <c r="K145" s="3">
        <v>0</v>
      </c>
      <c r="L145" s="3">
        <v>0</v>
      </c>
      <c r="M145" s="5">
        <v>43921.36</v>
      </c>
      <c r="N145" s="3">
        <v>0</v>
      </c>
    </row>
    <row r="146" spans="1:14" x14ac:dyDescent="0.25">
      <c r="A146" s="2">
        <v>905</v>
      </c>
      <c r="B146" s="3">
        <v>15794580</v>
      </c>
      <c r="C146" s="2" t="s">
        <v>404</v>
      </c>
      <c r="D146" s="3">
        <v>599</v>
      </c>
      <c r="E146" s="2" t="s">
        <v>15</v>
      </c>
      <c r="F146" s="2" t="s">
        <v>23</v>
      </c>
      <c r="G146" s="3">
        <v>58</v>
      </c>
      <c r="H146" s="3">
        <v>4</v>
      </c>
      <c r="I146" s="4">
        <v>0</v>
      </c>
      <c r="J146" s="3">
        <v>1</v>
      </c>
      <c r="K146" s="3">
        <v>0</v>
      </c>
      <c r="L146" s="3">
        <v>0</v>
      </c>
      <c r="M146" s="5">
        <v>176407.15</v>
      </c>
      <c r="N146" s="3">
        <v>1</v>
      </c>
    </row>
    <row r="147" spans="1:14" x14ac:dyDescent="0.25">
      <c r="A147" s="2">
        <v>952</v>
      </c>
      <c r="B147" s="3">
        <v>15785899</v>
      </c>
      <c r="C147" s="2" t="s">
        <v>404</v>
      </c>
      <c r="D147" s="3">
        <v>789</v>
      </c>
      <c r="E147" s="2" t="s">
        <v>26</v>
      </c>
      <c r="F147" s="2" t="s">
        <v>23</v>
      </c>
      <c r="G147" s="3">
        <v>33</v>
      </c>
      <c r="H147" s="3">
        <v>8</v>
      </c>
      <c r="I147" s="4">
        <v>151607.56</v>
      </c>
      <c r="J147" s="3">
        <v>1</v>
      </c>
      <c r="K147" s="3">
        <v>1</v>
      </c>
      <c r="L147" s="3">
        <v>0</v>
      </c>
      <c r="M147" s="5">
        <v>4389.3999999999996</v>
      </c>
      <c r="N147" s="3">
        <v>0</v>
      </c>
    </row>
    <row r="148" spans="1:14" x14ac:dyDescent="0.25">
      <c r="A148" s="2">
        <v>396</v>
      </c>
      <c r="B148" s="3">
        <v>15807432</v>
      </c>
      <c r="C148" s="2" t="s">
        <v>359</v>
      </c>
      <c r="D148" s="3">
        <v>645</v>
      </c>
      <c r="E148" s="2" t="s">
        <v>26</v>
      </c>
      <c r="F148" s="2" t="s">
        <v>16</v>
      </c>
      <c r="G148" s="3">
        <v>37</v>
      </c>
      <c r="H148" s="3">
        <v>2</v>
      </c>
      <c r="I148" s="4">
        <v>136925.09</v>
      </c>
      <c r="J148" s="3">
        <v>2</v>
      </c>
      <c r="K148" s="3">
        <v>0</v>
      </c>
      <c r="L148" s="3">
        <v>1</v>
      </c>
      <c r="M148" s="5">
        <v>153400.24</v>
      </c>
      <c r="N148" s="3">
        <v>0</v>
      </c>
    </row>
    <row r="149" spans="1:14" x14ac:dyDescent="0.25">
      <c r="A149" s="2">
        <v>826</v>
      </c>
      <c r="B149" s="3">
        <v>15660602</v>
      </c>
      <c r="C149" s="2" t="s">
        <v>660</v>
      </c>
      <c r="D149" s="3">
        <v>464</v>
      </c>
      <c r="E149" s="2" t="s">
        <v>26</v>
      </c>
      <c r="F149" s="2" t="s">
        <v>23</v>
      </c>
      <c r="G149" s="3">
        <v>33</v>
      </c>
      <c r="H149" s="3">
        <v>8</v>
      </c>
      <c r="I149" s="4">
        <v>164284.72</v>
      </c>
      <c r="J149" s="3">
        <v>2</v>
      </c>
      <c r="K149" s="3">
        <v>1</v>
      </c>
      <c r="L149" s="3">
        <v>1</v>
      </c>
      <c r="M149" s="5">
        <v>3710.34</v>
      </c>
      <c r="N149" s="3">
        <v>0</v>
      </c>
    </row>
    <row r="150" spans="1:14" x14ac:dyDescent="0.25">
      <c r="A150" s="2">
        <v>838</v>
      </c>
      <c r="B150" s="3">
        <v>15589488</v>
      </c>
      <c r="C150" s="2" t="s">
        <v>660</v>
      </c>
      <c r="D150" s="3">
        <v>686</v>
      </c>
      <c r="E150" s="2" t="s">
        <v>26</v>
      </c>
      <c r="F150" s="2" t="s">
        <v>16</v>
      </c>
      <c r="G150" s="3">
        <v>56</v>
      </c>
      <c r="H150" s="3">
        <v>5</v>
      </c>
      <c r="I150" s="4">
        <v>111642.08</v>
      </c>
      <c r="J150" s="3">
        <v>1</v>
      </c>
      <c r="K150" s="3">
        <v>1</v>
      </c>
      <c r="L150" s="3">
        <v>1</v>
      </c>
      <c r="M150" s="5">
        <v>80553.87</v>
      </c>
      <c r="N150" s="3">
        <v>0</v>
      </c>
    </row>
    <row r="151" spans="1:14" x14ac:dyDescent="0.25">
      <c r="A151" s="2">
        <v>527</v>
      </c>
      <c r="B151" s="3">
        <v>15600258</v>
      </c>
      <c r="C151" s="2" t="s">
        <v>454</v>
      </c>
      <c r="D151" s="3">
        <v>701</v>
      </c>
      <c r="E151" s="2" t="s">
        <v>754</v>
      </c>
      <c r="F151" s="2" t="s">
        <v>23</v>
      </c>
      <c r="G151" s="3">
        <v>43</v>
      </c>
      <c r="H151" s="3">
        <v>2</v>
      </c>
      <c r="I151" s="4">
        <v>0</v>
      </c>
      <c r="J151" s="3">
        <v>2</v>
      </c>
      <c r="K151" s="3">
        <v>1</v>
      </c>
      <c r="L151" s="3">
        <v>1</v>
      </c>
      <c r="M151" s="5">
        <v>165303.79</v>
      </c>
      <c r="N151" s="3">
        <v>0</v>
      </c>
    </row>
    <row r="152" spans="1:14" x14ac:dyDescent="0.25">
      <c r="A152" s="2">
        <v>139</v>
      </c>
      <c r="B152" s="3">
        <v>15594408</v>
      </c>
      <c r="C152" s="2" t="s">
        <v>150</v>
      </c>
      <c r="D152" s="3">
        <v>584</v>
      </c>
      <c r="E152" s="2" t="s">
        <v>755</v>
      </c>
      <c r="F152" s="2" t="s">
        <v>16</v>
      </c>
      <c r="G152" s="3">
        <v>48</v>
      </c>
      <c r="H152" s="3">
        <v>2</v>
      </c>
      <c r="I152" s="4">
        <v>213146.2</v>
      </c>
      <c r="J152" s="3">
        <v>1</v>
      </c>
      <c r="K152" s="3">
        <v>1</v>
      </c>
      <c r="L152" s="3">
        <v>0</v>
      </c>
      <c r="M152" s="5">
        <v>75161.25</v>
      </c>
      <c r="N152" s="3">
        <v>1</v>
      </c>
    </row>
    <row r="153" spans="1:14" x14ac:dyDescent="0.25">
      <c r="A153" s="2">
        <v>818</v>
      </c>
      <c r="B153" s="3">
        <v>15806438</v>
      </c>
      <c r="C153" s="2" t="s">
        <v>654</v>
      </c>
      <c r="D153" s="3">
        <v>580</v>
      </c>
      <c r="E153" s="2" t="s">
        <v>26</v>
      </c>
      <c r="F153" s="2" t="s">
        <v>16</v>
      </c>
      <c r="G153" s="3">
        <v>42</v>
      </c>
      <c r="H153" s="3">
        <v>2</v>
      </c>
      <c r="I153" s="4">
        <v>123331.36</v>
      </c>
      <c r="J153" s="3">
        <v>1</v>
      </c>
      <c r="K153" s="3">
        <v>0</v>
      </c>
      <c r="L153" s="3">
        <v>0</v>
      </c>
      <c r="M153" s="5">
        <v>103516.08</v>
      </c>
      <c r="N153" s="3">
        <v>1</v>
      </c>
    </row>
    <row r="154" spans="1:14" x14ac:dyDescent="0.25">
      <c r="A154" s="2">
        <v>414</v>
      </c>
      <c r="B154" s="3">
        <v>15801559</v>
      </c>
      <c r="C154" s="2" t="s">
        <v>373</v>
      </c>
      <c r="D154" s="3">
        <v>693</v>
      </c>
      <c r="E154" s="2" t="s">
        <v>26</v>
      </c>
      <c r="F154" s="2" t="s">
        <v>16</v>
      </c>
      <c r="G154" s="3">
        <v>41</v>
      </c>
      <c r="H154" s="3">
        <v>9</v>
      </c>
      <c r="I154" s="4">
        <v>181461.48</v>
      </c>
      <c r="J154" s="3">
        <v>3</v>
      </c>
      <c r="K154" s="3">
        <v>1</v>
      </c>
      <c r="L154" s="3">
        <v>1</v>
      </c>
      <c r="M154" s="5">
        <v>187929.43</v>
      </c>
      <c r="N154" s="3">
        <v>1</v>
      </c>
    </row>
    <row r="155" spans="1:14" x14ac:dyDescent="0.25">
      <c r="A155" s="2">
        <v>922</v>
      </c>
      <c r="B155" s="3">
        <v>15743411</v>
      </c>
      <c r="C155" s="2" t="s">
        <v>715</v>
      </c>
      <c r="D155" s="3">
        <v>609</v>
      </c>
      <c r="E155" s="2" t="s">
        <v>18</v>
      </c>
      <c r="F155" s="2" t="s">
        <v>23</v>
      </c>
      <c r="G155" s="3">
        <v>61</v>
      </c>
      <c r="H155" s="3">
        <v>1</v>
      </c>
      <c r="I155" s="4">
        <v>0</v>
      </c>
      <c r="J155" s="3">
        <v>1</v>
      </c>
      <c r="K155" s="3">
        <v>1</v>
      </c>
      <c r="L155" s="3">
        <v>0</v>
      </c>
      <c r="M155" s="5">
        <v>22447.85</v>
      </c>
      <c r="N155" s="3">
        <v>1</v>
      </c>
    </row>
    <row r="156" spans="1:14" ht="30" x14ac:dyDescent="0.25">
      <c r="A156" s="2">
        <v>278</v>
      </c>
      <c r="B156" s="3">
        <v>15767339</v>
      </c>
      <c r="C156" s="2" t="s">
        <v>272</v>
      </c>
      <c r="D156" s="3">
        <v>777</v>
      </c>
      <c r="E156" s="2" t="s">
        <v>15</v>
      </c>
      <c r="F156" s="2" t="s">
        <v>16</v>
      </c>
      <c r="G156" s="3">
        <v>53</v>
      </c>
      <c r="H156" s="3">
        <v>10</v>
      </c>
      <c r="I156" s="4">
        <v>0</v>
      </c>
      <c r="J156" s="3">
        <v>2</v>
      </c>
      <c r="K156" s="3">
        <v>1</v>
      </c>
      <c r="L156" s="3">
        <v>0</v>
      </c>
      <c r="M156" s="5">
        <v>189992.97</v>
      </c>
      <c r="N156" s="3">
        <v>0</v>
      </c>
    </row>
    <row r="157" spans="1:14" ht="30" x14ac:dyDescent="0.25">
      <c r="A157" s="2">
        <v>875</v>
      </c>
      <c r="B157" s="3">
        <v>15674840</v>
      </c>
      <c r="C157" s="2" t="s">
        <v>272</v>
      </c>
      <c r="D157" s="3">
        <v>645</v>
      </c>
      <c r="E157" s="2" t="s">
        <v>15</v>
      </c>
      <c r="F157" s="2" t="s">
        <v>16</v>
      </c>
      <c r="G157" s="3">
        <v>38</v>
      </c>
      <c r="H157" s="3">
        <v>5</v>
      </c>
      <c r="I157" s="4">
        <v>101430.3</v>
      </c>
      <c r="J157" s="3">
        <v>2</v>
      </c>
      <c r="K157" s="3">
        <v>0</v>
      </c>
      <c r="L157" s="3">
        <v>1</v>
      </c>
      <c r="M157" s="5">
        <v>4400.32</v>
      </c>
      <c r="N157" s="3">
        <v>0</v>
      </c>
    </row>
    <row r="158" spans="1:14" x14ac:dyDescent="0.25">
      <c r="A158" s="2">
        <v>68</v>
      </c>
      <c r="B158" s="3">
        <v>15641582</v>
      </c>
      <c r="C158" s="2" t="s">
        <v>86</v>
      </c>
      <c r="D158" s="3">
        <v>735</v>
      </c>
      <c r="E158" s="2" t="s">
        <v>758</v>
      </c>
      <c r="F158" s="2" t="s">
        <v>23</v>
      </c>
      <c r="G158" s="3">
        <v>43</v>
      </c>
      <c r="H158" s="3">
        <v>10</v>
      </c>
      <c r="I158" s="4">
        <v>123180.01</v>
      </c>
      <c r="J158" s="3">
        <v>2</v>
      </c>
      <c r="K158" s="3">
        <v>1</v>
      </c>
      <c r="L158" s="3">
        <v>1</v>
      </c>
      <c r="M158" s="5">
        <v>196673.28</v>
      </c>
      <c r="N158" s="3">
        <v>0</v>
      </c>
    </row>
    <row r="159" spans="1:14" x14ac:dyDescent="0.25">
      <c r="A159" s="2">
        <v>462</v>
      </c>
      <c r="B159" s="3">
        <v>15718443</v>
      </c>
      <c r="C159" s="2" t="s">
        <v>411</v>
      </c>
      <c r="D159" s="3">
        <v>539</v>
      </c>
      <c r="E159" s="2" t="s">
        <v>15</v>
      </c>
      <c r="F159" s="2" t="s">
        <v>23</v>
      </c>
      <c r="G159" s="3">
        <v>39</v>
      </c>
      <c r="H159" s="3">
        <v>3</v>
      </c>
      <c r="I159" s="4">
        <v>0</v>
      </c>
      <c r="J159" s="3">
        <v>2</v>
      </c>
      <c r="K159" s="3">
        <v>1</v>
      </c>
      <c r="L159" s="3">
        <v>0</v>
      </c>
      <c r="M159" s="5">
        <v>36692.17</v>
      </c>
      <c r="N159" s="3">
        <v>0</v>
      </c>
    </row>
    <row r="160" spans="1:14" x14ac:dyDescent="0.25">
      <c r="A160" s="2">
        <v>51</v>
      </c>
      <c r="B160" s="3">
        <v>15616550</v>
      </c>
      <c r="C160" s="2" t="s">
        <v>69</v>
      </c>
      <c r="D160" s="3">
        <v>698</v>
      </c>
      <c r="E160" s="2" t="s">
        <v>26</v>
      </c>
      <c r="F160" s="2" t="s">
        <v>23</v>
      </c>
      <c r="G160" s="3">
        <v>44</v>
      </c>
      <c r="H160" s="3">
        <v>10</v>
      </c>
      <c r="I160" s="4">
        <v>116363.37</v>
      </c>
      <c r="J160" s="3">
        <v>2</v>
      </c>
      <c r="K160" s="3">
        <v>1</v>
      </c>
      <c r="L160" s="3">
        <v>0</v>
      </c>
      <c r="M160" s="5">
        <v>198059.16</v>
      </c>
      <c r="N160" s="3">
        <v>0</v>
      </c>
    </row>
    <row r="161" spans="1:14" x14ac:dyDescent="0.25">
      <c r="A161" s="2">
        <v>291</v>
      </c>
      <c r="B161" s="3">
        <v>15652266</v>
      </c>
      <c r="C161" s="2" t="s">
        <v>69</v>
      </c>
      <c r="D161" s="3">
        <v>703</v>
      </c>
      <c r="E161" s="2" t="s">
        <v>26</v>
      </c>
      <c r="F161" s="2" t="s">
        <v>23</v>
      </c>
      <c r="G161" s="3">
        <v>42</v>
      </c>
      <c r="H161" s="3">
        <v>9</v>
      </c>
      <c r="I161" s="4">
        <v>63227</v>
      </c>
      <c r="J161" s="3">
        <v>1</v>
      </c>
      <c r="K161" s="3">
        <v>0</v>
      </c>
      <c r="L161" s="3">
        <v>1</v>
      </c>
      <c r="M161" s="5">
        <v>137316.32</v>
      </c>
      <c r="N161" s="3">
        <v>0</v>
      </c>
    </row>
    <row r="162" spans="1:14" x14ac:dyDescent="0.25">
      <c r="A162" s="2">
        <v>876</v>
      </c>
      <c r="B162" s="3">
        <v>15653762</v>
      </c>
      <c r="C162" s="2" t="s">
        <v>69</v>
      </c>
      <c r="D162" s="3">
        <v>501</v>
      </c>
      <c r="E162" s="2" t="s">
        <v>15</v>
      </c>
      <c r="F162" s="2" t="s">
        <v>16</v>
      </c>
      <c r="G162" s="3">
        <v>39</v>
      </c>
      <c r="H162" s="3">
        <v>9</v>
      </c>
      <c r="I162" s="4">
        <v>117301.66</v>
      </c>
      <c r="J162" s="3">
        <v>1</v>
      </c>
      <c r="K162" s="3">
        <v>0</v>
      </c>
      <c r="L162" s="3">
        <v>0</v>
      </c>
      <c r="M162" s="5">
        <v>182025.95</v>
      </c>
      <c r="N162" s="3">
        <v>0</v>
      </c>
    </row>
    <row r="163" spans="1:14" x14ac:dyDescent="0.25">
      <c r="A163" s="2">
        <v>119</v>
      </c>
      <c r="B163" s="3">
        <v>15661670</v>
      </c>
      <c r="C163" s="2" t="s">
        <v>133</v>
      </c>
      <c r="D163" s="3">
        <v>524</v>
      </c>
      <c r="E163" s="2" t="s">
        <v>26</v>
      </c>
      <c r="F163" s="2" t="s">
        <v>16</v>
      </c>
      <c r="G163" s="3">
        <v>31</v>
      </c>
      <c r="H163" s="3">
        <v>8</v>
      </c>
      <c r="I163" s="4">
        <v>107818.63</v>
      </c>
      <c r="J163" s="3">
        <v>1</v>
      </c>
      <c r="K163" s="3">
        <v>1</v>
      </c>
      <c r="L163" s="3">
        <v>0</v>
      </c>
      <c r="M163" s="5">
        <v>199725.39</v>
      </c>
      <c r="N163" s="3">
        <v>1</v>
      </c>
    </row>
    <row r="164" spans="1:14" x14ac:dyDescent="0.25">
      <c r="A164" s="2">
        <v>761</v>
      </c>
      <c r="B164" s="3">
        <v>15583212</v>
      </c>
      <c r="C164" s="2" t="s">
        <v>133</v>
      </c>
      <c r="D164" s="3">
        <v>600</v>
      </c>
      <c r="E164" s="2" t="s">
        <v>15</v>
      </c>
      <c r="F164" s="2" t="s">
        <v>16</v>
      </c>
      <c r="G164" s="3">
        <v>43</v>
      </c>
      <c r="H164" s="3">
        <v>5</v>
      </c>
      <c r="I164" s="4">
        <v>134022.06</v>
      </c>
      <c r="J164" s="3">
        <v>1</v>
      </c>
      <c r="K164" s="3">
        <v>1</v>
      </c>
      <c r="L164" s="3">
        <v>0</v>
      </c>
      <c r="M164" s="5">
        <v>194764.83</v>
      </c>
      <c r="N164" s="3">
        <v>0</v>
      </c>
    </row>
    <row r="165" spans="1:14" x14ac:dyDescent="0.25">
      <c r="A165" s="2">
        <v>114</v>
      </c>
      <c r="B165" s="3">
        <v>15591100</v>
      </c>
      <c r="C165" s="2" t="s">
        <v>129</v>
      </c>
      <c r="D165" s="3">
        <v>675</v>
      </c>
      <c r="E165" s="2" t="s">
        <v>755</v>
      </c>
      <c r="F165" s="2" t="s">
        <v>23</v>
      </c>
      <c r="G165" s="3">
        <v>36</v>
      </c>
      <c r="H165" s="3">
        <v>9</v>
      </c>
      <c r="I165" s="4">
        <v>106190.55</v>
      </c>
      <c r="J165" s="3">
        <v>1</v>
      </c>
      <c r="K165" s="3">
        <v>0</v>
      </c>
      <c r="L165" s="3">
        <v>1</v>
      </c>
      <c r="M165" s="5">
        <v>22994.32</v>
      </c>
      <c r="N165" s="3">
        <v>0</v>
      </c>
    </row>
    <row r="166" spans="1:14" x14ac:dyDescent="0.25">
      <c r="A166" s="2">
        <v>201</v>
      </c>
      <c r="B166" s="3">
        <v>15604482</v>
      </c>
      <c r="C166" s="2" t="s">
        <v>205</v>
      </c>
      <c r="D166" s="3">
        <v>850</v>
      </c>
      <c r="E166" s="2" t="s">
        <v>755</v>
      </c>
      <c r="F166" s="2" t="s">
        <v>23</v>
      </c>
      <c r="G166" s="3">
        <v>30</v>
      </c>
      <c r="H166" s="3">
        <v>2</v>
      </c>
      <c r="I166" s="4">
        <v>141040.01</v>
      </c>
      <c r="J166" s="3">
        <v>1</v>
      </c>
      <c r="K166" s="3">
        <v>1</v>
      </c>
      <c r="L166" s="3">
        <v>1</v>
      </c>
      <c r="M166" s="5">
        <v>5978.2</v>
      </c>
      <c r="N166" s="3">
        <v>0</v>
      </c>
    </row>
    <row r="167" spans="1:14" x14ac:dyDescent="0.25">
      <c r="A167" s="2">
        <v>227</v>
      </c>
      <c r="B167" s="3">
        <v>15774393</v>
      </c>
      <c r="C167" s="2" t="s">
        <v>226</v>
      </c>
      <c r="D167" s="3">
        <v>694</v>
      </c>
      <c r="E167" s="2" t="s">
        <v>754</v>
      </c>
      <c r="F167" s="2" t="s">
        <v>16</v>
      </c>
      <c r="G167" s="3">
        <v>30</v>
      </c>
      <c r="H167" s="3">
        <v>9</v>
      </c>
      <c r="I167" s="4">
        <v>0</v>
      </c>
      <c r="J167" s="3">
        <v>2</v>
      </c>
      <c r="K167" s="3">
        <v>1</v>
      </c>
      <c r="L167" s="3">
        <v>1</v>
      </c>
      <c r="M167" s="5">
        <v>26960.31</v>
      </c>
      <c r="N167" s="3">
        <v>0</v>
      </c>
    </row>
    <row r="168" spans="1:14" x14ac:dyDescent="0.25">
      <c r="A168" s="2">
        <v>284</v>
      </c>
      <c r="B168" s="3">
        <v>15699389</v>
      </c>
      <c r="C168" s="2" t="s">
        <v>226</v>
      </c>
      <c r="D168" s="3">
        <v>807</v>
      </c>
      <c r="E168" s="2" t="s">
        <v>15</v>
      </c>
      <c r="F168" s="2" t="s">
        <v>23</v>
      </c>
      <c r="G168" s="3">
        <v>42</v>
      </c>
      <c r="H168" s="3">
        <v>7</v>
      </c>
      <c r="I168" s="4">
        <v>118274.71</v>
      </c>
      <c r="J168" s="3">
        <v>1</v>
      </c>
      <c r="K168" s="3">
        <v>1</v>
      </c>
      <c r="L168" s="3">
        <v>1</v>
      </c>
      <c r="M168" s="5">
        <v>25885.72</v>
      </c>
      <c r="N168" s="3">
        <v>0</v>
      </c>
    </row>
    <row r="169" spans="1:14" x14ac:dyDescent="0.25">
      <c r="A169" s="2">
        <v>160</v>
      </c>
      <c r="B169" s="3">
        <v>15804017</v>
      </c>
      <c r="C169" s="2" t="s">
        <v>169</v>
      </c>
      <c r="D169" s="3">
        <v>631</v>
      </c>
      <c r="E169" s="2" t="s">
        <v>26</v>
      </c>
      <c r="F169" s="2" t="s">
        <v>16</v>
      </c>
      <c r="G169" s="3">
        <v>33</v>
      </c>
      <c r="H169" s="3">
        <v>4</v>
      </c>
      <c r="I169" s="4">
        <v>123246.7</v>
      </c>
      <c r="J169" s="3">
        <v>1</v>
      </c>
      <c r="K169" s="3">
        <v>0</v>
      </c>
      <c r="L169" s="3">
        <v>0</v>
      </c>
      <c r="M169" s="5">
        <v>112687.57</v>
      </c>
      <c r="N169" s="3">
        <v>0</v>
      </c>
    </row>
    <row r="170" spans="1:14" x14ac:dyDescent="0.25">
      <c r="A170" s="2">
        <v>14</v>
      </c>
      <c r="B170" s="3">
        <v>15691483</v>
      </c>
      <c r="C170" s="2" t="s">
        <v>32</v>
      </c>
      <c r="D170" s="3">
        <v>549</v>
      </c>
      <c r="E170" s="2" t="s">
        <v>754</v>
      </c>
      <c r="F170" s="2" t="s">
        <v>16</v>
      </c>
      <c r="G170" s="3">
        <v>25</v>
      </c>
      <c r="H170" s="3">
        <v>5</v>
      </c>
      <c r="I170" s="4">
        <v>0</v>
      </c>
      <c r="J170" s="3">
        <v>2</v>
      </c>
      <c r="K170" s="3">
        <v>0</v>
      </c>
      <c r="L170" s="3">
        <v>0</v>
      </c>
      <c r="M170" s="5">
        <v>190857.79</v>
      </c>
      <c r="N170" s="3">
        <v>0</v>
      </c>
    </row>
    <row r="171" spans="1:14" x14ac:dyDescent="0.25">
      <c r="A171" s="2">
        <v>526</v>
      </c>
      <c r="B171" s="3">
        <v>15786063</v>
      </c>
      <c r="C171" s="2" t="s">
        <v>32</v>
      </c>
      <c r="D171" s="3">
        <v>776</v>
      </c>
      <c r="E171" s="2" t="s">
        <v>754</v>
      </c>
      <c r="F171" s="2" t="s">
        <v>16</v>
      </c>
      <c r="G171" s="3">
        <v>31</v>
      </c>
      <c r="H171" s="3">
        <v>2</v>
      </c>
      <c r="I171" s="4">
        <v>0</v>
      </c>
      <c r="J171" s="3">
        <v>2</v>
      </c>
      <c r="K171" s="3">
        <v>1</v>
      </c>
      <c r="L171" s="3">
        <v>1</v>
      </c>
      <c r="M171" s="5">
        <v>112349.51</v>
      </c>
      <c r="N171" s="3">
        <v>0</v>
      </c>
    </row>
    <row r="172" spans="1:14" x14ac:dyDescent="0.25">
      <c r="A172" s="2">
        <v>955</v>
      </c>
      <c r="B172" s="3">
        <v>15660429</v>
      </c>
      <c r="C172" s="2" t="s">
        <v>733</v>
      </c>
      <c r="D172" s="3">
        <v>665</v>
      </c>
      <c r="E172" s="2" t="s">
        <v>755</v>
      </c>
      <c r="F172" s="2" t="s">
        <v>16</v>
      </c>
      <c r="G172" s="3">
        <v>42</v>
      </c>
      <c r="H172" s="3">
        <v>2</v>
      </c>
      <c r="I172" s="4">
        <v>156371.60999999999</v>
      </c>
      <c r="J172" s="3">
        <v>2</v>
      </c>
      <c r="K172" s="3">
        <v>0</v>
      </c>
      <c r="L172" s="3">
        <v>1</v>
      </c>
      <c r="M172" s="5">
        <v>156774.94</v>
      </c>
      <c r="N172" s="3">
        <v>1</v>
      </c>
    </row>
    <row r="173" spans="1:14" x14ac:dyDescent="0.25">
      <c r="A173" s="2">
        <v>695</v>
      </c>
      <c r="B173" s="3">
        <v>15681068</v>
      </c>
      <c r="C173" s="2" t="s">
        <v>575</v>
      </c>
      <c r="D173" s="3">
        <v>796</v>
      </c>
      <c r="E173" s="2" t="s">
        <v>754</v>
      </c>
      <c r="F173" s="2" t="s">
        <v>16</v>
      </c>
      <c r="G173" s="3">
        <v>45</v>
      </c>
      <c r="H173" s="3">
        <v>2</v>
      </c>
      <c r="I173" s="4">
        <v>109730.22</v>
      </c>
      <c r="J173" s="3">
        <v>1</v>
      </c>
      <c r="K173" s="3">
        <v>1</v>
      </c>
      <c r="L173" s="3">
        <v>1</v>
      </c>
      <c r="M173" s="5">
        <v>123882.73</v>
      </c>
      <c r="N173" s="3">
        <v>0</v>
      </c>
    </row>
    <row r="174" spans="1:14" x14ac:dyDescent="0.25">
      <c r="A174" s="2">
        <v>135</v>
      </c>
      <c r="B174" s="3">
        <v>15712543</v>
      </c>
      <c r="C174" s="2" t="s">
        <v>146</v>
      </c>
      <c r="D174" s="3">
        <v>789</v>
      </c>
      <c r="E174" s="2" t="s">
        <v>26</v>
      </c>
      <c r="F174" s="2" t="s">
        <v>23</v>
      </c>
      <c r="G174" s="3">
        <v>39</v>
      </c>
      <c r="H174" s="3">
        <v>7</v>
      </c>
      <c r="I174" s="4">
        <v>124828.46</v>
      </c>
      <c r="J174" s="3">
        <v>2</v>
      </c>
      <c r="K174" s="3">
        <v>1</v>
      </c>
      <c r="L174" s="3">
        <v>1</v>
      </c>
      <c r="M174" s="5">
        <v>124411.08</v>
      </c>
      <c r="N174" s="3">
        <v>0</v>
      </c>
    </row>
    <row r="175" spans="1:14" x14ac:dyDescent="0.25">
      <c r="A175" s="2">
        <v>724</v>
      </c>
      <c r="B175" s="3">
        <v>15571973</v>
      </c>
      <c r="C175" s="2" t="s">
        <v>594</v>
      </c>
      <c r="D175" s="3">
        <v>776</v>
      </c>
      <c r="E175" s="2" t="s">
        <v>754</v>
      </c>
      <c r="F175" s="2" t="s">
        <v>16</v>
      </c>
      <c r="G175" s="3">
        <v>38</v>
      </c>
      <c r="H175" s="3">
        <v>2</v>
      </c>
      <c r="I175" s="4">
        <v>169824.46</v>
      </c>
      <c r="J175" s="3">
        <v>1</v>
      </c>
      <c r="K175" s="3">
        <v>1</v>
      </c>
      <c r="L175" s="3">
        <v>0</v>
      </c>
      <c r="M175" s="5">
        <v>169291.7</v>
      </c>
      <c r="N175" s="3">
        <v>0</v>
      </c>
    </row>
    <row r="176" spans="1:14" x14ac:dyDescent="0.25">
      <c r="A176" s="2">
        <v>915</v>
      </c>
      <c r="B176" s="3">
        <v>15710404</v>
      </c>
      <c r="C176" s="2" t="s">
        <v>711</v>
      </c>
      <c r="D176" s="3">
        <v>569</v>
      </c>
      <c r="E176" s="2" t="s">
        <v>15</v>
      </c>
      <c r="F176" s="2" t="s">
        <v>23</v>
      </c>
      <c r="G176" s="3">
        <v>35</v>
      </c>
      <c r="H176" s="3">
        <v>10</v>
      </c>
      <c r="I176" s="4">
        <v>124525.52</v>
      </c>
      <c r="J176" s="3">
        <v>1</v>
      </c>
      <c r="K176" s="3">
        <v>1</v>
      </c>
      <c r="L176" s="3">
        <v>1</v>
      </c>
      <c r="M176" s="5">
        <v>193793.78</v>
      </c>
      <c r="N176" s="3">
        <v>0</v>
      </c>
    </row>
    <row r="177" spans="1:14" x14ac:dyDescent="0.25">
      <c r="A177" s="2">
        <v>304</v>
      </c>
      <c r="B177" s="3">
        <v>15624188</v>
      </c>
      <c r="C177" s="2" t="s">
        <v>291</v>
      </c>
      <c r="D177" s="3">
        <v>712</v>
      </c>
      <c r="E177" s="2" t="s">
        <v>15</v>
      </c>
      <c r="F177" s="2" t="s">
        <v>16</v>
      </c>
      <c r="G177" s="3">
        <v>33</v>
      </c>
      <c r="H177" s="3">
        <v>6</v>
      </c>
      <c r="I177" s="4">
        <v>0</v>
      </c>
      <c r="J177" s="3">
        <v>2</v>
      </c>
      <c r="K177" s="3">
        <v>1</v>
      </c>
      <c r="L177" s="3">
        <v>1</v>
      </c>
      <c r="M177" s="5">
        <v>190686.16</v>
      </c>
      <c r="N177" s="3">
        <v>0</v>
      </c>
    </row>
    <row r="178" spans="1:14" x14ac:dyDescent="0.25">
      <c r="A178" s="2">
        <v>266</v>
      </c>
      <c r="B178" s="3">
        <v>15813163</v>
      </c>
      <c r="C178" s="2" t="s">
        <v>262</v>
      </c>
      <c r="D178" s="3">
        <v>531</v>
      </c>
      <c r="E178" s="2" t="s">
        <v>755</v>
      </c>
      <c r="F178" s="2" t="s">
        <v>16</v>
      </c>
      <c r="G178" s="3">
        <v>36</v>
      </c>
      <c r="H178" s="3">
        <v>9</v>
      </c>
      <c r="I178" s="4">
        <v>99240.51</v>
      </c>
      <c r="J178" s="3">
        <v>1</v>
      </c>
      <c r="K178" s="3">
        <v>1</v>
      </c>
      <c r="L178" s="3">
        <v>0</v>
      </c>
      <c r="M178" s="5">
        <v>123137.01</v>
      </c>
      <c r="N178" s="3">
        <v>0</v>
      </c>
    </row>
    <row r="179" spans="1:14" x14ac:dyDescent="0.25">
      <c r="A179" s="2">
        <v>625</v>
      </c>
      <c r="B179" s="3">
        <v>15745307</v>
      </c>
      <c r="C179" s="2" t="s">
        <v>262</v>
      </c>
      <c r="D179" s="3">
        <v>477</v>
      </c>
      <c r="E179" s="2" t="s">
        <v>18</v>
      </c>
      <c r="F179" s="2" t="s">
        <v>16</v>
      </c>
      <c r="G179" s="3">
        <v>2</v>
      </c>
      <c r="H179" s="3">
        <v>2</v>
      </c>
      <c r="I179" s="4">
        <v>129120.64</v>
      </c>
      <c r="J179" s="3">
        <v>1</v>
      </c>
      <c r="K179" s="3">
        <v>0</v>
      </c>
      <c r="L179" s="3">
        <v>1</v>
      </c>
      <c r="M179" s="5">
        <v>26475.79</v>
      </c>
      <c r="N179" s="3">
        <v>0</v>
      </c>
    </row>
    <row r="180" spans="1:14" x14ac:dyDescent="0.25">
      <c r="A180" s="2">
        <v>962</v>
      </c>
      <c r="B180" s="3">
        <v>15582797</v>
      </c>
      <c r="C180" s="2" t="s">
        <v>262</v>
      </c>
      <c r="D180" s="3">
        <v>685</v>
      </c>
      <c r="E180" s="2" t="s">
        <v>755</v>
      </c>
      <c r="F180" s="2" t="s">
        <v>23</v>
      </c>
      <c r="G180" s="3">
        <v>35</v>
      </c>
      <c r="H180" s="3">
        <v>4</v>
      </c>
      <c r="I180" s="4">
        <v>137948.51</v>
      </c>
      <c r="J180" s="3">
        <v>1</v>
      </c>
      <c r="K180" s="3">
        <v>1</v>
      </c>
      <c r="L180" s="3">
        <v>0</v>
      </c>
      <c r="M180" s="5">
        <v>113639.64</v>
      </c>
      <c r="N180" s="3">
        <v>0</v>
      </c>
    </row>
    <row r="181" spans="1:14" x14ac:dyDescent="0.25">
      <c r="A181" s="2">
        <v>743</v>
      </c>
      <c r="B181" s="3">
        <v>15696231</v>
      </c>
      <c r="C181" s="2" t="s">
        <v>607</v>
      </c>
      <c r="D181" s="3">
        <v>635</v>
      </c>
      <c r="E181" s="2" t="s">
        <v>15</v>
      </c>
      <c r="F181" s="2" t="s">
        <v>23</v>
      </c>
      <c r="G181" s="3">
        <v>29</v>
      </c>
      <c r="H181" s="3">
        <v>7</v>
      </c>
      <c r="I181" s="4">
        <v>105405.97</v>
      </c>
      <c r="J181" s="3">
        <v>1</v>
      </c>
      <c r="K181" s="3">
        <v>1</v>
      </c>
      <c r="L181" s="3">
        <v>1</v>
      </c>
      <c r="M181" s="5">
        <v>149853.89000000001</v>
      </c>
      <c r="N181" s="3">
        <v>0</v>
      </c>
    </row>
    <row r="182" spans="1:14" x14ac:dyDescent="0.25">
      <c r="A182" s="2">
        <v>501</v>
      </c>
      <c r="B182" s="3">
        <v>15727688</v>
      </c>
      <c r="C182" s="2" t="s">
        <v>436</v>
      </c>
      <c r="D182" s="3">
        <v>555</v>
      </c>
      <c r="E182" s="2" t="s">
        <v>18</v>
      </c>
      <c r="F182" s="2" t="s">
        <v>756</v>
      </c>
      <c r="G182" s="3">
        <v>32</v>
      </c>
      <c r="H182" s="3">
        <v>4</v>
      </c>
      <c r="I182" s="4">
        <v>0</v>
      </c>
      <c r="J182" s="3">
        <v>2</v>
      </c>
      <c r="K182" s="3">
        <v>1</v>
      </c>
      <c r="L182" s="3">
        <v>1</v>
      </c>
      <c r="M182" s="5">
        <v>54405.79</v>
      </c>
      <c r="N182" s="3">
        <v>0</v>
      </c>
    </row>
    <row r="183" spans="1:14" x14ac:dyDescent="0.25">
      <c r="A183" s="2">
        <v>156</v>
      </c>
      <c r="B183" s="3">
        <v>15679145</v>
      </c>
      <c r="C183" s="2" t="s">
        <v>167</v>
      </c>
      <c r="D183" s="3">
        <v>706</v>
      </c>
      <c r="E183" s="2" t="s">
        <v>755</v>
      </c>
      <c r="F183" s="2" t="s">
        <v>23</v>
      </c>
      <c r="G183" s="3">
        <v>57</v>
      </c>
      <c r="H183" s="3">
        <v>7</v>
      </c>
      <c r="I183" s="4">
        <v>0</v>
      </c>
      <c r="J183" s="3">
        <v>1</v>
      </c>
      <c r="K183" s="3">
        <v>1</v>
      </c>
      <c r="L183" s="3">
        <v>0</v>
      </c>
      <c r="M183" s="5">
        <v>17941.16</v>
      </c>
      <c r="N183" s="3">
        <v>1</v>
      </c>
    </row>
    <row r="184" spans="1:14" x14ac:dyDescent="0.25">
      <c r="A184" s="2">
        <v>652</v>
      </c>
      <c r="B184" s="3">
        <v>15813850</v>
      </c>
      <c r="C184" s="2" t="s">
        <v>541</v>
      </c>
      <c r="D184" s="3">
        <v>720</v>
      </c>
      <c r="E184" s="2" t="s">
        <v>754</v>
      </c>
      <c r="F184" s="2" t="s">
        <v>23</v>
      </c>
      <c r="G184" s="3">
        <v>52</v>
      </c>
      <c r="H184" s="3">
        <v>7</v>
      </c>
      <c r="I184" s="4">
        <v>0</v>
      </c>
      <c r="J184" s="3">
        <v>1</v>
      </c>
      <c r="K184" s="3">
        <v>1</v>
      </c>
      <c r="L184" s="3">
        <v>1</v>
      </c>
      <c r="M184" s="5">
        <v>14781.12</v>
      </c>
      <c r="N184" s="3">
        <v>0</v>
      </c>
    </row>
    <row r="185" spans="1:14" x14ac:dyDescent="0.25">
      <c r="A185" s="2">
        <v>6</v>
      </c>
      <c r="B185" s="3">
        <v>15574012</v>
      </c>
      <c r="C185" s="2" t="s">
        <v>22</v>
      </c>
      <c r="D185" s="3">
        <v>645</v>
      </c>
      <c r="E185" s="2" t="s">
        <v>18</v>
      </c>
      <c r="F185" s="2" t="s">
        <v>23</v>
      </c>
      <c r="G185" s="3">
        <v>44</v>
      </c>
      <c r="H185" s="3">
        <v>8</v>
      </c>
      <c r="I185" s="4">
        <v>113755.78</v>
      </c>
      <c r="J185" s="3">
        <v>2</v>
      </c>
      <c r="K185" s="3">
        <v>1</v>
      </c>
      <c r="L185" s="3">
        <v>0</v>
      </c>
      <c r="M185" s="5">
        <v>149756.71</v>
      </c>
      <c r="N185" s="3">
        <v>1</v>
      </c>
    </row>
    <row r="186" spans="1:14" x14ac:dyDescent="0.25">
      <c r="A186" s="2">
        <v>286</v>
      </c>
      <c r="B186" s="3">
        <v>15626144</v>
      </c>
      <c r="C186" s="2" t="s">
        <v>22</v>
      </c>
      <c r="D186" s="3">
        <v>675</v>
      </c>
      <c r="E186" s="2" t="s">
        <v>15</v>
      </c>
      <c r="F186" s="2" t="s">
        <v>23</v>
      </c>
      <c r="G186" s="3">
        <v>40</v>
      </c>
      <c r="H186" s="3">
        <v>7</v>
      </c>
      <c r="I186" s="4">
        <v>113208.86</v>
      </c>
      <c r="J186" s="3">
        <v>2</v>
      </c>
      <c r="K186" s="3">
        <v>1</v>
      </c>
      <c r="L186" s="3">
        <v>0</v>
      </c>
      <c r="M186" s="5">
        <v>34577.360000000001</v>
      </c>
      <c r="N186" s="3">
        <v>0</v>
      </c>
    </row>
    <row r="187" spans="1:14" x14ac:dyDescent="0.25">
      <c r="A187" s="2">
        <v>764</v>
      </c>
      <c r="B187" s="3">
        <v>15622750</v>
      </c>
      <c r="C187" s="2" t="s">
        <v>22</v>
      </c>
      <c r="D187" s="3">
        <v>742</v>
      </c>
      <c r="E187" s="2" t="s">
        <v>26</v>
      </c>
      <c r="F187" s="2" t="s">
        <v>16</v>
      </c>
      <c r="G187" s="3">
        <v>21</v>
      </c>
      <c r="H187" s="3">
        <v>1</v>
      </c>
      <c r="I187" s="4">
        <v>114292.48</v>
      </c>
      <c r="J187" s="3">
        <v>1</v>
      </c>
      <c r="K187" s="3">
        <v>1</v>
      </c>
      <c r="L187" s="3">
        <v>0</v>
      </c>
      <c r="M187" s="5">
        <v>31520.400000000001</v>
      </c>
      <c r="N187" s="3">
        <v>0</v>
      </c>
    </row>
    <row r="188" spans="1:14" x14ac:dyDescent="0.25">
      <c r="A188" s="2">
        <v>294</v>
      </c>
      <c r="B188" s="3">
        <v>15590241</v>
      </c>
      <c r="C188" s="2" t="s">
        <v>284</v>
      </c>
      <c r="D188" s="3">
        <v>750</v>
      </c>
      <c r="E188" s="2" t="s">
        <v>755</v>
      </c>
      <c r="F188" s="2" t="s">
        <v>16</v>
      </c>
      <c r="G188" s="3">
        <v>34</v>
      </c>
      <c r="H188" s="3">
        <v>9</v>
      </c>
      <c r="I188" s="4">
        <v>112822.26</v>
      </c>
      <c r="J188" s="3">
        <v>1</v>
      </c>
      <c r="K188" s="3">
        <v>0</v>
      </c>
      <c r="L188" s="3">
        <v>0</v>
      </c>
      <c r="M188" s="5">
        <v>150401.53</v>
      </c>
      <c r="N188" s="3">
        <v>1</v>
      </c>
    </row>
    <row r="189" spans="1:14" x14ac:dyDescent="0.25">
      <c r="A189" s="2">
        <v>441</v>
      </c>
      <c r="B189" s="3">
        <v>15782735</v>
      </c>
      <c r="C189" s="2" t="s">
        <v>392</v>
      </c>
      <c r="D189" s="3">
        <v>626</v>
      </c>
      <c r="E189" s="2" t="s">
        <v>15</v>
      </c>
      <c r="F189" s="2" t="s">
        <v>16</v>
      </c>
      <c r="G189" s="3">
        <v>35</v>
      </c>
      <c r="H189" s="3">
        <v>3</v>
      </c>
      <c r="I189" s="4">
        <v>0</v>
      </c>
      <c r="J189" s="3">
        <v>1</v>
      </c>
      <c r="K189" s="3">
        <v>0</v>
      </c>
      <c r="L189" s="3">
        <v>0</v>
      </c>
      <c r="M189" s="5">
        <v>80190.36</v>
      </c>
      <c r="N189" s="3">
        <v>0</v>
      </c>
    </row>
    <row r="190" spans="1:14" ht="30" x14ac:dyDescent="0.25">
      <c r="A190" s="2">
        <v>149</v>
      </c>
      <c r="B190" s="3">
        <v>15703264</v>
      </c>
      <c r="C190" s="2" t="s">
        <v>160</v>
      </c>
      <c r="D190" s="3">
        <v>735</v>
      </c>
      <c r="E190" s="2" t="s">
        <v>754</v>
      </c>
      <c r="F190" s="2" t="s">
        <v>23</v>
      </c>
      <c r="G190" s="3">
        <v>44</v>
      </c>
      <c r="H190" s="3">
        <v>9</v>
      </c>
      <c r="I190" s="4">
        <v>120681.63</v>
      </c>
      <c r="J190" s="3">
        <v>1</v>
      </c>
      <c r="K190" s="3">
        <v>1</v>
      </c>
      <c r="L190" s="3">
        <v>0</v>
      </c>
      <c r="M190" s="5">
        <v>74836.34</v>
      </c>
      <c r="N190" s="3">
        <v>0</v>
      </c>
    </row>
    <row r="191" spans="1:14" x14ac:dyDescent="0.25">
      <c r="A191" s="2">
        <v>906</v>
      </c>
      <c r="B191" s="3">
        <v>15675964</v>
      </c>
      <c r="C191" s="2" t="s">
        <v>703</v>
      </c>
      <c r="D191" s="3">
        <v>672</v>
      </c>
      <c r="E191" s="2" t="s">
        <v>15</v>
      </c>
      <c r="F191" s="2" t="s">
        <v>16</v>
      </c>
      <c r="G191" s="3">
        <v>45</v>
      </c>
      <c r="H191" s="3">
        <v>9</v>
      </c>
      <c r="I191" s="4">
        <v>0</v>
      </c>
      <c r="J191" s="3">
        <v>1</v>
      </c>
      <c r="K191" s="3">
        <v>1</v>
      </c>
      <c r="L191" s="3">
        <v>1</v>
      </c>
      <c r="M191" s="5">
        <v>92027.69</v>
      </c>
      <c r="N191" s="3">
        <v>1</v>
      </c>
    </row>
    <row r="192" spans="1:14" x14ac:dyDescent="0.25">
      <c r="A192" s="2">
        <v>427</v>
      </c>
      <c r="B192" s="3">
        <v>15652883</v>
      </c>
      <c r="C192" s="2" t="s">
        <v>382</v>
      </c>
      <c r="D192" s="3">
        <v>492</v>
      </c>
      <c r="E192" s="2" t="s">
        <v>26</v>
      </c>
      <c r="F192" s="2" t="s">
        <v>23</v>
      </c>
      <c r="G192" s="3">
        <v>39</v>
      </c>
      <c r="H192" s="3">
        <v>10</v>
      </c>
      <c r="I192" s="4">
        <v>124576.65</v>
      </c>
      <c r="J192" s="3">
        <v>2</v>
      </c>
      <c r="K192" s="3">
        <v>1</v>
      </c>
      <c r="L192" s="3">
        <v>0</v>
      </c>
      <c r="M192" s="5">
        <v>148584.60999999999</v>
      </c>
      <c r="N192" s="3">
        <v>0</v>
      </c>
    </row>
    <row r="193" spans="1:14" x14ac:dyDescent="0.25">
      <c r="A193" s="2">
        <v>849</v>
      </c>
      <c r="B193" s="3">
        <v>15646558</v>
      </c>
      <c r="C193" s="2" t="s">
        <v>671</v>
      </c>
      <c r="D193" s="3">
        <v>611</v>
      </c>
      <c r="E193" s="2" t="s">
        <v>18</v>
      </c>
      <c r="F193" s="2" t="s">
        <v>23</v>
      </c>
      <c r="G193" s="3">
        <v>51</v>
      </c>
      <c r="H193" s="3">
        <v>1</v>
      </c>
      <c r="I193" s="4">
        <v>122874.74</v>
      </c>
      <c r="J193" s="3">
        <v>1</v>
      </c>
      <c r="K193" s="3">
        <v>1</v>
      </c>
      <c r="L193" s="3">
        <v>1</v>
      </c>
      <c r="M193" s="5">
        <v>149648.45000000001</v>
      </c>
      <c r="N193" s="3">
        <v>0</v>
      </c>
    </row>
    <row r="194" spans="1:14" x14ac:dyDescent="0.25">
      <c r="A194" s="2">
        <v>62</v>
      </c>
      <c r="B194" s="3">
        <v>15773469</v>
      </c>
      <c r="C194" s="2" t="s">
        <v>80</v>
      </c>
      <c r="D194" s="3">
        <v>687</v>
      </c>
      <c r="E194" s="2" t="s">
        <v>758</v>
      </c>
      <c r="F194" s="2" t="s">
        <v>16</v>
      </c>
      <c r="G194" s="3">
        <v>27</v>
      </c>
      <c r="H194" s="3">
        <v>9</v>
      </c>
      <c r="I194" s="4">
        <v>152328.88</v>
      </c>
      <c r="J194" s="3">
        <v>2</v>
      </c>
      <c r="K194" s="3">
        <v>0</v>
      </c>
      <c r="L194" s="3">
        <v>0</v>
      </c>
      <c r="M194" s="5">
        <v>126494.82</v>
      </c>
      <c r="N194" s="3">
        <v>0</v>
      </c>
    </row>
    <row r="195" spans="1:14" x14ac:dyDescent="0.25">
      <c r="A195" s="2">
        <v>268</v>
      </c>
      <c r="B195" s="3">
        <v>15777076</v>
      </c>
      <c r="C195" s="2" t="s">
        <v>80</v>
      </c>
      <c r="D195" s="3">
        <v>651</v>
      </c>
      <c r="E195" s="2" t="s">
        <v>15</v>
      </c>
      <c r="F195" s="2" t="s">
        <v>23</v>
      </c>
      <c r="G195" s="3">
        <v>36</v>
      </c>
      <c r="H195" s="3">
        <v>7</v>
      </c>
      <c r="I195" s="4">
        <v>0</v>
      </c>
      <c r="J195" s="3">
        <v>2</v>
      </c>
      <c r="K195" s="3">
        <v>1</v>
      </c>
      <c r="L195" s="3">
        <v>0</v>
      </c>
      <c r="M195" s="5">
        <v>13898.31</v>
      </c>
      <c r="N195" s="3">
        <v>0</v>
      </c>
    </row>
    <row r="196" spans="1:14" x14ac:dyDescent="0.25">
      <c r="A196" s="2">
        <v>983</v>
      </c>
      <c r="B196" s="3">
        <v>15792360</v>
      </c>
      <c r="C196" s="2" t="s">
        <v>80</v>
      </c>
      <c r="D196" s="3">
        <v>668</v>
      </c>
      <c r="E196" s="2" t="s">
        <v>15</v>
      </c>
      <c r="F196" s="2" t="s">
        <v>23</v>
      </c>
      <c r="G196" s="3">
        <v>32</v>
      </c>
      <c r="H196" s="3">
        <v>7</v>
      </c>
      <c r="I196" s="4">
        <v>0</v>
      </c>
      <c r="J196" s="3">
        <v>2</v>
      </c>
      <c r="K196" s="3">
        <v>1</v>
      </c>
      <c r="L196" s="3">
        <v>1</v>
      </c>
      <c r="M196" s="5">
        <v>777.37</v>
      </c>
      <c r="N196" s="3">
        <v>0</v>
      </c>
    </row>
    <row r="197" spans="1:14" x14ac:dyDescent="0.25">
      <c r="A197" s="2">
        <v>42</v>
      </c>
      <c r="B197" s="3">
        <v>15738148</v>
      </c>
      <c r="C197" s="2" t="s">
        <v>60</v>
      </c>
      <c r="D197" s="3">
        <v>465</v>
      </c>
      <c r="E197" s="2" t="s">
        <v>754</v>
      </c>
      <c r="F197" s="2" t="s">
        <v>16</v>
      </c>
      <c r="G197" s="3">
        <v>51</v>
      </c>
      <c r="H197" s="3">
        <v>8</v>
      </c>
      <c r="I197" s="4">
        <v>122522.32</v>
      </c>
      <c r="J197" s="3">
        <v>1</v>
      </c>
      <c r="K197" s="3">
        <v>0</v>
      </c>
      <c r="L197" s="3">
        <v>0</v>
      </c>
      <c r="M197" s="5">
        <v>181297.65</v>
      </c>
      <c r="N197" s="3">
        <v>1</v>
      </c>
    </row>
    <row r="198" spans="1:14" x14ac:dyDescent="0.25">
      <c r="A198" s="2">
        <v>158</v>
      </c>
      <c r="B198" s="3">
        <v>15623595</v>
      </c>
      <c r="C198" s="2" t="s">
        <v>168</v>
      </c>
      <c r="D198" s="3">
        <v>586</v>
      </c>
      <c r="E198" s="2" t="s">
        <v>755</v>
      </c>
      <c r="F198" s="2" t="s">
        <v>16</v>
      </c>
      <c r="G198" s="3">
        <v>28</v>
      </c>
      <c r="H198" s="3">
        <v>2</v>
      </c>
      <c r="I198" s="4">
        <v>0</v>
      </c>
      <c r="J198" s="3">
        <v>2</v>
      </c>
      <c r="K198" s="3">
        <v>1</v>
      </c>
      <c r="L198" s="3">
        <v>1</v>
      </c>
      <c r="M198" s="5">
        <v>92067.35</v>
      </c>
      <c r="N198" s="3">
        <v>0</v>
      </c>
    </row>
    <row r="199" spans="1:14" x14ac:dyDescent="0.25">
      <c r="A199" s="2">
        <v>35</v>
      </c>
      <c r="B199" s="3">
        <v>15732963</v>
      </c>
      <c r="C199" s="2" t="s">
        <v>53</v>
      </c>
      <c r="D199" s="3">
        <v>722</v>
      </c>
      <c r="E199" s="2" t="s">
        <v>18</v>
      </c>
      <c r="F199" s="2" t="s">
        <v>16</v>
      </c>
      <c r="G199" s="3">
        <v>29</v>
      </c>
      <c r="H199" s="3">
        <v>9</v>
      </c>
      <c r="I199" s="4">
        <v>0</v>
      </c>
      <c r="J199" s="3">
        <v>2</v>
      </c>
      <c r="K199" s="3">
        <v>1</v>
      </c>
      <c r="L199" s="3">
        <v>1</v>
      </c>
      <c r="M199" s="5">
        <v>142033.07</v>
      </c>
      <c r="N199" s="3">
        <v>0</v>
      </c>
    </row>
    <row r="200" spans="1:14" x14ac:dyDescent="0.25">
      <c r="A200" s="2">
        <v>133</v>
      </c>
      <c r="B200" s="3">
        <v>15677871</v>
      </c>
      <c r="C200" s="2" t="s">
        <v>144</v>
      </c>
      <c r="D200" s="3">
        <v>687</v>
      </c>
      <c r="E200" s="2" t="s">
        <v>754</v>
      </c>
      <c r="F200" s="2" t="s">
        <v>23</v>
      </c>
      <c r="G200" s="3">
        <v>38</v>
      </c>
      <c r="H200" s="3">
        <v>9</v>
      </c>
      <c r="I200" s="4">
        <v>122570.87</v>
      </c>
      <c r="J200" s="3">
        <v>1</v>
      </c>
      <c r="K200" s="3">
        <v>1</v>
      </c>
      <c r="L200" s="3">
        <v>1</v>
      </c>
      <c r="M200" s="5">
        <v>35608.879999999997</v>
      </c>
      <c r="N200" s="3">
        <v>0</v>
      </c>
    </row>
    <row r="201" spans="1:14" x14ac:dyDescent="0.25">
      <c r="A201" s="2">
        <v>185</v>
      </c>
      <c r="B201" s="3">
        <v>15719377</v>
      </c>
      <c r="C201" s="2" t="s">
        <v>144</v>
      </c>
      <c r="D201" s="3">
        <v>804</v>
      </c>
      <c r="E201" s="2" t="s">
        <v>754</v>
      </c>
      <c r="F201" s="2" t="s">
        <v>16</v>
      </c>
      <c r="G201" s="3">
        <v>50</v>
      </c>
      <c r="H201" s="3">
        <v>4</v>
      </c>
      <c r="I201" s="4">
        <v>0</v>
      </c>
      <c r="J201" s="3">
        <v>1</v>
      </c>
      <c r="K201" s="3">
        <v>1</v>
      </c>
      <c r="L201" s="3">
        <v>1</v>
      </c>
      <c r="M201" s="5">
        <v>8546.8700000000008</v>
      </c>
      <c r="N201" s="3">
        <v>1</v>
      </c>
    </row>
    <row r="202" spans="1:14" x14ac:dyDescent="0.25">
      <c r="A202" s="2">
        <v>732</v>
      </c>
      <c r="B202" s="3">
        <v>15790757</v>
      </c>
      <c r="C202" s="2" t="s">
        <v>599</v>
      </c>
      <c r="D202" s="3">
        <v>769</v>
      </c>
      <c r="E202" s="2" t="s">
        <v>15</v>
      </c>
      <c r="F202" s="2" t="s">
        <v>16</v>
      </c>
      <c r="G202" s="3">
        <v>25</v>
      </c>
      <c r="H202" s="3">
        <v>10</v>
      </c>
      <c r="I202" s="4">
        <v>0</v>
      </c>
      <c r="J202" s="3">
        <v>2</v>
      </c>
      <c r="K202" s="3">
        <v>0</v>
      </c>
      <c r="L202" s="3">
        <v>0</v>
      </c>
      <c r="M202" s="5">
        <v>187925.75</v>
      </c>
      <c r="N202" s="3">
        <v>0</v>
      </c>
    </row>
    <row r="203" spans="1:14" x14ac:dyDescent="0.25">
      <c r="A203" s="2">
        <v>598</v>
      </c>
      <c r="B203" s="3">
        <v>15567446</v>
      </c>
      <c r="C203" s="2" t="s">
        <v>501</v>
      </c>
      <c r="D203" s="3">
        <v>646</v>
      </c>
      <c r="E203" s="2" t="s">
        <v>26</v>
      </c>
      <c r="F203" s="2" t="s">
        <v>23</v>
      </c>
      <c r="G203" s="3">
        <v>39</v>
      </c>
      <c r="H203" s="3">
        <v>9</v>
      </c>
      <c r="I203" s="4">
        <v>111574.41</v>
      </c>
      <c r="J203" s="3">
        <v>1</v>
      </c>
      <c r="K203" s="3">
        <v>1</v>
      </c>
      <c r="L203" s="3">
        <v>1</v>
      </c>
      <c r="M203" s="5">
        <v>30838.51</v>
      </c>
      <c r="N203" s="3">
        <v>0</v>
      </c>
    </row>
    <row r="204" spans="1:14" x14ac:dyDescent="0.25">
      <c r="A204" s="2">
        <v>93</v>
      </c>
      <c r="B204" s="3">
        <v>15809248</v>
      </c>
      <c r="C204" s="2" t="s">
        <v>110</v>
      </c>
      <c r="D204" s="3">
        <v>524</v>
      </c>
      <c r="E204" s="2" t="s">
        <v>754</v>
      </c>
      <c r="F204" s="2" t="s">
        <v>16</v>
      </c>
      <c r="G204" s="3">
        <v>36</v>
      </c>
      <c r="H204" s="3">
        <v>10</v>
      </c>
      <c r="I204" s="4">
        <v>0</v>
      </c>
      <c r="J204" s="3">
        <v>2</v>
      </c>
      <c r="K204" s="3">
        <v>1</v>
      </c>
      <c r="L204" s="3">
        <v>0</v>
      </c>
      <c r="M204" s="5">
        <v>109614.57</v>
      </c>
      <c r="N204" s="3">
        <v>0</v>
      </c>
    </row>
    <row r="205" spans="1:14" x14ac:dyDescent="0.25">
      <c r="A205" s="2">
        <v>372</v>
      </c>
      <c r="B205" s="3">
        <v>15774696</v>
      </c>
      <c r="C205" s="2" t="s">
        <v>110</v>
      </c>
      <c r="D205" s="3">
        <v>640</v>
      </c>
      <c r="E205" s="2" t="s">
        <v>26</v>
      </c>
      <c r="F205" s="2" t="s">
        <v>16</v>
      </c>
      <c r="G205" s="3">
        <v>75</v>
      </c>
      <c r="H205" s="3">
        <v>1</v>
      </c>
      <c r="I205" s="4">
        <v>106307.91</v>
      </c>
      <c r="J205" s="3">
        <v>2</v>
      </c>
      <c r="K205" s="3">
        <v>0</v>
      </c>
      <c r="L205" s="3">
        <v>1</v>
      </c>
      <c r="M205" s="5">
        <v>113428.77</v>
      </c>
      <c r="N205" s="3">
        <v>0</v>
      </c>
    </row>
    <row r="206" spans="1:14" x14ac:dyDescent="0.25">
      <c r="A206" s="2">
        <v>966</v>
      </c>
      <c r="B206" s="3">
        <v>15602084</v>
      </c>
      <c r="C206" s="2" t="s">
        <v>739</v>
      </c>
      <c r="D206" s="3">
        <v>663</v>
      </c>
      <c r="E206" s="2" t="s">
        <v>15</v>
      </c>
      <c r="F206" s="2" t="s">
        <v>16</v>
      </c>
      <c r="G206" s="3">
        <v>42</v>
      </c>
      <c r="H206" s="3">
        <v>5</v>
      </c>
      <c r="I206" s="4">
        <v>124626.07</v>
      </c>
      <c r="J206" s="3">
        <v>1</v>
      </c>
      <c r="K206" s="3">
        <v>1</v>
      </c>
      <c r="L206" s="3">
        <v>1</v>
      </c>
      <c r="M206" s="5">
        <v>78004.5</v>
      </c>
      <c r="N206" s="3">
        <v>0</v>
      </c>
    </row>
    <row r="207" spans="1:14" x14ac:dyDescent="0.25">
      <c r="A207" s="2">
        <v>435</v>
      </c>
      <c r="B207" s="3">
        <v>15799384</v>
      </c>
      <c r="C207" s="2" t="s">
        <v>388</v>
      </c>
      <c r="D207" s="3">
        <v>683</v>
      </c>
      <c r="E207" s="2" t="s">
        <v>15</v>
      </c>
      <c r="F207" s="2" t="s">
        <v>23</v>
      </c>
      <c r="G207" s="3">
        <v>33</v>
      </c>
      <c r="H207" s="3">
        <v>8</v>
      </c>
      <c r="I207" s="4">
        <v>0</v>
      </c>
      <c r="J207" s="3">
        <v>1</v>
      </c>
      <c r="K207" s="3">
        <v>0</v>
      </c>
      <c r="L207" s="3">
        <v>0</v>
      </c>
      <c r="M207" s="5">
        <v>73564.44</v>
      </c>
      <c r="N207" s="3">
        <v>0</v>
      </c>
    </row>
    <row r="208" spans="1:14" x14ac:dyDescent="0.25">
      <c r="A208" s="2">
        <v>208</v>
      </c>
      <c r="B208" s="3">
        <v>15679531</v>
      </c>
      <c r="C208" s="2" t="s">
        <v>210</v>
      </c>
      <c r="D208" s="3">
        <v>618</v>
      </c>
      <c r="E208" s="2" t="s">
        <v>754</v>
      </c>
      <c r="F208" s="2" t="s">
        <v>23</v>
      </c>
      <c r="G208" s="3">
        <v>34</v>
      </c>
      <c r="H208" s="3">
        <v>5</v>
      </c>
      <c r="I208" s="4">
        <v>134954.53</v>
      </c>
      <c r="J208" s="3">
        <v>1</v>
      </c>
      <c r="K208" s="3">
        <v>1</v>
      </c>
      <c r="L208" s="3">
        <v>1</v>
      </c>
      <c r="M208" s="5">
        <v>151954.39000000001</v>
      </c>
      <c r="N208" s="3">
        <v>0</v>
      </c>
    </row>
    <row r="209" spans="1:14" x14ac:dyDescent="0.25">
      <c r="A209" s="2">
        <v>312</v>
      </c>
      <c r="B209" s="3">
        <v>15702919</v>
      </c>
      <c r="C209" s="2" t="s">
        <v>210</v>
      </c>
      <c r="D209" s="3">
        <v>729</v>
      </c>
      <c r="E209" s="2" t="s">
        <v>26</v>
      </c>
      <c r="F209" s="2" t="s">
        <v>23</v>
      </c>
      <c r="G209" s="3">
        <v>30</v>
      </c>
      <c r="H209" s="3">
        <v>6</v>
      </c>
      <c r="I209" s="4">
        <v>63669.42</v>
      </c>
      <c r="J209" s="3">
        <v>1</v>
      </c>
      <c r="K209" s="3">
        <v>1</v>
      </c>
      <c r="L209" s="3">
        <v>0</v>
      </c>
      <c r="M209" s="5">
        <v>145111.37</v>
      </c>
      <c r="N209" s="3">
        <v>0</v>
      </c>
    </row>
    <row r="210" spans="1:14" x14ac:dyDescent="0.25">
      <c r="A210" s="2">
        <v>450</v>
      </c>
      <c r="B210" s="3">
        <v>15658169</v>
      </c>
      <c r="C210" s="2" t="s">
        <v>401</v>
      </c>
      <c r="D210" s="3">
        <v>778</v>
      </c>
      <c r="E210" s="2" t="s">
        <v>18</v>
      </c>
      <c r="F210" s="2" t="s">
        <v>16</v>
      </c>
      <c r="G210" s="3">
        <v>47</v>
      </c>
      <c r="H210" s="3">
        <v>6</v>
      </c>
      <c r="I210" s="4">
        <v>127299.34</v>
      </c>
      <c r="J210" s="3">
        <v>2</v>
      </c>
      <c r="K210" s="3">
        <v>1</v>
      </c>
      <c r="L210" s="3">
        <v>0</v>
      </c>
      <c r="M210" s="5">
        <v>124694.99</v>
      </c>
      <c r="N210" s="3">
        <v>0</v>
      </c>
    </row>
    <row r="211" spans="1:14" x14ac:dyDescent="0.25">
      <c r="A211" s="2">
        <v>709</v>
      </c>
      <c r="B211" s="3">
        <v>15649423</v>
      </c>
      <c r="C211" s="2" t="s">
        <v>585</v>
      </c>
      <c r="D211" s="3">
        <v>580</v>
      </c>
      <c r="E211" s="2" t="s">
        <v>754</v>
      </c>
      <c r="F211" s="2" t="s">
        <v>16</v>
      </c>
      <c r="G211" s="3">
        <v>35</v>
      </c>
      <c r="H211" s="3">
        <v>8</v>
      </c>
      <c r="I211" s="4">
        <v>0</v>
      </c>
      <c r="J211" s="3">
        <v>2</v>
      </c>
      <c r="K211" s="3">
        <v>0</v>
      </c>
      <c r="L211" s="3">
        <v>1</v>
      </c>
      <c r="M211" s="5">
        <v>10357.030000000001</v>
      </c>
      <c r="N211" s="3">
        <v>0</v>
      </c>
    </row>
    <row r="212" spans="1:14" x14ac:dyDescent="0.25">
      <c r="A212" s="2">
        <v>808</v>
      </c>
      <c r="B212" s="3">
        <v>15798906</v>
      </c>
      <c r="C212" s="2" t="s">
        <v>648</v>
      </c>
      <c r="D212" s="3">
        <v>628</v>
      </c>
      <c r="E212" s="2" t="s">
        <v>15</v>
      </c>
      <c r="F212" s="2" t="s">
        <v>23</v>
      </c>
      <c r="G212" s="3">
        <v>69</v>
      </c>
      <c r="H212" s="3">
        <v>5</v>
      </c>
      <c r="I212" s="4">
        <v>0</v>
      </c>
      <c r="J212" s="3">
        <v>2</v>
      </c>
      <c r="K212" s="3">
        <v>1</v>
      </c>
      <c r="L212" s="3">
        <v>1</v>
      </c>
      <c r="M212" s="5">
        <v>181964.6</v>
      </c>
      <c r="N212" s="3">
        <v>0</v>
      </c>
    </row>
    <row r="213" spans="1:14" x14ac:dyDescent="0.25">
      <c r="A213" s="2">
        <v>963</v>
      </c>
      <c r="B213" s="3">
        <v>15753831</v>
      </c>
      <c r="C213" s="2" t="s">
        <v>648</v>
      </c>
      <c r="D213" s="3">
        <v>642</v>
      </c>
      <c r="E213" s="2" t="s">
        <v>755</v>
      </c>
      <c r="F213" s="2" t="s">
        <v>23</v>
      </c>
      <c r="G213" s="3">
        <v>32</v>
      </c>
      <c r="H213" s="3">
        <v>7</v>
      </c>
      <c r="I213" s="4">
        <v>100433.8</v>
      </c>
      <c r="J213" s="3">
        <v>1</v>
      </c>
      <c r="K213" s="3">
        <v>1</v>
      </c>
      <c r="L213" s="3">
        <v>1</v>
      </c>
      <c r="M213" s="5">
        <v>39768.589999999997</v>
      </c>
      <c r="N213" s="3">
        <v>0</v>
      </c>
    </row>
    <row r="214" spans="1:14" x14ac:dyDescent="0.25">
      <c r="A214" s="2">
        <v>623</v>
      </c>
      <c r="B214" s="3">
        <v>15636444</v>
      </c>
      <c r="C214" s="2" t="s">
        <v>519</v>
      </c>
      <c r="D214" s="3">
        <v>535</v>
      </c>
      <c r="E214" s="2" t="s">
        <v>26</v>
      </c>
      <c r="F214" s="2" t="s">
        <v>16</v>
      </c>
      <c r="G214" s="3">
        <v>53</v>
      </c>
      <c r="H214" s="3">
        <v>5</v>
      </c>
      <c r="I214" s="4">
        <v>141616.54999999999</v>
      </c>
      <c r="J214" s="3">
        <v>2</v>
      </c>
      <c r="K214" s="3">
        <v>1</v>
      </c>
      <c r="L214" s="3">
        <v>1</v>
      </c>
      <c r="M214" s="5">
        <v>75888.649999999994</v>
      </c>
      <c r="N214" s="3">
        <v>0</v>
      </c>
    </row>
    <row r="215" spans="1:14" x14ac:dyDescent="0.25">
      <c r="A215" s="2">
        <v>195</v>
      </c>
      <c r="B215" s="3">
        <v>15679200</v>
      </c>
      <c r="C215" s="2" t="s">
        <v>199</v>
      </c>
      <c r="D215" s="3">
        <v>580</v>
      </c>
      <c r="E215" s="2" t="s">
        <v>755</v>
      </c>
      <c r="F215" s="2" t="s">
        <v>23</v>
      </c>
      <c r="G215" s="3">
        <v>29</v>
      </c>
      <c r="H215" s="3">
        <v>9</v>
      </c>
      <c r="I215" s="4">
        <v>61710.44</v>
      </c>
      <c r="J215" s="3">
        <v>2</v>
      </c>
      <c r="K215" s="3">
        <v>1</v>
      </c>
      <c r="L215" s="3">
        <v>0</v>
      </c>
      <c r="M215" s="5">
        <v>128077.8</v>
      </c>
      <c r="N215" s="3">
        <v>0</v>
      </c>
    </row>
    <row r="216" spans="1:14" x14ac:dyDescent="0.25">
      <c r="A216" s="2">
        <v>613</v>
      </c>
      <c r="B216" s="3">
        <v>15619857</v>
      </c>
      <c r="C216" s="2" t="s">
        <v>199</v>
      </c>
      <c r="D216" s="3">
        <v>605</v>
      </c>
      <c r="E216" s="2" t="s">
        <v>754</v>
      </c>
      <c r="F216" s="2" t="s">
        <v>16</v>
      </c>
      <c r="G216" s="3">
        <v>64</v>
      </c>
      <c r="H216" s="3">
        <v>2</v>
      </c>
      <c r="I216" s="4">
        <v>129555.7</v>
      </c>
      <c r="J216" s="3">
        <v>1</v>
      </c>
      <c r="K216" s="3">
        <v>1</v>
      </c>
      <c r="L216" s="3">
        <v>1</v>
      </c>
      <c r="M216" s="5">
        <v>13601.79</v>
      </c>
      <c r="N216" s="3">
        <v>0</v>
      </c>
    </row>
    <row r="217" spans="1:14" x14ac:dyDescent="0.25">
      <c r="A217" s="2">
        <v>121</v>
      </c>
      <c r="B217" s="3">
        <v>15682472</v>
      </c>
      <c r="C217" s="2" t="s">
        <v>135</v>
      </c>
      <c r="D217" s="3">
        <v>828</v>
      </c>
      <c r="E217" s="2" t="s">
        <v>754</v>
      </c>
      <c r="F217" s="2" t="s">
        <v>23</v>
      </c>
      <c r="G217" s="3">
        <v>34</v>
      </c>
      <c r="H217" s="3">
        <v>8</v>
      </c>
      <c r="I217" s="4">
        <v>129433.34</v>
      </c>
      <c r="J217" s="3">
        <v>2</v>
      </c>
      <c r="K217" s="3">
        <v>0</v>
      </c>
      <c r="L217" s="3">
        <v>0</v>
      </c>
      <c r="M217" s="5">
        <v>38131.769999999997</v>
      </c>
      <c r="N217" s="3">
        <v>0</v>
      </c>
    </row>
    <row r="218" spans="1:14" x14ac:dyDescent="0.25">
      <c r="A218" s="2">
        <v>393</v>
      </c>
      <c r="B218" s="3">
        <v>15573456</v>
      </c>
      <c r="C218" s="2" t="s">
        <v>356</v>
      </c>
      <c r="D218" s="3">
        <v>648</v>
      </c>
      <c r="E218" s="2" t="s">
        <v>755</v>
      </c>
      <c r="F218" s="2" t="s">
        <v>23</v>
      </c>
      <c r="G218" s="3">
        <v>46</v>
      </c>
      <c r="H218" s="3">
        <v>9</v>
      </c>
      <c r="I218" s="4">
        <v>127209</v>
      </c>
      <c r="J218" s="3">
        <v>2</v>
      </c>
      <c r="K218" s="3">
        <v>1</v>
      </c>
      <c r="L218" s="3">
        <v>0</v>
      </c>
      <c r="M218" s="5">
        <v>77405.95</v>
      </c>
      <c r="N218" s="3">
        <v>1</v>
      </c>
    </row>
    <row r="219" spans="1:14" x14ac:dyDescent="0.25">
      <c r="A219" s="2">
        <v>722</v>
      </c>
      <c r="B219" s="3">
        <v>15578761</v>
      </c>
      <c r="C219" s="2" t="s">
        <v>356</v>
      </c>
      <c r="D219" s="3">
        <v>459</v>
      </c>
      <c r="E219" s="2" t="s">
        <v>18</v>
      </c>
      <c r="F219" s="2" t="s">
        <v>757</v>
      </c>
      <c r="G219" s="3">
        <v>42</v>
      </c>
      <c r="H219" s="3">
        <v>6</v>
      </c>
      <c r="I219" s="4">
        <v>129634.25</v>
      </c>
      <c r="J219" s="3">
        <v>2</v>
      </c>
      <c r="K219" s="3">
        <v>1</v>
      </c>
      <c r="L219" s="3">
        <v>1</v>
      </c>
      <c r="M219" s="5">
        <v>177683.02</v>
      </c>
      <c r="N219" s="3">
        <v>1</v>
      </c>
    </row>
    <row r="220" spans="1:14" x14ac:dyDescent="0.25">
      <c r="A220" s="2">
        <v>647</v>
      </c>
      <c r="B220" s="3">
        <v>15730830</v>
      </c>
      <c r="C220" s="2" t="s">
        <v>536</v>
      </c>
      <c r="D220" s="3">
        <v>752</v>
      </c>
      <c r="E220" s="2" t="s">
        <v>754</v>
      </c>
      <c r="F220" s="2" t="s">
        <v>16</v>
      </c>
      <c r="G220" s="3">
        <v>30</v>
      </c>
      <c r="H220" s="3">
        <v>3</v>
      </c>
      <c r="I220" s="4">
        <v>0</v>
      </c>
      <c r="J220" s="3">
        <v>2</v>
      </c>
      <c r="K220" s="3">
        <v>1</v>
      </c>
      <c r="L220" s="3">
        <v>1</v>
      </c>
      <c r="M220" s="5">
        <v>104991.28</v>
      </c>
      <c r="N220" s="3">
        <v>0</v>
      </c>
    </row>
    <row r="221" spans="1:14" x14ac:dyDescent="0.25">
      <c r="A221" s="2">
        <v>488</v>
      </c>
      <c r="B221" s="3">
        <v>15613772</v>
      </c>
      <c r="C221" s="2" t="s">
        <v>426</v>
      </c>
      <c r="D221" s="3">
        <v>542</v>
      </c>
      <c r="E221" s="2" t="s">
        <v>754</v>
      </c>
      <c r="F221" s="2" t="s">
        <v>23</v>
      </c>
      <c r="G221" s="3">
        <v>39</v>
      </c>
      <c r="H221" s="3">
        <v>3</v>
      </c>
      <c r="I221" s="4">
        <v>135096.76999999999</v>
      </c>
      <c r="J221" s="3">
        <v>1</v>
      </c>
      <c r="K221" s="3">
        <v>1</v>
      </c>
      <c r="L221" s="3">
        <v>1</v>
      </c>
      <c r="M221" s="5">
        <v>14353.43</v>
      </c>
      <c r="N221" s="3">
        <v>1</v>
      </c>
    </row>
    <row r="222" spans="1:14" x14ac:dyDescent="0.25">
      <c r="A222" s="2">
        <v>989</v>
      </c>
      <c r="B222" s="3">
        <v>15664521</v>
      </c>
      <c r="C222" s="2" t="s">
        <v>751</v>
      </c>
      <c r="D222" s="3">
        <v>659</v>
      </c>
      <c r="E222" s="2" t="s">
        <v>755</v>
      </c>
      <c r="F222" s="2" t="s">
        <v>23</v>
      </c>
      <c r="G222" s="3">
        <v>31</v>
      </c>
      <c r="H222" s="3">
        <v>7</v>
      </c>
      <c r="I222" s="4">
        <v>149620.88</v>
      </c>
      <c r="J222" s="3">
        <v>2</v>
      </c>
      <c r="K222" s="3">
        <v>1</v>
      </c>
      <c r="L222" s="3">
        <v>1</v>
      </c>
      <c r="M222" s="5">
        <v>104533.51</v>
      </c>
      <c r="N222" s="3">
        <v>0</v>
      </c>
    </row>
    <row r="223" spans="1:14" x14ac:dyDescent="0.25">
      <c r="A223" s="2">
        <v>543</v>
      </c>
      <c r="B223" s="3">
        <v>15776223</v>
      </c>
      <c r="C223" s="2" t="s">
        <v>464</v>
      </c>
      <c r="D223" s="3">
        <v>597</v>
      </c>
      <c r="E223" s="2" t="s">
        <v>754</v>
      </c>
      <c r="F223" s="2" t="s">
        <v>16</v>
      </c>
      <c r="G223" s="3">
        <v>42</v>
      </c>
      <c r="H223" s="3">
        <v>4</v>
      </c>
      <c r="I223" s="4">
        <v>64740.12</v>
      </c>
      <c r="J223" s="3">
        <v>1</v>
      </c>
      <c r="K223" s="3">
        <v>1</v>
      </c>
      <c r="L223" s="3">
        <v>1</v>
      </c>
      <c r="M223" s="5">
        <v>106841.12</v>
      </c>
      <c r="N223" s="3">
        <v>0</v>
      </c>
    </row>
    <row r="224" spans="1:14" x14ac:dyDescent="0.25">
      <c r="A224" s="2">
        <v>811</v>
      </c>
      <c r="B224" s="3">
        <v>15699430</v>
      </c>
      <c r="C224" s="2" t="s">
        <v>464</v>
      </c>
      <c r="D224" s="3">
        <v>618</v>
      </c>
      <c r="E224" s="2" t="s">
        <v>15</v>
      </c>
      <c r="F224" s="2" t="s">
        <v>16</v>
      </c>
      <c r="G224" s="3">
        <v>35</v>
      </c>
      <c r="H224" s="3">
        <v>10</v>
      </c>
      <c r="I224" s="4">
        <v>0</v>
      </c>
      <c r="J224" s="3">
        <v>2</v>
      </c>
      <c r="K224" s="3">
        <v>1</v>
      </c>
      <c r="L224" s="3">
        <v>0</v>
      </c>
      <c r="M224" s="5">
        <v>180439.75</v>
      </c>
      <c r="N224" s="3">
        <v>0</v>
      </c>
    </row>
    <row r="225" spans="1:14" x14ac:dyDescent="0.25">
      <c r="A225" s="2">
        <v>288</v>
      </c>
      <c r="B225" s="3">
        <v>15790678</v>
      </c>
      <c r="C225" s="2" t="s">
        <v>279</v>
      </c>
      <c r="D225" s="3">
        <v>475</v>
      </c>
      <c r="E225" s="2" t="s">
        <v>15</v>
      </c>
      <c r="F225" s="2" t="s">
        <v>16</v>
      </c>
      <c r="G225" s="3">
        <v>32</v>
      </c>
      <c r="H225" s="3">
        <v>8</v>
      </c>
      <c r="I225" s="4">
        <v>119023.28</v>
      </c>
      <c r="J225" s="3">
        <v>1</v>
      </c>
      <c r="K225" s="3">
        <v>1</v>
      </c>
      <c r="L225" s="3">
        <v>0</v>
      </c>
      <c r="M225" s="5">
        <v>100816.29</v>
      </c>
      <c r="N225" s="3">
        <v>0</v>
      </c>
    </row>
    <row r="226" spans="1:14" x14ac:dyDescent="0.25">
      <c r="A226" s="2">
        <v>617</v>
      </c>
      <c r="B226" s="3">
        <v>15719352</v>
      </c>
      <c r="C226" s="2" t="s">
        <v>279</v>
      </c>
      <c r="D226" s="3">
        <v>754</v>
      </c>
      <c r="E226" s="2" t="s">
        <v>18</v>
      </c>
      <c r="F226" s="2" t="s">
        <v>756</v>
      </c>
      <c r="G226" s="3">
        <v>39</v>
      </c>
      <c r="H226" s="3">
        <v>6</v>
      </c>
      <c r="I226" s="4">
        <v>170184.99</v>
      </c>
      <c r="J226" s="3">
        <v>2</v>
      </c>
      <c r="K226" s="3">
        <v>1</v>
      </c>
      <c r="L226" s="3">
        <v>0</v>
      </c>
      <c r="M226" s="5">
        <v>89593.26</v>
      </c>
      <c r="N226" s="3">
        <v>0</v>
      </c>
    </row>
    <row r="227" spans="1:14" x14ac:dyDescent="0.25">
      <c r="A227" s="2">
        <v>739</v>
      </c>
      <c r="B227" s="3">
        <v>15661036</v>
      </c>
      <c r="C227" s="2" t="s">
        <v>604</v>
      </c>
      <c r="D227" s="3">
        <v>725</v>
      </c>
      <c r="E227" s="2" t="s">
        <v>15</v>
      </c>
      <c r="F227" s="2" t="s">
        <v>23</v>
      </c>
      <c r="G227" s="3">
        <v>46</v>
      </c>
      <c r="H227" s="3">
        <v>6</v>
      </c>
      <c r="I227" s="4">
        <v>0</v>
      </c>
      <c r="J227" s="3">
        <v>2</v>
      </c>
      <c r="K227" s="3">
        <v>1</v>
      </c>
      <c r="L227" s="3">
        <v>0</v>
      </c>
      <c r="M227" s="5">
        <v>161767.38</v>
      </c>
      <c r="N227" s="3">
        <v>0</v>
      </c>
    </row>
    <row r="228" spans="1:14" x14ac:dyDescent="0.25">
      <c r="A228" s="2">
        <v>335</v>
      </c>
      <c r="B228" s="3">
        <v>15742668</v>
      </c>
      <c r="C228" s="2" t="s">
        <v>316</v>
      </c>
      <c r="D228" s="3">
        <v>626</v>
      </c>
      <c r="E228" s="2" t="s">
        <v>755</v>
      </c>
      <c r="F228" s="2" t="s">
        <v>16</v>
      </c>
      <c r="G228" s="3">
        <v>37</v>
      </c>
      <c r="H228" s="3">
        <v>6</v>
      </c>
      <c r="I228" s="4">
        <v>108269.37</v>
      </c>
      <c r="J228" s="3">
        <v>1</v>
      </c>
      <c r="K228" s="3">
        <v>1</v>
      </c>
      <c r="L228" s="3">
        <v>0</v>
      </c>
      <c r="M228" s="5">
        <v>5597.94</v>
      </c>
      <c r="N228" s="3">
        <v>0</v>
      </c>
    </row>
    <row r="229" spans="1:14" x14ac:dyDescent="0.25">
      <c r="A229" s="2">
        <v>552</v>
      </c>
      <c r="B229" s="3">
        <v>15657284</v>
      </c>
      <c r="C229" s="2" t="s">
        <v>316</v>
      </c>
      <c r="D229" s="3">
        <v>674</v>
      </c>
      <c r="E229" s="2" t="s">
        <v>26</v>
      </c>
      <c r="F229" s="2" t="s">
        <v>23</v>
      </c>
      <c r="G229" s="3">
        <v>47</v>
      </c>
      <c r="H229" s="3">
        <v>6</v>
      </c>
      <c r="I229" s="4">
        <v>106901.94</v>
      </c>
      <c r="J229" s="3">
        <v>1</v>
      </c>
      <c r="K229" s="3">
        <v>1</v>
      </c>
      <c r="L229" s="3">
        <v>1</v>
      </c>
      <c r="M229" s="5">
        <v>2079.1999999999998</v>
      </c>
      <c r="N229" s="3">
        <v>1</v>
      </c>
    </row>
    <row r="230" spans="1:14" x14ac:dyDescent="0.25">
      <c r="A230" s="2">
        <v>541</v>
      </c>
      <c r="B230" s="3">
        <v>15667896</v>
      </c>
      <c r="C230" s="2" t="s">
        <v>463</v>
      </c>
      <c r="D230" s="3">
        <v>833</v>
      </c>
      <c r="E230" s="2" t="s">
        <v>754</v>
      </c>
      <c r="F230" s="2" t="s">
        <v>23</v>
      </c>
      <c r="G230" s="3">
        <v>37</v>
      </c>
      <c r="H230" s="3">
        <v>8</v>
      </c>
      <c r="I230" s="4">
        <v>151226.18</v>
      </c>
      <c r="J230" s="3">
        <v>2</v>
      </c>
      <c r="K230" s="3">
        <v>1</v>
      </c>
      <c r="L230" s="3">
        <v>1</v>
      </c>
      <c r="M230" s="5">
        <v>136129.49</v>
      </c>
      <c r="N230" s="3">
        <v>0</v>
      </c>
    </row>
    <row r="231" spans="1:14" x14ac:dyDescent="0.25">
      <c r="A231" s="2">
        <v>420</v>
      </c>
      <c r="B231" s="3">
        <v>15615624</v>
      </c>
      <c r="C231" s="2" t="s">
        <v>377</v>
      </c>
      <c r="D231" s="3">
        <v>605</v>
      </c>
      <c r="E231" s="2" t="s">
        <v>15</v>
      </c>
      <c r="F231" s="2" t="s">
        <v>16</v>
      </c>
      <c r="G231" s="3">
        <v>28</v>
      </c>
      <c r="H231" s="3">
        <v>6</v>
      </c>
      <c r="I231" s="4">
        <v>0</v>
      </c>
      <c r="J231" s="3">
        <v>2</v>
      </c>
      <c r="K231" s="3">
        <v>0</v>
      </c>
      <c r="L231" s="3">
        <v>0</v>
      </c>
      <c r="M231" s="5">
        <v>159508.51999999999</v>
      </c>
      <c r="N231" s="3">
        <v>0</v>
      </c>
    </row>
    <row r="232" spans="1:14" x14ac:dyDescent="0.25">
      <c r="A232" s="2">
        <v>22</v>
      </c>
      <c r="B232" s="3">
        <v>15597945</v>
      </c>
      <c r="C232" s="2" t="s">
        <v>40</v>
      </c>
      <c r="D232" s="3">
        <v>636</v>
      </c>
      <c r="E232" s="2" t="s">
        <v>18</v>
      </c>
      <c r="F232" s="2" t="s">
        <v>16</v>
      </c>
      <c r="G232" s="3">
        <v>32</v>
      </c>
      <c r="H232" s="3">
        <v>8</v>
      </c>
      <c r="I232" s="4">
        <v>0</v>
      </c>
      <c r="J232" s="3">
        <v>2</v>
      </c>
      <c r="K232" s="3">
        <v>1</v>
      </c>
      <c r="L232" s="3">
        <v>0</v>
      </c>
      <c r="M232" s="5"/>
      <c r="N232" s="3">
        <v>0</v>
      </c>
    </row>
    <row r="233" spans="1:14" x14ac:dyDescent="0.25">
      <c r="A233" s="2">
        <v>418</v>
      </c>
      <c r="B233" s="3">
        <v>15695632</v>
      </c>
      <c r="C233" s="2" t="s">
        <v>40</v>
      </c>
      <c r="D233" s="3">
        <v>556</v>
      </c>
      <c r="E233" s="2" t="s">
        <v>15</v>
      </c>
      <c r="F233" s="2" t="s">
        <v>16</v>
      </c>
      <c r="G233" s="3">
        <v>39</v>
      </c>
      <c r="H233" s="3">
        <v>9</v>
      </c>
      <c r="I233" s="4">
        <v>89588.35</v>
      </c>
      <c r="J233" s="3">
        <v>1</v>
      </c>
      <c r="K233" s="3">
        <v>1</v>
      </c>
      <c r="L233" s="3">
        <v>1</v>
      </c>
      <c r="M233" s="5">
        <v>94898.1</v>
      </c>
      <c r="N233" s="3">
        <v>0</v>
      </c>
    </row>
    <row r="234" spans="1:14" x14ac:dyDescent="0.25">
      <c r="A234" s="2">
        <v>394</v>
      </c>
      <c r="B234" s="3">
        <v>15684548</v>
      </c>
      <c r="C234" s="2" t="s">
        <v>357</v>
      </c>
      <c r="D234" s="3">
        <v>556</v>
      </c>
      <c r="E234" s="2" t="s">
        <v>755</v>
      </c>
      <c r="F234" s="2" t="s">
        <v>23</v>
      </c>
      <c r="G234" s="3">
        <v>38</v>
      </c>
      <c r="H234" s="3">
        <v>8</v>
      </c>
      <c r="I234" s="4">
        <v>0</v>
      </c>
      <c r="J234" s="3">
        <v>2</v>
      </c>
      <c r="K234" s="3">
        <v>0</v>
      </c>
      <c r="L234" s="3">
        <v>0</v>
      </c>
      <c r="M234" s="5">
        <v>417.41</v>
      </c>
      <c r="N234" s="3">
        <v>1</v>
      </c>
    </row>
    <row r="235" spans="1:14" x14ac:dyDescent="0.25">
      <c r="A235" s="2">
        <v>781</v>
      </c>
      <c r="B235" s="3">
        <v>15737051</v>
      </c>
      <c r="C235" s="2" t="s">
        <v>630</v>
      </c>
      <c r="D235" s="3">
        <v>639</v>
      </c>
      <c r="E235" s="2" t="s">
        <v>15</v>
      </c>
      <c r="F235" s="2" t="s">
        <v>23</v>
      </c>
      <c r="G235" s="3">
        <v>27</v>
      </c>
      <c r="H235" s="3">
        <v>8</v>
      </c>
      <c r="I235" s="4">
        <v>0</v>
      </c>
      <c r="J235" s="3">
        <v>2</v>
      </c>
      <c r="K235" s="3">
        <v>1</v>
      </c>
      <c r="L235" s="3">
        <v>0</v>
      </c>
      <c r="M235" s="5">
        <v>192247.35</v>
      </c>
      <c r="N235" s="3">
        <v>0</v>
      </c>
    </row>
    <row r="236" spans="1:14" x14ac:dyDescent="0.25">
      <c r="A236" s="2">
        <v>210</v>
      </c>
      <c r="B236" s="3">
        <v>15612087</v>
      </c>
      <c r="C236" s="2" t="s">
        <v>212</v>
      </c>
      <c r="D236" s="3">
        <v>671</v>
      </c>
      <c r="E236" s="2" t="s">
        <v>754</v>
      </c>
      <c r="F236" s="2" t="s">
        <v>23</v>
      </c>
      <c r="G236" s="3">
        <v>45</v>
      </c>
      <c r="H236" s="3">
        <v>2</v>
      </c>
      <c r="I236" s="4">
        <v>106376.85</v>
      </c>
      <c r="J236" s="3">
        <v>1</v>
      </c>
      <c r="K236" s="3">
        <v>0</v>
      </c>
      <c r="L236" s="3">
        <v>1</v>
      </c>
      <c r="M236" s="5">
        <v>158264.62</v>
      </c>
      <c r="N236" s="3">
        <v>0</v>
      </c>
    </row>
    <row r="237" spans="1:14" x14ac:dyDescent="0.25">
      <c r="A237" s="2">
        <v>248</v>
      </c>
      <c r="B237" s="3">
        <v>15599792</v>
      </c>
      <c r="C237" s="2" t="s">
        <v>246</v>
      </c>
      <c r="D237" s="3">
        <v>545</v>
      </c>
      <c r="E237" s="2" t="s">
        <v>754</v>
      </c>
      <c r="F237" s="2" t="s">
        <v>16</v>
      </c>
      <c r="G237" s="3">
        <v>26</v>
      </c>
      <c r="H237" s="3">
        <v>1</v>
      </c>
      <c r="I237" s="4">
        <v>0</v>
      </c>
      <c r="J237" s="3">
        <v>2</v>
      </c>
      <c r="K237" s="3">
        <v>1</v>
      </c>
      <c r="L237" s="3">
        <v>1</v>
      </c>
      <c r="M237" s="5">
        <v>199638.56</v>
      </c>
      <c r="N237" s="3">
        <v>0</v>
      </c>
    </row>
    <row r="238" spans="1:14" x14ac:dyDescent="0.25">
      <c r="A238" s="2">
        <v>380</v>
      </c>
      <c r="B238" s="3">
        <v>15629677</v>
      </c>
      <c r="C238" s="2" t="s">
        <v>345</v>
      </c>
      <c r="D238" s="3">
        <v>687</v>
      </c>
      <c r="E238" s="2" t="s">
        <v>755</v>
      </c>
      <c r="F238" s="2" t="s">
        <v>16</v>
      </c>
      <c r="G238" s="3">
        <v>39</v>
      </c>
      <c r="H238" s="3">
        <v>2</v>
      </c>
      <c r="I238" s="4">
        <v>0</v>
      </c>
      <c r="J238" s="3">
        <v>3</v>
      </c>
      <c r="K238" s="3">
        <v>0</v>
      </c>
      <c r="L238" s="3">
        <v>0</v>
      </c>
      <c r="M238" s="5">
        <v>188150.6</v>
      </c>
      <c r="N238" s="3">
        <v>1</v>
      </c>
    </row>
    <row r="239" spans="1:14" x14ac:dyDescent="0.25">
      <c r="A239" s="2">
        <v>686</v>
      </c>
      <c r="B239" s="3">
        <v>15600337</v>
      </c>
      <c r="C239" s="2" t="s">
        <v>566</v>
      </c>
      <c r="D239" s="3">
        <v>661</v>
      </c>
      <c r="E239" s="2" t="s">
        <v>18</v>
      </c>
      <c r="F239" s="2" t="s">
        <v>756</v>
      </c>
      <c r="G239" s="3">
        <v>42</v>
      </c>
      <c r="H239" s="3">
        <v>2</v>
      </c>
      <c r="I239" s="4">
        <v>178820.91</v>
      </c>
      <c r="J239" s="3">
        <v>1</v>
      </c>
      <c r="K239" s="3">
        <v>0</v>
      </c>
      <c r="L239" s="3">
        <v>0</v>
      </c>
      <c r="M239" s="5">
        <v>29358.57</v>
      </c>
      <c r="N239" s="3">
        <v>1</v>
      </c>
    </row>
    <row r="240" spans="1:14" x14ac:dyDescent="0.25">
      <c r="A240" s="2">
        <v>581</v>
      </c>
      <c r="B240" s="3">
        <v>15692671</v>
      </c>
      <c r="C240" s="2" t="s">
        <v>488</v>
      </c>
      <c r="D240" s="3">
        <v>701</v>
      </c>
      <c r="E240" s="2" t="s">
        <v>18</v>
      </c>
      <c r="F240" s="2" t="s">
        <v>756</v>
      </c>
      <c r="G240" s="3">
        <v>36</v>
      </c>
      <c r="H240" s="3">
        <v>8</v>
      </c>
      <c r="I240" s="4">
        <v>0</v>
      </c>
      <c r="J240" s="3">
        <v>2</v>
      </c>
      <c r="K240" s="3">
        <v>1</v>
      </c>
      <c r="L240" s="3">
        <v>0</v>
      </c>
      <c r="M240" s="5">
        <v>169161.46</v>
      </c>
      <c r="N240" s="3">
        <v>0</v>
      </c>
    </row>
    <row r="241" spans="1:14" x14ac:dyDescent="0.25">
      <c r="A241" s="2">
        <v>643</v>
      </c>
      <c r="B241" s="3">
        <v>15809663</v>
      </c>
      <c r="C241" s="2" t="s">
        <v>532</v>
      </c>
      <c r="D241" s="3">
        <v>583</v>
      </c>
      <c r="E241" s="2" t="s">
        <v>754</v>
      </c>
      <c r="F241" s="2" t="s">
        <v>16</v>
      </c>
      <c r="G241" s="3">
        <v>27</v>
      </c>
      <c r="H241" s="3">
        <v>1</v>
      </c>
      <c r="I241" s="4">
        <v>125406.58</v>
      </c>
      <c r="J241" s="3">
        <v>1</v>
      </c>
      <c r="K241" s="3">
        <v>1</v>
      </c>
      <c r="L241" s="3">
        <v>1</v>
      </c>
      <c r="M241" s="5">
        <v>110784.42</v>
      </c>
      <c r="N241" s="3">
        <v>0</v>
      </c>
    </row>
    <row r="242" spans="1:14" x14ac:dyDescent="0.25">
      <c r="A242" s="2">
        <v>635</v>
      </c>
      <c r="B242" s="3">
        <v>15738181</v>
      </c>
      <c r="C242" s="2" t="s">
        <v>526</v>
      </c>
      <c r="D242" s="3">
        <v>850</v>
      </c>
      <c r="E242" s="2" t="s">
        <v>754</v>
      </c>
      <c r="F242" s="2" t="s">
        <v>23</v>
      </c>
      <c r="G242" s="3">
        <v>31</v>
      </c>
      <c r="H242" s="3">
        <v>6</v>
      </c>
      <c r="I242" s="4">
        <v>67996.23</v>
      </c>
      <c r="J242" s="3">
        <v>2</v>
      </c>
      <c r="K242" s="3">
        <v>0</v>
      </c>
      <c r="L242" s="3">
        <v>0</v>
      </c>
      <c r="M242" s="5">
        <v>50129.87</v>
      </c>
      <c r="N242" s="3">
        <v>1</v>
      </c>
    </row>
    <row r="243" spans="1:14" x14ac:dyDescent="0.25">
      <c r="A243" s="2">
        <v>310</v>
      </c>
      <c r="B243" s="3">
        <v>15746726</v>
      </c>
      <c r="C243" s="2" t="s">
        <v>296</v>
      </c>
      <c r="D243" s="3">
        <v>438</v>
      </c>
      <c r="E243" s="2" t="s">
        <v>26</v>
      </c>
      <c r="F243" s="2" t="s">
        <v>23</v>
      </c>
      <c r="G243" s="3">
        <v>31</v>
      </c>
      <c r="H243" s="3">
        <v>8</v>
      </c>
      <c r="I243" s="4">
        <v>78398.69</v>
      </c>
      <c r="J243" s="3">
        <v>1</v>
      </c>
      <c r="K243" s="3">
        <v>1</v>
      </c>
      <c r="L243" s="3">
        <v>0</v>
      </c>
      <c r="M243" s="5">
        <v>44937.01</v>
      </c>
      <c r="N243" s="3">
        <v>0</v>
      </c>
    </row>
    <row r="244" spans="1:14" x14ac:dyDescent="0.25">
      <c r="A244" s="2">
        <v>317</v>
      </c>
      <c r="B244" s="3">
        <v>15662736</v>
      </c>
      <c r="C244" s="2" t="s">
        <v>296</v>
      </c>
      <c r="D244" s="3">
        <v>559</v>
      </c>
      <c r="E244" s="2" t="s">
        <v>15</v>
      </c>
      <c r="F244" s="2" t="s">
        <v>23</v>
      </c>
      <c r="G244" s="3">
        <v>49</v>
      </c>
      <c r="H244" s="3">
        <v>2</v>
      </c>
      <c r="I244" s="4">
        <v>147069.78</v>
      </c>
      <c r="J244" s="3">
        <v>1</v>
      </c>
      <c r="K244" s="3">
        <v>1</v>
      </c>
      <c r="L244" s="3">
        <v>0</v>
      </c>
      <c r="M244" s="5">
        <v>120540.83</v>
      </c>
      <c r="N244" s="3">
        <v>1</v>
      </c>
    </row>
    <row r="245" spans="1:14" x14ac:dyDescent="0.25">
      <c r="A245" s="2">
        <v>276</v>
      </c>
      <c r="B245" s="3">
        <v>15758685</v>
      </c>
      <c r="C245" s="2" t="s">
        <v>270</v>
      </c>
      <c r="D245" s="3">
        <v>706</v>
      </c>
      <c r="E245" s="2" t="s">
        <v>755</v>
      </c>
      <c r="F245" s="2" t="s">
        <v>16</v>
      </c>
      <c r="G245" s="3">
        <v>37</v>
      </c>
      <c r="H245" s="3">
        <v>7</v>
      </c>
      <c r="I245" s="4">
        <v>0</v>
      </c>
      <c r="J245" s="3">
        <v>2</v>
      </c>
      <c r="K245" s="3">
        <v>1</v>
      </c>
      <c r="L245" s="3">
        <v>1</v>
      </c>
      <c r="M245" s="5">
        <v>110899.3</v>
      </c>
      <c r="N245" s="3">
        <v>0</v>
      </c>
    </row>
    <row r="246" spans="1:14" x14ac:dyDescent="0.25">
      <c r="A246" s="2">
        <v>271</v>
      </c>
      <c r="B246" s="3">
        <v>15787071</v>
      </c>
      <c r="C246" s="2" t="s">
        <v>265</v>
      </c>
      <c r="D246" s="3">
        <v>650</v>
      </c>
      <c r="E246" s="2" t="s">
        <v>755</v>
      </c>
      <c r="F246" s="2" t="s">
        <v>23</v>
      </c>
      <c r="G246" s="3">
        <v>41</v>
      </c>
      <c r="H246" s="3">
        <v>9</v>
      </c>
      <c r="I246" s="4">
        <v>0</v>
      </c>
      <c r="J246" s="3">
        <v>2</v>
      </c>
      <c r="K246" s="3">
        <v>0</v>
      </c>
      <c r="L246" s="3">
        <v>1</v>
      </c>
      <c r="M246" s="5">
        <v>191599.67</v>
      </c>
      <c r="N246" s="3">
        <v>0</v>
      </c>
    </row>
    <row r="247" spans="1:14" x14ac:dyDescent="0.25">
      <c r="A247" s="2">
        <v>236</v>
      </c>
      <c r="B247" s="3">
        <v>15772896</v>
      </c>
      <c r="C247" s="2" t="s">
        <v>235</v>
      </c>
      <c r="D247" s="3">
        <v>763</v>
      </c>
      <c r="E247" s="2" t="s">
        <v>758</v>
      </c>
      <c r="F247" s="2" t="s">
        <v>23</v>
      </c>
      <c r="G247" s="3">
        <v>42</v>
      </c>
      <c r="H247" s="3">
        <v>6</v>
      </c>
      <c r="I247" s="4">
        <v>100160.75</v>
      </c>
      <c r="J247" s="3">
        <v>1</v>
      </c>
      <c r="K247" s="3">
        <v>1</v>
      </c>
      <c r="L247" s="3">
        <v>0</v>
      </c>
      <c r="M247" s="5">
        <v>33462.94</v>
      </c>
      <c r="N247" s="3">
        <v>1</v>
      </c>
    </row>
    <row r="248" spans="1:14" x14ac:dyDescent="0.25">
      <c r="A248" s="2">
        <v>105</v>
      </c>
      <c r="B248" s="3">
        <v>15804919</v>
      </c>
      <c r="C248" s="2" t="s">
        <v>120</v>
      </c>
      <c r="D248" s="3">
        <v>670</v>
      </c>
      <c r="E248" s="2" t="s">
        <v>755</v>
      </c>
      <c r="F248" s="2" t="s">
        <v>16</v>
      </c>
      <c r="G248" s="3">
        <v>65</v>
      </c>
      <c r="H248" s="3">
        <v>1</v>
      </c>
      <c r="I248" s="4">
        <v>0</v>
      </c>
      <c r="J248" s="3">
        <v>1</v>
      </c>
      <c r="K248" s="3">
        <v>1</v>
      </c>
      <c r="L248" s="3">
        <v>1</v>
      </c>
      <c r="M248" s="5">
        <v>177655.67999999999</v>
      </c>
      <c r="N248" s="3">
        <v>1</v>
      </c>
    </row>
    <row r="249" spans="1:14" x14ac:dyDescent="0.25">
      <c r="A249" s="2">
        <v>118</v>
      </c>
      <c r="B249" s="3">
        <v>15698028</v>
      </c>
      <c r="C249" s="2" t="s">
        <v>132</v>
      </c>
      <c r="D249" s="3">
        <v>506</v>
      </c>
      <c r="E249" s="2" t="s">
        <v>754</v>
      </c>
      <c r="F249" s="2" t="s">
        <v>16</v>
      </c>
      <c r="G249" s="3">
        <v>41</v>
      </c>
      <c r="H249" s="3">
        <v>1</v>
      </c>
      <c r="I249" s="4">
        <v>0</v>
      </c>
      <c r="J249" s="3">
        <v>2</v>
      </c>
      <c r="K249" s="3">
        <v>1</v>
      </c>
      <c r="L249" s="3">
        <v>0</v>
      </c>
      <c r="M249" s="5">
        <v>31766.3</v>
      </c>
      <c r="N249" s="3">
        <v>0</v>
      </c>
    </row>
    <row r="250" spans="1:14" x14ac:dyDescent="0.25">
      <c r="A250" s="2">
        <v>610</v>
      </c>
      <c r="B250" s="3">
        <v>15586585</v>
      </c>
      <c r="C250" s="2" t="s">
        <v>132</v>
      </c>
      <c r="D250" s="3">
        <v>698</v>
      </c>
      <c r="E250" s="2" t="s">
        <v>26</v>
      </c>
      <c r="F250" s="2" t="s">
        <v>16</v>
      </c>
      <c r="G250" s="3">
        <v>51</v>
      </c>
      <c r="H250" s="3">
        <v>2</v>
      </c>
      <c r="I250" s="4">
        <v>111018.98</v>
      </c>
      <c r="J250" s="3">
        <v>1</v>
      </c>
      <c r="K250" s="3">
        <v>1</v>
      </c>
      <c r="L250" s="3">
        <v>0</v>
      </c>
      <c r="M250" s="5">
        <v>86410.28</v>
      </c>
      <c r="N250" s="3">
        <v>0</v>
      </c>
    </row>
    <row r="251" spans="1:14" x14ac:dyDescent="0.25">
      <c r="A251" s="2">
        <v>615</v>
      </c>
      <c r="B251" s="3">
        <v>15660271</v>
      </c>
      <c r="C251" s="2" t="s">
        <v>132</v>
      </c>
      <c r="D251" s="3">
        <v>688</v>
      </c>
      <c r="E251" s="2" t="s">
        <v>26</v>
      </c>
      <c r="F251" s="2" t="s">
        <v>23</v>
      </c>
      <c r="G251" s="3">
        <v>26</v>
      </c>
      <c r="H251" s="3">
        <v>8</v>
      </c>
      <c r="I251" s="4">
        <v>146133.39000000001</v>
      </c>
      <c r="J251" s="3">
        <v>1</v>
      </c>
      <c r="K251" s="3">
        <v>1</v>
      </c>
      <c r="L251" s="3">
        <v>1</v>
      </c>
      <c r="M251" s="5">
        <v>175296.76</v>
      </c>
      <c r="N251" s="3">
        <v>0</v>
      </c>
    </row>
    <row r="252" spans="1:14" x14ac:dyDescent="0.25">
      <c r="A252" s="2">
        <v>858</v>
      </c>
      <c r="B252" s="3">
        <v>15760550</v>
      </c>
      <c r="C252" s="2" t="s">
        <v>132</v>
      </c>
      <c r="D252" s="3">
        <v>741</v>
      </c>
      <c r="E252" s="2" t="s">
        <v>18</v>
      </c>
      <c r="F252" s="2" t="s">
        <v>23</v>
      </c>
      <c r="G252" s="3">
        <v>39</v>
      </c>
      <c r="H252" s="3">
        <v>7</v>
      </c>
      <c r="I252" s="4">
        <v>143637.57999999999</v>
      </c>
      <c r="J252" s="3">
        <v>2</v>
      </c>
      <c r="K252" s="3">
        <v>0</v>
      </c>
      <c r="L252" s="3">
        <v>1</v>
      </c>
      <c r="M252" s="5">
        <v>174227.66</v>
      </c>
      <c r="N252" s="3">
        <v>0</v>
      </c>
    </row>
    <row r="253" spans="1:14" ht="30" x14ac:dyDescent="0.25">
      <c r="A253" s="2">
        <v>791</v>
      </c>
      <c r="B253" s="3">
        <v>15763431</v>
      </c>
      <c r="C253" s="2" t="s">
        <v>638</v>
      </c>
      <c r="D253" s="3">
        <v>698</v>
      </c>
      <c r="E253" s="2" t="s">
        <v>15</v>
      </c>
      <c r="F253" s="2" t="s">
        <v>23</v>
      </c>
      <c r="G253" s="3">
        <v>36</v>
      </c>
      <c r="H253" s="3">
        <v>2</v>
      </c>
      <c r="I253" s="4">
        <v>82275.350000000006</v>
      </c>
      <c r="J253" s="3">
        <v>2</v>
      </c>
      <c r="K253" s="3">
        <v>1</v>
      </c>
      <c r="L253" s="3">
        <v>1</v>
      </c>
      <c r="M253" s="5">
        <v>93249.26</v>
      </c>
      <c r="N253" s="3">
        <v>0</v>
      </c>
    </row>
    <row r="254" spans="1:14" x14ac:dyDescent="0.25">
      <c r="A254" s="2">
        <v>697</v>
      </c>
      <c r="B254" s="3">
        <v>15727299</v>
      </c>
      <c r="C254" s="2" t="s">
        <v>577</v>
      </c>
      <c r="D254" s="3">
        <v>445</v>
      </c>
      <c r="E254" s="2" t="s">
        <v>18</v>
      </c>
      <c r="F254" s="2" t="s">
        <v>756</v>
      </c>
      <c r="G254" s="3">
        <v>62</v>
      </c>
      <c r="H254" s="3">
        <v>1</v>
      </c>
      <c r="I254" s="4">
        <v>64119.38</v>
      </c>
      <c r="J254" s="3">
        <v>1</v>
      </c>
      <c r="K254" s="3">
        <v>1</v>
      </c>
      <c r="L254" s="3">
        <v>1</v>
      </c>
      <c r="M254" s="5">
        <v>76569.64</v>
      </c>
      <c r="N254" s="3">
        <v>1</v>
      </c>
    </row>
    <row r="255" spans="1:14" x14ac:dyDescent="0.25">
      <c r="A255" s="2">
        <v>301</v>
      </c>
      <c r="B255" s="3">
        <v>15803976</v>
      </c>
      <c r="C255" s="2" t="s">
        <v>288</v>
      </c>
      <c r="D255" s="3">
        <v>694</v>
      </c>
      <c r="E255" s="2" t="s">
        <v>15</v>
      </c>
      <c r="F255" s="2" t="s">
        <v>16</v>
      </c>
      <c r="G255" s="3">
        <v>31</v>
      </c>
      <c r="H255" s="3">
        <v>10</v>
      </c>
      <c r="I255" s="4">
        <v>0</v>
      </c>
      <c r="J255" s="3">
        <v>2</v>
      </c>
      <c r="K255" s="3">
        <v>1</v>
      </c>
      <c r="L255" s="3">
        <v>0</v>
      </c>
      <c r="M255" s="5">
        <v>160990.26999999999</v>
      </c>
      <c r="N255" s="3">
        <v>0</v>
      </c>
    </row>
    <row r="256" spans="1:14" x14ac:dyDescent="0.25">
      <c r="A256" s="2">
        <v>646</v>
      </c>
      <c r="B256" s="3">
        <v>15569807</v>
      </c>
      <c r="C256" s="2" t="s">
        <v>535</v>
      </c>
      <c r="D256" s="3">
        <v>673</v>
      </c>
      <c r="E256" s="2" t="s">
        <v>754</v>
      </c>
      <c r="F256" s="2" t="s">
        <v>16</v>
      </c>
      <c r="G256" s="3">
        <v>34</v>
      </c>
      <c r="H256" s="3">
        <v>8</v>
      </c>
      <c r="I256" s="4">
        <v>42157.08</v>
      </c>
      <c r="J256" s="3">
        <v>1</v>
      </c>
      <c r="K256" s="3">
        <v>1</v>
      </c>
      <c r="L256" s="3">
        <v>0</v>
      </c>
      <c r="M256" s="5">
        <v>20598.59</v>
      </c>
      <c r="N256" s="3">
        <v>1</v>
      </c>
    </row>
    <row r="257" spans="1:14" x14ac:dyDescent="0.25">
      <c r="A257" s="2">
        <v>948</v>
      </c>
      <c r="B257" s="3">
        <v>15741336</v>
      </c>
      <c r="C257" s="2" t="s">
        <v>535</v>
      </c>
      <c r="D257" s="3">
        <v>715</v>
      </c>
      <c r="E257" s="2" t="s">
        <v>15</v>
      </c>
      <c r="F257" s="2" t="s">
        <v>16</v>
      </c>
      <c r="G257" s="3">
        <v>38</v>
      </c>
      <c r="H257" s="3">
        <v>5</v>
      </c>
      <c r="I257" s="4">
        <v>118590.41</v>
      </c>
      <c r="J257" s="3">
        <v>1</v>
      </c>
      <c r="K257" s="3">
        <v>1</v>
      </c>
      <c r="L257" s="3">
        <v>1</v>
      </c>
      <c r="M257" s="5">
        <v>5684.17</v>
      </c>
      <c r="N257" s="3">
        <v>1</v>
      </c>
    </row>
    <row r="258" spans="1:14" x14ac:dyDescent="0.25">
      <c r="A258" s="2">
        <v>475</v>
      </c>
      <c r="B258" s="3">
        <v>15603156</v>
      </c>
      <c r="C258" s="2" t="s">
        <v>418</v>
      </c>
      <c r="D258" s="3">
        <v>571</v>
      </c>
      <c r="E258" s="2" t="s">
        <v>754</v>
      </c>
      <c r="F258" s="2" t="s">
        <v>16</v>
      </c>
      <c r="G258" s="3">
        <v>33</v>
      </c>
      <c r="H258" s="3">
        <v>1</v>
      </c>
      <c r="I258" s="4">
        <v>0</v>
      </c>
      <c r="J258" s="3">
        <v>2</v>
      </c>
      <c r="K258" s="3">
        <v>1</v>
      </c>
      <c r="L258" s="3">
        <v>0</v>
      </c>
      <c r="M258" s="5">
        <v>102750.7</v>
      </c>
      <c r="N258" s="3">
        <v>0</v>
      </c>
    </row>
    <row r="259" spans="1:14" x14ac:dyDescent="0.25">
      <c r="A259" s="2">
        <v>700</v>
      </c>
      <c r="B259" s="3">
        <v>15736534</v>
      </c>
      <c r="C259" s="2" t="s">
        <v>580</v>
      </c>
      <c r="D259" s="3">
        <v>742</v>
      </c>
      <c r="E259" s="2" t="s">
        <v>26</v>
      </c>
      <c r="F259" s="2" t="s">
        <v>23</v>
      </c>
      <c r="G259" s="3">
        <v>33</v>
      </c>
      <c r="H259" s="3">
        <v>0</v>
      </c>
      <c r="I259" s="4">
        <v>181656.51</v>
      </c>
      <c r="J259" s="3">
        <v>1</v>
      </c>
      <c r="K259" s="3">
        <v>1</v>
      </c>
      <c r="L259" s="3">
        <v>1</v>
      </c>
      <c r="M259" s="5">
        <v>107667.91</v>
      </c>
      <c r="N259" s="3">
        <v>0</v>
      </c>
    </row>
    <row r="260" spans="1:14" x14ac:dyDescent="0.25">
      <c r="A260" s="2">
        <v>457</v>
      </c>
      <c r="B260" s="3">
        <v>15747960</v>
      </c>
      <c r="C260" s="2" t="s">
        <v>407</v>
      </c>
      <c r="D260" s="3">
        <v>733</v>
      </c>
      <c r="E260" s="2" t="s">
        <v>15</v>
      </c>
      <c r="F260" s="2" t="s">
        <v>23</v>
      </c>
      <c r="G260" s="3">
        <v>33</v>
      </c>
      <c r="H260" s="3">
        <v>3</v>
      </c>
      <c r="I260" s="4">
        <v>0</v>
      </c>
      <c r="J260" s="3">
        <v>1</v>
      </c>
      <c r="K260" s="3">
        <v>1</v>
      </c>
      <c r="L260" s="3">
        <v>1</v>
      </c>
      <c r="M260" s="5">
        <v>7666.73</v>
      </c>
      <c r="N260" s="3">
        <v>0</v>
      </c>
    </row>
    <row r="261" spans="1:14" x14ac:dyDescent="0.25">
      <c r="A261" s="2">
        <v>58</v>
      </c>
      <c r="B261" s="3">
        <v>15647091</v>
      </c>
      <c r="C261" s="2" t="s">
        <v>76</v>
      </c>
      <c r="D261" s="3">
        <v>725</v>
      </c>
      <c r="E261" s="2" t="s">
        <v>758</v>
      </c>
      <c r="F261" s="2" t="s">
        <v>23</v>
      </c>
      <c r="G261" s="3">
        <v>19</v>
      </c>
      <c r="H261" s="3">
        <v>0</v>
      </c>
      <c r="I261" s="4">
        <v>75888.2</v>
      </c>
      <c r="J261" s="3">
        <v>1</v>
      </c>
      <c r="K261" s="3">
        <v>0</v>
      </c>
      <c r="L261" s="3">
        <v>0</v>
      </c>
      <c r="M261" s="5">
        <v>45613.75</v>
      </c>
      <c r="N261" s="3">
        <v>0</v>
      </c>
    </row>
    <row r="262" spans="1:14" x14ac:dyDescent="0.25">
      <c r="A262" s="2">
        <v>466</v>
      </c>
      <c r="B262" s="3">
        <v>15726032</v>
      </c>
      <c r="C262" s="2" t="s">
        <v>413</v>
      </c>
      <c r="D262" s="3">
        <v>608</v>
      </c>
      <c r="E262" s="2" t="s">
        <v>15</v>
      </c>
      <c r="F262" s="2" t="s">
        <v>23</v>
      </c>
      <c r="G262" s="3">
        <v>33</v>
      </c>
      <c r="H262" s="3">
        <v>9</v>
      </c>
      <c r="I262" s="4">
        <v>89968.69</v>
      </c>
      <c r="J262" s="3">
        <v>1</v>
      </c>
      <c r="K262" s="3">
        <v>1</v>
      </c>
      <c r="L262" s="3">
        <v>0</v>
      </c>
      <c r="M262" s="5">
        <v>68777.259999999995</v>
      </c>
      <c r="N262" s="3">
        <v>0</v>
      </c>
    </row>
    <row r="263" spans="1:14" x14ac:dyDescent="0.25">
      <c r="A263" s="2">
        <v>111</v>
      </c>
      <c r="B263" s="3">
        <v>15803526</v>
      </c>
      <c r="C263" s="2" t="s">
        <v>126</v>
      </c>
      <c r="D263" s="3">
        <v>685</v>
      </c>
      <c r="E263" s="2" t="s">
        <v>26</v>
      </c>
      <c r="F263" s="2" t="s">
        <v>23</v>
      </c>
      <c r="G263" s="3">
        <v>30</v>
      </c>
      <c r="H263" s="3">
        <v>3</v>
      </c>
      <c r="I263" s="4">
        <v>90536.81</v>
      </c>
      <c r="J263" s="3">
        <v>1</v>
      </c>
      <c r="K263" s="3">
        <v>0</v>
      </c>
      <c r="L263" s="3">
        <v>1</v>
      </c>
      <c r="M263" s="5">
        <v>63082.879999999997</v>
      </c>
      <c r="N263" s="3">
        <v>0</v>
      </c>
    </row>
    <row r="264" spans="1:14" x14ac:dyDescent="0.25">
      <c r="A264" s="2">
        <v>841</v>
      </c>
      <c r="B264" s="3">
        <v>15707567</v>
      </c>
      <c r="C264" s="2" t="s">
        <v>667</v>
      </c>
      <c r="D264" s="3">
        <v>732</v>
      </c>
      <c r="E264" s="2" t="s">
        <v>26</v>
      </c>
      <c r="F264" s="2" t="s">
        <v>23</v>
      </c>
      <c r="G264" s="3">
        <v>50</v>
      </c>
      <c r="H264" s="3">
        <v>6</v>
      </c>
      <c r="I264" s="4">
        <v>145338.76</v>
      </c>
      <c r="J264" s="3">
        <v>1</v>
      </c>
      <c r="K264" s="3">
        <v>0</v>
      </c>
      <c r="L264" s="3">
        <v>0</v>
      </c>
      <c r="M264" s="5">
        <v>91936.1</v>
      </c>
      <c r="N264" s="3">
        <v>1</v>
      </c>
    </row>
    <row r="265" spans="1:14" x14ac:dyDescent="0.25">
      <c r="A265" s="2">
        <v>425</v>
      </c>
      <c r="B265" s="3">
        <v>15566111</v>
      </c>
      <c r="C265" s="2" t="s">
        <v>380</v>
      </c>
      <c r="D265" s="3">
        <v>596</v>
      </c>
      <c r="E265" s="2" t="s">
        <v>15</v>
      </c>
      <c r="F265" s="2" t="s">
        <v>23</v>
      </c>
      <c r="G265" s="3">
        <v>39</v>
      </c>
      <c r="H265" s="3">
        <v>9</v>
      </c>
      <c r="I265" s="4">
        <v>0</v>
      </c>
      <c r="J265" s="3">
        <v>1</v>
      </c>
      <c r="K265" s="3">
        <v>1</v>
      </c>
      <c r="L265" s="3">
        <v>0</v>
      </c>
      <c r="M265" s="5">
        <v>48963.59</v>
      </c>
      <c r="N265" s="3">
        <v>0</v>
      </c>
    </row>
    <row r="266" spans="1:14" x14ac:dyDescent="0.25">
      <c r="A266" s="2">
        <v>464</v>
      </c>
      <c r="B266" s="3">
        <v>15773792</v>
      </c>
      <c r="C266" s="2" t="s">
        <v>412</v>
      </c>
      <c r="D266" s="3">
        <v>662</v>
      </c>
      <c r="E266" s="2" t="s">
        <v>15</v>
      </c>
      <c r="F266" s="2" t="s">
        <v>16</v>
      </c>
      <c r="G266" s="3">
        <v>32</v>
      </c>
      <c r="H266" s="3">
        <v>4</v>
      </c>
      <c r="I266" s="4">
        <v>133950.37</v>
      </c>
      <c r="J266" s="3">
        <v>1</v>
      </c>
      <c r="K266" s="3">
        <v>1</v>
      </c>
      <c r="L266" s="3">
        <v>1</v>
      </c>
      <c r="M266" s="5">
        <v>48725.68</v>
      </c>
      <c r="N266" s="3">
        <v>1</v>
      </c>
    </row>
    <row r="267" spans="1:14" x14ac:dyDescent="0.25">
      <c r="A267" s="2">
        <v>565</v>
      </c>
      <c r="B267" s="3">
        <v>15788126</v>
      </c>
      <c r="C267" s="2" t="s">
        <v>412</v>
      </c>
      <c r="D267" s="3">
        <v>689</v>
      </c>
      <c r="E267" s="2" t="s">
        <v>18</v>
      </c>
      <c r="F267" s="2" t="s">
        <v>16</v>
      </c>
      <c r="G267" s="3">
        <v>38</v>
      </c>
      <c r="H267" s="3">
        <v>6</v>
      </c>
      <c r="I267" s="4">
        <v>121021.05</v>
      </c>
      <c r="J267" s="3">
        <v>1</v>
      </c>
      <c r="K267" s="3">
        <v>1</v>
      </c>
      <c r="L267" s="3">
        <v>1</v>
      </c>
      <c r="M267" s="5">
        <v>12182.15</v>
      </c>
      <c r="N267" s="3">
        <v>0</v>
      </c>
    </row>
    <row r="268" spans="1:14" x14ac:dyDescent="0.25">
      <c r="A268" s="2">
        <v>871</v>
      </c>
      <c r="B268" s="3">
        <v>15799422</v>
      </c>
      <c r="C268" s="2" t="s">
        <v>412</v>
      </c>
      <c r="D268" s="3">
        <v>535</v>
      </c>
      <c r="E268" s="2" t="s">
        <v>15</v>
      </c>
      <c r="F268" s="2" t="s">
        <v>16</v>
      </c>
      <c r="G268" s="3">
        <v>40</v>
      </c>
      <c r="H268" s="3">
        <v>8</v>
      </c>
      <c r="I268" s="4">
        <v>0</v>
      </c>
      <c r="J268" s="3">
        <v>1</v>
      </c>
      <c r="K268" s="3">
        <v>1</v>
      </c>
      <c r="L268" s="3">
        <v>1</v>
      </c>
      <c r="M268" s="5">
        <v>27689.77</v>
      </c>
      <c r="N268" s="3">
        <v>0</v>
      </c>
    </row>
    <row r="269" spans="1:14" x14ac:dyDescent="0.25">
      <c r="A269" s="2">
        <v>600</v>
      </c>
      <c r="B269" s="3">
        <v>15714939</v>
      </c>
      <c r="C269" s="2" t="s">
        <v>503</v>
      </c>
      <c r="D269" s="3">
        <v>484</v>
      </c>
      <c r="E269" s="2" t="s">
        <v>26</v>
      </c>
      <c r="F269" s="2" t="s">
        <v>16</v>
      </c>
      <c r="G269" s="3">
        <v>34</v>
      </c>
      <c r="H269" s="3">
        <v>4</v>
      </c>
      <c r="I269" s="4">
        <v>148249.54</v>
      </c>
      <c r="J269" s="3">
        <v>1</v>
      </c>
      <c r="K269" s="3">
        <v>0</v>
      </c>
      <c r="L269" s="3">
        <v>1</v>
      </c>
      <c r="M269" s="5">
        <v>33738.269999999997</v>
      </c>
      <c r="N269" s="3">
        <v>0</v>
      </c>
    </row>
    <row r="270" spans="1:14" x14ac:dyDescent="0.25">
      <c r="A270" s="2">
        <v>899</v>
      </c>
      <c r="B270" s="3">
        <v>15654700</v>
      </c>
      <c r="C270" s="2" t="s">
        <v>503</v>
      </c>
      <c r="D270" s="3">
        <v>523</v>
      </c>
      <c r="E270" s="2" t="s">
        <v>15</v>
      </c>
      <c r="F270" s="2" t="s">
        <v>16</v>
      </c>
      <c r="G270" s="3">
        <v>40</v>
      </c>
      <c r="H270" s="3">
        <v>2</v>
      </c>
      <c r="I270" s="4">
        <v>102967.41</v>
      </c>
      <c r="J270" s="3">
        <v>1</v>
      </c>
      <c r="K270" s="3">
        <v>1</v>
      </c>
      <c r="L270" s="3">
        <v>0</v>
      </c>
      <c r="M270" s="5">
        <v>128702.1</v>
      </c>
      <c r="N270" s="3">
        <v>1</v>
      </c>
    </row>
    <row r="271" spans="1:14" x14ac:dyDescent="0.25">
      <c r="A271" s="2">
        <v>100</v>
      </c>
      <c r="B271" s="3">
        <v>15633059</v>
      </c>
      <c r="C271" s="2" t="s">
        <v>116</v>
      </c>
      <c r="D271" s="3">
        <v>413</v>
      </c>
      <c r="E271" s="2" t="s">
        <v>754</v>
      </c>
      <c r="F271" s="2" t="s">
        <v>23</v>
      </c>
      <c r="G271" s="3">
        <v>34</v>
      </c>
      <c r="H271" s="3">
        <v>9</v>
      </c>
      <c r="I271" s="4">
        <v>0</v>
      </c>
      <c r="J271" s="3">
        <v>2</v>
      </c>
      <c r="K271" s="3">
        <v>0</v>
      </c>
      <c r="L271" s="3">
        <v>0</v>
      </c>
      <c r="M271" s="5">
        <v>6534.18</v>
      </c>
      <c r="N271" s="3">
        <v>0</v>
      </c>
    </row>
    <row r="272" spans="1:14" x14ac:dyDescent="0.25">
      <c r="A272" s="2">
        <v>115</v>
      </c>
      <c r="B272" s="3">
        <v>15609618</v>
      </c>
      <c r="C272" s="2" t="s">
        <v>116</v>
      </c>
      <c r="D272" s="3">
        <v>721</v>
      </c>
      <c r="E272" s="2" t="s">
        <v>26</v>
      </c>
      <c r="F272" s="2" t="s">
        <v>23</v>
      </c>
      <c r="G272" s="3">
        <v>28</v>
      </c>
      <c r="H272" s="3">
        <v>9</v>
      </c>
      <c r="I272" s="4">
        <v>154475.54</v>
      </c>
      <c r="J272" s="3">
        <v>2</v>
      </c>
      <c r="K272" s="3">
        <v>0</v>
      </c>
      <c r="L272" s="3">
        <v>1</v>
      </c>
      <c r="M272" s="5">
        <v>101300.94</v>
      </c>
      <c r="N272" s="3">
        <v>1</v>
      </c>
    </row>
    <row r="273" spans="1:14" x14ac:dyDescent="0.25">
      <c r="A273" s="2">
        <v>474</v>
      </c>
      <c r="B273" s="3">
        <v>15681705</v>
      </c>
      <c r="C273" s="2" t="s">
        <v>116</v>
      </c>
      <c r="D273" s="3">
        <v>785</v>
      </c>
      <c r="E273" s="2" t="s">
        <v>754</v>
      </c>
      <c r="F273" s="2" t="s">
        <v>23</v>
      </c>
      <c r="G273" s="3">
        <v>28</v>
      </c>
      <c r="H273" s="3">
        <v>8</v>
      </c>
      <c r="I273" s="4">
        <v>0</v>
      </c>
      <c r="J273" s="3">
        <v>2</v>
      </c>
      <c r="K273" s="3">
        <v>1</v>
      </c>
      <c r="L273" s="3">
        <v>0</v>
      </c>
      <c r="M273" s="5">
        <v>77231.27</v>
      </c>
      <c r="N273" s="3">
        <v>0</v>
      </c>
    </row>
    <row r="274" spans="1:14" x14ac:dyDescent="0.25">
      <c r="A274" s="2">
        <v>843</v>
      </c>
      <c r="B274" s="3">
        <v>15599433</v>
      </c>
      <c r="C274" s="2" t="s">
        <v>116</v>
      </c>
      <c r="D274" s="3">
        <v>660</v>
      </c>
      <c r="E274" s="2" t="s">
        <v>26</v>
      </c>
      <c r="F274" s="2" t="s">
        <v>23</v>
      </c>
      <c r="G274" s="3">
        <v>35</v>
      </c>
      <c r="H274" s="3">
        <v>8</v>
      </c>
      <c r="I274" s="4">
        <v>58641.43</v>
      </c>
      <c r="J274" s="3">
        <v>1</v>
      </c>
      <c r="K274" s="3">
        <v>0</v>
      </c>
      <c r="L274" s="3">
        <v>1</v>
      </c>
      <c r="M274" s="5">
        <v>198674.08</v>
      </c>
      <c r="N274" s="3">
        <v>0</v>
      </c>
    </row>
    <row r="275" spans="1:14" x14ac:dyDescent="0.25">
      <c r="A275" s="2">
        <v>381</v>
      </c>
      <c r="B275" s="3">
        <v>15713578</v>
      </c>
      <c r="C275" s="2" t="s">
        <v>346</v>
      </c>
      <c r="D275" s="3">
        <v>483</v>
      </c>
      <c r="E275" s="2" t="s">
        <v>15</v>
      </c>
      <c r="F275" s="2" t="s">
        <v>16</v>
      </c>
      <c r="G275" s="3">
        <v>50</v>
      </c>
      <c r="H275" s="3">
        <v>9</v>
      </c>
      <c r="I275" s="4">
        <v>0</v>
      </c>
      <c r="J275" s="3">
        <v>2</v>
      </c>
      <c r="K275" s="3">
        <v>1</v>
      </c>
      <c r="L275" s="3">
        <v>1</v>
      </c>
      <c r="M275" s="5">
        <v>111020.24</v>
      </c>
      <c r="N275" s="3">
        <v>0</v>
      </c>
    </row>
    <row r="276" spans="1:14" x14ac:dyDescent="0.25">
      <c r="A276" s="2">
        <v>333</v>
      </c>
      <c r="B276" s="3">
        <v>15702669</v>
      </c>
      <c r="C276" s="2" t="s">
        <v>314</v>
      </c>
      <c r="D276" s="3">
        <v>663</v>
      </c>
      <c r="E276" s="2" t="s">
        <v>26</v>
      </c>
      <c r="F276" s="2" t="s">
        <v>23</v>
      </c>
      <c r="G276" s="3">
        <v>44</v>
      </c>
      <c r="H276" s="3">
        <v>2</v>
      </c>
      <c r="I276" s="4">
        <v>117028.6</v>
      </c>
      <c r="J276" s="3">
        <v>2</v>
      </c>
      <c r="K276" s="3">
        <v>0</v>
      </c>
      <c r="L276" s="3">
        <v>1</v>
      </c>
      <c r="M276" s="5">
        <v>144680.18</v>
      </c>
      <c r="N276" s="3">
        <v>0</v>
      </c>
    </row>
    <row r="277" spans="1:14" x14ac:dyDescent="0.25">
      <c r="A277" s="2">
        <v>642</v>
      </c>
      <c r="B277" s="3">
        <v>15580684</v>
      </c>
      <c r="C277" s="2" t="s">
        <v>531</v>
      </c>
      <c r="D277" s="3">
        <v>706</v>
      </c>
      <c r="E277" s="2" t="s">
        <v>754</v>
      </c>
      <c r="F277" s="2" t="s">
        <v>16</v>
      </c>
      <c r="G277" s="3">
        <v>29</v>
      </c>
      <c r="H277" s="3">
        <v>5</v>
      </c>
      <c r="I277" s="4">
        <v>112564.62</v>
      </c>
      <c r="J277" s="3">
        <v>1</v>
      </c>
      <c r="K277" s="3">
        <v>1</v>
      </c>
      <c r="L277" s="3">
        <v>0</v>
      </c>
      <c r="M277" s="5">
        <v>42334.38</v>
      </c>
      <c r="N277" s="3">
        <v>0</v>
      </c>
    </row>
    <row r="278" spans="1:14" x14ac:dyDescent="0.25">
      <c r="A278" s="2">
        <v>404</v>
      </c>
      <c r="B278" s="3">
        <v>15732674</v>
      </c>
      <c r="C278" s="2" t="s">
        <v>366</v>
      </c>
      <c r="D278" s="3">
        <v>443</v>
      </c>
      <c r="E278" s="2" t="s">
        <v>755</v>
      </c>
      <c r="F278" s="2" t="s">
        <v>23</v>
      </c>
      <c r="G278" s="3">
        <v>36</v>
      </c>
      <c r="H278" s="3">
        <v>6</v>
      </c>
      <c r="I278" s="4">
        <v>70438.009999999995</v>
      </c>
      <c r="J278" s="3">
        <v>2</v>
      </c>
      <c r="K278" s="3">
        <v>0</v>
      </c>
      <c r="L278" s="3">
        <v>1</v>
      </c>
      <c r="M278" s="5">
        <v>56937.43</v>
      </c>
      <c r="N278" s="3">
        <v>0</v>
      </c>
    </row>
    <row r="279" spans="1:14" x14ac:dyDescent="0.25">
      <c r="A279" s="2">
        <v>690</v>
      </c>
      <c r="B279" s="3">
        <v>15720649</v>
      </c>
      <c r="C279" s="2" t="s">
        <v>570</v>
      </c>
      <c r="D279" s="3">
        <v>641</v>
      </c>
      <c r="E279" s="2" t="s">
        <v>754</v>
      </c>
      <c r="F279" s="2" t="s">
        <v>16</v>
      </c>
      <c r="G279" s="3">
        <v>36</v>
      </c>
      <c r="H279" s="3">
        <v>5</v>
      </c>
      <c r="I279" s="4">
        <v>66392.639999999999</v>
      </c>
      <c r="J279" s="3">
        <v>1</v>
      </c>
      <c r="K279" s="3">
        <v>1</v>
      </c>
      <c r="L279" s="3">
        <v>0</v>
      </c>
      <c r="M279" s="5">
        <v>31106.67</v>
      </c>
      <c r="N279" s="3">
        <v>0</v>
      </c>
    </row>
    <row r="280" spans="1:14" x14ac:dyDescent="0.25">
      <c r="A280" s="2">
        <v>130</v>
      </c>
      <c r="B280" s="3">
        <v>15591607</v>
      </c>
      <c r="C280" s="2" t="s">
        <v>142</v>
      </c>
      <c r="D280" s="3">
        <v>770</v>
      </c>
      <c r="E280" s="2" t="s">
        <v>754</v>
      </c>
      <c r="F280" s="2" t="s">
        <v>23</v>
      </c>
      <c r="G280" s="3">
        <v>24</v>
      </c>
      <c r="H280" s="3">
        <v>9</v>
      </c>
      <c r="I280" s="4">
        <v>101827.07</v>
      </c>
      <c r="J280" s="3">
        <v>1</v>
      </c>
      <c r="K280" s="3">
        <v>1</v>
      </c>
      <c r="L280" s="3">
        <v>0</v>
      </c>
      <c r="M280" s="5">
        <v>167256.35</v>
      </c>
      <c r="N280" s="3">
        <v>0</v>
      </c>
    </row>
    <row r="281" spans="1:14" x14ac:dyDescent="0.25">
      <c r="A281" s="2">
        <v>539</v>
      </c>
      <c r="B281" s="3">
        <v>15794142</v>
      </c>
      <c r="C281" s="2" t="s">
        <v>461</v>
      </c>
      <c r="D281" s="3">
        <v>564</v>
      </c>
      <c r="E281" s="2" t="s">
        <v>26</v>
      </c>
      <c r="F281" s="2" t="s">
        <v>16</v>
      </c>
      <c r="G281" s="3">
        <v>62</v>
      </c>
      <c r="H281" s="3">
        <v>5</v>
      </c>
      <c r="I281" s="4">
        <v>114931.35</v>
      </c>
      <c r="J281" s="3">
        <v>3</v>
      </c>
      <c r="K281" s="3">
        <v>0</v>
      </c>
      <c r="L281" s="3">
        <v>1</v>
      </c>
      <c r="M281" s="5">
        <v>18260.98</v>
      </c>
      <c r="N281" s="3">
        <v>1</v>
      </c>
    </row>
    <row r="282" spans="1:14" x14ac:dyDescent="0.25">
      <c r="A282" s="2">
        <v>269</v>
      </c>
      <c r="B282" s="3">
        <v>15717398</v>
      </c>
      <c r="C282" s="2" t="s">
        <v>264</v>
      </c>
      <c r="D282" s="3">
        <v>549</v>
      </c>
      <c r="E282" s="2" t="s">
        <v>755</v>
      </c>
      <c r="F282" s="2" t="s">
        <v>16</v>
      </c>
      <c r="G282" s="3">
        <v>39</v>
      </c>
      <c r="H282" s="3">
        <v>7</v>
      </c>
      <c r="I282" s="4">
        <v>0</v>
      </c>
      <c r="J282" s="3">
        <v>1</v>
      </c>
      <c r="K282" s="3">
        <v>0</v>
      </c>
      <c r="L282" s="3">
        <v>0</v>
      </c>
      <c r="M282" s="5">
        <v>81259.25</v>
      </c>
      <c r="N282" s="3">
        <v>1</v>
      </c>
    </row>
    <row r="283" spans="1:14" x14ac:dyDescent="0.25">
      <c r="A283" s="2">
        <v>439</v>
      </c>
      <c r="B283" s="3">
        <v>15783501</v>
      </c>
      <c r="C283" s="2" t="s">
        <v>391</v>
      </c>
      <c r="D283" s="3">
        <v>800</v>
      </c>
      <c r="E283" s="2" t="s">
        <v>15</v>
      </c>
      <c r="F283" s="2" t="s">
        <v>16</v>
      </c>
      <c r="G283" s="3">
        <v>38</v>
      </c>
      <c r="H283" s="3">
        <v>2</v>
      </c>
      <c r="I283" s="4">
        <v>168190.33</v>
      </c>
      <c r="J283" s="3">
        <v>2</v>
      </c>
      <c r="K283" s="3">
        <v>1</v>
      </c>
      <c r="L283" s="3">
        <v>0</v>
      </c>
      <c r="M283" s="5">
        <v>68052.08</v>
      </c>
      <c r="N283" s="3">
        <v>0</v>
      </c>
    </row>
    <row r="284" spans="1:14" x14ac:dyDescent="0.25">
      <c r="A284" s="2">
        <v>234</v>
      </c>
      <c r="B284" s="3">
        <v>15723886</v>
      </c>
      <c r="C284" s="2" t="s">
        <v>233</v>
      </c>
      <c r="D284" s="3">
        <v>767</v>
      </c>
      <c r="E284" s="2" t="s">
        <v>758</v>
      </c>
      <c r="F284" s="2" t="s">
        <v>23</v>
      </c>
      <c r="G284" s="3">
        <v>20</v>
      </c>
      <c r="H284" s="3">
        <v>3</v>
      </c>
      <c r="I284" s="4">
        <v>119714.25</v>
      </c>
      <c r="J284" s="3">
        <v>2</v>
      </c>
      <c r="K284" s="3">
        <v>0</v>
      </c>
      <c r="L284" s="3">
        <v>1</v>
      </c>
      <c r="M284" s="5">
        <v>150135.38</v>
      </c>
      <c r="N284" s="3">
        <v>0</v>
      </c>
    </row>
    <row r="285" spans="1:14" x14ac:dyDescent="0.25">
      <c r="A285" s="2">
        <v>96</v>
      </c>
      <c r="B285" s="3">
        <v>15699461</v>
      </c>
      <c r="C285" s="2" t="s">
        <v>112</v>
      </c>
      <c r="D285" s="3">
        <v>515</v>
      </c>
      <c r="E285" s="2" t="s">
        <v>755</v>
      </c>
      <c r="F285" s="2" t="s">
        <v>23</v>
      </c>
      <c r="G285" s="3">
        <v>35</v>
      </c>
      <c r="H285" s="3">
        <v>10</v>
      </c>
      <c r="I285" s="4">
        <v>176273.95</v>
      </c>
      <c r="J285" s="3">
        <v>1</v>
      </c>
      <c r="K285" s="3">
        <v>0</v>
      </c>
      <c r="L285" s="3">
        <v>1</v>
      </c>
      <c r="M285" s="5">
        <v>121277.78</v>
      </c>
      <c r="N285" s="3">
        <v>0</v>
      </c>
    </row>
    <row r="286" spans="1:14" x14ac:dyDescent="0.25">
      <c r="A286" s="2">
        <v>537</v>
      </c>
      <c r="B286" s="3">
        <v>15592846</v>
      </c>
      <c r="C286" s="2" t="s">
        <v>112</v>
      </c>
      <c r="D286" s="3">
        <v>639</v>
      </c>
      <c r="E286" s="2" t="s">
        <v>26</v>
      </c>
      <c r="F286" s="2" t="s">
        <v>23</v>
      </c>
      <c r="G286" s="3">
        <v>35</v>
      </c>
      <c r="H286" s="3">
        <v>10</v>
      </c>
      <c r="I286" s="4">
        <v>128173.9</v>
      </c>
      <c r="J286" s="3">
        <v>2</v>
      </c>
      <c r="K286" s="3">
        <v>1</v>
      </c>
      <c r="L286" s="3">
        <v>0</v>
      </c>
      <c r="M286" s="5">
        <v>59093.39</v>
      </c>
      <c r="N286" s="3">
        <v>0</v>
      </c>
    </row>
    <row r="287" spans="1:14" x14ac:dyDescent="0.25">
      <c r="A287" s="2">
        <v>711</v>
      </c>
      <c r="B287" s="3">
        <v>15722548</v>
      </c>
      <c r="C287" s="2" t="s">
        <v>587</v>
      </c>
      <c r="D287" s="3">
        <v>540</v>
      </c>
      <c r="E287" s="2" t="s">
        <v>754</v>
      </c>
      <c r="F287" s="2" t="s">
        <v>23</v>
      </c>
      <c r="G287" s="3">
        <v>48</v>
      </c>
      <c r="H287" s="3">
        <v>0</v>
      </c>
      <c r="I287" s="4">
        <v>148116.48000000001</v>
      </c>
      <c r="J287" s="3">
        <v>1</v>
      </c>
      <c r="K287" s="3">
        <v>0</v>
      </c>
      <c r="L287" s="3">
        <v>0</v>
      </c>
      <c r="M287" s="5">
        <v>116973.48</v>
      </c>
      <c r="N287" s="3">
        <v>0</v>
      </c>
    </row>
    <row r="288" spans="1:14" x14ac:dyDescent="0.25">
      <c r="A288" s="2">
        <v>413</v>
      </c>
      <c r="B288" s="3">
        <v>15686302</v>
      </c>
      <c r="C288" s="2" t="s">
        <v>372</v>
      </c>
      <c r="D288" s="3">
        <v>745</v>
      </c>
      <c r="E288" s="2" t="s">
        <v>18</v>
      </c>
      <c r="F288" s="2" t="s">
        <v>16</v>
      </c>
      <c r="G288" s="3">
        <v>31</v>
      </c>
      <c r="H288" s="3">
        <v>3</v>
      </c>
      <c r="I288" s="4">
        <v>124328.84</v>
      </c>
      <c r="J288" s="3">
        <v>1</v>
      </c>
      <c r="K288" s="3">
        <v>1</v>
      </c>
      <c r="L288" s="3">
        <v>1</v>
      </c>
      <c r="M288" s="5">
        <v>140451.51999999999</v>
      </c>
      <c r="N288" s="3">
        <v>0</v>
      </c>
    </row>
    <row r="289" spans="1:14" x14ac:dyDescent="0.25">
      <c r="A289" s="2">
        <v>470</v>
      </c>
      <c r="B289" s="3">
        <v>15749167</v>
      </c>
      <c r="C289" s="2" t="s">
        <v>372</v>
      </c>
      <c r="D289" s="3">
        <v>753</v>
      </c>
      <c r="E289" s="2" t="s">
        <v>754</v>
      </c>
      <c r="F289" s="2" t="s">
        <v>23</v>
      </c>
      <c r="G289" s="3">
        <v>35</v>
      </c>
      <c r="H289" s="3">
        <v>3</v>
      </c>
      <c r="I289" s="4">
        <v>0</v>
      </c>
      <c r="J289" s="3">
        <v>2</v>
      </c>
      <c r="K289" s="3">
        <v>1</v>
      </c>
      <c r="L289" s="3">
        <v>1</v>
      </c>
      <c r="M289" s="5">
        <v>184843.77</v>
      </c>
      <c r="N289" s="3">
        <v>0</v>
      </c>
    </row>
    <row r="290" spans="1:14" x14ac:dyDescent="0.25">
      <c r="A290" s="2">
        <v>423</v>
      </c>
      <c r="B290" s="3">
        <v>15674551</v>
      </c>
      <c r="C290" s="2" t="s">
        <v>379</v>
      </c>
      <c r="D290" s="3">
        <v>535</v>
      </c>
      <c r="E290" s="2" t="s">
        <v>26</v>
      </c>
      <c r="F290" s="2" t="s">
        <v>23</v>
      </c>
      <c r="G290" s="3">
        <v>40</v>
      </c>
      <c r="H290" s="3">
        <v>7</v>
      </c>
      <c r="I290" s="4">
        <v>111756.5</v>
      </c>
      <c r="J290" s="3">
        <v>1</v>
      </c>
      <c r="K290" s="3">
        <v>1</v>
      </c>
      <c r="L290" s="3">
        <v>0</v>
      </c>
      <c r="M290" s="5">
        <v>8128.32</v>
      </c>
      <c r="N290" s="3">
        <v>1</v>
      </c>
    </row>
    <row r="291" spans="1:14" x14ac:dyDescent="0.25">
      <c r="A291" s="2">
        <v>659</v>
      </c>
      <c r="B291" s="3">
        <v>15568595</v>
      </c>
      <c r="C291" s="2" t="s">
        <v>544</v>
      </c>
      <c r="D291" s="3">
        <v>544</v>
      </c>
      <c r="E291" s="2" t="s">
        <v>754</v>
      </c>
      <c r="F291" s="2" t="s">
        <v>23</v>
      </c>
      <c r="G291" s="3">
        <v>64</v>
      </c>
      <c r="H291" s="3">
        <v>9</v>
      </c>
      <c r="I291" s="4">
        <v>113829.45</v>
      </c>
      <c r="J291" s="3">
        <v>1</v>
      </c>
      <c r="K291" s="3">
        <v>1</v>
      </c>
      <c r="L291" s="3">
        <v>1</v>
      </c>
      <c r="M291" s="5">
        <v>124341.49</v>
      </c>
      <c r="N291" s="3">
        <v>0</v>
      </c>
    </row>
    <row r="292" spans="1:14" x14ac:dyDescent="0.25">
      <c r="A292" s="2">
        <v>721</v>
      </c>
      <c r="B292" s="3">
        <v>15721658</v>
      </c>
      <c r="C292" s="2" t="s">
        <v>544</v>
      </c>
      <c r="D292" s="3">
        <v>672</v>
      </c>
      <c r="E292" s="2" t="s">
        <v>18</v>
      </c>
      <c r="F292" s="2" t="s">
        <v>757</v>
      </c>
      <c r="G292" s="3">
        <v>56</v>
      </c>
      <c r="H292" s="3">
        <v>2</v>
      </c>
      <c r="I292" s="4">
        <v>209767.31</v>
      </c>
      <c r="J292" s="3">
        <v>2</v>
      </c>
      <c r="K292" s="3">
        <v>1</v>
      </c>
      <c r="L292" s="3">
        <v>1</v>
      </c>
      <c r="M292" s="5">
        <v>150694.42000000001</v>
      </c>
      <c r="N292" s="3">
        <v>1</v>
      </c>
    </row>
    <row r="293" spans="1:14" x14ac:dyDescent="0.25">
      <c r="A293" s="2">
        <v>351</v>
      </c>
      <c r="B293" s="3">
        <v>15659420</v>
      </c>
      <c r="C293" s="2" t="s">
        <v>326</v>
      </c>
      <c r="D293" s="3">
        <v>659</v>
      </c>
      <c r="E293" s="2" t="s">
        <v>755</v>
      </c>
      <c r="F293" s="2" t="s">
        <v>23</v>
      </c>
      <c r="G293" s="3">
        <v>32</v>
      </c>
      <c r="H293" s="3">
        <v>3</v>
      </c>
      <c r="I293" s="4">
        <v>107594.11</v>
      </c>
      <c r="J293" s="3">
        <v>2</v>
      </c>
      <c r="K293" s="3">
        <v>1</v>
      </c>
      <c r="L293" s="3">
        <v>1</v>
      </c>
      <c r="M293" s="5">
        <v>102416.84</v>
      </c>
      <c r="N293" s="3">
        <v>0</v>
      </c>
    </row>
    <row r="294" spans="1:14" x14ac:dyDescent="0.25">
      <c r="A294" s="2">
        <v>405</v>
      </c>
      <c r="B294" s="3">
        <v>15642291</v>
      </c>
      <c r="C294" s="2" t="s">
        <v>367</v>
      </c>
      <c r="D294" s="3">
        <v>685</v>
      </c>
      <c r="E294" s="2" t="s">
        <v>15</v>
      </c>
      <c r="F294" s="2" t="s">
        <v>23</v>
      </c>
      <c r="G294" s="3">
        <v>23</v>
      </c>
      <c r="H294" s="3">
        <v>8</v>
      </c>
      <c r="I294" s="4">
        <v>0</v>
      </c>
      <c r="J294" s="3">
        <v>2</v>
      </c>
      <c r="K294" s="3">
        <v>1</v>
      </c>
      <c r="L294" s="3">
        <v>1</v>
      </c>
      <c r="M294" s="5">
        <v>112239.03</v>
      </c>
      <c r="N294" s="3">
        <v>0</v>
      </c>
    </row>
    <row r="295" spans="1:14" x14ac:dyDescent="0.25">
      <c r="A295" s="2">
        <v>511</v>
      </c>
      <c r="B295" s="3">
        <v>15568506</v>
      </c>
      <c r="C295" s="2" t="s">
        <v>443</v>
      </c>
      <c r="D295" s="3">
        <v>524</v>
      </c>
      <c r="E295" s="2" t="s">
        <v>26</v>
      </c>
      <c r="F295" s="2" t="s">
        <v>16</v>
      </c>
      <c r="G295" s="3">
        <v>31</v>
      </c>
      <c r="H295" s="3">
        <v>10</v>
      </c>
      <c r="I295" s="4">
        <v>67238.98</v>
      </c>
      <c r="J295" s="3">
        <v>2</v>
      </c>
      <c r="K295" s="3">
        <v>1</v>
      </c>
      <c r="L295" s="3">
        <v>1</v>
      </c>
      <c r="M295" s="5">
        <v>161811.23000000001</v>
      </c>
      <c r="N295" s="3">
        <v>0</v>
      </c>
    </row>
    <row r="296" spans="1:14" x14ac:dyDescent="0.25">
      <c r="A296" s="2">
        <v>188</v>
      </c>
      <c r="B296" s="3">
        <v>15708710</v>
      </c>
      <c r="C296" s="2" t="s">
        <v>193</v>
      </c>
      <c r="D296" s="3">
        <v>525</v>
      </c>
      <c r="E296" s="2" t="s">
        <v>755</v>
      </c>
      <c r="F296" s="2" t="s">
        <v>16</v>
      </c>
      <c r="G296" s="3">
        <v>37</v>
      </c>
      <c r="H296" s="3">
        <v>0</v>
      </c>
      <c r="I296" s="4">
        <v>0</v>
      </c>
      <c r="J296" s="3">
        <v>1</v>
      </c>
      <c r="K296" s="3">
        <v>0</v>
      </c>
      <c r="L296" s="3">
        <v>1</v>
      </c>
      <c r="M296" s="5">
        <v>131521.72</v>
      </c>
      <c r="N296" s="3">
        <v>0</v>
      </c>
    </row>
    <row r="297" spans="1:14" x14ac:dyDescent="0.25">
      <c r="A297" s="2">
        <v>143</v>
      </c>
      <c r="B297" s="3">
        <v>15628145</v>
      </c>
      <c r="C297" s="2" t="s">
        <v>154</v>
      </c>
      <c r="D297" s="3">
        <v>682</v>
      </c>
      <c r="E297" s="2" t="s">
        <v>754</v>
      </c>
      <c r="F297" s="2" t="s">
        <v>16</v>
      </c>
      <c r="G297" s="3">
        <v>43</v>
      </c>
      <c r="H297" s="3">
        <v>5</v>
      </c>
      <c r="I297" s="4">
        <v>125851.93</v>
      </c>
      <c r="J297" s="3">
        <v>1</v>
      </c>
      <c r="K297" s="3">
        <v>1</v>
      </c>
      <c r="L297" s="3">
        <v>1</v>
      </c>
      <c r="M297" s="5">
        <v>193318.33</v>
      </c>
      <c r="N297" s="3">
        <v>0</v>
      </c>
    </row>
    <row r="298" spans="1:14" x14ac:dyDescent="0.25">
      <c r="A298" s="2">
        <v>408</v>
      </c>
      <c r="B298" s="3">
        <v>15745354</v>
      </c>
      <c r="C298" s="2" t="s">
        <v>369</v>
      </c>
      <c r="D298" s="3">
        <v>611</v>
      </c>
      <c r="E298" s="2" t="s">
        <v>755</v>
      </c>
      <c r="F298" s="2" t="s">
        <v>16</v>
      </c>
      <c r="G298" s="3">
        <v>37</v>
      </c>
      <c r="H298" s="3">
        <v>4</v>
      </c>
      <c r="I298" s="4">
        <v>0</v>
      </c>
      <c r="J298" s="3">
        <v>2</v>
      </c>
      <c r="K298" s="3">
        <v>1</v>
      </c>
      <c r="L298" s="3">
        <v>0</v>
      </c>
      <c r="M298" s="5">
        <v>125696.26</v>
      </c>
      <c r="N298" s="3">
        <v>0</v>
      </c>
    </row>
    <row r="299" spans="1:14" x14ac:dyDescent="0.25">
      <c r="A299" s="2">
        <v>982</v>
      </c>
      <c r="B299" s="3">
        <v>15566156</v>
      </c>
      <c r="C299" s="2" t="s">
        <v>369</v>
      </c>
      <c r="D299" s="3">
        <v>749</v>
      </c>
      <c r="E299" s="2" t="s">
        <v>26</v>
      </c>
      <c r="F299" s="2" t="s">
        <v>16</v>
      </c>
      <c r="G299" s="3">
        <v>44</v>
      </c>
      <c r="H299" s="3">
        <v>0</v>
      </c>
      <c r="I299" s="4">
        <v>71497.789999999994</v>
      </c>
      <c r="J299" s="3">
        <v>2</v>
      </c>
      <c r="K299" s="3">
        <v>0</v>
      </c>
      <c r="L299" s="3">
        <v>0</v>
      </c>
      <c r="M299" s="5">
        <v>151083.79999999999</v>
      </c>
      <c r="N299" s="3">
        <v>0</v>
      </c>
    </row>
    <row r="300" spans="1:14" x14ac:dyDescent="0.25">
      <c r="A300" s="2">
        <v>802</v>
      </c>
      <c r="B300" s="3">
        <v>15762238</v>
      </c>
      <c r="C300" s="2" t="s">
        <v>644</v>
      </c>
      <c r="D300" s="3">
        <v>671</v>
      </c>
      <c r="E300" s="2" t="s">
        <v>26</v>
      </c>
      <c r="F300" s="2" t="s">
        <v>16</v>
      </c>
      <c r="G300" s="3">
        <v>44</v>
      </c>
      <c r="H300" s="3">
        <v>0</v>
      </c>
      <c r="I300" s="4">
        <v>84745.03</v>
      </c>
      <c r="J300" s="3">
        <v>2</v>
      </c>
      <c r="K300" s="3">
        <v>0</v>
      </c>
      <c r="L300" s="3">
        <v>1</v>
      </c>
      <c r="M300" s="5">
        <v>34673.980000000003</v>
      </c>
      <c r="N300" s="3">
        <v>0</v>
      </c>
    </row>
    <row r="301" spans="1:14" x14ac:dyDescent="0.25">
      <c r="A301" s="2">
        <v>882</v>
      </c>
      <c r="B301" s="3">
        <v>15571928</v>
      </c>
      <c r="C301" s="2" t="s">
        <v>644</v>
      </c>
      <c r="D301" s="3">
        <v>679</v>
      </c>
      <c r="E301" s="2" t="s">
        <v>15</v>
      </c>
      <c r="F301" s="2" t="s">
        <v>16</v>
      </c>
      <c r="G301" s="3">
        <v>43</v>
      </c>
      <c r="H301" s="3">
        <v>4</v>
      </c>
      <c r="I301" s="4">
        <v>0</v>
      </c>
      <c r="J301" s="3">
        <v>3</v>
      </c>
      <c r="K301" s="3">
        <v>1</v>
      </c>
      <c r="L301" s="3">
        <v>0</v>
      </c>
      <c r="M301" s="5">
        <v>115136.51</v>
      </c>
      <c r="N301" s="3">
        <v>1</v>
      </c>
    </row>
    <row r="302" spans="1:14" x14ac:dyDescent="0.25">
      <c r="A302" s="2">
        <v>232</v>
      </c>
      <c r="B302" s="3">
        <v>15627000</v>
      </c>
      <c r="C302" s="2" t="s">
        <v>231</v>
      </c>
      <c r="D302" s="3">
        <v>610</v>
      </c>
      <c r="E302" s="2" t="s">
        <v>754</v>
      </c>
      <c r="F302" s="2" t="s">
        <v>23</v>
      </c>
      <c r="G302" s="3">
        <v>40</v>
      </c>
      <c r="H302" s="3">
        <v>0</v>
      </c>
      <c r="I302" s="4">
        <v>0</v>
      </c>
      <c r="J302" s="3">
        <v>2</v>
      </c>
      <c r="K302" s="3">
        <v>1</v>
      </c>
      <c r="L302" s="3">
        <v>0</v>
      </c>
      <c r="M302" s="5">
        <v>62232.6</v>
      </c>
      <c r="N302" s="3">
        <v>0</v>
      </c>
    </row>
    <row r="303" spans="1:14" x14ac:dyDescent="0.25">
      <c r="A303" s="2">
        <v>347</v>
      </c>
      <c r="B303" s="3">
        <v>15658935</v>
      </c>
      <c r="C303" s="2" t="s">
        <v>231</v>
      </c>
      <c r="D303" s="3">
        <v>630</v>
      </c>
      <c r="E303" s="2" t="s">
        <v>26</v>
      </c>
      <c r="F303" s="2" t="s">
        <v>16</v>
      </c>
      <c r="G303" s="3">
        <v>34</v>
      </c>
      <c r="H303" s="3">
        <v>9</v>
      </c>
      <c r="I303" s="4">
        <v>106937.05</v>
      </c>
      <c r="J303" s="3">
        <v>2</v>
      </c>
      <c r="K303" s="3">
        <v>1</v>
      </c>
      <c r="L303" s="3">
        <v>0</v>
      </c>
      <c r="M303" s="5">
        <v>138275.01</v>
      </c>
      <c r="N303" s="3">
        <v>0</v>
      </c>
    </row>
    <row r="304" spans="1:14" x14ac:dyDescent="0.25">
      <c r="A304" s="2">
        <v>505</v>
      </c>
      <c r="B304" s="3">
        <v>15715527</v>
      </c>
      <c r="C304" s="2" t="s">
        <v>231</v>
      </c>
      <c r="D304" s="3">
        <v>543</v>
      </c>
      <c r="E304" s="2" t="s">
        <v>18</v>
      </c>
      <c r="F304" s="2" t="s">
        <v>16</v>
      </c>
      <c r="G304" s="3">
        <v>41</v>
      </c>
      <c r="H304" s="3">
        <v>4</v>
      </c>
      <c r="I304" s="4">
        <v>0</v>
      </c>
      <c r="J304" s="3">
        <v>1</v>
      </c>
      <c r="K304" s="3">
        <v>0</v>
      </c>
      <c r="L304" s="3">
        <v>0</v>
      </c>
      <c r="M304" s="5">
        <v>194902.16</v>
      </c>
      <c r="N304" s="3">
        <v>0</v>
      </c>
    </row>
    <row r="305" spans="1:14" x14ac:dyDescent="0.25">
      <c r="A305" s="2">
        <v>300</v>
      </c>
      <c r="B305" s="3">
        <v>15811490</v>
      </c>
      <c r="C305" s="2" t="s">
        <v>287</v>
      </c>
      <c r="D305" s="3">
        <v>627</v>
      </c>
      <c r="E305" s="2" t="s">
        <v>15</v>
      </c>
      <c r="F305" s="2" t="s">
        <v>23</v>
      </c>
      <c r="G305" s="3">
        <v>33</v>
      </c>
      <c r="H305" s="3">
        <v>5</v>
      </c>
      <c r="I305" s="4">
        <v>0</v>
      </c>
      <c r="J305" s="3">
        <v>2</v>
      </c>
      <c r="K305" s="3">
        <v>1</v>
      </c>
      <c r="L305" s="3">
        <v>1</v>
      </c>
      <c r="M305" s="5">
        <v>103737.82</v>
      </c>
      <c r="N305" s="3">
        <v>0</v>
      </c>
    </row>
    <row r="306" spans="1:14" x14ac:dyDescent="0.25">
      <c r="A306" s="2">
        <v>101</v>
      </c>
      <c r="B306" s="3">
        <v>15808582</v>
      </c>
      <c r="C306" s="2" t="s">
        <v>117</v>
      </c>
      <c r="D306" s="3">
        <v>665</v>
      </c>
      <c r="E306" s="2" t="s">
        <v>754</v>
      </c>
      <c r="F306" s="2" t="s">
        <v>16</v>
      </c>
      <c r="G306" s="3">
        <v>40</v>
      </c>
      <c r="H306" s="3">
        <v>6</v>
      </c>
      <c r="I306" s="4">
        <v>0</v>
      </c>
      <c r="J306" s="3">
        <v>1</v>
      </c>
      <c r="K306" s="3">
        <v>1</v>
      </c>
      <c r="L306" s="3">
        <v>1</v>
      </c>
      <c r="M306" s="5">
        <v>161848.03</v>
      </c>
      <c r="N306" s="3">
        <v>0</v>
      </c>
    </row>
    <row r="307" spans="1:14" x14ac:dyDescent="0.25">
      <c r="A307" s="2">
        <v>176</v>
      </c>
      <c r="B307" s="3">
        <v>15755209</v>
      </c>
      <c r="C307" s="2" t="s">
        <v>117</v>
      </c>
      <c r="D307" s="3">
        <v>484</v>
      </c>
      <c r="E307" s="2" t="s">
        <v>755</v>
      </c>
      <c r="F307" s="2" t="s">
        <v>16</v>
      </c>
      <c r="G307" s="3">
        <v>35</v>
      </c>
      <c r="H307" s="3">
        <v>7</v>
      </c>
      <c r="I307" s="4">
        <v>133868.21</v>
      </c>
      <c r="J307" s="3">
        <v>1</v>
      </c>
      <c r="K307" s="3">
        <v>1</v>
      </c>
      <c r="L307" s="3">
        <v>1</v>
      </c>
      <c r="M307" s="5">
        <v>27286.1</v>
      </c>
      <c r="N307" s="3">
        <v>0</v>
      </c>
    </row>
    <row r="308" spans="1:14" x14ac:dyDescent="0.25">
      <c r="A308" s="2">
        <v>126</v>
      </c>
      <c r="B308" s="3">
        <v>15627360</v>
      </c>
      <c r="C308" s="2" t="s">
        <v>139</v>
      </c>
      <c r="D308" s="3">
        <v>432</v>
      </c>
      <c r="E308" s="2" t="s">
        <v>754</v>
      </c>
      <c r="F308" s="2" t="s">
        <v>23</v>
      </c>
      <c r="G308" s="3">
        <v>42</v>
      </c>
      <c r="H308" s="3">
        <v>9</v>
      </c>
      <c r="I308" s="4">
        <v>152603.45000000001</v>
      </c>
      <c r="J308" s="3">
        <v>1</v>
      </c>
      <c r="K308" s="3">
        <v>1</v>
      </c>
      <c r="L308" s="3">
        <v>0</v>
      </c>
      <c r="M308" s="5">
        <v>110265.24</v>
      </c>
      <c r="N308" s="3">
        <v>1</v>
      </c>
    </row>
    <row r="309" spans="1:14" x14ac:dyDescent="0.25">
      <c r="A309" s="2">
        <v>220</v>
      </c>
      <c r="B309" s="3">
        <v>15774854</v>
      </c>
      <c r="C309" s="2" t="s">
        <v>139</v>
      </c>
      <c r="D309" s="3">
        <v>592</v>
      </c>
      <c r="E309" s="2" t="s">
        <v>754</v>
      </c>
      <c r="F309" s="2" t="s">
        <v>23</v>
      </c>
      <c r="G309" s="3">
        <v>54</v>
      </c>
      <c r="H309" s="3">
        <v>8</v>
      </c>
      <c r="I309" s="4">
        <v>0</v>
      </c>
      <c r="J309" s="3">
        <v>1</v>
      </c>
      <c r="K309" s="3">
        <v>1</v>
      </c>
      <c r="L309" s="3">
        <v>1</v>
      </c>
      <c r="M309" s="5">
        <v>28737.71</v>
      </c>
      <c r="N309" s="3">
        <v>1</v>
      </c>
    </row>
    <row r="310" spans="1:14" x14ac:dyDescent="0.25">
      <c r="A310" s="2">
        <v>757</v>
      </c>
      <c r="B310" s="3">
        <v>15637979</v>
      </c>
      <c r="C310" s="2" t="s">
        <v>139</v>
      </c>
      <c r="D310" s="3">
        <v>664</v>
      </c>
      <c r="E310" s="2" t="s">
        <v>26</v>
      </c>
      <c r="F310" s="2" t="s">
        <v>16</v>
      </c>
      <c r="G310" s="3">
        <v>36</v>
      </c>
      <c r="H310" s="3">
        <v>2</v>
      </c>
      <c r="I310" s="4">
        <v>127160.78</v>
      </c>
      <c r="J310" s="3">
        <v>2</v>
      </c>
      <c r="K310" s="3">
        <v>1</v>
      </c>
      <c r="L310" s="3">
        <v>0</v>
      </c>
      <c r="M310" s="5">
        <v>78140.75</v>
      </c>
      <c r="N310" s="3">
        <v>0</v>
      </c>
    </row>
    <row r="311" spans="1:14" x14ac:dyDescent="0.25">
      <c r="A311" s="2">
        <v>789</v>
      </c>
      <c r="B311" s="3">
        <v>15600739</v>
      </c>
      <c r="C311" s="2" t="s">
        <v>637</v>
      </c>
      <c r="D311" s="3">
        <v>562</v>
      </c>
      <c r="E311" s="2" t="s">
        <v>18</v>
      </c>
      <c r="F311" s="2" t="s">
        <v>757</v>
      </c>
      <c r="G311" s="3">
        <v>35</v>
      </c>
      <c r="H311" s="3">
        <v>0</v>
      </c>
      <c r="I311" s="4">
        <v>0</v>
      </c>
      <c r="J311" s="3">
        <v>2</v>
      </c>
      <c r="K311" s="3">
        <v>1</v>
      </c>
      <c r="L311" s="3">
        <v>0</v>
      </c>
      <c r="M311" s="5">
        <v>119899.52</v>
      </c>
      <c r="N311" s="3">
        <v>0</v>
      </c>
    </row>
    <row r="312" spans="1:14" x14ac:dyDescent="0.25">
      <c r="A312" s="2">
        <v>820</v>
      </c>
      <c r="B312" s="3">
        <v>15747807</v>
      </c>
      <c r="C312" s="2" t="s">
        <v>656</v>
      </c>
      <c r="D312" s="3">
        <v>720</v>
      </c>
      <c r="E312" s="2" t="s">
        <v>15</v>
      </c>
      <c r="F312" s="2" t="s">
        <v>16</v>
      </c>
      <c r="G312" s="3">
        <v>43</v>
      </c>
      <c r="H312" s="3">
        <v>6</v>
      </c>
      <c r="I312" s="4">
        <v>137824.03</v>
      </c>
      <c r="J312" s="3">
        <v>2</v>
      </c>
      <c r="K312" s="3">
        <v>1</v>
      </c>
      <c r="L312" s="3">
        <v>0</v>
      </c>
      <c r="M312" s="5">
        <v>172557.77</v>
      </c>
      <c r="N312" s="3">
        <v>0</v>
      </c>
    </row>
    <row r="313" spans="1:14" x14ac:dyDescent="0.25">
      <c r="A313" s="2">
        <v>924</v>
      </c>
      <c r="B313" s="3">
        <v>15601026</v>
      </c>
      <c r="C313" s="2" t="s">
        <v>656</v>
      </c>
      <c r="D313" s="3">
        <v>572</v>
      </c>
      <c r="E313" s="2" t="s">
        <v>26</v>
      </c>
      <c r="F313" s="2" t="s">
        <v>16</v>
      </c>
      <c r="G313" s="3">
        <v>19</v>
      </c>
      <c r="H313" s="3">
        <v>1</v>
      </c>
      <c r="I313" s="4">
        <v>138657.07999999999</v>
      </c>
      <c r="J313" s="3">
        <v>1</v>
      </c>
      <c r="K313" s="3">
        <v>1</v>
      </c>
      <c r="L313" s="3">
        <v>1</v>
      </c>
      <c r="M313" s="5">
        <v>16161.82</v>
      </c>
      <c r="N313" s="3">
        <v>0</v>
      </c>
    </row>
    <row r="314" spans="1:14" x14ac:dyDescent="0.25">
      <c r="A314" s="2">
        <v>87</v>
      </c>
      <c r="B314" s="3">
        <v>15762418</v>
      </c>
      <c r="C314" s="2" t="s">
        <v>105</v>
      </c>
      <c r="D314" s="3">
        <v>750</v>
      </c>
      <c r="E314" s="2" t="s">
        <v>755</v>
      </c>
      <c r="F314" s="2" t="s">
        <v>23</v>
      </c>
      <c r="G314" s="3">
        <v>22</v>
      </c>
      <c r="H314" s="3">
        <v>3</v>
      </c>
      <c r="I314" s="4">
        <v>121681.82</v>
      </c>
      <c r="J314" s="3">
        <v>1</v>
      </c>
      <c r="K314" s="3">
        <v>1</v>
      </c>
      <c r="L314" s="3">
        <v>0</v>
      </c>
      <c r="M314" s="5">
        <v>128643.35</v>
      </c>
      <c r="N314" s="3">
        <v>1</v>
      </c>
    </row>
    <row r="315" spans="1:14" x14ac:dyDescent="0.25">
      <c r="A315" s="2">
        <v>377</v>
      </c>
      <c r="B315" s="3">
        <v>15583456</v>
      </c>
      <c r="C315" s="2" t="s">
        <v>344</v>
      </c>
      <c r="D315" s="3">
        <v>745</v>
      </c>
      <c r="E315" s="2" t="s">
        <v>26</v>
      </c>
      <c r="F315" s="2" t="s">
        <v>23</v>
      </c>
      <c r="G315" s="3">
        <v>45</v>
      </c>
      <c r="H315" s="3">
        <v>10</v>
      </c>
      <c r="I315" s="4">
        <v>117231.63</v>
      </c>
      <c r="J315" s="3">
        <v>3</v>
      </c>
      <c r="K315" s="3">
        <v>1</v>
      </c>
      <c r="L315" s="3">
        <v>1</v>
      </c>
      <c r="M315" s="5">
        <v>122381.02</v>
      </c>
      <c r="N315" s="3">
        <v>1</v>
      </c>
    </row>
    <row r="316" spans="1:14" x14ac:dyDescent="0.25">
      <c r="A316" s="2">
        <v>741</v>
      </c>
      <c r="B316" s="3">
        <v>15637414</v>
      </c>
      <c r="C316" s="2" t="s">
        <v>606</v>
      </c>
      <c r="D316" s="3">
        <v>618</v>
      </c>
      <c r="E316" s="2" t="s">
        <v>15</v>
      </c>
      <c r="F316" s="2" t="s">
        <v>16</v>
      </c>
      <c r="G316" s="3">
        <v>24</v>
      </c>
      <c r="H316" s="3">
        <v>7</v>
      </c>
      <c r="I316" s="4">
        <v>128736.39</v>
      </c>
      <c r="J316" s="3">
        <v>1</v>
      </c>
      <c r="K316" s="3">
        <v>0</v>
      </c>
      <c r="L316" s="3">
        <v>1</v>
      </c>
      <c r="M316" s="5">
        <v>37147.61</v>
      </c>
      <c r="N316" s="3">
        <v>0</v>
      </c>
    </row>
    <row r="317" spans="1:14" x14ac:dyDescent="0.25">
      <c r="A317" s="2">
        <v>442</v>
      </c>
      <c r="B317" s="3">
        <v>15611088</v>
      </c>
      <c r="C317" s="2" t="s">
        <v>393</v>
      </c>
      <c r="D317" s="3">
        <v>790</v>
      </c>
      <c r="E317" s="2" t="s">
        <v>15</v>
      </c>
      <c r="F317" s="2" t="s">
        <v>16</v>
      </c>
      <c r="G317" s="3">
        <v>31</v>
      </c>
      <c r="H317" s="3">
        <v>9</v>
      </c>
      <c r="I317" s="4">
        <v>0</v>
      </c>
      <c r="J317" s="3">
        <v>2</v>
      </c>
      <c r="K317" s="3">
        <v>1</v>
      </c>
      <c r="L317" s="3">
        <v>0</v>
      </c>
      <c r="M317" s="5">
        <v>84126.75</v>
      </c>
      <c r="N317" s="3">
        <v>0</v>
      </c>
    </row>
    <row r="318" spans="1:14" x14ac:dyDescent="0.25">
      <c r="A318" s="2">
        <v>485</v>
      </c>
      <c r="B318" s="3">
        <v>15676519</v>
      </c>
      <c r="C318" s="2" t="s">
        <v>424</v>
      </c>
      <c r="D318" s="3">
        <v>615</v>
      </c>
      <c r="E318" s="2" t="s">
        <v>18</v>
      </c>
      <c r="F318" s="2" t="s">
        <v>756</v>
      </c>
      <c r="G318" s="3">
        <v>61</v>
      </c>
      <c r="H318" s="3">
        <v>9</v>
      </c>
      <c r="I318" s="4">
        <v>0</v>
      </c>
      <c r="J318" s="3">
        <v>2</v>
      </c>
      <c r="K318" s="3">
        <v>1</v>
      </c>
      <c r="L318" s="3">
        <v>0</v>
      </c>
      <c r="M318" s="5">
        <v>150227.85</v>
      </c>
      <c r="N318" s="3">
        <v>1</v>
      </c>
    </row>
    <row r="319" spans="1:14" x14ac:dyDescent="0.25">
      <c r="A319" s="2">
        <v>23</v>
      </c>
      <c r="B319" s="3">
        <v>15699309</v>
      </c>
      <c r="C319" s="2" t="s">
        <v>41</v>
      </c>
      <c r="D319" s="3">
        <v>510</v>
      </c>
      <c r="E319" s="2" t="s">
        <v>18</v>
      </c>
      <c r="F319" s="2" t="s">
        <v>16</v>
      </c>
      <c r="G319" s="3" t="s">
        <v>753</v>
      </c>
      <c r="H319" s="3">
        <v>4</v>
      </c>
      <c r="I319" s="4">
        <v>0</v>
      </c>
      <c r="J319" s="3">
        <v>1</v>
      </c>
      <c r="K319" s="3">
        <v>1</v>
      </c>
      <c r="L319" s="3">
        <v>0</v>
      </c>
      <c r="M319" s="5">
        <v>118913.53</v>
      </c>
      <c r="N319" s="3">
        <v>1</v>
      </c>
    </row>
    <row r="320" spans="1:14" x14ac:dyDescent="0.25">
      <c r="A320" s="2">
        <v>616</v>
      </c>
      <c r="B320" s="3">
        <v>15745295</v>
      </c>
      <c r="C320" s="2" t="s">
        <v>514</v>
      </c>
      <c r="D320" s="3">
        <v>727</v>
      </c>
      <c r="E320" s="2" t="s">
        <v>18</v>
      </c>
      <c r="F320" s="2" t="s">
        <v>16</v>
      </c>
      <c r="G320" s="3">
        <v>31</v>
      </c>
      <c r="H320" s="3">
        <v>0</v>
      </c>
      <c r="I320" s="4">
        <v>0</v>
      </c>
      <c r="J320" s="3">
        <v>1</v>
      </c>
      <c r="K320" s="3">
        <v>1</v>
      </c>
      <c r="L320" s="3">
        <v>0</v>
      </c>
      <c r="M320" s="5">
        <v>121751.03999999999</v>
      </c>
      <c r="N320" s="3">
        <v>1</v>
      </c>
    </row>
    <row r="321" spans="1:14" x14ac:dyDescent="0.25">
      <c r="A321" s="2">
        <v>513</v>
      </c>
      <c r="B321" s="3">
        <v>15782236</v>
      </c>
      <c r="C321" s="2" t="s">
        <v>445</v>
      </c>
      <c r="D321" s="3">
        <v>735</v>
      </c>
      <c r="E321" s="2" t="s">
        <v>18</v>
      </c>
      <c r="F321" s="2" t="s">
        <v>756</v>
      </c>
      <c r="G321" s="3">
        <v>34</v>
      </c>
      <c r="H321" s="3">
        <v>5</v>
      </c>
      <c r="I321" s="4">
        <v>0</v>
      </c>
      <c r="J321" s="3">
        <v>2</v>
      </c>
      <c r="K321" s="3">
        <v>0</v>
      </c>
      <c r="L321" s="3">
        <v>0</v>
      </c>
      <c r="M321" s="5">
        <v>71095.41</v>
      </c>
      <c r="N321" s="3">
        <v>0</v>
      </c>
    </row>
    <row r="322" spans="1:14" x14ac:dyDescent="0.25">
      <c r="A322" s="2">
        <v>968</v>
      </c>
      <c r="B322" s="3">
        <v>15720893</v>
      </c>
      <c r="C322" s="2" t="s">
        <v>741</v>
      </c>
      <c r="D322" s="3">
        <v>637</v>
      </c>
      <c r="E322" s="2" t="s">
        <v>755</v>
      </c>
      <c r="F322" s="2" t="s">
        <v>16</v>
      </c>
      <c r="G322" s="3">
        <v>34</v>
      </c>
      <c r="H322" s="3">
        <v>9</v>
      </c>
      <c r="I322" s="4">
        <v>0</v>
      </c>
      <c r="J322" s="3">
        <v>2</v>
      </c>
      <c r="K322" s="3">
        <v>0</v>
      </c>
      <c r="L322" s="3">
        <v>0</v>
      </c>
      <c r="M322" s="5">
        <v>26057.08</v>
      </c>
      <c r="N322" s="3">
        <v>0</v>
      </c>
    </row>
    <row r="323" spans="1:14" x14ac:dyDescent="0.25">
      <c r="A323" s="2">
        <v>205</v>
      </c>
      <c r="B323" s="3">
        <v>15627801</v>
      </c>
      <c r="C323" s="2" t="s">
        <v>208</v>
      </c>
      <c r="D323" s="3"/>
      <c r="E323" s="2" t="s">
        <v>755</v>
      </c>
      <c r="F323" s="2" t="s">
        <v>23</v>
      </c>
      <c r="G323" s="3">
        <v>33</v>
      </c>
      <c r="H323" s="3">
        <v>3</v>
      </c>
      <c r="I323" s="4">
        <v>176666.62</v>
      </c>
      <c r="J323" s="3">
        <v>1</v>
      </c>
      <c r="K323" s="3">
        <v>1</v>
      </c>
      <c r="L323" s="3">
        <v>0</v>
      </c>
      <c r="M323" s="5">
        <v>94670.77</v>
      </c>
      <c r="N323" s="3">
        <v>0</v>
      </c>
    </row>
    <row r="324" spans="1:14" x14ac:dyDescent="0.25">
      <c r="A324" s="2">
        <v>655</v>
      </c>
      <c r="B324" s="3">
        <v>15751710</v>
      </c>
      <c r="C324" s="2" t="s">
        <v>208</v>
      </c>
      <c r="D324" s="3">
        <v>729</v>
      </c>
      <c r="E324" s="2" t="s">
        <v>18</v>
      </c>
      <c r="F324" s="2" t="s">
        <v>756</v>
      </c>
      <c r="G324" s="3">
        <v>31</v>
      </c>
      <c r="H324" s="3">
        <v>8</v>
      </c>
      <c r="I324" s="4">
        <v>164870.81</v>
      </c>
      <c r="J324" s="3">
        <v>2</v>
      </c>
      <c r="K324" s="3">
        <v>1</v>
      </c>
      <c r="L324" s="3">
        <v>1</v>
      </c>
      <c r="M324" s="5">
        <v>9567.39</v>
      </c>
      <c r="N324" s="3">
        <v>0</v>
      </c>
    </row>
    <row r="325" spans="1:14" x14ac:dyDescent="0.25">
      <c r="A325" s="2">
        <v>213</v>
      </c>
      <c r="B325" s="3">
        <v>15573152</v>
      </c>
      <c r="C325" s="2" t="s">
        <v>214</v>
      </c>
      <c r="D325" s="3">
        <v>620</v>
      </c>
      <c r="E325" s="2" t="s">
        <v>754</v>
      </c>
      <c r="F325" s="2" t="s">
        <v>16</v>
      </c>
      <c r="G325" s="3">
        <v>41</v>
      </c>
      <c r="H325" s="3">
        <v>9</v>
      </c>
      <c r="I325" s="4">
        <v>0</v>
      </c>
      <c r="J325" s="3">
        <v>2</v>
      </c>
      <c r="K325" s="3">
        <v>0</v>
      </c>
      <c r="L325" s="3">
        <v>0</v>
      </c>
      <c r="M325" s="5">
        <v>88852.47</v>
      </c>
      <c r="N325" s="3">
        <v>0</v>
      </c>
    </row>
    <row r="326" spans="1:14" x14ac:dyDescent="0.25">
      <c r="A326" s="2">
        <v>69</v>
      </c>
      <c r="B326" s="3">
        <v>15638424</v>
      </c>
      <c r="C326" s="2" t="s">
        <v>87</v>
      </c>
      <c r="D326" s="3">
        <v>661</v>
      </c>
      <c r="E326" s="2" t="s">
        <v>26</v>
      </c>
      <c r="F326" s="2" t="s">
        <v>16</v>
      </c>
      <c r="G326" s="3">
        <v>35</v>
      </c>
      <c r="H326" s="3">
        <v>5</v>
      </c>
      <c r="I326" s="4">
        <v>150725.53</v>
      </c>
      <c r="J326" s="3">
        <v>2</v>
      </c>
      <c r="K326" s="3">
        <v>0</v>
      </c>
      <c r="L326" s="3">
        <v>1</v>
      </c>
      <c r="M326" s="5">
        <v>113656.85</v>
      </c>
      <c r="N326" s="3">
        <v>0</v>
      </c>
    </row>
    <row r="327" spans="1:14" x14ac:dyDescent="0.25">
      <c r="A327" s="2">
        <v>247</v>
      </c>
      <c r="B327" s="3">
        <v>15685500</v>
      </c>
      <c r="C327" s="2" t="s">
        <v>245</v>
      </c>
      <c r="D327" s="3">
        <v>772</v>
      </c>
      <c r="E327" s="2" t="s">
        <v>758</v>
      </c>
      <c r="F327" s="2" t="s">
        <v>23</v>
      </c>
      <c r="G327" s="3">
        <v>26</v>
      </c>
      <c r="H327" s="3">
        <v>7</v>
      </c>
      <c r="I327" s="4">
        <v>152400.51</v>
      </c>
      <c r="J327" s="3">
        <v>2</v>
      </c>
      <c r="K327" s="3">
        <v>1</v>
      </c>
      <c r="L327" s="3">
        <v>0</v>
      </c>
      <c r="M327" s="5">
        <v>79414</v>
      </c>
      <c r="N327" s="3">
        <v>0</v>
      </c>
    </row>
    <row r="328" spans="1:14" x14ac:dyDescent="0.25">
      <c r="A328" s="2">
        <v>16</v>
      </c>
      <c r="B328" s="3">
        <v>15643966</v>
      </c>
      <c r="C328" s="2" t="s">
        <v>34</v>
      </c>
      <c r="D328" s="3">
        <v>616</v>
      </c>
      <c r="E328" s="2" t="s">
        <v>26</v>
      </c>
      <c r="F328" s="2" t="s">
        <v>23</v>
      </c>
      <c r="G328" s="3">
        <v>45</v>
      </c>
      <c r="H328" s="3">
        <v>3</v>
      </c>
      <c r="I328" s="4">
        <v>143129.41</v>
      </c>
      <c r="J328" s="3">
        <v>2</v>
      </c>
      <c r="K328" s="3">
        <v>0</v>
      </c>
      <c r="L328" s="3">
        <v>1</v>
      </c>
      <c r="M328" s="5">
        <v>64327.26</v>
      </c>
      <c r="N328" s="3">
        <v>0</v>
      </c>
    </row>
    <row r="329" spans="1:14" x14ac:dyDescent="0.25">
      <c r="A329" s="2">
        <v>193</v>
      </c>
      <c r="B329" s="3">
        <v>15756850</v>
      </c>
      <c r="C329" s="2" t="s">
        <v>197</v>
      </c>
      <c r="D329" s="3">
        <v>479</v>
      </c>
      <c r="E329" s="2" t="s">
        <v>754</v>
      </c>
      <c r="F329" s="2" t="s">
        <v>23</v>
      </c>
      <c r="G329" s="3">
        <v>40</v>
      </c>
      <c r="H329" s="3">
        <v>1</v>
      </c>
      <c r="I329" s="4">
        <v>0</v>
      </c>
      <c r="J329" s="3">
        <v>2</v>
      </c>
      <c r="K329" s="3">
        <v>0</v>
      </c>
      <c r="L329" s="3">
        <v>0</v>
      </c>
      <c r="M329" s="5">
        <v>114996.43</v>
      </c>
      <c r="N329" s="3">
        <v>0</v>
      </c>
    </row>
    <row r="330" spans="1:14" x14ac:dyDescent="0.25">
      <c r="A330" s="2">
        <v>717</v>
      </c>
      <c r="B330" s="3">
        <v>15677369</v>
      </c>
      <c r="C330" s="2" t="s">
        <v>591</v>
      </c>
      <c r="D330" s="3">
        <v>554</v>
      </c>
      <c r="E330" s="2" t="s">
        <v>26</v>
      </c>
      <c r="F330" s="2" t="s">
        <v>16</v>
      </c>
      <c r="G330" s="3">
        <v>37</v>
      </c>
      <c r="H330" s="3">
        <v>4</v>
      </c>
      <c r="I330" s="4">
        <v>58629.97</v>
      </c>
      <c r="J330" s="3">
        <v>1</v>
      </c>
      <c r="K330" s="3">
        <v>0</v>
      </c>
      <c r="L330" s="3">
        <v>0</v>
      </c>
      <c r="M330" s="5">
        <v>182038.6</v>
      </c>
      <c r="N330" s="3">
        <v>0</v>
      </c>
    </row>
    <row r="331" spans="1:14" x14ac:dyDescent="0.25">
      <c r="A331" s="2">
        <v>321</v>
      </c>
      <c r="B331" s="3">
        <v>15810834</v>
      </c>
      <c r="C331" s="2" t="s">
        <v>304</v>
      </c>
      <c r="D331" s="3">
        <v>525</v>
      </c>
      <c r="E331" s="2" t="s">
        <v>755</v>
      </c>
      <c r="F331" s="2" t="s">
        <v>16</v>
      </c>
      <c r="G331" s="3">
        <v>57</v>
      </c>
      <c r="H331" s="3">
        <v>2</v>
      </c>
      <c r="I331" s="4">
        <v>145965.32999999999</v>
      </c>
      <c r="J331" s="3">
        <v>1</v>
      </c>
      <c r="K331" s="3">
        <v>1</v>
      </c>
      <c r="L331" s="3">
        <v>1</v>
      </c>
      <c r="M331" s="5">
        <v>64448.36</v>
      </c>
      <c r="N331" s="3">
        <v>0</v>
      </c>
    </row>
    <row r="332" spans="1:14" x14ac:dyDescent="0.25">
      <c r="A332" s="2">
        <v>576</v>
      </c>
      <c r="B332" s="3">
        <v>15653620</v>
      </c>
      <c r="C332" s="2" t="s">
        <v>304</v>
      </c>
      <c r="D332" s="3">
        <v>546</v>
      </c>
      <c r="E332" s="2" t="s">
        <v>754</v>
      </c>
      <c r="F332" s="2" t="s">
        <v>16</v>
      </c>
      <c r="G332" s="3">
        <v>27</v>
      </c>
      <c r="H332" s="3">
        <v>8</v>
      </c>
      <c r="I332" s="4">
        <v>0</v>
      </c>
      <c r="J332" s="3">
        <v>2</v>
      </c>
      <c r="K332" s="3">
        <v>1</v>
      </c>
      <c r="L332" s="3">
        <v>1</v>
      </c>
      <c r="M332" s="5">
        <v>14858.1</v>
      </c>
      <c r="N332" s="3">
        <v>0</v>
      </c>
    </row>
    <row r="333" spans="1:14" x14ac:dyDescent="0.25">
      <c r="A333" s="2">
        <v>97</v>
      </c>
      <c r="B333" s="3">
        <v>15738721</v>
      </c>
      <c r="C333" s="2" t="s">
        <v>113</v>
      </c>
      <c r="D333" s="3">
        <v>773</v>
      </c>
      <c r="E333" s="2" t="s">
        <v>755</v>
      </c>
      <c r="F333" s="2" t="s">
        <v>23</v>
      </c>
      <c r="G333" s="3">
        <v>41</v>
      </c>
      <c r="H333" s="3">
        <v>9</v>
      </c>
      <c r="I333" s="4">
        <v>102827.44</v>
      </c>
      <c r="J333" s="3">
        <v>1</v>
      </c>
      <c r="K333" s="3">
        <v>0</v>
      </c>
      <c r="L333" s="3">
        <v>1</v>
      </c>
      <c r="M333" s="5">
        <v>64595.25</v>
      </c>
      <c r="N333" s="3">
        <v>0</v>
      </c>
    </row>
    <row r="334" spans="1:14" x14ac:dyDescent="0.25">
      <c r="A334" s="2">
        <v>192</v>
      </c>
      <c r="B334" s="3">
        <v>15771086</v>
      </c>
      <c r="C334" s="2" t="s">
        <v>113</v>
      </c>
      <c r="D334" s="3">
        <v>512</v>
      </c>
      <c r="E334" s="2" t="s">
        <v>754</v>
      </c>
      <c r="F334" s="2" t="s">
        <v>16</v>
      </c>
      <c r="G334" s="3">
        <v>36</v>
      </c>
      <c r="H334" s="3">
        <v>3</v>
      </c>
      <c r="I334" s="4">
        <v>84327.77</v>
      </c>
      <c r="J334" s="3">
        <v>2</v>
      </c>
      <c r="K334" s="3">
        <v>1</v>
      </c>
      <c r="L334" s="3">
        <v>0</v>
      </c>
      <c r="M334" s="5">
        <v>17675.36</v>
      </c>
      <c r="N334" s="3">
        <v>0</v>
      </c>
    </row>
    <row r="335" spans="1:14" x14ac:dyDescent="0.25">
      <c r="A335" s="2">
        <v>241</v>
      </c>
      <c r="B335" s="3">
        <v>15812009</v>
      </c>
      <c r="C335" s="2" t="s">
        <v>240</v>
      </c>
      <c r="D335" s="3">
        <v>662</v>
      </c>
      <c r="E335" s="2" t="s">
        <v>755</v>
      </c>
      <c r="F335" s="2" t="s">
        <v>23</v>
      </c>
      <c r="G335" s="3">
        <v>38</v>
      </c>
      <c r="H335" s="3">
        <v>4</v>
      </c>
      <c r="I335" s="4">
        <v>0</v>
      </c>
      <c r="J335" s="3">
        <v>2</v>
      </c>
      <c r="K335" s="3">
        <v>1</v>
      </c>
      <c r="L335" s="3">
        <v>0</v>
      </c>
      <c r="M335" s="5">
        <v>136259.65</v>
      </c>
      <c r="N335" s="3">
        <v>0</v>
      </c>
    </row>
    <row r="336" spans="1:14" x14ac:dyDescent="0.25">
      <c r="A336" s="2">
        <v>578</v>
      </c>
      <c r="B336" s="3">
        <v>15633922</v>
      </c>
      <c r="C336" s="2" t="s">
        <v>485</v>
      </c>
      <c r="D336" s="3">
        <v>755</v>
      </c>
      <c r="E336" s="2" t="s">
        <v>754</v>
      </c>
      <c r="F336" s="2" t="s">
        <v>23</v>
      </c>
      <c r="G336" s="3">
        <v>30</v>
      </c>
      <c r="H336" s="3">
        <v>4</v>
      </c>
      <c r="I336" s="4">
        <v>123217.66</v>
      </c>
      <c r="J336" s="3">
        <v>2</v>
      </c>
      <c r="K336" s="3">
        <v>0</v>
      </c>
      <c r="L336" s="3">
        <v>1</v>
      </c>
      <c r="M336" s="5">
        <v>144183.1</v>
      </c>
      <c r="N336" s="3">
        <v>0</v>
      </c>
    </row>
    <row r="337" spans="1:14" x14ac:dyDescent="0.25">
      <c r="A337" s="2">
        <v>974</v>
      </c>
      <c r="B337" s="3">
        <v>15779711</v>
      </c>
      <c r="C337" s="2" t="s">
        <v>485</v>
      </c>
      <c r="D337" s="3">
        <v>750</v>
      </c>
      <c r="E337" s="2" t="s">
        <v>755</v>
      </c>
      <c r="F337" s="2" t="s">
        <v>16</v>
      </c>
      <c r="G337" s="3">
        <v>38</v>
      </c>
      <c r="H337" s="3">
        <v>7</v>
      </c>
      <c r="I337" s="4">
        <v>97257.41</v>
      </c>
      <c r="J337" s="3">
        <v>2</v>
      </c>
      <c r="K337" s="3">
        <v>0</v>
      </c>
      <c r="L337" s="3">
        <v>1</v>
      </c>
      <c r="M337" s="5">
        <v>179883.04</v>
      </c>
      <c r="N337" s="3">
        <v>0</v>
      </c>
    </row>
    <row r="338" spans="1:14" x14ac:dyDescent="0.25">
      <c r="A338" s="2">
        <v>388</v>
      </c>
      <c r="B338" s="3">
        <v>15776433</v>
      </c>
      <c r="C338" s="2" t="s">
        <v>352</v>
      </c>
      <c r="D338" s="3">
        <v>730</v>
      </c>
      <c r="E338" s="2" t="s">
        <v>755</v>
      </c>
      <c r="F338" s="2" t="s">
        <v>23</v>
      </c>
      <c r="G338" s="3">
        <v>62</v>
      </c>
      <c r="H338" s="3">
        <v>2</v>
      </c>
      <c r="I338" s="4">
        <v>0</v>
      </c>
      <c r="J338" s="3">
        <v>2</v>
      </c>
      <c r="K338" s="3">
        <v>1</v>
      </c>
      <c r="L338" s="3">
        <v>1</v>
      </c>
      <c r="M338" s="5">
        <v>186489.95</v>
      </c>
      <c r="N338" s="3">
        <v>0</v>
      </c>
    </row>
    <row r="339" spans="1:14" x14ac:dyDescent="0.25">
      <c r="A339" s="2">
        <v>595</v>
      </c>
      <c r="B339" s="3">
        <v>15603925</v>
      </c>
      <c r="C339" s="2" t="s">
        <v>352</v>
      </c>
      <c r="D339" s="3">
        <v>779</v>
      </c>
      <c r="E339" s="2" t="s">
        <v>18</v>
      </c>
      <c r="F339" s="2" t="s">
        <v>16</v>
      </c>
      <c r="G339" s="3">
        <v>26</v>
      </c>
      <c r="H339" s="3">
        <v>4</v>
      </c>
      <c r="I339" s="4">
        <v>174318.13</v>
      </c>
      <c r="J339" s="3">
        <v>2</v>
      </c>
      <c r="K339" s="3">
        <v>0</v>
      </c>
      <c r="L339" s="3">
        <v>1</v>
      </c>
      <c r="M339" s="5">
        <v>38296.21</v>
      </c>
      <c r="N339" s="3">
        <v>0</v>
      </c>
    </row>
    <row r="340" spans="1:14" x14ac:dyDescent="0.25">
      <c r="A340" s="2">
        <v>144</v>
      </c>
      <c r="B340" s="3">
        <v>15713483</v>
      </c>
      <c r="C340" s="2" t="s">
        <v>155</v>
      </c>
      <c r="D340" s="3">
        <v>793</v>
      </c>
      <c r="E340" s="2" t="s">
        <v>755</v>
      </c>
      <c r="F340" s="2" t="s">
        <v>23</v>
      </c>
      <c r="G340" s="3">
        <v>52</v>
      </c>
      <c r="H340" s="3">
        <v>2</v>
      </c>
      <c r="I340" s="4">
        <v>0</v>
      </c>
      <c r="J340" s="3">
        <v>1</v>
      </c>
      <c r="K340" s="3">
        <v>1</v>
      </c>
      <c r="L340" s="3">
        <v>0</v>
      </c>
      <c r="M340" s="5">
        <v>159123.82</v>
      </c>
      <c r="N340" s="3">
        <v>1</v>
      </c>
    </row>
    <row r="341" spans="1:14" x14ac:dyDescent="0.25">
      <c r="A341" s="2">
        <v>374</v>
      </c>
      <c r="B341" s="3">
        <v>15688074</v>
      </c>
      <c r="C341" s="2" t="s">
        <v>342</v>
      </c>
      <c r="D341" s="3">
        <v>802</v>
      </c>
      <c r="E341" s="2" t="s">
        <v>26</v>
      </c>
      <c r="F341" s="2" t="s">
        <v>23</v>
      </c>
      <c r="G341" s="3">
        <v>31</v>
      </c>
      <c r="H341" s="3">
        <v>1</v>
      </c>
      <c r="I341" s="4">
        <v>125013.72</v>
      </c>
      <c r="J341" s="3">
        <v>1</v>
      </c>
      <c r="K341" s="3">
        <v>1</v>
      </c>
      <c r="L341" s="3">
        <v>1</v>
      </c>
      <c r="M341" s="5">
        <v>187658.09</v>
      </c>
      <c r="N341" s="3">
        <v>0</v>
      </c>
    </row>
    <row r="342" spans="1:14" x14ac:dyDescent="0.25">
      <c r="A342" s="2">
        <v>877</v>
      </c>
      <c r="B342" s="3">
        <v>15581229</v>
      </c>
      <c r="C342" s="2" t="s">
        <v>342</v>
      </c>
      <c r="D342" s="3">
        <v>502</v>
      </c>
      <c r="E342" s="2" t="s">
        <v>26</v>
      </c>
      <c r="F342" s="2" t="s">
        <v>16</v>
      </c>
      <c r="G342" s="3">
        <v>32</v>
      </c>
      <c r="H342" s="3">
        <v>1</v>
      </c>
      <c r="I342" s="4">
        <v>173340.83</v>
      </c>
      <c r="J342" s="3">
        <v>1</v>
      </c>
      <c r="K342" s="3">
        <v>0</v>
      </c>
      <c r="L342" s="3">
        <v>1</v>
      </c>
      <c r="M342" s="5">
        <v>122763.95</v>
      </c>
      <c r="N342" s="3">
        <v>0</v>
      </c>
    </row>
    <row r="343" spans="1:14" x14ac:dyDescent="0.25">
      <c r="A343" s="2">
        <v>141</v>
      </c>
      <c r="B343" s="3">
        <v>15698932</v>
      </c>
      <c r="C343" s="2" t="s">
        <v>152</v>
      </c>
      <c r="D343" s="3">
        <v>756</v>
      </c>
      <c r="E343" s="2" t="s">
        <v>26</v>
      </c>
      <c r="F343" s="2" t="s">
        <v>23</v>
      </c>
      <c r="G343" s="3">
        <v>44</v>
      </c>
      <c r="H343" s="3">
        <v>10</v>
      </c>
      <c r="I343" s="4">
        <v>137452.09</v>
      </c>
      <c r="J343" s="3">
        <v>1</v>
      </c>
      <c r="K343" s="3">
        <v>1</v>
      </c>
      <c r="L343" s="3">
        <v>0</v>
      </c>
      <c r="M343" s="5">
        <v>189543.9</v>
      </c>
      <c r="N343" s="3">
        <v>0</v>
      </c>
    </row>
    <row r="344" spans="1:14" x14ac:dyDescent="0.25">
      <c r="A344" s="2">
        <v>660</v>
      </c>
      <c r="B344" s="3">
        <v>15603065</v>
      </c>
      <c r="C344" s="2" t="s">
        <v>545</v>
      </c>
      <c r="D344" s="3">
        <v>751</v>
      </c>
      <c r="E344" s="2" t="s">
        <v>754</v>
      </c>
      <c r="F344" s="2" t="s">
        <v>16</v>
      </c>
      <c r="G344" s="3">
        <v>30</v>
      </c>
      <c r="H344" s="3">
        <v>6</v>
      </c>
      <c r="I344" s="4">
        <v>0</v>
      </c>
      <c r="J344" s="3">
        <v>2</v>
      </c>
      <c r="K344" s="3">
        <v>1</v>
      </c>
      <c r="L344" s="3">
        <v>0</v>
      </c>
      <c r="M344" s="5">
        <v>15766.1</v>
      </c>
      <c r="N344" s="3">
        <v>0</v>
      </c>
    </row>
    <row r="345" spans="1:14" x14ac:dyDescent="0.25">
      <c r="A345" s="2">
        <v>621</v>
      </c>
      <c r="B345" s="3">
        <v>15682585</v>
      </c>
      <c r="C345" s="2" t="s">
        <v>518</v>
      </c>
      <c r="D345" s="3">
        <v>593</v>
      </c>
      <c r="E345" s="2" t="s">
        <v>754</v>
      </c>
      <c r="F345" s="2" t="s">
        <v>23</v>
      </c>
      <c r="G345" s="3">
        <v>35</v>
      </c>
      <c r="H345" s="3">
        <v>9</v>
      </c>
      <c r="I345" s="4">
        <v>114193.24</v>
      </c>
      <c r="J345" s="3">
        <v>1</v>
      </c>
      <c r="K345" s="3">
        <v>1</v>
      </c>
      <c r="L345" s="3">
        <v>0</v>
      </c>
      <c r="M345" s="5">
        <v>71154.100000000006</v>
      </c>
      <c r="N345" s="3">
        <v>0</v>
      </c>
    </row>
    <row r="346" spans="1:14" x14ac:dyDescent="0.25">
      <c r="A346" s="2">
        <v>10</v>
      </c>
      <c r="B346" s="3">
        <v>15592389</v>
      </c>
      <c r="C346" s="2" t="s">
        <v>28</v>
      </c>
      <c r="D346" s="3">
        <v>684</v>
      </c>
      <c r="E346" s="2" t="s">
        <v>15</v>
      </c>
      <c r="F346" s="2" t="s">
        <v>23</v>
      </c>
      <c r="G346" s="3">
        <v>27</v>
      </c>
      <c r="H346" s="3">
        <v>2</v>
      </c>
      <c r="I346" s="4">
        <v>134603.88</v>
      </c>
      <c r="J346" s="3">
        <v>1</v>
      </c>
      <c r="K346" s="3">
        <v>1</v>
      </c>
      <c r="L346" s="3">
        <v>1</v>
      </c>
      <c r="M346" s="5">
        <v>71725.73</v>
      </c>
      <c r="N346" s="3">
        <v>0</v>
      </c>
    </row>
    <row r="347" spans="1:14" x14ac:dyDescent="0.25">
      <c r="A347" s="2">
        <v>209</v>
      </c>
      <c r="B347" s="3">
        <v>15684181</v>
      </c>
      <c r="C347" s="2" t="s">
        <v>211</v>
      </c>
      <c r="D347" s="3">
        <v>643</v>
      </c>
      <c r="E347" s="2" t="s">
        <v>754</v>
      </c>
      <c r="F347" s="2" t="s">
        <v>23</v>
      </c>
      <c r="G347" s="3">
        <v>45</v>
      </c>
      <c r="H347" s="3">
        <v>5</v>
      </c>
      <c r="I347" s="4">
        <v>0</v>
      </c>
      <c r="J347" s="3">
        <v>1</v>
      </c>
      <c r="K347" s="3">
        <v>1</v>
      </c>
      <c r="L347" s="3">
        <v>0</v>
      </c>
      <c r="M347" s="5">
        <v>142513.5</v>
      </c>
      <c r="N347" s="3">
        <v>1</v>
      </c>
    </row>
    <row r="348" spans="1:14" x14ac:dyDescent="0.25">
      <c r="A348" s="2">
        <v>496</v>
      </c>
      <c r="B348" s="3">
        <v>15804256</v>
      </c>
      <c r="C348" s="2" t="s">
        <v>431</v>
      </c>
      <c r="D348" s="3">
        <v>765</v>
      </c>
      <c r="E348" s="2" t="s">
        <v>26</v>
      </c>
      <c r="F348" s="2" t="s">
        <v>23</v>
      </c>
      <c r="G348" s="3">
        <v>36</v>
      </c>
      <c r="H348" s="3">
        <v>8</v>
      </c>
      <c r="I348" s="4">
        <v>92310.54</v>
      </c>
      <c r="J348" s="3">
        <v>2</v>
      </c>
      <c r="K348" s="3">
        <v>1</v>
      </c>
      <c r="L348" s="3">
        <v>1</v>
      </c>
      <c r="M348" s="5">
        <v>72924.56</v>
      </c>
      <c r="N348" s="3">
        <v>0</v>
      </c>
    </row>
    <row r="349" spans="1:14" x14ac:dyDescent="0.25">
      <c r="A349" s="2">
        <v>66</v>
      </c>
      <c r="B349" s="3">
        <v>15789484</v>
      </c>
      <c r="C349" s="2" t="s">
        <v>84</v>
      </c>
      <c r="D349" s="3">
        <v>751</v>
      </c>
      <c r="E349" s="2" t="s">
        <v>758</v>
      </c>
      <c r="F349" s="2" t="s">
        <v>16</v>
      </c>
      <c r="G349" s="3">
        <v>36</v>
      </c>
      <c r="H349" s="3">
        <v>6</v>
      </c>
      <c r="I349" s="4">
        <v>169831.46</v>
      </c>
      <c r="J349" s="3">
        <v>2</v>
      </c>
      <c r="K349" s="3">
        <v>1</v>
      </c>
      <c r="L349" s="3">
        <v>1</v>
      </c>
      <c r="M349" s="5">
        <v>27758.36</v>
      </c>
      <c r="N349" s="3">
        <v>0</v>
      </c>
    </row>
    <row r="350" spans="1:14" x14ac:dyDescent="0.25">
      <c r="A350" s="2">
        <v>548</v>
      </c>
      <c r="B350" s="3">
        <v>15720187</v>
      </c>
      <c r="C350" s="2" t="s">
        <v>468</v>
      </c>
      <c r="D350" s="3">
        <v>479</v>
      </c>
      <c r="E350" s="2" t="s">
        <v>26</v>
      </c>
      <c r="F350" s="2" t="s">
        <v>16</v>
      </c>
      <c r="G350" s="3">
        <v>30</v>
      </c>
      <c r="H350" s="3">
        <v>7</v>
      </c>
      <c r="I350" s="4">
        <v>143964.35999999999</v>
      </c>
      <c r="J350" s="3">
        <v>2</v>
      </c>
      <c r="K350" s="3">
        <v>1</v>
      </c>
      <c r="L350" s="3">
        <v>0</v>
      </c>
      <c r="M350" s="5">
        <v>41879.99</v>
      </c>
      <c r="N350" s="3">
        <v>0</v>
      </c>
    </row>
    <row r="351" spans="1:14" x14ac:dyDescent="0.25">
      <c r="A351" s="2">
        <v>20</v>
      </c>
      <c r="B351" s="3">
        <v>15568982</v>
      </c>
      <c r="C351" s="2" t="s">
        <v>38</v>
      </c>
      <c r="D351" s="3">
        <v>726</v>
      </c>
      <c r="E351" s="2" t="s">
        <v>754</v>
      </c>
      <c r="F351" s="2" t="s">
        <v>16</v>
      </c>
      <c r="G351" s="3">
        <v>24</v>
      </c>
      <c r="H351" s="3">
        <v>6</v>
      </c>
      <c r="I351" s="4">
        <v>0</v>
      </c>
      <c r="J351" s="3">
        <v>2</v>
      </c>
      <c r="K351" s="3">
        <v>1</v>
      </c>
      <c r="L351" s="3">
        <v>1</v>
      </c>
      <c r="M351" s="5">
        <v>54724.03</v>
      </c>
      <c r="N351" s="3">
        <v>0</v>
      </c>
    </row>
    <row r="352" spans="1:14" x14ac:dyDescent="0.25">
      <c r="A352" s="2">
        <v>589</v>
      </c>
      <c r="B352" s="3">
        <v>15614782</v>
      </c>
      <c r="C352" s="2" t="s">
        <v>38</v>
      </c>
      <c r="D352" s="3">
        <v>526</v>
      </c>
      <c r="E352" s="2" t="s">
        <v>754</v>
      </c>
      <c r="F352" s="2" t="s">
        <v>23</v>
      </c>
      <c r="G352" s="3">
        <v>36</v>
      </c>
      <c r="H352" s="3">
        <v>1</v>
      </c>
      <c r="I352" s="4">
        <v>0</v>
      </c>
      <c r="J352" s="3">
        <v>1</v>
      </c>
      <c r="K352" s="3">
        <v>1</v>
      </c>
      <c r="L352" s="3">
        <v>0</v>
      </c>
      <c r="M352" s="5">
        <v>160696.72</v>
      </c>
      <c r="N352" s="3">
        <v>0</v>
      </c>
    </row>
    <row r="353" spans="1:14" x14ac:dyDescent="0.25">
      <c r="A353" s="2">
        <v>701</v>
      </c>
      <c r="B353" s="3">
        <v>15803457</v>
      </c>
      <c r="C353" s="2" t="s">
        <v>38</v>
      </c>
      <c r="D353" s="3">
        <v>750</v>
      </c>
      <c r="E353" s="2" t="s">
        <v>754</v>
      </c>
      <c r="F353" s="2" t="s">
        <v>16</v>
      </c>
      <c r="G353" s="3">
        <v>32</v>
      </c>
      <c r="H353" s="3">
        <v>5</v>
      </c>
      <c r="I353" s="4">
        <v>0</v>
      </c>
      <c r="J353" s="3">
        <v>2</v>
      </c>
      <c r="K353" s="3">
        <v>1</v>
      </c>
      <c r="L353" s="3">
        <v>0</v>
      </c>
      <c r="M353" s="5">
        <v>95611.47</v>
      </c>
      <c r="N353" s="3">
        <v>0</v>
      </c>
    </row>
    <row r="354" spans="1:14" x14ac:dyDescent="0.25">
      <c r="A354" s="2">
        <v>472</v>
      </c>
      <c r="B354" s="3">
        <v>15683625</v>
      </c>
      <c r="C354" s="2" t="s">
        <v>416</v>
      </c>
      <c r="D354" s="3">
        <v>703</v>
      </c>
      <c r="E354" s="2" t="s">
        <v>754</v>
      </c>
      <c r="F354" s="2" t="s">
        <v>23</v>
      </c>
      <c r="G354" s="3">
        <v>37</v>
      </c>
      <c r="H354" s="3">
        <v>1</v>
      </c>
      <c r="I354" s="4">
        <v>149762.07999999999</v>
      </c>
      <c r="J354" s="3">
        <v>1</v>
      </c>
      <c r="K354" s="3">
        <v>1</v>
      </c>
      <c r="L354" s="3">
        <v>0</v>
      </c>
      <c r="M354" s="5">
        <v>20629.400000000001</v>
      </c>
      <c r="N354" s="3">
        <v>1</v>
      </c>
    </row>
    <row r="355" spans="1:14" x14ac:dyDescent="0.25">
      <c r="A355" s="2">
        <v>1</v>
      </c>
      <c r="B355" s="3">
        <v>15634602</v>
      </c>
      <c r="C355" s="2" t="s">
        <v>14</v>
      </c>
      <c r="D355" s="3">
        <v>619</v>
      </c>
      <c r="E355" s="2" t="s">
        <v>15</v>
      </c>
      <c r="F355" s="2" t="s">
        <v>16</v>
      </c>
      <c r="G355" s="3">
        <v>42</v>
      </c>
      <c r="H355" s="3">
        <v>2</v>
      </c>
      <c r="I355" s="4">
        <v>0</v>
      </c>
      <c r="J355" s="3">
        <v>1</v>
      </c>
      <c r="K355" s="3">
        <v>1</v>
      </c>
      <c r="L355" s="3">
        <v>1</v>
      </c>
      <c r="M355" s="5">
        <v>101348.88</v>
      </c>
      <c r="N355" s="3">
        <v>1</v>
      </c>
    </row>
    <row r="356" spans="1:14" x14ac:dyDescent="0.25">
      <c r="A356" s="2">
        <v>282</v>
      </c>
      <c r="B356" s="3">
        <v>15669169</v>
      </c>
      <c r="C356" s="2" t="s">
        <v>276</v>
      </c>
      <c r="D356" s="3">
        <v>775</v>
      </c>
      <c r="E356" s="2" t="s">
        <v>755</v>
      </c>
      <c r="F356" s="2" t="s">
        <v>23</v>
      </c>
      <c r="G356" s="3">
        <v>29</v>
      </c>
      <c r="H356" s="3">
        <v>10</v>
      </c>
      <c r="I356" s="4">
        <v>0</v>
      </c>
      <c r="J356" s="3">
        <v>2</v>
      </c>
      <c r="K356" s="3">
        <v>1</v>
      </c>
      <c r="L356" s="3">
        <v>1</v>
      </c>
      <c r="M356" s="5">
        <v>68143.929999999993</v>
      </c>
      <c r="N356" s="3">
        <v>0</v>
      </c>
    </row>
    <row r="357" spans="1:14" x14ac:dyDescent="0.25">
      <c r="A357" s="2">
        <v>816</v>
      </c>
      <c r="B357" s="3">
        <v>15619708</v>
      </c>
      <c r="C357" s="2" t="s">
        <v>653</v>
      </c>
      <c r="D357" s="3">
        <v>745</v>
      </c>
      <c r="E357" s="2" t="s">
        <v>15</v>
      </c>
      <c r="F357" s="2" t="s">
        <v>23</v>
      </c>
      <c r="G357" s="3">
        <v>25</v>
      </c>
      <c r="H357" s="3">
        <v>5</v>
      </c>
      <c r="I357" s="4">
        <v>157993.15</v>
      </c>
      <c r="J357" s="3">
        <v>2</v>
      </c>
      <c r="K357" s="3">
        <v>1</v>
      </c>
      <c r="L357" s="3">
        <v>0</v>
      </c>
      <c r="M357" s="5">
        <v>146041.45000000001</v>
      </c>
      <c r="N357" s="3">
        <v>0</v>
      </c>
    </row>
    <row r="358" spans="1:14" x14ac:dyDescent="0.25">
      <c r="A358" s="2">
        <v>608</v>
      </c>
      <c r="B358" s="3">
        <v>15629117</v>
      </c>
      <c r="C358" s="2" t="s">
        <v>510</v>
      </c>
      <c r="D358" s="3">
        <v>584</v>
      </c>
      <c r="E358" s="2" t="s">
        <v>754</v>
      </c>
      <c r="F358" s="2" t="s">
        <v>23</v>
      </c>
      <c r="G358" s="3">
        <v>28</v>
      </c>
      <c r="H358" s="3">
        <v>10</v>
      </c>
      <c r="I358" s="4">
        <v>0</v>
      </c>
      <c r="J358" s="3">
        <v>2</v>
      </c>
      <c r="K358" s="3">
        <v>1</v>
      </c>
      <c r="L358" s="3">
        <v>0</v>
      </c>
      <c r="M358" s="5">
        <v>19834.32</v>
      </c>
      <c r="N358" s="3">
        <v>0</v>
      </c>
    </row>
    <row r="359" spans="1:14" x14ac:dyDescent="0.25">
      <c r="A359" s="2">
        <v>150</v>
      </c>
      <c r="B359" s="3">
        <v>15794413</v>
      </c>
      <c r="C359" s="2" t="s">
        <v>161</v>
      </c>
      <c r="D359" s="3">
        <v>416</v>
      </c>
      <c r="E359" s="2" t="s">
        <v>754</v>
      </c>
      <c r="F359" s="2" t="s">
        <v>23</v>
      </c>
      <c r="G359" s="3">
        <v>32</v>
      </c>
      <c r="H359" s="3">
        <v>0</v>
      </c>
      <c r="I359" s="4">
        <v>0</v>
      </c>
      <c r="J359" s="3">
        <v>2</v>
      </c>
      <c r="K359" s="3">
        <v>0</v>
      </c>
      <c r="L359" s="3">
        <v>1</v>
      </c>
      <c r="M359" s="5">
        <v>878.87</v>
      </c>
      <c r="N359" s="3">
        <v>0</v>
      </c>
    </row>
    <row r="360" spans="1:14" x14ac:dyDescent="0.25">
      <c r="A360" s="2">
        <v>302</v>
      </c>
      <c r="B360" s="3">
        <v>15682541</v>
      </c>
      <c r="C360" s="2" t="s">
        <v>289</v>
      </c>
      <c r="D360" s="3">
        <v>616</v>
      </c>
      <c r="E360" s="2" t="s">
        <v>755</v>
      </c>
      <c r="F360" s="2" t="s">
        <v>16</v>
      </c>
      <c r="G360" s="3">
        <v>36</v>
      </c>
      <c r="H360" s="3">
        <v>6</v>
      </c>
      <c r="I360" s="4">
        <v>132311.71</v>
      </c>
      <c r="J360" s="3">
        <v>1</v>
      </c>
      <c r="K360" s="3">
        <v>0</v>
      </c>
      <c r="L360" s="3">
        <v>0</v>
      </c>
      <c r="M360" s="5">
        <v>15462.84</v>
      </c>
      <c r="N360" s="3">
        <v>0</v>
      </c>
    </row>
    <row r="361" spans="1:14" x14ac:dyDescent="0.25">
      <c r="A361" s="2">
        <v>171</v>
      </c>
      <c r="B361" s="3">
        <v>15587562</v>
      </c>
      <c r="C361" s="2" t="s">
        <v>179</v>
      </c>
      <c r="D361" s="3">
        <v>484</v>
      </c>
      <c r="E361" s="2" t="s">
        <v>754</v>
      </c>
      <c r="F361" s="2" t="s">
        <v>16</v>
      </c>
      <c r="G361" s="3">
        <v>29</v>
      </c>
      <c r="H361" s="3">
        <v>4</v>
      </c>
      <c r="I361" s="4">
        <v>130114.39</v>
      </c>
      <c r="J361" s="3">
        <v>1</v>
      </c>
      <c r="K361" s="3">
        <v>1</v>
      </c>
      <c r="L361" s="3">
        <v>0</v>
      </c>
      <c r="M361" s="5">
        <v>164017.89000000001</v>
      </c>
      <c r="N361" s="3">
        <v>0</v>
      </c>
    </row>
    <row r="362" spans="1:14" x14ac:dyDescent="0.25">
      <c r="A362" s="2">
        <v>831</v>
      </c>
      <c r="B362" s="3">
        <v>15695846</v>
      </c>
      <c r="C362" s="2" t="s">
        <v>179</v>
      </c>
      <c r="D362" s="3">
        <v>684</v>
      </c>
      <c r="E362" s="2" t="s">
        <v>15</v>
      </c>
      <c r="F362" s="2" t="s">
        <v>16</v>
      </c>
      <c r="G362" s="3">
        <v>34</v>
      </c>
      <c r="H362" s="3">
        <v>6</v>
      </c>
      <c r="I362" s="4">
        <v>0</v>
      </c>
      <c r="J362" s="3">
        <v>2</v>
      </c>
      <c r="K362" s="3">
        <v>1</v>
      </c>
      <c r="L362" s="3">
        <v>1</v>
      </c>
      <c r="M362" s="5">
        <v>130928.22</v>
      </c>
      <c r="N362" s="3">
        <v>0</v>
      </c>
    </row>
    <row r="363" spans="1:14" x14ac:dyDescent="0.25">
      <c r="A363" s="2">
        <v>221</v>
      </c>
      <c r="B363" s="3">
        <v>15725311</v>
      </c>
      <c r="C363" s="2" t="s">
        <v>220</v>
      </c>
      <c r="D363" s="3">
        <v>726</v>
      </c>
      <c r="E363" s="2" t="s">
        <v>754</v>
      </c>
      <c r="F363" s="2" t="s">
        <v>16</v>
      </c>
      <c r="G363" s="3">
        <v>31</v>
      </c>
      <c r="H363" s="3">
        <v>9</v>
      </c>
      <c r="I363" s="4">
        <v>114722.05</v>
      </c>
      <c r="J363" s="3">
        <v>2</v>
      </c>
      <c r="K363" s="3">
        <v>1</v>
      </c>
      <c r="L363" s="3">
        <v>1</v>
      </c>
      <c r="M363" s="5">
        <v>98178.57</v>
      </c>
      <c r="N363" s="3">
        <v>0</v>
      </c>
    </row>
    <row r="364" spans="1:14" x14ac:dyDescent="0.25">
      <c r="A364" s="2">
        <v>920</v>
      </c>
      <c r="B364" s="3">
        <v>15733114</v>
      </c>
      <c r="C364" s="2" t="s">
        <v>220</v>
      </c>
      <c r="D364" s="3">
        <v>552</v>
      </c>
      <c r="E364" s="2" t="s">
        <v>18</v>
      </c>
      <c r="F364" s="2" t="s">
        <v>23</v>
      </c>
      <c r="G364" s="3">
        <v>45</v>
      </c>
      <c r="H364" s="3">
        <v>9</v>
      </c>
      <c r="I364" s="4">
        <v>0</v>
      </c>
      <c r="J364" s="3">
        <v>2</v>
      </c>
      <c r="K364" s="3">
        <v>1</v>
      </c>
      <c r="L364" s="3">
        <v>0</v>
      </c>
      <c r="M364" s="5">
        <v>26752.560000000001</v>
      </c>
      <c r="N364" s="3">
        <v>0</v>
      </c>
    </row>
    <row r="365" spans="1:14" x14ac:dyDescent="0.25">
      <c r="A365" s="2">
        <v>9</v>
      </c>
      <c r="B365" s="3">
        <v>15792365</v>
      </c>
      <c r="C365" s="2" t="s">
        <v>27</v>
      </c>
      <c r="D365" s="3">
        <v>501</v>
      </c>
      <c r="E365" s="2" t="s">
        <v>15</v>
      </c>
      <c r="F365" s="2" t="s">
        <v>23</v>
      </c>
      <c r="G365" s="3">
        <v>44</v>
      </c>
      <c r="H365" s="3">
        <v>4</v>
      </c>
      <c r="I365" s="4">
        <v>142051.07</v>
      </c>
      <c r="J365" s="3">
        <v>2</v>
      </c>
      <c r="K365" s="3">
        <v>0</v>
      </c>
      <c r="L365" s="3">
        <v>1</v>
      </c>
      <c r="M365" s="5">
        <v>74940.5</v>
      </c>
      <c r="N365" s="3">
        <v>0</v>
      </c>
    </row>
    <row r="366" spans="1:14" x14ac:dyDescent="0.25">
      <c r="A366" s="2">
        <v>131</v>
      </c>
      <c r="B366" s="3">
        <v>15740404</v>
      </c>
      <c r="C366" s="2" t="s">
        <v>27</v>
      </c>
      <c r="D366" s="3">
        <v>758</v>
      </c>
      <c r="E366" s="2" t="s">
        <v>754</v>
      </c>
      <c r="F366" s="2" t="s">
        <v>16</v>
      </c>
      <c r="G366" s="3">
        <v>34</v>
      </c>
      <c r="H366" s="3">
        <v>3</v>
      </c>
      <c r="I366" s="4">
        <v>0</v>
      </c>
      <c r="J366" s="3">
        <v>2</v>
      </c>
      <c r="K366" s="3">
        <v>1</v>
      </c>
      <c r="L366" s="3">
        <v>1</v>
      </c>
      <c r="M366" s="5">
        <v>124226.16</v>
      </c>
      <c r="N366" s="3">
        <v>0</v>
      </c>
    </row>
    <row r="367" spans="1:14" x14ac:dyDescent="0.25">
      <c r="A367" s="2">
        <v>203</v>
      </c>
      <c r="B367" s="3">
        <v>15600974</v>
      </c>
      <c r="C367" s="2" t="s">
        <v>27</v>
      </c>
      <c r="D367" s="3">
        <v>516</v>
      </c>
      <c r="E367" s="2" t="s">
        <v>755</v>
      </c>
      <c r="F367" s="2" t="s">
        <v>23</v>
      </c>
      <c r="G367" s="3">
        <v>50</v>
      </c>
      <c r="H367" s="3">
        <v>5</v>
      </c>
      <c r="I367" s="4">
        <v>0</v>
      </c>
      <c r="J367" s="3">
        <v>1</v>
      </c>
      <c r="K367" s="3">
        <v>0</v>
      </c>
      <c r="L367" s="3">
        <v>1</v>
      </c>
      <c r="M367" s="5">
        <v>146145.93</v>
      </c>
      <c r="N367" s="3">
        <v>1</v>
      </c>
    </row>
    <row r="368" spans="1:14" x14ac:dyDescent="0.25">
      <c r="A368" s="2">
        <v>454</v>
      </c>
      <c r="B368" s="3">
        <v>15668444</v>
      </c>
      <c r="C368" s="2" t="s">
        <v>27</v>
      </c>
      <c r="D368" s="3">
        <v>590</v>
      </c>
      <c r="E368" s="2" t="s">
        <v>18</v>
      </c>
      <c r="F368" s="2" t="s">
        <v>16</v>
      </c>
      <c r="G368" s="3">
        <v>44</v>
      </c>
      <c r="H368" s="3">
        <v>3</v>
      </c>
      <c r="I368" s="4">
        <v>139432.37</v>
      </c>
      <c r="J368" s="3">
        <v>1</v>
      </c>
      <c r="K368" s="3">
        <v>1</v>
      </c>
      <c r="L368" s="3">
        <v>0</v>
      </c>
      <c r="M368" s="5">
        <v>62222.81</v>
      </c>
      <c r="N368" s="3">
        <v>0</v>
      </c>
    </row>
    <row r="369" spans="1:14" x14ac:dyDescent="0.25">
      <c r="A369" s="2">
        <v>536</v>
      </c>
      <c r="B369" s="3">
        <v>15776780</v>
      </c>
      <c r="C369" s="2" t="s">
        <v>27</v>
      </c>
      <c r="D369" s="3">
        <v>608</v>
      </c>
      <c r="E369" s="2" t="s">
        <v>754</v>
      </c>
      <c r="F369" s="2" t="s">
        <v>23</v>
      </c>
      <c r="G369" s="3">
        <v>59</v>
      </c>
      <c r="H369" s="3">
        <v>1</v>
      </c>
      <c r="I369" s="4">
        <v>0</v>
      </c>
      <c r="J369" s="3">
        <v>1</v>
      </c>
      <c r="K369" s="3">
        <v>1</v>
      </c>
      <c r="L369" s="3">
        <v>0</v>
      </c>
      <c r="M369" s="5">
        <v>70649.64</v>
      </c>
      <c r="N369" s="3">
        <v>1</v>
      </c>
    </row>
    <row r="370" spans="1:14" x14ac:dyDescent="0.25">
      <c r="A370" s="2">
        <v>675</v>
      </c>
      <c r="B370" s="3">
        <v>15642394</v>
      </c>
      <c r="C370" s="2" t="s">
        <v>27</v>
      </c>
      <c r="D370" s="3">
        <v>529</v>
      </c>
      <c r="E370" s="2" t="s">
        <v>18</v>
      </c>
      <c r="F370" s="2" t="s">
        <v>756</v>
      </c>
      <c r="G370" s="3">
        <v>35</v>
      </c>
      <c r="H370" s="3">
        <v>5</v>
      </c>
      <c r="I370" s="4">
        <v>0</v>
      </c>
      <c r="J370" s="3">
        <v>2</v>
      </c>
      <c r="K370" s="3">
        <v>1</v>
      </c>
      <c r="L370" s="3">
        <v>1</v>
      </c>
      <c r="M370" s="5">
        <v>187288.5</v>
      </c>
      <c r="N370" s="3">
        <v>0</v>
      </c>
    </row>
    <row r="371" spans="1:14" x14ac:dyDescent="0.25">
      <c r="A371" s="2">
        <v>91</v>
      </c>
      <c r="B371" s="3">
        <v>15757535</v>
      </c>
      <c r="C371" s="2" t="s">
        <v>108</v>
      </c>
      <c r="D371" s="3">
        <v>647</v>
      </c>
      <c r="E371" s="2" t="s">
        <v>755</v>
      </c>
      <c r="F371" s="2" t="s">
        <v>16</v>
      </c>
      <c r="G371" s="3">
        <v>44</v>
      </c>
      <c r="H371" s="3">
        <v>5</v>
      </c>
      <c r="I371" s="4">
        <v>0</v>
      </c>
      <c r="J371" s="3">
        <v>3</v>
      </c>
      <c r="K371" s="3">
        <v>1</v>
      </c>
      <c r="L371" s="3">
        <v>1</v>
      </c>
      <c r="M371" s="5">
        <v>174205.22</v>
      </c>
      <c r="N371" s="3">
        <v>1</v>
      </c>
    </row>
    <row r="372" spans="1:14" x14ac:dyDescent="0.25">
      <c r="A372" s="2">
        <v>417</v>
      </c>
      <c r="B372" s="3">
        <v>15720559</v>
      </c>
      <c r="C372" s="2" t="s">
        <v>376</v>
      </c>
      <c r="D372" s="3">
        <v>487</v>
      </c>
      <c r="E372" s="2" t="s">
        <v>26</v>
      </c>
      <c r="F372" s="2" t="s">
        <v>16</v>
      </c>
      <c r="G372" s="3">
        <v>61</v>
      </c>
      <c r="H372" s="3">
        <v>5</v>
      </c>
      <c r="I372" s="4">
        <v>110368.03</v>
      </c>
      <c r="J372" s="3">
        <v>1</v>
      </c>
      <c r="K372" s="3">
        <v>0</v>
      </c>
      <c r="L372" s="3">
        <v>0</v>
      </c>
      <c r="M372" s="5">
        <v>11384.45</v>
      </c>
      <c r="N372" s="3">
        <v>1</v>
      </c>
    </row>
    <row r="373" spans="1:14" x14ac:dyDescent="0.25">
      <c r="A373" s="2">
        <v>925</v>
      </c>
      <c r="B373" s="3">
        <v>15658485</v>
      </c>
      <c r="C373" s="2" t="s">
        <v>376</v>
      </c>
      <c r="D373" s="3">
        <v>785</v>
      </c>
      <c r="E373" s="2" t="s">
        <v>15</v>
      </c>
      <c r="F373" s="2" t="s">
        <v>16</v>
      </c>
      <c r="G373" s="3">
        <v>34</v>
      </c>
      <c r="H373" s="3">
        <v>9</v>
      </c>
      <c r="I373" s="4">
        <v>70302.48</v>
      </c>
      <c r="J373" s="3">
        <v>1</v>
      </c>
      <c r="K373" s="3">
        <v>1</v>
      </c>
      <c r="L373" s="3">
        <v>1</v>
      </c>
      <c r="M373" s="5">
        <v>68600.36</v>
      </c>
      <c r="N373" s="3">
        <v>0</v>
      </c>
    </row>
    <row r="374" spans="1:14" x14ac:dyDescent="0.25">
      <c r="A374" s="2">
        <v>18</v>
      </c>
      <c r="B374" s="3">
        <v>15788218</v>
      </c>
      <c r="C374" s="2" t="s">
        <v>36</v>
      </c>
      <c r="D374" s="3">
        <v>549</v>
      </c>
      <c r="E374" s="2" t="s">
        <v>18</v>
      </c>
      <c r="F374" s="2" t="s">
        <v>16</v>
      </c>
      <c r="G374" s="3">
        <v>24</v>
      </c>
      <c r="H374" s="3">
        <v>9</v>
      </c>
      <c r="I374" s="4">
        <v>0</v>
      </c>
      <c r="J374" s="3">
        <v>2</v>
      </c>
      <c r="K374" s="3">
        <v>1</v>
      </c>
      <c r="L374" s="3">
        <v>1</v>
      </c>
      <c r="M374" s="5">
        <v>14406.41</v>
      </c>
      <c r="N374" s="3">
        <v>0</v>
      </c>
    </row>
    <row r="375" spans="1:14" x14ac:dyDescent="0.25">
      <c r="A375" s="2">
        <v>885</v>
      </c>
      <c r="B375" s="3">
        <v>15777211</v>
      </c>
      <c r="C375" s="2" t="s">
        <v>693</v>
      </c>
      <c r="D375" s="3">
        <v>515</v>
      </c>
      <c r="E375" s="2" t="s">
        <v>15</v>
      </c>
      <c r="F375" s="2" t="s">
        <v>23</v>
      </c>
      <c r="G375" s="3">
        <v>65</v>
      </c>
      <c r="H375" s="3">
        <v>7</v>
      </c>
      <c r="I375" s="4">
        <v>92113.61</v>
      </c>
      <c r="J375" s="3">
        <v>1</v>
      </c>
      <c r="K375" s="3">
        <v>1</v>
      </c>
      <c r="L375" s="3">
        <v>1</v>
      </c>
      <c r="M375" s="5">
        <v>142548.32999999999</v>
      </c>
      <c r="N375" s="3">
        <v>0</v>
      </c>
    </row>
    <row r="376" spans="1:14" x14ac:dyDescent="0.25">
      <c r="A376" s="2">
        <v>307</v>
      </c>
      <c r="B376" s="3">
        <v>15594898</v>
      </c>
      <c r="C376" s="2" t="s">
        <v>294</v>
      </c>
      <c r="D376" s="3">
        <v>731</v>
      </c>
      <c r="E376" s="2" t="s">
        <v>15</v>
      </c>
      <c r="F376" s="2" t="s">
        <v>23</v>
      </c>
      <c r="G376" s="3">
        <v>43</v>
      </c>
      <c r="H376" s="3">
        <v>2</v>
      </c>
      <c r="I376" s="4">
        <v>0</v>
      </c>
      <c r="J376" s="3">
        <v>1</v>
      </c>
      <c r="K376" s="3">
        <v>1</v>
      </c>
      <c r="L376" s="3">
        <v>1</v>
      </c>
      <c r="M376" s="5">
        <v>170034.95</v>
      </c>
      <c r="N376" s="3">
        <v>1</v>
      </c>
    </row>
    <row r="377" spans="1:14" x14ac:dyDescent="0.25">
      <c r="A377" s="2">
        <v>682</v>
      </c>
      <c r="B377" s="3">
        <v>15613880</v>
      </c>
      <c r="C377" s="2" t="s">
        <v>564</v>
      </c>
      <c r="D377" s="3">
        <v>591</v>
      </c>
      <c r="E377" s="2" t="s">
        <v>18</v>
      </c>
      <c r="F377" s="2" t="s">
        <v>756</v>
      </c>
      <c r="G377" s="3">
        <v>58</v>
      </c>
      <c r="H377" s="3">
        <v>5</v>
      </c>
      <c r="I377" s="4">
        <v>128468.69</v>
      </c>
      <c r="J377" s="3">
        <v>1</v>
      </c>
      <c r="K377" s="3">
        <v>0</v>
      </c>
      <c r="L377" s="3">
        <v>1</v>
      </c>
      <c r="M377" s="5">
        <v>137254.54999999999</v>
      </c>
      <c r="N377" s="3">
        <v>0</v>
      </c>
    </row>
    <row r="378" spans="1:14" x14ac:dyDescent="0.25">
      <c r="A378" s="2">
        <v>2</v>
      </c>
      <c r="B378" s="3">
        <v>15647311</v>
      </c>
      <c r="C378" s="2" t="s">
        <v>17</v>
      </c>
      <c r="D378" s="3">
        <v>608</v>
      </c>
      <c r="E378" s="2" t="s">
        <v>18</v>
      </c>
      <c r="F378" s="2" t="s">
        <v>16</v>
      </c>
      <c r="G378" s="3">
        <v>41</v>
      </c>
      <c r="H378" s="3">
        <v>1</v>
      </c>
      <c r="I378" s="4">
        <v>83807.86</v>
      </c>
      <c r="J378" s="3">
        <v>1</v>
      </c>
      <c r="K378" s="3">
        <v>0</v>
      </c>
      <c r="L378" s="3">
        <v>1</v>
      </c>
      <c r="M378" s="5">
        <v>112542.58</v>
      </c>
      <c r="N378" s="3">
        <v>0</v>
      </c>
    </row>
    <row r="379" spans="1:14" x14ac:dyDescent="0.25">
      <c r="A379" s="2">
        <v>900</v>
      </c>
      <c r="B379" s="3">
        <v>15632210</v>
      </c>
      <c r="C379" s="2" t="s">
        <v>17</v>
      </c>
      <c r="D379" s="3">
        <v>657</v>
      </c>
      <c r="E379" s="2" t="s">
        <v>26</v>
      </c>
      <c r="F379" s="2" t="s">
        <v>23</v>
      </c>
      <c r="G379" s="3">
        <v>25</v>
      </c>
      <c r="H379" s="3">
        <v>2</v>
      </c>
      <c r="I379" s="4">
        <v>171770.55</v>
      </c>
      <c r="J379" s="3">
        <v>1</v>
      </c>
      <c r="K379" s="3">
        <v>1</v>
      </c>
      <c r="L379" s="3">
        <v>0</v>
      </c>
      <c r="M379" s="5">
        <v>22745.5</v>
      </c>
      <c r="N379" s="3">
        <v>0</v>
      </c>
    </row>
    <row r="380" spans="1:14" x14ac:dyDescent="0.25">
      <c r="A380" s="2">
        <v>455</v>
      </c>
      <c r="B380" s="3">
        <v>15726631</v>
      </c>
      <c r="C380" s="2" t="s">
        <v>405</v>
      </c>
      <c r="D380" s="3">
        <v>758</v>
      </c>
      <c r="E380" s="2" t="s">
        <v>15</v>
      </c>
      <c r="F380" s="2" t="s">
        <v>16</v>
      </c>
      <c r="G380" s="3">
        <v>39</v>
      </c>
      <c r="H380" s="3">
        <v>6</v>
      </c>
      <c r="I380" s="4">
        <v>127357.75999999999</v>
      </c>
      <c r="J380" s="3">
        <v>1</v>
      </c>
      <c r="K380" s="3">
        <v>0</v>
      </c>
      <c r="L380" s="3">
        <v>1</v>
      </c>
      <c r="M380" s="5">
        <v>56577</v>
      </c>
      <c r="N380" s="3">
        <v>0</v>
      </c>
    </row>
    <row r="381" spans="1:14" x14ac:dyDescent="0.25">
      <c r="A381" s="2">
        <v>177</v>
      </c>
      <c r="B381" s="3">
        <v>15645248</v>
      </c>
      <c r="C381" s="2" t="s">
        <v>184</v>
      </c>
      <c r="D381" s="3">
        <v>510</v>
      </c>
      <c r="E381" s="2" t="s">
        <v>754</v>
      </c>
      <c r="F381" s="2" t="s">
        <v>16</v>
      </c>
      <c r="G381" s="3">
        <v>30</v>
      </c>
      <c r="H381" s="3">
        <v>0</v>
      </c>
      <c r="I381" s="4">
        <v>0</v>
      </c>
      <c r="J381" s="3">
        <v>2</v>
      </c>
      <c r="K381" s="3">
        <v>1</v>
      </c>
      <c r="L381" s="3">
        <v>1</v>
      </c>
      <c r="M381" s="5">
        <v>130553.47</v>
      </c>
      <c r="N381" s="3">
        <v>0</v>
      </c>
    </row>
    <row r="382" spans="1:14" x14ac:dyDescent="0.25">
      <c r="A382" s="2">
        <v>806</v>
      </c>
      <c r="B382" s="3">
        <v>15756026</v>
      </c>
      <c r="C382" s="2" t="s">
        <v>646</v>
      </c>
      <c r="D382" s="3">
        <v>790</v>
      </c>
      <c r="E382" s="2" t="s">
        <v>18</v>
      </c>
      <c r="F382" s="2" t="s">
        <v>757</v>
      </c>
      <c r="G382" s="3">
        <v>46</v>
      </c>
      <c r="H382" s="3">
        <v>9</v>
      </c>
      <c r="I382" s="4">
        <v>0</v>
      </c>
      <c r="J382" s="3">
        <v>1</v>
      </c>
      <c r="K382" s="3">
        <v>0</v>
      </c>
      <c r="L382" s="3">
        <v>0</v>
      </c>
      <c r="M382" s="5">
        <v>14679.81</v>
      </c>
      <c r="N382" s="3">
        <v>1</v>
      </c>
    </row>
    <row r="383" spans="1:14" x14ac:dyDescent="0.25">
      <c r="A383" s="2">
        <v>580</v>
      </c>
      <c r="B383" s="3">
        <v>15658032</v>
      </c>
      <c r="C383" s="2" t="s">
        <v>487</v>
      </c>
      <c r="D383" s="3">
        <v>701</v>
      </c>
      <c r="E383" s="2" t="s">
        <v>754</v>
      </c>
      <c r="F383" s="2" t="s">
        <v>23</v>
      </c>
      <c r="G383" s="3">
        <v>39</v>
      </c>
      <c r="H383" s="3">
        <v>2</v>
      </c>
      <c r="I383" s="4">
        <v>0</v>
      </c>
      <c r="J383" s="3">
        <v>2</v>
      </c>
      <c r="K383" s="3">
        <v>1</v>
      </c>
      <c r="L383" s="3">
        <v>1</v>
      </c>
      <c r="M383" s="5">
        <v>82526.92</v>
      </c>
      <c r="N383" s="3">
        <v>0</v>
      </c>
    </row>
    <row r="384" spans="1:14" x14ac:dyDescent="0.25">
      <c r="A384" s="2">
        <v>788</v>
      </c>
      <c r="B384" s="3">
        <v>15694366</v>
      </c>
      <c r="C384" s="2" t="s">
        <v>636</v>
      </c>
      <c r="D384" s="3">
        <v>714</v>
      </c>
      <c r="E384" s="2" t="s">
        <v>26</v>
      </c>
      <c r="F384" s="2" t="s">
        <v>23</v>
      </c>
      <c r="G384" s="3">
        <v>42</v>
      </c>
      <c r="H384" s="3">
        <v>2</v>
      </c>
      <c r="I384" s="4">
        <v>177640.09</v>
      </c>
      <c r="J384" s="3">
        <v>1</v>
      </c>
      <c r="K384" s="3">
        <v>0</v>
      </c>
      <c r="L384" s="3">
        <v>1</v>
      </c>
      <c r="M384" s="5">
        <v>47166.55</v>
      </c>
      <c r="N384" s="3">
        <v>0</v>
      </c>
    </row>
    <row r="385" spans="1:14" x14ac:dyDescent="0.25">
      <c r="A385" s="2">
        <v>491</v>
      </c>
      <c r="B385" s="3">
        <v>15714689</v>
      </c>
      <c r="C385" s="2" t="s">
        <v>429</v>
      </c>
      <c r="D385" s="3">
        <v>591</v>
      </c>
      <c r="E385" s="2" t="s">
        <v>18</v>
      </c>
      <c r="F385" s="2" t="s">
        <v>756</v>
      </c>
      <c r="G385" s="3">
        <v>29</v>
      </c>
      <c r="H385" s="3">
        <v>1</v>
      </c>
      <c r="I385" s="4">
        <v>97541.24</v>
      </c>
      <c r="J385" s="3">
        <v>1</v>
      </c>
      <c r="K385" s="3">
        <v>1</v>
      </c>
      <c r="L385" s="3">
        <v>1</v>
      </c>
      <c r="M385" s="5">
        <v>196356.17</v>
      </c>
      <c r="N385" s="3">
        <v>0</v>
      </c>
    </row>
    <row r="386" spans="1:14" x14ac:dyDescent="0.25">
      <c r="A386" s="2">
        <v>664</v>
      </c>
      <c r="B386" s="3">
        <v>15788659</v>
      </c>
      <c r="C386" s="2" t="s">
        <v>549</v>
      </c>
      <c r="D386" s="3">
        <v>695</v>
      </c>
      <c r="E386" s="2" t="s">
        <v>754</v>
      </c>
      <c r="F386" s="2" t="s">
        <v>23</v>
      </c>
      <c r="G386" s="3">
        <v>46</v>
      </c>
      <c r="H386" s="3">
        <v>4</v>
      </c>
      <c r="I386" s="4">
        <v>0</v>
      </c>
      <c r="J386" s="3">
        <v>2</v>
      </c>
      <c r="K386" s="3">
        <v>1</v>
      </c>
      <c r="L386" s="3">
        <v>1</v>
      </c>
      <c r="M386" s="5">
        <v>137537.22</v>
      </c>
      <c r="N386" s="3">
        <v>0</v>
      </c>
    </row>
    <row r="387" spans="1:14" x14ac:dyDescent="0.25">
      <c r="A387" s="2">
        <v>804</v>
      </c>
      <c r="B387" s="3">
        <v>15712825</v>
      </c>
      <c r="C387" s="2" t="s">
        <v>549</v>
      </c>
      <c r="D387" s="3">
        <v>511</v>
      </c>
      <c r="E387" s="2" t="s">
        <v>18</v>
      </c>
      <c r="F387" s="2" t="s">
        <v>757</v>
      </c>
      <c r="G387" s="3">
        <v>29</v>
      </c>
      <c r="H387" s="3">
        <v>9</v>
      </c>
      <c r="I387" s="4">
        <v>0</v>
      </c>
      <c r="J387" s="3">
        <v>2</v>
      </c>
      <c r="K387" s="3">
        <v>0</v>
      </c>
      <c r="L387" s="3">
        <v>1</v>
      </c>
      <c r="M387" s="5">
        <v>140676.98000000001</v>
      </c>
      <c r="N387" s="3">
        <v>0</v>
      </c>
    </row>
    <row r="388" spans="1:14" x14ac:dyDescent="0.25">
      <c r="A388" s="2">
        <v>438</v>
      </c>
      <c r="B388" s="3">
        <v>15624623</v>
      </c>
      <c r="C388" s="2" t="s">
        <v>390</v>
      </c>
      <c r="D388" s="3">
        <v>516</v>
      </c>
      <c r="E388" s="2" t="s">
        <v>15</v>
      </c>
      <c r="F388" s="2" t="s">
        <v>23</v>
      </c>
      <c r="G388" s="3">
        <v>35</v>
      </c>
      <c r="H388" s="3">
        <v>10</v>
      </c>
      <c r="I388" s="4">
        <v>104088.59</v>
      </c>
      <c r="J388" s="3">
        <v>2</v>
      </c>
      <c r="K388" s="3">
        <v>0</v>
      </c>
      <c r="L388" s="3">
        <v>0</v>
      </c>
      <c r="M388" s="5">
        <v>119666</v>
      </c>
      <c r="N388" s="3">
        <v>0</v>
      </c>
    </row>
    <row r="389" spans="1:14" x14ac:dyDescent="0.25">
      <c r="A389" s="2">
        <v>182</v>
      </c>
      <c r="B389" s="3">
        <v>15789669</v>
      </c>
      <c r="C389" s="2" t="s">
        <v>189</v>
      </c>
      <c r="D389" s="3">
        <v>510</v>
      </c>
      <c r="E389" s="2" t="s">
        <v>754</v>
      </c>
      <c r="F389" s="2" t="s">
        <v>23</v>
      </c>
      <c r="G389" s="3">
        <v>65</v>
      </c>
      <c r="H389" s="3">
        <v>2</v>
      </c>
      <c r="I389" s="4">
        <v>0</v>
      </c>
      <c r="J389" s="3">
        <v>2</v>
      </c>
      <c r="K389" s="3">
        <v>1</v>
      </c>
      <c r="L389" s="3">
        <v>1</v>
      </c>
      <c r="M389" s="5">
        <v>48071.61</v>
      </c>
      <c r="N389" s="3">
        <v>0</v>
      </c>
    </row>
    <row r="390" spans="1:14" x14ac:dyDescent="0.25">
      <c r="A390" s="2">
        <v>494</v>
      </c>
      <c r="B390" s="3">
        <v>15725679</v>
      </c>
      <c r="C390" s="2" t="s">
        <v>189</v>
      </c>
      <c r="D390" s="3">
        <v>531</v>
      </c>
      <c r="E390" s="2" t="s">
        <v>754</v>
      </c>
      <c r="F390" s="2" t="s">
        <v>16</v>
      </c>
      <c r="G390" s="3">
        <v>47</v>
      </c>
      <c r="H390" s="3">
        <v>6</v>
      </c>
      <c r="I390" s="4">
        <v>0</v>
      </c>
      <c r="J390" s="3">
        <v>1</v>
      </c>
      <c r="K390" s="3">
        <v>0</v>
      </c>
      <c r="L390" s="3">
        <v>0</v>
      </c>
      <c r="M390" s="5">
        <v>194998.34</v>
      </c>
      <c r="N390" s="3">
        <v>1</v>
      </c>
    </row>
    <row r="391" spans="1:14" x14ac:dyDescent="0.25">
      <c r="A391" s="2">
        <v>566</v>
      </c>
      <c r="B391" s="3">
        <v>15811773</v>
      </c>
      <c r="C391" s="2" t="s">
        <v>189</v>
      </c>
      <c r="D391" s="3">
        <v>543</v>
      </c>
      <c r="E391" s="2" t="s">
        <v>754</v>
      </c>
      <c r="F391" s="2" t="s">
        <v>23</v>
      </c>
      <c r="G391" s="3">
        <v>36</v>
      </c>
      <c r="H391" s="3">
        <v>4</v>
      </c>
      <c r="I391" s="4">
        <v>0</v>
      </c>
      <c r="J391" s="3">
        <v>2</v>
      </c>
      <c r="K391" s="3">
        <v>1</v>
      </c>
      <c r="L391" s="3">
        <v>1</v>
      </c>
      <c r="M391" s="5">
        <v>141210.5</v>
      </c>
      <c r="N391" s="3">
        <v>0</v>
      </c>
    </row>
    <row r="392" spans="1:14" x14ac:dyDescent="0.25">
      <c r="A392" s="2">
        <v>41</v>
      </c>
      <c r="B392" s="3">
        <v>15619360</v>
      </c>
      <c r="C392" s="2" t="s">
        <v>59</v>
      </c>
      <c r="D392" s="3">
        <v>472</v>
      </c>
      <c r="E392" s="2" t="s">
        <v>755</v>
      </c>
      <c r="F392" s="2" t="s">
        <v>23</v>
      </c>
      <c r="G392" s="3">
        <v>40</v>
      </c>
      <c r="H392" s="3">
        <v>4</v>
      </c>
      <c r="I392" s="4">
        <v>0</v>
      </c>
      <c r="J392" s="3">
        <v>1</v>
      </c>
      <c r="K392" s="3">
        <v>1</v>
      </c>
      <c r="L392" s="3">
        <v>0</v>
      </c>
      <c r="M392" s="5">
        <v>70154.22</v>
      </c>
      <c r="N392" s="3">
        <v>0</v>
      </c>
    </row>
    <row r="393" spans="1:14" x14ac:dyDescent="0.25">
      <c r="A393" s="2">
        <v>332</v>
      </c>
      <c r="B393" s="3">
        <v>15601274</v>
      </c>
      <c r="C393" s="2" t="s">
        <v>313</v>
      </c>
      <c r="D393" s="3">
        <v>667</v>
      </c>
      <c r="E393" s="2" t="s">
        <v>755</v>
      </c>
      <c r="F393" s="2" t="s">
        <v>16</v>
      </c>
      <c r="G393" s="3">
        <v>40</v>
      </c>
      <c r="H393" s="3">
        <v>1</v>
      </c>
      <c r="I393" s="4">
        <v>146502.07</v>
      </c>
      <c r="J393" s="3">
        <v>1</v>
      </c>
      <c r="K393" s="3">
        <v>1</v>
      </c>
      <c r="L393" s="3">
        <v>0</v>
      </c>
      <c r="M393" s="5">
        <v>19162.89</v>
      </c>
      <c r="N393" s="3">
        <v>0</v>
      </c>
    </row>
    <row r="394" spans="1:14" x14ac:dyDescent="0.25">
      <c r="A394" s="2">
        <v>747</v>
      </c>
      <c r="B394" s="3">
        <v>15787619</v>
      </c>
      <c r="C394" s="2" t="s">
        <v>313</v>
      </c>
      <c r="D394" s="3">
        <v>844</v>
      </c>
      <c r="E394" s="2" t="s">
        <v>15</v>
      </c>
      <c r="F394" s="2" t="s">
        <v>23</v>
      </c>
      <c r="G394" s="3">
        <v>18</v>
      </c>
      <c r="H394" s="3">
        <v>2</v>
      </c>
      <c r="I394" s="4">
        <v>160980.03</v>
      </c>
      <c r="J394" s="3">
        <v>1</v>
      </c>
      <c r="K394" s="3">
        <v>0</v>
      </c>
      <c r="L394" s="3">
        <v>0</v>
      </c>
      <c r="M394" s="5">
        <v>145936.28</v>
      </c>
      <c r="N394" s="3">
        <v>0</v>
      </c>
    </row>
    <row r="395" spans="1:14" x14ac:dyDescent="0.25">
      <c r="A395" s="2">
        <v>753</v>
      </c>
      <c r="B395" s="3">
        <v>15677305</v>
      </c>
      <c r="C395" s="2" t="s">
        <v>313</v>
      </c>
      <c r="D395" s="3">
        <v>490</v>
      </c>
      <c r="E395" s="2" t="s">
        <v>15</v>
      </c>
      <c r="F395" s="2" t="s">
        <v>16</v>
      </c>
      <c r="G395" s="3">
        <v>35</v>
      </c>
      <c r="H395" s="3">
        <v>7</v>
      </c>
      <c r="I395" s="4">
        <v>107749.03</v>
      </c>
      <c r="J395" s="3">
        <v>1</v>
      </c>
      <c r="K395" s="3">
        <v>1</v>
      </c>
      <c r="L395" s="3">
        <v>1</v>
      </c>
      <c r="M395" s="5">
        <v>3937.37</v>
      </c>
      <c r="N395" s="3">
        <v>0</v>
      </c>
    </row>
    <row r="396" spans="1:14" x14ac:dyDescent="0.25">
      <c r="A396" s="2">
        <v>990</v>
      </c>
      <c r="B396" s="3">
        <v>15681206</v>
      </c>
      <c r="C396" s="2" t="s">
        <v>752</v>
      </c>
      <c r="D396" s="3">
        <v>722</v>
      </c>
      <c r="E396" s="2" t="s">
        <v>15</v>
      </c>
      <c r="F396" s="2" t="s">
        <v>16</v>
      </c>
      <c r="G396" s="3">
        <v>49</v>
      </c>
      <c r="H396" s="3">
        <v>3</v>
      </c>
      <c r="I396" s="4">
        <v>168197.66</v>
      </c>
      <c r="J396" s="3">
        <v>1</v>
      </c>
      <c r="K396" s="3">
        <v>1</v>
      </c>
      <c r="L396" s="3">
        <v>0</v>
      </c>
      <c r="M396" s="5">
        <v>140765.57</v>
      </c>
      <c r="N396" s="3">
        <v>1</v>
      </c>
    </row>
    <row r="397" spans="1:14" x14ac:dyDescent="0.25">
      <c r="A397" s="2">
        <v>416</v>
      </c>
      <c r="B397" s="3">
        <v>15809616</v>
      </c>
      <c r="C397" s="2" t="s">
        <v>375</v>
      </c>
      <c r="D397" s="3">
        <v>626</v>
      </c>
      <c r="E397" s="2" t="s">
        <v>18</v>
      </c>
      <c r="F397" s="2" t="s">
        <v>23</v>
      </c>
      <c r="G397" s="3">
        <v>26</v>
      </c>
      <c r="H397" s="3">
        <v>8</v>
      </c>
      <c r="I397" s="4">
        <v>0</v>
      </c>
      <c r="J397" s="3">
        <v>2</v>
      </c>
      <c r="K397" s="3">
        <v>0</v>
      </c>
      <c r="L397" s="3">
        <v>0</v>
      </c>
      <c r="M397" s="5">
        <v>191420.71</v>
      </c>
      <c r="N397" s="3">
        <v>0</v>
      </c>
    </row>
    <row r="398" spans="1:14" x14ac:dyDescent="0.25">
      <c r="A398" s="2">
        <v>938</v>
      </c>
      <c r="B398" s="3">
        <v>15662100</v>
      </c>
      <c r="C398" s="2" t="s">
        <v>722</v>
      </c>
      <c r="D398" s="3">
        <v>850</v>
      </c>
      <c r="E398" s="2" t="s">
        <v>26</v>
      </c>
      <c r="F398" s="2" t="s">
        <v>16</v>
      </c>
      <c r="G398" s="3">
        <v>44</v>
      </c>
      <c r="H398" s="3">
        <v>5</v>
      </c>
      <c r="I398" s="4">
        <v>128605.32</v>
      </c>
      <c r="J398" s="3">
        <v>1</v>
      </c>
      <c r="K398" s="3">
        <v>0</v>
      </c>
      <c r="L398" s="3">
        <v>1</v>
      </c>
      <c r="M398" s="5">
        <v>171096.2</v>
      </c>
      <c r="N398" s="3">
        <v>0</v>
      </c>
    </row>
    <row r="399" spans="1:14" x14ac:dyDescent="0.25">
      <c r="A399" s="2">
        <v>336</v>
      </c>
      <c r="B399" s="3">
        <v>15697441</v>
      </c>
      <c r="C399" s="2" t="s">
        <v>317</v>
      </c>
      <c r="D399" s="3">
        <v>485</v>
      </c>
      <c r="E399" s="2" t="s">
        <v>15</v>
      </c>
      <c r="F399" s="2" t="s">
        <v>23</v>
      </c>
      <c r="G399" s="3">
        <v>29</v>
      </c>
      <c r="H399" s="3">
        <v>7</v>
      </c>
      <c r="I399" s="4">
        <v>182123.79</v>
      </c>
      <c r="J399" s="3">
        <v>1</v>
      </c>
      <c r="K399" s="3">
        <v>1</v>
      </c>
      <c r="L399" s="3">
        <v>0</v>
      </c>
      <c r="M399" s="5">
        <v>116828.51</v>
      </c>
      <c r="N399" s="3">
        <v>1</v>
      </c>
    </row>
    <row r="400" spans="1:14" x14ac:dyDescent="0.25">
      <c r="A400" s="2">
        <v>77</v>
      </c>
      <c r="B400" s="3">
        <v>15614049</v>
      </c>
      <c r="C400" s="2" t="s">
        <v>95</v>
      </c>
      <c r="D400" s="3">
        <v>664</v>
      </c>
      <c r="E400" s="2" t="s">
        <v>754</v>
      </c>
      <c r="F400" s="2" t="s">
        <v>23</v>
      </c>
      <c r="G400" s="3">
        <v>55</v>
      </c>
      <c r="H400" s="3">
        <v>8</v>
      </c>
      <c r="I400" s="4">
        <v>0</v>
      </c>
      <c r="J400" s="3">
        <v>2</v>
      </c>
      <c r="K400" s="3">
        <v>1</v>
      </c>
      <c r="L400" s="3">
        <v>1</v>
      </c>
      <c r="M400" s="5">
        <v>139161.64000000001</v>
      </c>
      <c r="N400" s="3">
        <v>0</v>
      </c>
    </row>
    <row r="401" spans="1:14" x14ac:dyDescent="0.25">
      <c r="A401" s="2">
        <v>164</v>
      </c>
      <c r="B401" s="3">
        <v>15680772</v>
      </c>
      <c r="C401" s="2" t="s">
        <v>95</v>
      </c>
      <c r="D401" s="3">
        <v>721</v>
      </c>
      <c r="E401" s="2" t="s">
        <v>755</v>
      </c>
      <c r="F401" s="2" t="s">
        <v>16</v>
      </c>
      <c r="G401" s="3">
        <v>36</v>
      </c>
      <c r="H401" s="3">
        <v>2</v>
      </c>
      <c r="I401" s="4">
        <v>0</v>
      </c>
      <c r="J401" s="3">
        <v>2</v>
      </c>
      <c r="K401" s="3">
        <v>1</v>
      </c>
      <c r="L401" s="3">
        <v>1</v>
      </c>
      <c r="M401" s="5">
        <v>106977.8</v>
      </c>
      <c r="N401" s="3">
        <v>0</v>
      </c>
    </row>
    <row r="402" spans="1:14" x14ac:dyDescent="0.25">
      <c r="A402" s="2">
        <v>283</v>
      </c>
      <c r="B402" s="3">
        <v>15643024</v>
      </c>
      <c r="C402" s="2" t="s">
        <v>277</v>
      </c>
      <c r="D402" s="3">
        <v>479</v>
      </c>
      <c r="E402" s="2" t="s">
        <v>26</v>
      </c>
      <c r="F402" s="2" t="s">
        <v>23</v>
      </c>
      <c r="G402" s="3">
        <v>35</v>
      </c>
      <c r="H402" s="3">
        <v>4</v>
      </c>
      <c r="I402" s="4">
        <v>138718.92000000001</v>
      </c>
      <c r="J402" s="3">
        <v>1</v>
      </c>
      <c r="K402" s="3">
        <v>1</v>
      </c>
      <c r="L402" s="3">
        <v>1</v>
      </c>
      <c r="M402" s="5">
        <v>47251.79</v>
      </c>
      <c r="N402" s="3">
        <v>1</v>
      </c>
    </row>
    <row r="403" spans="1:14" x14ac:dyDescent="0.25">
      <c r="A403" s="2">
        <v>828</v>
      </c>
      <c r="B403" s="3">
        <v>15666633</v>
      </c>
      <c r="C403" s="2" t="s">
        <v>277</v>
      </c>
      <c r="D403" s="3">
        <v>758</v>
      </c>
      <c r="E403" s="2" t="s">
        <v>18</v>
      </c>
      <c r="F403" s="2" t="s">
        <v>23</v>
      </c>
      <c r="G403" s="3">
        <v>56</v>
      </c>
      <c r="H403" s="3">
        <v>1</v>
      </c>
      <c r="I403" s="4">
        <v>0</v>
      </c>
      <c r="J403" s="3">
        <v>2</v>
      </c>
      <c r="K403" s="3">
        <v>1</v>
      </c>
      <c r="L403" s="3">
        <v>1</v>
      </c>
      <c r="M403" s="5">
        <v>10643.38</v>
      </c>
      <c r="N403" s="3">
        <v>0</v>
      </c>
    </row>
    <row r="404" spans="1:14" x14ac:dyDescent="0.25">
      <c r="A404" s="2">
        <v>601</v>
      </c>
      <c r="B404" s="3">
        <v>15683503</v>
      </c>
      <c r="C404" s="2" t="s">
        <v>504</v>
      </c>
      <c r="D404" s="3">
        <v>601</v>
      </c>
      <c r="E404" s="2" t="s">
        <v>754</v>
      </c>
      <c r="F404" s="2" t="s">
        <v>16</v>
      </c>
      <c r="G404" s="3">
        <v>43</v>
      </c>
      <c r="H404" s="3">
        <v>8</v>
      </c>
      <c r="I404" s="4">
        <v>0</v>
      </c>
      <c r="J404" s="3">
        <v>3</v>
      </c>
      <c r="K404" s="3">
        <v>0</v>
      </c>
      <c r="L404" s="3">
        <v>1</v>
      </c>
      <c r="M404" s="5">
        <v>110916.15</v>
      </c>
      <c r="N404" s="3">
        <v>1</v>
      </c>
    </row>
    <row r="405" spans="1:14" x14ac:dyDescent="0.25">
      <c r="A405" s="2">
        <v>251</v>
      </c>
      <c r="B405" s="3">
        <v>15628112</v>
      </c>
      <c r="C405" s="2" t="s">
        <v>249</v>
      </c>
      <c r="D405" s="3">
        <v>771</v>
      </c>
      <c r="E405" s="2" t="s">
        <v>26</v>
      </c>
      <c r="F405" s="2" t="s">
        <v>16</v>
      </c>
      <c r="G405" s="3">
        <v>36</v>
      </c>
      <c r="H405" s="3">
        <v>5</v>
      </c>
      <c r="I405" s="4">
        <v>77846.899999999994</v>
      </c>
      <c r="J405" s="3">
        <v>1</v>
      </c>
      <c r="K405" s="3">
        <v>0</v>
      </c>
      <c r="L405" s="3">
        <v>0</v>
      </c>
      <c r="M405" s="5">
        <v>99805.99</v>
      </c>
      <c r="N405" s="3">
        <v>0</v>
      </c>
    </row>
    <row r="406" spans="1:14" x14ac:dyDescent="0.25">
      <c r="A406" s="2">
        <v>440</v>
      </c>
      <c r="B406" s="3">
        <v>15690134</v>
      </c>
      <c r="C406" s="2" t="s">
        <v>249</v>
      </c>
      <c r="D406" s="3">
        <v>464</v>
      </c>
      <c r="E406" s="2" t="s">
        <v>26</v>
      </c>
      <c r="F406" s="2" t="s">
        <v>16</v>
      </c>
      <c r="G406" s="3">
        <v>42</v>
      </c>
      <c r="H406" s="3">
        <v>3</v>
      </c>
      <c r="I406" s="4">
        <v>85679.25</v>
      </c>
      <c r="J406" s="3">
        <v>1</v>
      </c>
      <c r="K406" s="3">
        <v>1</v>
      </c>
      <c r="L406" s="3">
        <v>1</v>
      </c>
      <c r="M406" s="5">
        <v>164104.74</v>
      </c>
      <c r="N406" s="3">
        <v>0</v>
      </c>
    </row>
    <row r="407" spans="1:14" x14ac:dyDescent="0.25">
      <c r="A407" s="2">
        <v>817</v>
      </c>
      <c r="B407" s="3">
        <v>15734565</v>
      </c>
      <c r="C407" s="2" t="s">
        <v>249</v>
      </c>
      <c r="D407" s="3">
        <v>696</v>
      </c>
      <c r="E407" s="2" t="s">
        <v>15</v>
      </c>
      <c r="F407" s="2" t="s">
        <v>23</v>
      </c>
      <c r="G407" s="3">
        <v>29</v>
      </c>
      <c r="H407" s="3">
        <v>8</v>
      </c>
      <c r="I407" s="4">
        <v>0</v>
      </c>
      <c r="J407" s="3">
        <v>2</v>
      </c>
      <c r="K407" s="3">
        <v>1</v>
      </c>
      <c r="L407" s="3">
        <v>0</v>
      </c>
      <c r="M407" s="5">
        <v>191166.09</v>
      </c>
      <c r="N407" s="3">
        <v>0</v>
      </c>
    </row>
    <row r="408" spans="1:14" x14ac:dyDescent="0.25">
      <c r="A408" s="2">
        <v>524</v>
      </c>
      <c r="B408" s="3">
        <v>15742358</v>
      </c>
      <c r="C408" s="2" t="s">
        <v>453</v>
      </c>
      <c r="D408" s="3">
        <v>696</v>
      </c>
      <c r="E408" s="2" t="s">
        <v>26</v>
      </c>
      <c r="F408" s="2" t="s">
        <v>23</v>
      </c>
      <c r="G408" s="3">
        <v>32</v>
      </c>
      <c r="H408" s="3">
        <v>8</v>
      </c>
      <c r="I408" s="4">
        <v>101160.99</v>
      </c>
      <c r="J408" s="3">
        <v>1</v>
      </c>
      <c r="K408" s="3">
        <v>1</v>
      </c>
      <c r="L408" s="3">
        <v>1</v>
      </c>
      <c r="M408" s="5">
        <v>115916.55</v>
      </c>
      <c r="N408" s="3">
        <v>0</v>
      </c>
    </row>
    <row r="409" spans="1:14" x14ac:dyDescent="0.25">
      <c r="A409" s="2">
        <v>154</v>
      </c>
      <c r="B409" s="3">
        <v>15689044</v>
      </c>
      <c r="C409" s="2" t="s">
        <v>165</v>
      </c>
      <c r="D409" s="3">
        <v>539</v>
      </c>
      <c r="E409" s="2" t="s">
        <v>754</v>
      </c>
      <c r="F409" s="2" t="s">
        <v>23</v>
      </c>
      <c r="G409" s="3">
        <v>37</v>
      </c>
      <c r="H409" s="3">
        <v>2</v>
      </c>
      <c r="I409" s="4">
        <v>127609.59</v>
      </c>
      <c r="J409" s="3">
        <v>1</v>
      </c>
      <c r="K409" s="3">
        <v>1</v>
      </c>
      <c r="L409" s="3">
        <v>0</v>
      </c>
      <c r="M409" s="5">
        <v>98646.22</v>
      </c>
      <c r="N409" s="3">
        <v>0</v>
      </c>
    </row>
    <row r="410" spans="1:14" x14ac:dyDescent="0.25">
      <c r="A410" s="2">
        <v>102</v>
      </c>
      <c r="B410" s="3">
        <v>15743192</v>
      </c>
      <c r="C410" s="2" t="s">
        <v>118</v>
      </c>
      <c r="D410" s="3">
        <v>623</v>
      </c>
      <c r="E410" s="2" t="s">
        <v>754</v>
      </c>
      <c r="F410" s="2" t="s">
        <v>16</v>
      </c>
      <c r="G410" s="3">
        <v>44</v>
      </c>
      <c r="H410" s="3">
        <v>6</v>
      </c>
      <c r="I410" s="4">
        <v>0</v>
      </c>
      <c r="J410" s="3">
        <v>2</v>
      </c>
      <c r="K410" s="3">
        <v>0</v>
      </c>
      <c r="L410" s="3">
        <v>0</v>
      </c>
      <c r="M410" s="5">
        <v>167162.43</v>
      </c>
      <c r="N410" s="3">
        <v>0</v>
      </c>
    </row>
    <row r="411" spans="1:14" x14ac:dyDescent="0.25">
      <c r="A411" s="2">
        <v>103</v>
      </c>
      <c r="B411" s="3">
        <v>15580146</v>
      </c>
      <c r="C411" s="2" t="s">
        <v>118</v>
      </c>
      <c r="D411" s="3">
        <v>738</v>
      </c>
      <c r="E411" s="2" t="s">
        <v>754</v>
      </c>
      <c r="F411" s="2" t="s">
        <v>23</v>
      </c>
      <c r="G411" s="3">
        <v>31</v>
      </c>
      <c r="H411" s="3">
        <v>9</v>
      </c>
      <c r="I411" s="4">
        <v>82674.149999999994</v>
      </c>
      <c r="J411" s="3">
        <v>1</v>
      </c>
      <c r="K411" s="3">
        <v>1</v>
      </c>
      <c r="L411" s="3">
        <v>0</v>
      </c>
      <c r="M411" s="5">
        <v>41970.720000000001</v>
      </c>
      <c r="N411" s="3">
        <v>0</v>
      </c>
    </row>
    <row r="412" spans="1:14" x14ac:dyDescent="0.25">
      <c r="A412" s="2">
        <v>575</v>
      </c>
      <c r="B412" s="3">
        <v>15644753</v>
      </c>
      <c r="C412" s="2" t="s">
        <v>118</v>
      </c>
      <c r="D412" s="3">
        <v>848</v>
      </c>
      <c r="E412" s="2" t="s">
        <v>18</v>
      </c>
      <c r="F412" s="2" t="s">
        <v>756</v>
      </c>
      <c r="G412" s="3">
        <v>40</v>
      </c>
      <c r="H412" s="3">
        <v>3</v>
      </c>
      <c r="I412" s="4">
        <v>110929.96</v>
      </c>
      <c r="J412" s="3">
        <v>1</v>
      </c>
      <c r="K412" s="3">
        <v>1</v>
      </c>
      <c r="L412" s="3">
        <v>1</v>
      </c>
      <c r="M412" s="5">
        <v>30876.84</v>
      </c>
      <c r="N412" s="3">
        <v>0</v>
      </c>
    </row>
    <row r="413" spans="1:14" x14ac:dyDescent="0.25">
      <c r="A413" s="2">
        <v>888</v>
      </c>
      <c r="B413" s="3">
        <v>15625021</v>
      </c>
      <c r="C413" s="2" t="s">
        <v>118</v>
      </c>
      <c r="D413" s="3">
        <v>585</v>
      </c>
      <c r="E413" s="2" t="s">
        <v>15</v>
      </c>
      <c r="F413" s="2" t="s">
        <v>23</v>
      </c>
      <c r="G413" s="3">
        <v>42</v>
      </c>
      <c r="H413" s="3">
        <v>2</v>
      </c>
      <c r="I413" s="4">
        <v>0</v>
      </c>
      <c r="J413" s="3">
        <v>2</v>
      </c>
      <c r="K413" s="3">
        <v>1</v>
      </c>
      <c r="L413" s="3">
        <v>1</v>
      </c>
      <c r="M413" s="5">
        <v>18657.77</v>
      </c>
      <c r="N413" s="3">
        <v>0</v>
      </c>
    </row>
    <row r="414" spans="1:14" x14ac:dyDescent="0.25">
      <c r="A414" s="2">
        <v>61</v>
      </c>
      <c r="B414" s="3">
        <v>15651280</v>
      </c>
      <c r="C414" s="2" t="s">
        <v>79</v>
      </c>
      <c r="D414" s="3">
        <v>742</v>
      </c>
      <c r="E414" s="2" t="s">
        <v>758</v>
      </c>
      <c r="F414" s="2" t="s">
        <v>23</v>
      </c>
      <c r="G414" s="3">
        <v>35</v>
      </c>
      <c r="H414" s="3">
        <v>5</v>
      </c>
      <c r="I414" s="4">
        <v>136857</v>
      </c>
      <c r="J414" s="3">
        <v>1</v>
      </c>
      <c r="K414" s="3">
        <v>0</v>
      </c>
      <c r="L414" s="3">
        <v>0</v>
      </c>
      <c r="M414" s="5">
        <v>84509.57</v>
      </c>
      <c r="N414" s="3">
        <v>0</v>
      </c>
    </row>
    <row r="415" spans="1:14" x14ac:dyDescent="0.25">
      <c r="A415" s="2">
        <v>328</v>
      </c>
      <c r="B415" s="3">
        <v>15736008</v>
      </c>
      <c r="C415" s="2" t="s">
        <v>79</v>
      </c>
      <c r="D415" s="3">
        <v>644</v>
      </c>
      <c r="E415" s="2" t="s">
        <v>15</v>
      </c>
      <c r="F415" s="2" t="s">
        <v>16</v>
      </c>
      <c r="G415" s="3">
        <v>46</v>
      </c>
      <c r="H415" s="3">
        <v>9</v>
      </c>
      <c r="I415" s="4">
        <v>95441.27</v>
      </c>
      <c r="J415" s="3">
        <v>1</v>
      </c>
      <c r="K415" s="3">
        <v>1</v>
      </c>
      <c r="L415" s="3">
        <v>0</v>
      </c>
      <c r="M415" s="5">
        <v>108761.05</v>
      </c>
      <c r="N415" s="3">
        <v>1</v>
      </c>
    </row>
    <row r="416" spans="1:14" x14ac:dyDescent="0.25">
      <c r="A416" s="2">
        <v>902</v>
      </c>
      <c r="B416" s="3">
        <v>15709737</v>
      </c>
      <c r="C416" s="2" t="s">
        <v>79</v>
      </c>
      <c r="D416" s="3">
        <v>643</v>
      </c>
      <c r="E416" s="2" t="s">
        <v>15</v>
      </c>
      <c r="F416" s="2" t="s">
        <v>23</v>
      </c>
      <c r="G416" s="3">
        <v>36</v>
      </c>
      <c r="H416" s="3">
        <v>7</v>
      </c>
      <c r="I416" s="4">
        <v>161064.64000000001</v>
      </c>
      <c r="J416" s="3">
        <v>2</v>
      </c>
      <c r="K416" s="3">
        <v>0</v>
      </c>
      <c r="L416" s="3">
        <v>1</v>
      </c>
      <c r="M416" s="5">
        <v>84294.82</v>
      </c>
      <c r="N416" s="3">
        <v>0</v>
      </c>
    </row>
    <row r="417" spans="1:14" x14ac:dyDescent="0.25">
      <c r="A417" s="2">
        <v>366</v>
      </c>
      <c r="B417" s="3">
        <v>15613085</v>
      </c>
      <c r="C417" s="2" t="s">
        <v>336</v>
      </c>
      <c r="D417" s="3">
        <v>628</v>
      </c>
      <c r="E417" s="2" t="s">
        <v>755</v>
      </c>
      <c r="F417" s="2" t="s">
        <v>16</v>
      </c>
      <c r="G417" s="3">
        <v>33</v>
      </c>
      <c r="H417" s="3">
        <v>3</v>
      </c>
      <c r="I417" s="4">
        <v>0</v>
      </c>
      <c r="J417" s="3">
        <v>1</v>
      </c>
      <c r="K417" s="3">
        <v>1</v>
      </c>
      <c r="L417" s="3">
        <v>1</v>
      </c>
      <c r="M417" s="5">
        <v>188193.25</v>
      </c>
      <c r="N417" s="3">
        <v>0</v>
      </c>
    </row>
    <row r="418" spans="1:14" x14ac:dyDescent="0.25">
      <c r="A418" s="2">
        <v>261</v>
      </c>
      <c r="B418" s="3">
        <v>15713853</v>
      </c>
      <c r="C418" s="2" t="s">
        <v>257</v>
      </c>
      <c r="D418" s="3">
        <v>732</v>
      </c>
      <c r="E418" s="2" t="s">
        <v>26</v>
      </c>
      <c r="F418" s="2" t="s">
        <v>23</v>
      </c>
      <c r="G418" s="3">
        <v>42</v>
      </c>
      <c r="H418" s="3">
        <v>9</v>
      </c>
      <c r="I418" s="4">
        <v>108748.08</v>
      </c>
      <c r="J418" s="3">
        <v>2</v>
      </c>
      <c r="K418" s="3">
        <v>1</v>
      </c>
      <c r="L418" s="3">
        <v>1</v>
      </c>
      <c r="M418" s="5">
        <v>65323.11</v>
      </c>
      <c r="N418" s="3">
        <v>0</v>
      </c>
    </row>
    <row r="419" spans="1:14" x14ac:dyDescent="0.25">
      <c r="A419" s="2">
        <v>246</v>
      </c>
      <c r="B419" s="3">
        <v>15797219</v>
      </c>
      <c r="C419" s="2" t="s">
        <v>244</v>
      </c>
      <c r="D419" s="3">
        <v>635</v>
      </c>
      <c r="E419" s="2" t="s">
        <v>754</v>
      </c>
      <c r="F419" s="2" t="s">
        <v>16</v>
      </c>
      <c r="G419" s="3">
        <v>40</v>
      </c>
      <c r="H419" s="3">
        <v>10</v>
      </c>
      <c r="I419" s="4">
        <v>123497.58</v>
      </c>
      <c r="J419" s="3">
        <v>1</v>
      </c>
      <c r="K419" s="3">
        <v>1</v>
      </c>
      <c r="L419" s="3">
        <v>0</v>
      </c>
      <c r="M419" s="5">
        <v>131953.23000000001</v>
      </c>
      <c r="N419" s="3">
        <v>1</v>
      </c>
    </row>
    <row r="420" spans="1:14" x14ac:dyDescent="0.25">
      <c r="A420" s="2">
        <v>857</v>
      </c>
      <c r="B420" s="3">
        <v>15693864</v>
      </c>
      <c r="C420" s="2" t="s">
        <v>677</v>
      </c>
      <c r="D420" s="3">
        <v>567</v>
      </c>
      <c r="E420" s="2" t="s">
        <v>26</v>
      </c>
      <c r="F420" s="2" t="s">
        <v>16</v>
      </c>
      <c r="G420" s="3">
        <v>49</v>
      </c>
      <c r="H420" s="3">
        <v>5</v>
      </c>
      <c r="I420" s="4">
        <v>134956.01999999999</v>
      </c>
      <c r="J420" s="3">
        <v>1</v>
      </c>
      <c r="K420" s="3">
        <v>1</v>
      </c>
      <c r="L420" s="3">
        <v>0</v>
      </c>
      <c r="M420" s="5">
        <v>93953.84</v>
      </c>
      <c r="N420" s="3">
        <v>1</v>
      </c>
    </row>
    <row r="421" spans="1:14" x14ac:dyDescent="0.25">
      <c r="A421" s="2">
        <v>550</v>
      </c>
      <c r="B421" s="3">
        <v>15600651</v>
      </c>
      <c r="C421" s="2" t="s">
        <v>469</v>
      </c>
      <c r="D421" s="3">
        <v>749</v>
      </c>
      <c r="E421" s="2" t="s">
        <v>754</v>
      </c>
      <c r="F421" s="2" t="s">
        <v>23</v>
      </c>
      <c r="G421" s="3">
        <v>24</v>
      </c>
      <c r="H421" s="3">
        <v>1</v>
      </c>
      <c r="I421" s="4">
        <v>0</v>
      </c>
      <c r="J421" s="3">
        <v>3</v>
      </c>
      <c r="K421" s="3">
        <v>1</v>
      </c>
      <c r="L421" s="3">
        <v>1</v>
      </c>
      <c r="M421" s="5">
        <v>47911.03</v>
      </c>
      <c r="N421" s="3">
        <v>0</v>
      </c>
    </row>
    <row r="422" spans="1:14" x14ac:dyDescent="0.25">
      <c r="A422" s="2">
        <v>353</v>
      </c>
      <c r="B422" s="3">
        <v>15777352</v>
      </c>
      <c r="C422" s="2" t="s">
        <v>327</v>
      </c>
      <c r="D422" s="3">
        <v>568</v>
      </c>
      <c r="E422" s="2" t="s">
        <v>755</v>
      </c>
      <c r="F422" s="2" t="s">
        <v>16</v>
      </c>
      <c r="G422" s="3">
        <v>32</v>
      </c>
      <c r="H422" s="3">
        <v>7</v>
      </c>
      <c r="I422" s="4">
        <v>169399.6</v>
      </c>
      <c r="J422" s="3">
        <v>1</v>
      </c>
      <c r="K422" s="3">
        <v>1</v>
      </c>
      <c r="L422" s="3">
        <v>0</v>
      </c>
      <c r="M422" s="5">
        <v>61936.22</v>
      </c>
      <c r="N422" s="3">
        <v>0</v>
      </c>
    </row>
    <row r="423" spans="1:14" x14ac:dyDescent="0.25">
      <c r="A423" s="2">
        <v>390</v>
      </c>
      <c r="B423" s="3">
        <v>15717225</v>
      </c>
      <c r="C423" s="2" t="s">
        <v>354</v>
      </c>
      <c r="D423" s="3">
        <v>544</v>
      </c>
      <c r="E423" s="2" t="s">
        <v>15</v>
      </c>
      <c r="F423" s="2" t="s">
        <v>16</v>
      </c>
      <c r="G423" s="3">
        <v>21</v>
      </c>
      <c r="H423" s="3">
        <v>10</v>
      </c>
      <c r="I423" s="4">
        <v>161525.96</v>
      </c>
      <c r="J423" s="3">
        <v>2</v>
      </c>
      <c r="K423" s="3">
        <v>1</v>
      </c>
      <c r="L423" s="3">
        <v>0</v>
      </c>
      <c r="M423" s="5">
        <v>9262.77</v>
      </c>
      <c r="N423" s="3">
        <v>0</v>
      </c>
    </row>
    <row r="424" spans="1:14" x14ac:dyDescent="0.25">
      <c r="A424" s="2">
        <v>810</v>
      </c>
      <c r="B424" s="3">
        <v>15778463</v>
      </c>
      <c r="C424" s="2" t="s">
        <v>649</v>
      </c>
      <c r="D424" s="3">
        <v>657</v>
      </c>
      <c r="E424" s="2" t="s">
        <v>15</v>
      </c>
      <c r="F424" s="2" t="s">
        <v>16</v>
      </c>
      <c r="G424" s="3">
        <v>37</v>
      </c>
      <c r="H424" s="3">
        <v>6</v>
      </c>
      <c r="I424" s="4">
        <v>95845.6</v>
      </c>
      <c r="J424" s="3">
        <v>1</v>
      </c>
      <c r="K424" s="3">
        <v>1</v>
      </c>
      <c r="L424" s="3">
        <v>0</v>
      </c>
      <c r="M424" s="5">
        <v>122218.23</v>
      </c>
      <c r="N424" s="3">
        <v>0</v>
      </c>
    </row>
    <row r="425" spans="1:14" x14ac:dyDescent="0.25">
      <c r="A425" s="2">
        <v>514</v>
      </c>
      <c r="B425" s="3">
        <v>15593601</v>
      </c>
      <c r="C425" s="2" t="s">
        <v>446</v>
      </c>
      <c r="D425" s="3">
        <v>734</v>
      </c>
      <c r="E425" s="2" t="s">
        <v>754</v>
      </c>
      <c r="F425" s="2" t="s">
        <v>23</v>
      </c>
      <c r="G425" s="3">
        <v>34</v>
      </c>
      <c r="H425" s="3">
        <v>6</v>
      </c>
      <c r="I425" s="4">
        <v>133598.39999999999</v>
      </c>
      <c r="J425" s="3">
        <v>1</v>
      </c>
      <c r="K425" s="3">
        <v>1</v>
      </c>
      <c r="L425" s="3">
        <v>1</v>
      </c>
      <c r="M425" s="5">
        <v>13107.24</v>
      </c>
      <c r="N425" s="3">
        <v>0</v>
      </c>
    </row>
    <row r="426" spans="1:14" x14ac:dyDescent="0.25">
      <c r="A426" s="2">
        <v>65</v>
      </c>
      <c r="B426" s="3">
        <v>15592461</v>
      </c>
      <c r="C426" s="2" t="s">
        <v>83</v>
      </c>
      <c r="D426" s="3">
        <v>603</v>
      </c>
      <c r="E426" s="2" t="s">
        <v>758</v>
      </c>
      <c r="F426" s="2" t="s">
        <v>23</v>
      </c>
      <c r="G426" s="3">
        <v>26</v>
      </c>
      <c r="H426" s="3">
        <v>4</v>
      </c>
      <c r="I426" s="4">
        <v>109166.37</v>
      </c>
      <c r="J426" s="3">
        <v>1</v>
      </c>
      <c r="K426" s="3">
        <v>1</v>
      </c>
      <c r="L426" s="3">
        <v>1</v>
      </c>
      <c r="M426" s="5">
        <v>92840.67</v>
      </c>
      <c r="N426" s="3">
        <v>0</v>
      </c>
    </row>
    <row r="427" spans="1:14" x14ac:dyDescent="0.25">
      <c r="A427" s="2">
        <v>917</v>
      </c>
      <c r="B427" s="3">
        <v>15792328</v>
      </c>
      <c r="C427" s="2" t="s">
        <v>712</v>
      </c>
      <c r="D427" s="3">
        <v>475</v>
      </c>
      <c r="E427" s="2" t="s">
        <v>15</v>
      </c>
      <c r="F427" s="2" t="s">
        <v>23</v>
      </c>
      <c r="G427" s="3">
        <v>39</v>
      </c>
      <c r="H427" s="3">
        <v>6</v>
      </c>
      <c r="I427" s="4">
        <v>0</v>
      </c>
      <c r="J427" s="3">
        <v>1</v>
      </c>
      <c r="K427" s="3">
        <v>1</v>
      </c>
      <c r="L427" s="3">
        <v>1</v>
      </c>
      <c r="M427" s="5">
        <v>56999.9</v>
      </c>
      <c r="N427" s="3">
        <v>1</v>
      </c>
    </row>
    <row r="428" spans="1:14" x14ac:dyDescent="0.25">
      <c r="A428" s="2">
        <v>676</v>
      </c>
      <c r="B428" s="3">
        <v>15754605</v>
      </c>
      <c r="C428" s="2" t="s">
        <v>558</v>
      </c>
      <c r="D428" s="3">
        <v>563</v>
      </c>
      <c r="E428" s="2" t="s">
        <v>754</v>
      </c>
      <c r="F428" s="2" t="s">
        <v>16</v>
      </c>
      <c r="G428" s="3">
        <v>39</v>
      </c>
      <c r="H428" s="3">
        <v>5</v>
      </c>
      <c r="I428" s="4">
        <v>0</v>
      </c>
      <c r="J428" s="3">
        <v>2</v>
      </c>
      <c r="K428" s="3">
        <v>1</v>
      </c>
      <c r="L428" s="3">
        <v>1</v>
      </c>
      <c r="M428" s="5">
        <v>17603.810000000001</v>
      </c>
      <c r="N428" s="3">
        <v>0</v>
      </c>
    </row>
    <row r="429" spans="1:14" x14ac:dyDescent="0.25">
      <c r="A429" s="2">
        <v>63</v>
      </c>
      <c r="B429" s="3">
        <v>15702014</v>
      </c>
      <c r="C429" s="2" t="s">
        <v>81</v>
      </c>
      <c r="D429" s="3">
        <v>555</v>
      </c>
      <c r="E429" s="2" t="s">
        <v>755</v>
      </c>
      <c r="F429" s="2" t="s">
        <v>23</v>
      </c>
      <c r="G429" s="3">
        <v>33</v>
      </c>
      <c r="H429" s="3">
        <v>1</v>
      </c>
      <c r="I429" s="4">
        <v>56084.69</v>
      </c>
      <c r="J429" s="3">
        <v>2</v>
      </c>
      <c r="K429" s="3">
        <v>0</v>
      </c>
      <c r="L429" s="3">
        <v>0</v>
      </c>
      <c r="M429" s="5">
        <v>178798.13</v>
      </c>
      <c r="N429" s="3">
        <v>0</v>
      </c>
    </row>
    <row r="430" spans="1:14" x14ac:dyDescent="0.25">
      <c r="A430" s="2">
        <v>729</v>
      </c>
      <c r="B430" s="3">
        <v>15654238</v>
      </c>
      <c r="C430" s="2" t="s">
        <v>596</v>
      </c>
      <c r="D430" s="3">
        <v>673</v>
      </c>
      <c r="E430" s="2" t="s">
        <v>15</v>
      </c>
      <c r="F430" s="2" t="s">
        <v>16</v>
      </c>
      <c r="G430" s="3">
        <v>40</v>
      </c>
      <c r="H430" s="3">
        <v>5</v>
      </c>
      <c r="I430" s="4">
        <v>137494.28</v>
      </c>
      <c r="J430" s="3">
        <v>1</v>
      </c>
      <c r="K430" s="3">
        <v>1</v>
      </c>
      <c r="L430" s="3">
        <v>0</v>
      </c>
      <c r="M430" s="5">
        <v>81753.919999999998</v>
      </c>
      <c r="N430" s="3">
        <v>0</v>
      </c>
    </row>
    <row r="431" spans="1:14" x14ac:dyDescent="0.25">
      <c r="A431" s="2">
        <v>844</v>
      </c>
      <c r="B431" s="3">
        <v>15672012</v>
      </c>
      <c r="C431" s="2" t="s">
        <v>596</v>
      </c>
      <c r="D431" s="3">
        <v>773</v>
      </c>
      <c r="E431" s="2" t="s">
        <v>18</v>
      </c>
      <c r="F431" s="2" t="s">
        <v>757</v>
      </c>
      <c r="G431" s="3">
        <v>41</v>
      </c>
      <c r="H431" s="3">
        <v>5</v>
      </c>
      <c r="I431" s="4">
        <v>0</v>
      </c>
      <c r="J431" s="3">
        <v>1</v>
      </c>
      <c r="K431" s="3">
        <v>1</v>
      </c>
      <c r="L431" s="3">
        <v>0</v>
      </c>
      <c r="M431" s="5">
        <v>28266.9</v>
      </c>
      <c r="N431" s="3">
        <v>1</v>
      </c>
    </row>
    <row r="432" spans="1:14" x14ac:dyDescent="0.25">
      <c r="A432" s="2">
        <v>879</v>
      </c>
      <c r="B432" s="3">
        <v>15656333</v>
      </c>
      <c r="C432" s="2" t="s">
        <v>596</v>
      </c>
      <c r="D432" s="3">
        <v>574</v>
      </c>
      <c r="E432" s="2" t="s">
        <v>15</v>
      </c>
      <c r="F432" s="2" t="s">
        <v>16</v>
      </c>
      <c r="G432" s="3">
        <v>33</v>
      </c>
      <c r="H432" s="3">
        <v>3</v>
      </c>
      <c r="I432" s="4">
        <v>134348.57</v>
      </c>
      <c r="J432" s="3">
        <v>1</v>
      </c>
      <c r="K432" s="3">
        <v>1</v>
      </c>
      <c r="L432" s="3">
        <v>0</v>
      </c>
      <c r="M432" s="5">
        <v>63163.99</v>
      </c>
      <c r="N432" s="3">
        <v>0</v>
      </c>
    </row>
    <row r="433" spans="1:14" x14ac:dyDescent="0.25">
      <c r="A433" s="2">
        <v>199</v>
      </c>
      <c r="B433" s="3">
        <v>15656176</v>
      </c>
      <c r="C433" s="2" t="s">
        <v>203</v>
      </c>
      <c r="D433" s="3">
        <v>501</v>
      </c>
      <c r="E433" s="2" t="s">
        <v>754</v>
      </c>
      <c r="F433" s="2" t="s">
        <v>23</v>
      </c>
      <c r="G433" s="3">
        <v>57</v>
      </c>
      <c r="H433" s="3">
        <v>10</v>
      </c>
      <c r="I433" s="4">
        <v>0</v>
      </c>
      <c r="J433" s="3">
        <v>2</v>
      </c>
      <c r="K433" s="3">
        <v>1</v>
      </c>
      <c r="L433" s="3">
        <v>1</v>
      </c>
      <c r="M433" s="5">
        <v>47847.19</v>
      </c>
      <c r="N433" s="3">
        <v>0</v>
      </c>
    </row>
    <row r="434" spans="1:14" x14ac:dyDescent="0.25">
      <c r="A434" s="2">
        <v>259</v>
      </c>
      <c r="B434" s="3">
        <v>15750803</v>
      </c>
      <c r="C434" s="2" t="s">
        <v>256</v>
      </c>
      <c r="D434" s="3">
        <v>693</v>
      </c>
      <c r="E434" s="2" t="s">
        <v>754</v>
      </c>
      <c r="F434" s="2" t="s">
        <v>16</v>
      </c>
      <c r="G434" s="3">
        <v>30</v>
      </c>
      <c r="H434" s="3">
        <v>6</v>
      </c>
      <c r="I434" s="4">
        <v>127992.25</v>
      </c>
      <c r="J434" s="3">
        <v>1</v>
      </c>
      <c r="K434" s="3">
        <v>1</v>
      </c>
      <c r="L434" s="3">
        <v>1</v>
      </c>
      <c r="M434" s="5">
        <v>50457.2</v>
      </c>
      <c r="N434" s="3">
        <v>0</v>
      </c>
    </row>
    <row r="435" spans="1:14" x14ac:dyDescent="0.25">
      <c r="A435" s="2">
        <v>957</v>
      </c>
      <c r="B435" s="3">
        <v>15631681</v>
      </c>
      <c r="C435" s="2" t="s">
        <v>735</v>
      </c>
      <c r="D435" s="3">
        <v>807</v>
      </c>
      <c r="E435" s="2" t="s">
        <v>755</v>
      </c>
      <c r="F435" s="2" t="s">
        <v>16</v>
      </c>
      <c r="G435" s="3">
        <v>43</v>
      </c>
      <c r="H435" s="3">
        <v>0</v>
      </c>
      <c r="I435" s="4">
        <v>0</v>
      </c>
      <c r="J435" s="3">
        <v>2</v>
      </c>
      <c r="K435" s="3">
        <v>0</v>
      </c>
      <c r="L435" s="3">
        <v>1</v>
      </c>
      <c r="M435" s="5">
        <v>85523.24</v>
      </c>
      <c r="N435" s="3">
        <v>0</v>
      </c>
    </row>
    <row r="436" spans="1:14" x14ac:dyDescent="0.25">
      <c r="A436" s="2">
        <v>636</v>
      </c>
      <c r="B436" s="3">
        <v>15633648</v>
      </c>
      <c r="C436" s="2" t="s">
        <v>527</v>
      </c>
      <c r="D436" s="3">
        <v>696</v>
      </c>
      <c r="E436" s="2" t="s">
        <v>18</v>
      </c>
      <c r="F436" s="2" t="s">
        <v>16</v>
      </c>
      <c r="G436" s="3">
        <v>2</v>
      </c>
      <c r="H436" s="3">
        <v>5</v>
      </c>
      <c r="I436" s="4">
        <v>0</v>
      </c>
      <c r="J436" s="3">
        <v>2</v>
      </c>
      <c r="K436" s="3">
        <v>1</v>
      </c>
      <c r="L436" s="3">
        <v>0</v>
      </c>
      <c r="M436" s="5">
        <v>55022.43</v>
      </c>
      <c r="N436" s="3">
        <v>0</v>
      </c>
    </row>
    <row r="437" spans="1:14" x14ac:dyDescent="0.25">
      <c r="A437" s="2">
        <v>299</v>
      </c>
      <c r="B437" s="3">
        <v>15650068</v>
      </c>
      <c r="C437" s="2" t="s">
        <v>286</v>
      </c>
      <c r="D437" s="3">
        <v>511</v>
      </c>
      <c r="E437" s="2" t="s">
        <v>15</v>
      </c>
      <c r="F437" s="2" t="s">
        <v>23</v>
      </c>
      <c r="G437" s="3">
        <v>58</v>
      </c>
      <c r="H437" s="3">
        <v>0</v>
      </c>
      <c r="I437" s="4">
        <v>149117.31</v>
      </c>
      <c r="J437" s="3">
        <v>1</v>
      </c>
      <c r="K437" s="3">
        <v>1</v>
      </c>
      <c r="L437" s="3">
        <v>1</v>
      </c>
      <c r="M437" s="5">
        <v>162599.51</v>
      </c>
      <c r="N437" s="3">
        <v>0</v>
      </c>
    </row>
    <row r="438" spans="1:14" x14ac:dyDescent="0.25">
      <c r="A438" s="2">
        <v>239</v>
      </c>
      <c r="B438" s="3">
        <v>15794056</v>
      </c>
      <c r="C438" s="2" t="s">
        <v>238</v>
      </c>
      <c r="D438" s="3">
        <v>668</v>
      </c>
      <c r="E438" s="2" t="s">
        <v>754</v>
      </c>
      <c r="F438" s="2" t="s">
        <v>16</v>
      </c>
      <c r="G438" s="3">
        <v>46</v>
      </c>
      <c r="H438" s="3">
        <v>2</v>
      </c>
      <c r="I438" s="4">
        <v>0</v>
      </c>
      <c r="J438" s="3">
        <v>3</v>
      </c>
      <c r="K438" s="3">
        <v>1</v>
      </c>
      <c r="L438" s="3">
        <v>0</v>
      </c>
      <c r="M438" s="5">
        <v>89048.46</v>
      </c>
      <c r="N438" s="3">
        <v>1</v>
      </c>
    </row>
    <row r="439" spans="1:14" x14ac:dyDescent="0.25">
      <c r="A439" s="2">
        <v>476</v>
      </c>
      <c r="B439" s="3">
        <v>15591986</v>
      </c>
      <c r="C439" s="2" t="s">
        <v>238</v>
      </c>
      <c r="D439" s="3">
        <v>621</v>
      </c>
      <c r="E439" s="2" t="s">
        <v>26</v>
      </c>
      <c r="F439" s="2" t="s">
        <v>23</v>
      </c>
      <c r="G439" s="3">
        <v>46</v>
      </c>
      <c r="H439" s="3">
        <v>6</v>
      </c>
      <c r="I439" s="4">
        <v>141078.37</v>
      </c>
      <c r="J439" s="3">
        <v>1</v>
      </c>
      <c r="K439" s="3">
        <v>0</v>
      </c>
      <c r="L439" s="3">
        <v>0</v>
      </c>
      <c r="M439" s="5">
        <v>34580.800000000003</v>
      </c>
      <c r="N439" s="3">
        <v>1</v>
      </c>
    </row>
    <row r="440" spans="1:14" x14ac:dyDescent="0.25">
      <c r="A440" s="2">
        <v>774</v>
      </c>
      <c r="B440" s="3">
        <v>15685320</v>
      </c>
      <c r="C440" s="2" t="s">
        <v>624</v>
      </c>
      <c r="D440" s="3">
        <v>767</v>
      </c>
      <c r="E440" s="2" t="s">
        <v>15</v>
      </c>
      <c r="F440" s="2" t="s">
        <v>23</v>
      </c>
      <c r="G440" s="3">
        <v>36</v>
      </c>
      <c r="H440" s="3">
        <v>3</v>
      </c>
      <c r="I440" s="4">
        <v>139180.20000000001</v>
      </c>
      <c r="J440" s="3">
        <v>1</v>
      </c>
      <c r="K440" s="3">
        <v>0</v>
      </c>
      <c r="L440" s="3">
        <v>0</v>
      </c>
      <c r="M440" s="5">
        <v>123880.19</v>
      </c>
      <c r="N440" s="3">
        <v>0</v>
      </c>
    </row>
    <row r="441" spans="1:14" x14ac:dyDescent="0.25">
      <c r="A441" s="2">
        <v>570</v>
      </c>
      <c r="B441" s="3">
        <v>15706647</v>
      </c>
      <c r="C441" s="2" t="s">
        <v>481</v>
      </c>
      <c r="D441" s="3">
        <v>761</v>
      </c>
      <c r="E441" s="2" t="s">
        <v>754</v>
      </c>
      <c r="F441" s="2" t="s">
        <v>23</v>
      </c>
      <c r="G441" s="3">
        <v>31</v>
      </c>
      <c r="H441" s="3">
        <v>7</v>
      </c>
      <c r="I441" s="4">
        <v>0</v>
      </c>
      <c r="J441" s="3">
        <v>3</v>
      </c>
      <c r="K441" s="3">
        <v>1</v>
      </c>
      <c r="L441" s="3">
        <v>1</v>
      </c>
      <c r="M441" s="5">
        <v>166698.18</v>
      </c>
      <c r="N441" s="3">
        <v>0</v>
      </c>
    </row>
    <row r="442" spans="1:14" x14ac:dyDescent="0.25">
      <c r="A442" s="2">
        <v>202</v>
      </c>
      <c r="B442" s="3">
        <v>15622911</v>
      </c>
      <c r="C442" s="2" t="s">
        <v>206</v>
      </c>
      <c r="D442" s="3">
        <v>759</v>
      </c>
      <c r="E442" s="2" t="s">
        <v>754</v>
      </c>
      <c r="F442" s="2" t="s">
        <v>23</v>
      </c>
      <c r="G442" s="3">
        <v>42</v>
      </c>
      <c r="H442" s="3">
        <v>4</v>
      </c>
      <c r="I442" s="4">
        <v>105420.18</v>
      </c>
      <c r="J442" s="3">
        <v>1</v>
      </c>
      <c r="K442" s="3">
        <v>0</v>
      </c>
      <c r="L442" s="3">
        <v>1</v>
      </c>
      <c r="M442" s="5">
        <v>121409.06</v>
      </c>
      <c r="N442" s="3">
        <v>0</v>
      </c>
    </row>
    <row r="443" spans="1:14" x14ac:dyDescent="0.25">
      <c r="A443" s="2">
        <v>720</v>
      </c>
      <c r="B443" s="3">
        <v>15653780</v>
      </c>
      <c r="C443" s="2" t="s">
        <v>593</v>
      </c>
      <c r="D443" s="3">
        <v>621</v>
      </c>
      <c r="E443" s="2" t="s">
        <v>754</v>
      </c>
      <c r="F443" s="2" t="s">
        <v>16</v>
      </c>
      <c r="G443" s="3">
        <v>43</v>
      </c>
      <c r="H443" s="3">
        <v>5</v>
      </c>
      <c r="I443" s="4">
        <v>0</v>
      </c>
      <c r="J443" s="3">
        <v>1</v>
      </c>
      <c r="K443" s="3">
        <v>1</v>
      </c>
      <c r="L443" s="3">
        <v>1</v>
      </c>
      <c r="M443" s="5">
        <v>47578.45</v>
      </c>
      <c r="N443" s="3">
        <v>0</v>
      </c>
    </row>
    <row r="444" spans="1:14" x14ac:dyDescent="0.25">
      <c r="A444" s="2">
        <v>265</v>
      </c>
      <c r="B444" s="3">
        <v>15700696</v>
      </c>
      <c r="C444" s="2" t="s">
        <v>261</v>
      </c>
      <c r="D444" s="3">
        <v>738</v>
      </c>
      <c r="E444" s="2" t="s">
        <v>755</v>
      </c>
      <c r="F444" s="2" t="s">
        <v>23</v>
      </c>
      <c r="G444" s="3">
        <v>31</v>
      </c>
      <c r="H444" s="3">
        <v>9</v>
      </c>
      <c r="I444" s="4">
        <v>79019.8</v>
      </c>
      <c r="J444" s="3">
        <v>1</v>
      </c>
      <c r="K444" s="3">
        <v>1</v>
      </c>
      <c r="L444" s="3">
        <v>1</v>
      </c>
      <c r="M444" s="5">
        <v>18606.23</v>
      </c>
      <c r="N444" s="3">
        <v>0</v>
      </c>
    </row>
    <row r="445" spans="1:14" x14ac:dyDescent="0.25">
      <c r="A445" s="2">
        <v>287</v>
      </c>
      <c r="B445" s="3">
        <v>15573112</v>
      </c>
      <c r="C445" s="2" t="s">
        <v>261</v>
      </c>
      <c r="D445" s="3">
        <v>602</v>
      </c>
      <c r="E445" s="2" t="s">
        <v>755</v>
      </c>
      <c r="F445" s="2" t="s">
        <v>23</v>
      </c>
      <c r="G445" s="3">
        <v>29</v>
      </c>
      <c r="H445" s="3">
        <v>5</v>
      </c>
      <c r="I445" s="4">
        <v>103907.28</v>
      </c>
      <c r="J445" s="3">
        <v>1</v>
      </c>
      <c r="K445" s="3">
        <v>1</v>
      </c>
      <c r="L445" s="3">
        <v>0</v>
      </c>
      <c r="M445" s="5">
        <v>161229.84</v>
      </c>
      <c r="N445" s="3">
        <v>0</v>
      </c>
    </row>
    <row r="446" spans="1:14" x14ac:dyDescent="0.25">
      <c r="A446" s="2">
        <v>672</v>
      </c>
      <c r="B446" s="3">
        <v>15674991</v>
      </c>
      <c r="C446" s="2" t="s">
        <v>555</v>
      </c>
      <c r="D446" s="3">
        <v>667</v>
      </c>
      <c r="E446" s="2" t="s">
        <v>754</v>
      </c>
      <c r="F446" s="2" t="s">
        <v>23</v>
      </c>
      <c r="G446" s="3">
        <v>42</v>
      </c>
      <c r="H446" s="3">
        <v>9</v>
      </c>
      <c r="I446" s="4">
        <v>0</v>
      </c>
      <c r="J446" s="3">
        <v>2</v>
      </c>
      <c r="K446" s="3">
        <v>0</v>
      </c>
      <c r="L446" s="3">
        <v>1</v>
      </c>
      <c r="M446" s="5">
        <v>58137.42</v>
      </c>
      <c r="N446" s="3">
        <v>0</v>
      </c>
    </row>
    <row r="447" spans="1:14" ht="30" x14ac:dyDescent="0.25">
      <c r="A447" s="2">
        <v>132</v>
      </c>
      <c r="B447" s="3">
        <v>15718369</v>
      </c>
      <c r="C447" s="2" t="s">
        <v>143</v>
      </c>
      <c r="D447" s="3">
        <v>795</v>
      </c>
      <c r="E447" s="2" t="s">
        <v>26</v>
      </c>
      <c r="F447" s="2" t="s">
        <v>16</v>
      </c>
      <c r="G447" s="3">
        <v>33</v>
      </c>
      <c r="H447" s="3">
        <v>9</v>
      </c>
      <c r="I447" s="4">
        <v>130862.43</v>
      </c>
      <c r="J447" s="3">
        <v>1</v>
      </c>
      <c r="K447" s="3">
        <v>1</v>
      </c>
      <c r="L447" s="3">
        <v>1</v>
      </c>
      <c r="M447" s="5">
        <v>114935.21</v>
      </c>
      <c r="N447" s="3">
        <v>0</v>
      </c>
    </row>
    <row r="448" spans="1:14" x14ac:dyDescent="0.25">
      <c r="A448" s="2">
        <v>13</v>
      </c>
      <c r="B448" s="3">
        <v>15632264</v>
      </c>
      <c r="C448" s="2" t="s">
        <v>31</v>
      </c>
      <c r="D448" s="3">
        <v>476</v>
      </c>
      <c r="E448" s="2" t="s">
        <v>754</v>
      </c>
      <c r="F448" s="2" t="s">
        <v>16</v>
      </c>
      <c r="G448" s="3">
        <v>34</v>
      </c>
      <c r="H448" s="3">
        <v>10</v>
      </c>
      <c r="I448" s="4">
        <v>0</v>
      </c>
      <c r="J448" s="3">
        <v>2</v>
      </c>
      <c r="K448" s="3">
        <v>1</v>
      </c>
      <c r="L448" s="3">
        <v>0</v>
      </c>
      <c r="M448" s="5">
        <v>26260.98</v>
      </c>
      <c r="N448" s="3">
        <v>0</v>
      </c>
    </row>
    <row r="449" spans="1:14" x14ac:dyDescent="0.25">
      <c r="A449" s="2">
        <v>765</v>
      </c>
      <c r="B449" s="3">
        <v>15672056</v>
      </c>
      <c r="C449" s="2" t="s">
        <v>617</v>
      </c>
      <c r="D449" s="3">
        <v>710</v>
      </c>
      <c r="E449" s="2" t="s">
        <v>26</v>
      </c>
      <c r="F449" s="2" t="s">
        <v>23</v>
      </c>
      <c r="G449" s="3">
        <v>43</v>
      </c>
      <c r="H449" s="3">
        <v>2</v>
      </c>
      <c r="I449" s="4">
        <v>140080.32000000001</v>
      </c>
      <c r="J449" s="3">
        <v>3</v>
      </c>
      <c r="K449" s="3">
        <v>1</v>
      </c>
      <c r="L449" s="3">
        <v>1</v>
      </c>
      <c r="M449" s="5">
        <v>157908.19</v>
      </c>
      <c r="N449" s="3">
        <v>1</v>
      </c>
    </row>
    <row r="450" spans="1:14" x14ac:dyDescent="0.25">
      <c r="A450" s="2">
        <v>122</v>
      </c>
      <c r="B450" s="3">
        <v>15580203</v>
      </c>
      <c r="C450" s="2" t="s">
        <v>136</v>
      </c>
      <c r="D450" s="3">
        <v>674</v>
      </c>
      <c r="E450" s="2" t="s">
        <v>755</v>
      </c>
      <c r="F450" s="2" t="s">
        <v>23</v>
      </c>
      <c r="G450" s="3">
        <v>39</v>
      </c>
      <c r="H450" s="3">
        <v>6</v>
      </c>
      <c r="I450" s="4">
        <v>120193.42</v>
      </c>
      <c r="J450" s="3">
        <v>1</v>
      </c>
      <c r="K450" s="3">
        <v>0</v>
      </c>
      <c r="L450" s="3">
        <v>0</v>
      </c>
      <c r="M450" s="5">
        <v>100130.95</v>
      </c>
      <c r="N450" s="3">
        <v>0</v>
      </c>
    </row>
    <row r="451" spans="1:14" x14ac:dyDescent="0.25">
      <c r="A451" s="2">
        <v>129</v>
      </c>
      <c r="B451" s="3">
        <v>15575492</v>
      </c>
      <c r="C451" s="2" t="s">
        <v>136</v>
      </c>
      <c r="D451" s="3">
        <v>828</v>
      </c>
      <c r="E451" s="2" t="s">
        <v>754</v>
      </c>
      <c r="F451" s="2" t="s">
        <v>16</v>
      </c>
      <c r="G451" s="3">
        <v>41</v>
      </c>
      <c r="H451" s="3">
        <v>7</v>
      </c>
      <c r="I451" s="4">
        <v>0</v>
      </c>
      <c r="J451" s="3">
        <v>2</v>
      </c>
      <c r="K451" s="3">
        <v>1</v>
      </c>
      <c r="L451" s="3">
        <v>0</v>
      </c>
      <c r="M451" s="5">
        <v>171378.77</v>
      </c>
      <c r="N451" s="3">
        <v>0</v>
      </c>
    </row>
    <row r="452" spans="1:14" x14ac:dyDescent="0.25">
      <c r="A452" s="2">
        <v>338</v>
      </c>
      <c r="B452" s="3">
        <v>15648064</v>
      </c>
      <c r="C452" s="2" t="s">
        <v>136</v>
      </c>
      <c r="D452" s="3">
        <v>649</v>
      </c>
      <c r="E452" s="2" t="s">
        <v>15</v>
      </c>
      <c r="F452" s="2" t="s">
        <v>23</v>
      </c>
      <c r="G452" s="3">
        <v>33</v>
      </c>
      <c r="H452" s="3">
        <v>2</v>
      </c>
      <c r="I452" s="4">
        <v>0</v>
      </c>
      <c r="J452" s="3">
        <v>2</v>
      </c>
      <c r="K452" s="3">
        <v>1</v>
      </c>
      <c r="L452" s="3">
        <v>0</v>
      </c>
      <c r="M452" s="5">
        <v>2010.98</v>
      </c>
      <c r="N452" s="3">
        <v>0</v>
      </c>
    </row>
    <row r="453" spans="1:14" x14ac:dyDescent="0.25">
      <c r="A453" s="2">
        <v>986</v>
      </c>
      <c r="B453" s="3">
        <v>15756475</v>
      </c>
      <c r="C453" s="2" t="s">
        <v>748</v>
      </c>
      <c r="D453" s="3">
        <v>551</v>
      </c>
      <c r="E453" s="2" t="s">
        <v>26</v>
      </c>
      <c r="F453" s="2" t="s">
        <v>23</v>
      </c>
      <c r="G453" s="3">
        <v>31</v>
      </c>
      <c r="H453" s="3">
        <v>9</v>
      </c>
      <c r="I453" s="4">
        <v>82293.820000000007</v>
      </c>
      <c r="J453" s="3">
        <v>2</v>
      </c>
      <c r="K453" s="3">
        <v>1</v>
      </c>
      <c r="L453" s="3">
        <v>1</v>
      </c>
      <c r="M453" s="5">
        <v>91565.25</v>
      </c>
      <c r="N453" s="3">
        <v>0</v>
      </c>
    </row>
    <row r="454" spans="1:14" x14ac:dyDescent="0.25">
      <c r="A454" s="2">
        <v>707</v>
      </c>
      <c r="B454" s="3">
        <v>15776231</v>
      </c>
      <c r="C454" s="2" t="s">
        <v>584</v>
      </c>
      <c r="D454" s="3">
        <v>626</v>
      </c>
      <c r="E454" s="2" t="s">
        <v>26</v>
      </c>
      <c r="F454" s="2" t="s">
        <v>23</v>
      </c>
      <c r="G454" s="3">
        <v>35</v>
      </c>
      <c r="H454" s="3">
        <v>4</v>
      </c>
      <c r="I454" s="4">
        <v>88109.81</v>
      </c>
      <c r="J454" s="3">
        <v>1</v>
      </c>
      <c r="K454" s="3">
        <v>1</v>
      </c>
      <c r="L454" s="3">
        <v>1</v>
      </c>
      <c r="M454" s="5">
        <v>32825.5</v>
      </c>
      <c r="N454" s="3">
        <v>0</v>
      </c>
    </row>
    <row r="455" spans="1:14" x14ac:dyDescent="0.25">
      <c r="A455" s="2">
        <v>341</v>
      </c>
      <c r="B455" s="3">
        <v>15745844</v>
      </c>
      <c r="C455" s="2" t="s">
        <v>319</v>
      </c>
      <c r="D455" s="3">
        <v>642</v>
      </c>
      <c r="E455" s="2" t="s">
        <v>26</v>
      </c>
      <c r="F455" s="2" t="s">
        <v>16</v>
      </c>
      <c r="G455" s="3">
        <v>40</v>
      </c>
      <c r="H455" s="3">
        <v>6</v>
      </c>
      <c r="I455" s="4">
        <v>129502.49</v>
      </c>
      <c r="J455" s="3">
        <v>2</v>
      </c>
      <c r="K455" s="3">
        <v>0</v>
      </c>
      <c r="L455" s="3">
        <v>1</v>
      </c>
      <c r="M455" s="5">
        <v>86099.23</v>
      </c>
      <c r="N455" s="3">
        <v>1</v>
      </c>
    </row>
    <row r="456" spans="1:14" x14ac:dyDescent="0.25">
      <c r="A456" s="2">
        <v>378</v>
      </c>
      <c r="B456" s="3">
        <v>15667871</v>
      </c>
      <c r="C456" s="2" t="s">
        <v>319</v>
      </c>
      <c r="D456" s="3">
        <v>572</v>
      </c>
      <c r="E456" s="2" t="s">
        <v>755</v>
      </c>
      <c r="F456" s="2" t="s">
        <v>23</v>
      </c>
      <c r="G456" s="3">
        <v>35</v>
      </c>
      <c r="H456" s="3">
        <v>4</v>
      </c>
      <c r="I456" s="4">
        <v>152390.26</v>
      </c>
      <c r="J456" s="3">
        <v>1</v>
      </c>
      <c r="K456" s="3">
        <v>1</v>
      </c>
      <c r="L456" s="3">
        <v>0</v>
      </c>
      <c r="M456" s="5">
        <v>128123.66</v>
      </c>
      <c r="N456" s="3">
        <v>0</v>
      </c>
    </row>
    <row r="457" spans="1:14" x14ac:dyDescent="0.25">
      <c r="A457" s="2">
        <v>769</v>
      </c>
      <c r="B457" s="3">
        <v>15724296</v>
      </c>
      <c r="C457" s="2" t="s">
        <v>319</v>
      </c>
      <c r="D457" s="3">
        <v>684</v>
      </c>
      <c r="E457" s="2" t="s">
        <v>18</v>
      </c>
      <c r="F457" s="2" t="s">
        <v>756</v>
      </c>
      <c r="G457" s="3">
        <v>41</v>
      </c>
      <c r="H457" s="3">
        <v>2</v>
      </c>
      <c r="I457" s="4">
        <v>119782.72</v>
      </c>
      <c r="J457" s="3">
        <v>2</v>
      </c>
      <c r="K457" s="3">
        <v>0</v>
      </c>
      <c r="L457" s="3">
        <v>0</v>
      </c>
      <c r="M457" s="5">
        <v>120284.67</v>
      </c>
      <c r="N457" s="3">
        <v>0</v>
      </c>
    </row>
    <row r="458" spans="1:14" x14ac:dyDescent="0.25">
      <c r="A458" s="2">
        <v>886</v>
      </c>
      <c r="B458" s="3">
        <v>15721935</v>
      </c>
      <c r="C458" s="2" t="s">
        <v>694</v>
      </c>
      <c r="D458" s="3">
        <v>521</v>
      </c>
      <c r="E458" s="2" t="s">
        <v>15</v>
      </c>
      <c r="F458" s="2" t="s">
        <v>23</v>
      </c>
      <c r="G458" s="3">
        <v>25</v>
      </c>
      <c r="H458" s="3">
        <v>7</v>
      </c>
      <c r="I458" s="4">
        <v>0</v>
      </c>
      <c r="J458" s="3">
        <v>2</v>
      </c>
      <c r="K458" s="3">
        <v>1</v>
      </c>
      <c r="L458" s="3">
        <v>1</v>
      </c>
      <c r="M458" s="5">
        <v>157878.67000000001</v>
      </c>
      <c r="N458" s="3">
        <v>0</v>
      </c>
    </row>
    <row r="459" spans="1:14" x14ac:dyDescent="0.25">
      <c r="A459" s="2">
        <v>510</v>
      </c>
      <c r="B459" s="3">
        <v>15598883</v>
      </c>
      <c r="C459" s="2" t="s">
        <v>442</v>
      </c>
      <c r="D459" s="3">
        <v>599</v>
      </c>
      <c r="E459" s="2" t="s">
        <v>18</v>
      </c>
      <c r="F459" s="2" t="s">
        <v>16</v>
      </c>
      <c r="G459" s="3">
        <v>37</v>
      </c>
      <c r="H459" s="3">
        <v>2</v>
      </c>
      <c r="I459" s="4">
        <v>0</v>
      </c>
      <c r="J459" s="3">
        <v>2</v>
      </c>
      <c r="K459" s="3">
        <v>1</v>
      </c>
      <c r="L459" s="3">
        <v>1</v>
      </c>
      <c r="M459" s="5">
        <v>143739.29</v>
      </c>
      <c r="N459" s="3">
        <v>0</v>
      </c>
    </row>
    <row r="460" spans="1:14" x14ac:dyDescent="0.25">
      <c r="A460" s="2">
        <v>490</v>
      </c>
      <c r="B460" s="3">
        <v>15807709</v>
      </c>
      <c r="C460" s="2" t="s">
        <v>428</v>
      </c>
      <c r="D460" s="3">
        <v>714</v>
      </c>
      <c r="E460" s="2" t="s">
        <v>26</v>
      </c>
      <c r="F460" s="2" t="s">
        <v>16</v>
      </c>
      <c r="G460" s="3">
        <v>55</v>
      </c>
      <c r="H460" s="3">
        <v>9</v>
      </c>
      <c r="I460" s="4">
        <v>180075.22</v>
      </c>
      <c r="J460" s="3">
        <v>1</v>
      </c>
      <c r="K460" s="3">
        <v>1</v>
      </c>
      <c r="L460" s="3">
        <v>1</v>
      </c>
      <c r="M460" s="5">
        <v>100127.71</v>
      </c>
      <c r="N460" s="3">
        <v>0</v>
      </c>
    </row>
    <row r="461" spans="1:14" x14ac:dyDescent="0.25">
      <c r="A461" s="2">
        <v>744</v>
      </c>
      <c r="B461" s="3">
        <v>15641675</v>
      </c>
      <c r="C461" s="2" t="s">
        <v>608</v>
      </c>
      <c r="D461" s="3">
        <v>611</v>
      </c>
      <c r="E461" s="2" t="s">
        <v>15</v>
      </c>
      <c r="F461" s="2" t="s">
        <v>16</v>
      </c>
      <c r="G461" s="3">
        <v>49</v>
      </c>
      <c r="H461" s="3">
        <v>2</v>
      </c>
      <c r="I461" s="4">
        <v>88915.37</v>
      </c>
      <c r="J461" s="3">
        <v>3</v>
      </c>
      <c r="K461" s="3">
        <v>0</v>
      </c>
      <c r="L461" s="3">
        <v>0</v>
      </c>
      <c r="M461" s="5">
        <v>161435.01999999999</v>
      </c>
      <c r="N461" s="3">
        <v>1</v>
      </c>
    </row>
    <row r="462" spans="1:14" x14ac:dyDescent="0.25">
      <c r="A462" s="2">
        <v>257</v>
      </c>
      <c r="B462" s="3">
        <v>15636684</v>
      </c>
      <c r="C462" s="2" t="s">
        <v>254</v>
      </c>
      <c r="D462" s="3">
        <v>727</v>
      </c>
      <c r="E462" s="2" t="s">
        <v>754</v>
      </c>
      <c r="F462" s="2" t="s">
        <v>23</v>
      </c>
      <c r="G462" s="3">
        <v>34</v>
      </c>
      <c r="H462" s="3">
        <v>10</v>
      </c>
      <c r="I462" s="4">
        <v>0</v>
      </c>
      <c r="J462" s="3">
        <v>2</v>
      </c>
      <c r="K462" s="3">
        <v>1</v>
      </c>
      <c r="L462" s="3">
        <v>1</v>
      </c>
      <c r="M462" s="5">
        <v>198637.34</v>
      </c>
      <c r="N462" s="3">
        <v>0</v>
      </c>
    </row>
    <row r="463" spans="1:14" x14ac:dyDescent="0.25">
      <c r="A463" s="2">
        <v>397</v>
      </c>
      <c r="B463" s="3">
        <v>15584766</v>
      </c>
      <c r="C463" s="2" t="s">
        <v>360</v>
      </c>
      <c r="D463" s="3">
        <v>557</v>
      </c>
      <c r="E463" s="2" t="s">
        <v>15</v>
      </c>
      <c r="F463" s="2" t="s">
        <v>23</v>
      </c>
      <c r="G463" s="3">
        <v>33</v>
      </c>
      <c r="H463" s="3">
        <v>3</v>
      </c>
      <c r="I463" s="4">
        <v>54503.55</v>
      </c>
      <c r="J463" s="3">
        <v>1</v>
      </c>
      <c r="K463" s="3">
        <v>1</v>
      </c>
      <c r="L463" s="3">
        <v>1</v>
      </c>
      <c r="M463" s="5">
        <v>371.05</v>
      </c>
      <c r="N463" s="3">
        <v>0</v>
      </c>
    </row>
    <row r="464" spans="1:14" x14ac:dyDescent="0.25">
      <c r="A464" s="2">
        <v>520</v>
      </c>
      <c r="B464" s="3">
        <v>15745417</v>
      </c>
      <c r="C464" s="2" t="s">
        <v>450</v>
      </c>
      <c r="D464" s="3">
        <v>707</v>
      </c>
      <c r="E464" s="2" t="s">
        <v>754</v>
      </c>
      <c r="F464" s="2" t="s">
        <v>23</v>
      </c>
      <c r="G464" s="3">
        <v>58</v>
      </c>
      <c r="H464" s="3">
        <v>6</v>
      </c>
      <c r="I464" s="4">
        <v>89685.92</v>
      </c>
      <c r="J464" s="3">
        <v>1</v>
      </c>
      <c r="K464" s="3">
        <v>0</v>
      </c>
      <c r="L464" s="3">
        <v>1</v>
      </c>
      <c r="M464" s="5">
        <v>126471.13</v>
      </c>
      <c r="N464" s="3">
        <v>0</v>
      </c>
    </row>
    <row r="465" spans="1:14" x14ac:dyDescent="0.25">
      <c r="A465" s="2">
        <v>334</v>
      </c>
      <c r="B465" s="3">
        <v>15728669</v>
      </c>
      <c r="C465" s="2" t="s">
        <v>315</v>
      </c>
      <c r="D465" s="3">
        <v>584</v>
      </c>
      <c r="E465" s="2" t="s">
        <v>26</v>
      </c>
      <c r="F465" s="2" t="s">
        <v>16</v>
      </c>
      <c r="G465" s="3">
        <v>30</v>
      </c>
      <c r="H465" s="3">
        <v>8</v>
      </c>
      <c r="I465" s="4">
        <v>112013.81</v>
      </c>
      <c r="J465" s="3">
        <v>1</v>
      </c>
      <c r="K465" s="3">
        <v>1</v>
      </c>
      <c r="L465" s="3">
        <v>0</v>
      </c>
      <c r="M465" s="5">
        <v>177772.03</v>
      </c>
      <c r="N465" s="3">
        <v>1</v>
      </c>
    </row>
    <row r="466" spans="1:14" x14ac:dyDescent="0.25">
      <c r="A466" s="2">
        <v>930</v>
      </c>
      <c r="B466" s="3">
        <v>15590876</v>
      </c>
      <c r="C466" s="2" t="s">
        <v>718</v>
      </c>
      <c r="D466" s="3">
        <v>764</v>
      </c>
      <c r="E466" s="2" t="s">
        <v>15</v>
      </c>
      <c r="F466" s="2" t="s">
        <v>16</v>
      </c>
      <c r="G466" s="3">
        <v>24</v>
      </c>
      <c r="H466" s="3">
        <v>7</v>
      </c>
      <c r="I466" s="4">
        <v>106234.02</v>
      </c>
      <c r="J466" s="3">
        <v>1</v>
      </c>
      <c r="K466" s="3">
        <v>0</v>
      </c>
      <c r="L466" s="3">
        <v>0</v>
      </c>
      <c r="M466" s="5">
        <v>115676.38</v>
      </c>
      <c r="N466" s="3">
        <v>0</v>
      </c>
    </row>
    <row r="467" spans="1:14" x14ac:dyDescent="0.25">
      <c r="A467" s="2">
        <v>116</v>
      </c>
      <c r="B467" s="3">
        <v>15675522</v>
      </c>
      <c r="C467" s="2" t="s">
        <v>130</v>
      </c>
      <c r="D467" s="3">
        <v>628</v>
      </c>
      <c r="E467" s="2" t="s">
        <v>26</v>
      </c>
      <c r="F467" s="2" t="s">
        <v>16</v>
      </c>
      <c r="G467" s="3">
        <v>30</v>
      </c>
      <c r="H467" s="3">
        <v>9</v>
      </c>
      <c r="I467" s="4">
        <v>132351.29</v>
      </c>
      <c r="J467" s="3">
        <v>2</v>
      </c>
      <c r="K467" s="3">
        <v>1</v>
      </c>
      <c r="L467" s="3">
        <v>1</v>
      </c>
      <c r="M467" s="5">
        <v>74169.13</v>
      </c>
      <c r="N467" s="3">
        <v>0</v>
      </c>
    </row>
    <row r="468" spans="1:14" x14ac:dyDescent="0.25">
      <c r="A468" s="2">
        <v>379</v>
      </c>
      <c r="B468" s="3">
        <v>15677371</v>
      </c>
      <c r="C468" s="2" t="s">
        <v>130</v>
      </c>
      <c r="D468" s="3">
        <v>629</v>
      </c>
      <c r="E468" s="2" t="s">
        <v>755</v>
      </c>
      <c r="F468" s="2" t="s">
        <v>16</v>
      </c>
      <c r="G468" s="3">
        <v>30</v>
      </c>
      <c r="H468" s="3">
        <v>2</v>
      </c>
      <c r="I468" s="4">
        <v>34013.629999999997</v>
      </c>
      <c r="J468" s="3">
        <v>1</v>
      </c>
      <c r="K468" s="3">
        <v>1</v>
      </c>
      <c r="L468" s="3">
        <v>0</v>
      </c>
      <c r="M468" s="5">
        <v>19570.63</v>
      </c>
      <c r="N468" s="3">
        <v>0</v>
      </c>
    </row>
    <row r="469" spans="1:14" x14ac:dyDescent="0.25">
      <c r="A469" s="2">
        <v>410</v>
      </c>
      <c r="B469" s="3">
        <v>15691625</v>
      </c>
      <c r="C469" s="2" t="s">
        <v>130</v>
      </c>
      <c r="D469" s="3">
        <v>537</v>
      </c>
      <c r="E469" s="2" t="s">
        <v>26</v>
      </c>
      <c r="F469" s="2" t="s">
        <v>16</v>
      </c>
      <c r="G469" s="3">
        <v>41</v>
      </c>
      <c r="H469" s="3">
        <v>3</v>
      </c>
      <c r="I469" s="4">
        <v>138306.34</v>
      </c>
      <c r="J469" s="3">
        <v>1</v>
      </c>
      <c r="K469" s="3">
        <v>1</v>
      </c>
      <c r="L469" s="3">
        <v>0</v>
      </c>
      <c r="M469" s="5">
        <v>106761.47</v>
      </c>
      <c r="N469" s="3">
        <v>0</v>
      </c>
    </row>
    <row r="470" spans="1:14" ht="30" x14ac:dyDescent="0.25">
      <c r="A470" s="2">
        <v>544</v>
      </c>
      <c r="B470" s="3">
        <v>15705953</v>
      </c>
      <c r="C470" s="2" t="s">
        <v>465</v>
      </c>
      <c r="D470" s="3">
        <v>721</v>
      </c>
      <c r="E470" s="2" t="s">
        <v>18</v>
      </c>
      <c r="F470" s="2" t="s">
        <v>756</v>
      </c>
      <c r="G470" s="3">
        <v>51</v>
      </c>
      <c r="H470" s="3">
        <v>0</v>
      </c>
      <c r="I470" s="4">
        <v>169312.13</v>
      </c>
      <c r="J470" s="3">
        <v>1</v>
      </c>
      <c r="K470" s="3">
        <v>1</v>
      </c>
      <c r="L470" s="3">
        <v>0</v>
      </c>
      <c r="M470" s="5">
        <v>109078.35</v>
      </c>
      <c r="N470" s="3">
        <v>1</v>
      </c>
    </row>
    <row r="471" spans="1:14" x14ac:dyDescent="0.25">
      <c r="A471" s="2">
        <v>834</v>
      </c>
      <c r="B471" s="3">
        <v>15625881</v>
      </c>
      <c r="C471" s="2" t="s">
        <v>663</v>
      </c>
      <c r="D471" s="3">
        <v>634</v>
      </c>
      <c r="E471" s="2" t="s">
        <v>26</v>
      </c>
      <c r="F471" s="2" t="s">
        <v>23</v>
      </c>
      <c r="G471" s="3">
        <v>37</v>
      </c>
      <c r="H471" s="3">
        <v>3</v>
      </c>
      <c r="I471" s="4">
        <v>111432.77</v>
      </c>
      <c r="J471" s="3">
        <v>2</v>
      </c>
      <c r="K471" s="3">
        <v>1</v>
      </c>
      <c r="L471" s="3">
        <v>1</v>
      </c>
      <c r="M471" s="5">
        <v>167032.49</v>
      </c>
      <c r="N471" s="3">
        <v>0</v>
      </c>
    </row>
    <row r="472" spans="1:14" x14ac:dyDescent="0.25">
      <c r="A472" s="2">
        <v>71</v>
      </c>
      <c r="B472" s="3">
        <v>15703793</v>
      </c>
      <c r="C472" s="2" t="s">
        <v>89</v>
      </c>
      <c r="D472" s="3">
        <v>738</v>
      </c>
      <c r="E472" s="2" t="s">
        <v>26</v>
      </c>
      <c r="F472" s="2" t="s">
        <v>23</v>
      </c>
      <c r="G472" s="3">
        <v>58</v>
      </c>
      <c r="H472" s="3">
        <v>2</v>
      </c>
      <c r="I472" s="4">
        <v>133745.44</v>
      </c>
      <c r="J472" s="3">
        <v>4</v>
      </c>
      <c r="K472" s="3">
        <v>1</v>
      </c>
      <c r="L472" s="3">
        <v>0</v>
      </c>
      <c r="M472" s="5">
        <v>28373.86</v>
      </c>
      <c r="N472" s="3">
        <v>1</v>
      </c>
    </row>
    <row r="473" spans="1:14" x14ac:dyDescent="0.25">
      <c r="A473" s="2">
        <v>215</v>
      </c>
      <c r="B473" s="3">
        <v>15785542</v>
      </c>
      <c r="C473" s="2" t="s">
        <v>216</v>
      </c>
      <c r="D473" s="3"/>
      <c r="E473" s="2" t="s">
        <v>758</v>
      </c>
      <c r="F473" s="2" t="s">
        <v>23</v>
      </c>
      <c r="G473" s="3">
        <v>26</v>
      </c>
      <c r="H473" s="3">
        <v>4</v>
      </c>
      <c r="I473" s="4">
        <v>118287.01</v>
      </c>
      <c r="J473" s="3">
        <v>2</v>
      </c>
      <c r="K473" s="3">
        <v>0</v>
      </c>
      <c r="L473" s="3">
        <v>0</v>
      </c>
      <c r="M473" s="5" t="s">
        <v>753</v>
      </c>
      <c r="N473" s="3">
        <v>0</v>
      </c>
    </row>
    <row r="474" spans="1:14" x14ac:dyDescent="0.25">
      <c r="A474" s="2">
        <v>497</v>
      </c>
      <c r="B474" s="3">
        <v>15662403</v>
      </c>
      <c r="C474" s="2" t="s">
        <v>432</v>
      </c>
      <c r="D474" s="3">
        <v>622</v>
      </c>
      <c r="E474" s="2" t="s">
        <v>754</v>
      </c>
      <c r="F474" s="2" t="s">
        <v>16</v>
      </c>
      <c r="G474" s="3">
        <v>32</v>
      </c>
      <c r="H474" s="3">
        <v>6</v>
      </c>
      <c r="I474" s="4">
        <v>169089.38</v>
      </c>
      <c r="J474" s="3">
        <v>2</v>
      </c>
      <c r="K474" s="3">
        <v>1</v>
      </c>
      <c r="L474" s="3">
        <v>0</v>
      </c>
      <c r="M474" s="5">
        <v>101057.95</v>
      </c>
      <c r="N474" s="3">
        <v>0</v>
      </c>
    </row>
    <row r="475" spans="1:14" x14ac:dyDescent="0.25">
      <c r="A475" s="2">
        <v>549</v>
      </c>
      <c r="B475" s="3">
        <v>15595440</v>
      </c>
      <c r="C475" s="2" t="s">
        <v>432</v>
      </c>
      <c r="D475" s="3">
        <v>508</v>
      </c>
      <c r="E475" s="2" t="s">
        <v>754</v>
      </c>
      <c r="F475" s="2" t="s">
        <v>23</v>
      </c>
      <c r="G475" s="3">
        <v>49</v>
      </c>
      <c r="H475" s="3">
        <v>7</v>
      </c>
      <c r="I475" s="4">
        <v>122451.46</v>
      </c>
      <c r="J475" s="3">
        <v>2</v>
      </c>
      <c r="K475" s="3">
        <v>1</v>
      </c>
      <c r="L475" s="3">
        <v>1</v>
      </c>
      <c r="M475" s="5">
        <v>75808.100000000006</v>
      </c>
      <c r="N475" s="3">
        <v>0</v>
      </c>
    </row>
    <row r="476" spans="1:14" x14ac:dyDescent="0.25">
      <c r="A476" s="2">
        <v>206</v>
      </c>
      <c r="B476" s="3">
        <v>15773039</v>
      </c>
      <c r="C476" s="2" t="s">
        <v>209</v>
      </c>
      <c r="D476" s="3">
        <v>550</v>
      </c>
      <c r="E476" s="2" t="s">
        <v>754</v>
      </c>
      <c r="F476" s="2" t="s">
        <v>23</v>
      </c>
      <c r="G476" s="3">
        <v>37</v>
      </c>
      <c r="H476" s="3">
        <v>3</v>
      </c>
      <c r="I476" s="4">
        <v>0</v>
      </c>
      <c r="J476" s="3">
        <v>1</v>
      </c>
      <c r="K476" s="3">
        <v>1</v>
      </c>
      <c r="L476" s="3">
        <v>1</v>
      </c>
      <c r="M476" s="5">
        <v>179670.31</v>
      </c>
      <c r="N476" s="3">
        <v>0</v>
      </c>
    </row>
    <row r="477" spans="1:14" x14ac:dyDescent="0.25">
      <c r="A477" s="2">
        <v>254</v>
      </c>
      <c r="B477" s="3">
        <v>15694717</v>
      </c>
      <c r="C477" s="2" t="s">
        <v>209</v>
      </c>
      <c r="D477" s="3">
        <v>544</v>
      </c>
      <c r="E477" s="2" t="s">
        <v>26</v>
      </c>
      <c r="F477" s="2" t="s">
        <v>23</v>
      </c>
      <c r="G477" s="3">
        <v>37</v>
      </c>
      <c r="H477" s="3">
        <v>2</v>
      </c>
      <c r="I477" s="4">
        <v>79731.91</v>
      </c>
      <c r="J477" s="3">
        <v>1</v>
      </c>
      <c r="K477" s="3">
        <v>1</v>
      </c>
      <c r="L477" s="3">
        <v>1</v>
      </c>
      <c r="M477" s="5">
        <v>57558.95</v>
      </c>
      <c r="N477" s="3">
        <v>0</v>
      </c>
    </row>
    <row r="478" spans="1:14" x14ac:dyDescent="0.25">
      <c r="A478" s="2">
        <v>904</v>
      </c>
      <c r="B478" s="3">
        <v>15786014</v>
      </c>
      <c r="C478" s="2" t="s">
        <v>209</v>
      </c>
      <c r="D478" s="3">
        <v>568</v>
      </c>
      <c r="E478" s="2" t="s">
        <v>15</v>
      </c>
      <c r="F478" s="2" t="s">
        <v>23</v>
      </c>
      <c r="G478" s="3">
        <v>28</v>
      </c>
      <c r="H478" s="3">
        <v>5</v>
      </c>
      <c r="I478" s="4">
        <v>145105.64000000001</v>
      </c>
      <c r="J478" s="3">
        <v>2</v>
      </c>
      <c r="K478" s="3">
        <v>1</v>
      </c>
      <c r="L478" s="3">
        <v>0</v>
      </c>
      <c r="M478" s="5">
        <v>185489.11</v>
      </c>
      <c r="N478" s="3">
        <v>0</v>
      </c>
    </row>
    <row r="479" spans="1:14" x14ac:dyDescent="0.25">
      <c r="A479" s="2">
        <v>528</v>
      </c>
      <c r="B479" s="3">
        <v>15573318</v>
      </c>
      <c r="C479" s="2" t="s">
        <v>455</v>
      </c>
      <c r="D479" s="3">
        <v>610</v>
      </c>
      <c r="E479" s="2" t="s">
        <v>754</v>
      </c>
      <c r="F479" s="2" t="s">
        <v>23</v>
      </c>
      <c r="G479" s="3">
        <v>26</v>
      </c>
      <c r="H479" s="3">
        <v>8</v>
      </c>
      <c r="I479" s="4">
        <v>0</v>
      </c>
      <c r="J479" s="3">
        <v>2</v>
      </c>
      <c r="K479" s="3">
        <v>1</v>
      </c>
      <c r="L479" s="3">
        <v>0</v>
      </c>
      <c r="M479" s="5">
        <v>166031.07999999999</v>
      </c>
      <c r="N479" s="3">
        <v>0</v>
      </c>
    </row>
    <row r="480" spans="1:14" x14ac:dyDescent="0.25">
      <c r="A480" s="2">
        <v>627</v>
      </c>
      <c r="B480" s="3">
        <v>15626900</v>
      </c>
      <c r="C480" s="2" t="s">
        <v>455</v>
      </c>
      <c r="D480" s="3">
        <v>427</v>
      </c>
      <c r="E480" s="2" t="s">
        <v>754</v>
      </c>
      <c r="F480" s="2" t="s">
        <v>23</v>
      </c>
      <c r="G480" s="3">
        <v>29</v>
      </c>
      <c r="H480" s="3">
        <v>1</v>
      </c>
      <c r="I480" s="4">
        <v>141325.56</v>
      </c>
      <c r="J480" s="3">
        <v>1</v>
      </c>
      <c r="K480" s="3">
        <v>1</v>
      </c>
      <c r="L480" s="3">
        <v>1</v>
      </c>
      <c r="M480" s="5">
        <v>93839.3</v>
      </c>
      <c r="N480" s="3">
        <v>0</v>
      </c>
    </row>
    <row r="481" spans="1:14" x14ac:dyDescent="0.25">
      <c r="A481" s="2">
        <v>280</v>
      </c>
      <c r="B481" s="3">
        <v>15782210</v>
      </c>
      <c r="C481" s="2" t="s">
        <v>274</v>
      </c>
      <c r="D481" s="3">
        <v>714</v>
      </c>
      <c r="E481" s="2" t="s">
        <v>15</v>
      </c>
      <c r="F481" s="2" t="s">
        <v>23</v>
      </c>
      <c r="G481" s="3">
        <v>46</v>
      </c>
      <c r="H481" s="3">
        <v>1</v>
      </c>
      <c r="I481" s="4">
        <v>0</v>
      </c>
      <c r="J481" s="3">
        <v>1</v>
      </c>
      <c r="K481" s="3">
        <v>1</v>
      </c>
      <c r="L481" s="3">
        <v>0</v>
      </c>
      <c r="M481" s="5">
        <v>152167.79</v>
      </c>
      <c r="N481" s="3">
        <v>1</v>
      </c>
    </row>
    <row r="482" spans="1:14" x14ac:dyDescent="0.25">
      <c r="A482" s="2">
        <v>409</v>
      </c>
      <c r="B482" s="3">
        <v>15701376</v>
      </c>
      <c r="C482" s="2" t="s">
        <v>274</v>
      </c>
      <c r="D482" s="3">
        <v>668</v>
      </c>
      <c r="E482" s="2" t="s">
        <v>26</v>
      </c>
      <c r="F482" s="2" t="s">
        <v>23</v>
      </c>
      <c r="G482" s="3">
        <v>37</v>
      </c>
      <c r="H482" s="3">
        <v>10</v>
      </c>
      <c r="I482" s="4">
        <v>152958.29</v>
      </c>
      <c r="J482" s="3">
        <v>2</v>
      </c>
      <c r="K482" s="3">
        <v>1</v>
      </c>
      <c r="L482" s="3">
        <v>1</v>
      </c>
      <c r="M482" s="5">
        <v>159585.60999999999</v>
      </c>
      <c r="N482" s="3">
        <v>0</v>
      </c>
    </row>
    <row r="483" spans="1:14" x14ac:dyDescent="0.25">
      <c r="A483" s="2">
        <v>641</v>
      </c>
      <c r="B483" s="3">
        <v>15784844</v>
      </c>
      <c r="C483" s="2" t="s">
        <v>274</v>
      </c>
      <c r="D483" s="3">
        <v>752</v>
      </c>
      <c r="E483" s="2" t="s">
        <v>18</v>
      </c>
      <c r="F483" s="2" t="s">
        <v>756</v>
      </c>
      <c r="G483" s="3">
        <v>48</v>
      </c>
      <c r="H483" s="3">
        <v>5</v>
      </c>
      <c r="I483" s="4">
        <v>116060.08</v>
      </c>
      <c r="J483" s="3">
        <v>1</v>
      </c>
      <c r="K483" s="3">
        <v>1</v>
      </c>
      <c r="L483" s="3">
        <v>0</v>
      </c>
      <c r="M483" s="5">
        <v>156618.38</v>
      </c>
      <c r="N483" s="3">
        <v>1</v>
      </c>
    </row>
    <row r="484" spans="1:14" x14ac:dyDescent="0.25">
      <c r="A484" s="2">
        <v>819</v>
      </c>
      <c r="B484" s="3">
        <v>15591969</v>
      </c>
      <c r="C484" s="2" t="s">
        <v>655</v>
      </c>
      <c r="D484" s="3">
        <v>497</v>
      </c>
      <c r="E484" s="2" t="s">
        <v>18</v>
      </c>
      <c r="F484" s="2" t="s">
        <v>756</v>
      </c>
      <c r="G484" s="3">
        <v>27</v>
      </c>
      <c r="H484" s="3">
        <v>9</v>
      </c>
      <c r="I484" s="4">
        <v>75263.16</v>
      </c>
      <c r="J484" s="3">
        <v>1</v>
      </c>
      <c r="K484" s="3">
        <v>1</v>
      </c>
      <c r="L484" s="3">
        <v>1</v>
      </c>
      <c r="M484" s="5">
        <v>164825.04</v>
      </c>
      <c r="N484" s="3">
        <v>0</v>
      </c>
    </row>
    <row r="485" spans="1:14" x14ac:dyDescent="0.25">
      <c r="A485" s="2">
        <v>432</v>
      </c>
      <c r="B485" s="3">
        <v>15743040</v>
      </c>
      <c r="C485" s="2" t="s">
        <v>385</v>
      </c>
      <c r="D485" s="3">
        <v>724</v>
      </c>
      <c r="E485" s="2" t="s">
        <v>26</v>
      </c>
      <c r="F485" s="2" t="s">
        <v>23</v>
      </c>
      <c r="G485" s="3">
        <v>41</v>
      </c>
      <c r="H485" s="3">
        <v>2</v>
      </c>
      <c r="I485" s="4">
        <v>127892.57</v>
      </c>
      <c r="J485" s="3">
        <v>2</v>
      </c>
      <c r="K485" s="3">
        <v>0</v>
      </c>
      <c r="L485" s="3">
        <v>1</v>
      </c>
      <c r="M485" s="5">
        <v>199645.45</v>
      </c>
      <c r="N485" s="3">
        <v>0</v>
      </c>
    </row>
    <row r="486" spans="1:14" x14ac:dyDescent="0.25">
      <c r="A486" s="2">
        <v>330</v>
      </c>
      <c r="B486" s="3">
        <v>15624528</v>
      </c>
      <c r="C486" s="2" t="s">
        <v>311</v>
      </c>
      <c r="D486" s="3">
        <v>664</v>
      </c>
      <c r="E486" s="2" t="s">
        <v>26</v>
      </c>
      <c r="F486" s="2" t="s">
        <v>23</v>
      </c>
      <c r="G486" s="3">
        <v>26</v>
      </c>
      <c r="H486" s="3">
        <v>7</v>
      </c>
      <c r="I486" s="4">
        <v>116244.14</v>
      </c>
      <c r="J486" s="3">
        <v>2</v>
      </c>
      <c r="K486" s="3">
        <v>1</v>
      </c>
      <c r="L486" s="3">
        <v>1</v>
      </c>
      <c r="M486" s="5">
        <v>95145.14</v>
      </c>
      <c r="N486" s="3">
        <v>0</v>
      </c>
    </row>
    <row r="487" spans="1:14" x14ac:dyDescent="0.25">
      <c r="A487" s="2">
        <v>971</v>
      </c>
      <c r="B487" s="3">
        <v>15805955</v>
      </c>
      <c r="C487" s="2" t="s">
        <v>311</v>
      </c>
      <c r="D487" s="3">
        <v>638</v>
      </c>
      <c r="E487" s="2" t="s">
        <v>15</v>
      </c>
      <c r="F487" s="2" t="s">
        <v>16</v>
      </c>
      <c r="G487" s="3">
        <v>48</v>
      </c>
      <c r="H487" s="3">
        <v>10</v>
      </c>
      <c r="I487" s="4">
        <v>138333.03</v>
      </c>
      <c r="J487" s="3">
        <v>1</v>
      </c>
      <c r="K487" s="3">
        <v>1</v>
      </c>
      <c r="L487" s="3">
        <v>1</v>
      </c>
      <c r="M487" s="5">
        <v>47679.14</v>
      </c>
      <c r="N487" s="3">
        <v>0</v>
      </c>
    </row>
    <row r="488" spans="1:14" x14ac:dyDescent="0.25">
      <c r="A488" s="2">
        <v>918</v>
      </c>
      <c r="B488" s="3">
        <v>15719856</v>
      </c>
      <c r="C488" s="2" t="s">
        <v>713</v>
      </c>
      <c r="D488" s="3">
        <v>646</v>
      </c>
      <c r="E488" s="2" t="s">
        <v>15</v>
      </c>
      <c r="F488" s="2" t="s">
        <v>16</v>
      </c>
      <c r="G488" s="3">
        <v>45</v>
      </c>
      <c r="H488" s="3">
        <v>3</v>
      </c>
      <c r="I488" s="4">
        <v>47134.75</v>
      </c>
      <c r="J488" s="3">
        <v>1</v>
      </c>
      <c r="K488" s="3">
        <v>1</v>
      </c>
      <c r="L488" s="3">
        <v>1</v>
      </c>
      <c r="M488" s="5">
        <v>57236.44</v>
      </c>
      <c r="N488" s="3">
        <v>0</v>
      </c>
    </row>
    <row r="489" spans="1:14" x14ac:dyDescent="0.25">
      <c r="A489" s="2">
        <v>860</v>
      </c>
      <c r="B489" s="3">
        <v>15809087</v>
      </c>
      <c r="C489" s="2" t="s">
        <v>678</v>
      </c>
      <c r="D489" s="3">
        <v>598</v>
      </c>
      <c r="E489" s="2" t="s">
        <v>15</v>
      </c>
      <c r="F489" s="2" t="s">
        <v>23</v>
      </c>
      <c r="G489" s="3">
        <v>64</v>
      </c>
      <c r="H489" s="3">
        <v>1</v>
      </c>
      <c r="I489" s="4">
        <v>0</v>
      </c>
      <c r="J489" s="3">
        <v>2</v>
      </c>
      <c r="K489" s="3">
        <v>1</v>
      </c>
      <c r="L489" s="3">
        <v>0</v>
      </c>
      <c r="M489" s="5">
        <v>195635.3</v>
      </c>
      <c r="N489" s="3">
        <v>1</v>
      </c>
    </row>
    <row r="490" spans="1:14" x14ac:dyDescent="0.25">
      <c r="A490" s="2">
        <v>618</v>
      </c>
      <c r="B490" s="3">
        <v>15766575</v>
      </c>
      <c r="C490" s="2" t="s">
        <v>515</v>
      </c>
      <c r="D490" s="3">
        <v>612</v>
      </c>
      <c r="E490" s="2" t="s">
        <v>26</v>
      </c>
      <c r="F490" s="2" t="s">
        <v>16</v>
      </c>
      <c r="G490" s="3">
        <v>62</v>
      </c>
      <c r="H490" s="3">
        <v>8</v>
      </c>
      <c r="I490" s="4">
        <v>140745.32999999999</v>
      </c>
      <c r="J490" s="3">
        <v>1</v>
      </c>
      <c r="K490" s="3">
        <v>1</v>
      </c>
      <c r="L490" s="3">
        <v>0</v>
      </c>
      <c r="M490" s="5">
        <v>193437.89</v>
      </c>
      <c r="N490" s="3">
        <v>1</v>
      </c>
    </row>
    <row r="491" spans="1:14" x14ac:dyDescent="0.25">
      <c r="A491" s="2">
        <v>426</v>
      </c>
      <c r="B491" s="3">
        <v>15784597</v>
      </c>
      <c r="C491" s="2" t="s">
        <v>381</v>
      </c>
      <c r="D491" s="3">
        <v>648</v>
      </c>
      <c r="E491" s="2" t="s">
        <v>15</v>
      </c>
      <c r="F491" s="2" t="s">
        <v>23</v>
      </c>
      <c r="G491" s="3">
        <v>26</v>
      </c>
      <c r="H491" s="3">
        <v>9</v>
      </c>
      <c r="I491" s="4">
        <v>162923.85</v>
      </c>
      <c r="J491" s="3">
        <v>1</v>
      </c>
      <c r="K491" s="3">
        <v>1</v>
      </c>
      <c r="L491" s="3">
        <v>0</v>
      </c>
      <c r="M491" s="5">
        <v>98368.24</v>
      </c>
      <c r="N491" s="3">
        <v>0</v>
      </c>
    </row>
    <row r="492" spans="1:14" x14ac:dyDescent="0.25">
      <c r="A492" s="2">
        <v>44</v>
      </c>
      <c r="B492" s="3">
        <v>15755196</v>
      </c>
      <c r="C492" s="2" t="s">
        <v>62</v>
      </c>
      <c r="D492" s="3">
        <v>834</v>
      </c>
      <c r="E492" s="2" t="s">
        <v>754</v>
      </c>
      <c r="F492" s="2" t="s">
        <v>16</v>
      </c>
      <c r="G492" s="3">
        <v>49</v>
      </c>
      <c r="H492" s="3">
        <v>2</v>
      </c>
      <c r="I492" s="4">
        <v>131394.56</v>
      </c>
      <c r="J492" s="3">
        <v>1</v>
      </c>
      <c r="K492" s="3">
        <v>0</v>
      </c>
      <c r="L492" s="3">
        <v>0</v>
      </c>
      <c r="M492" s="5">
        <v>194365.76</v>
      </c>
      <c r="N492" s="3">
        <v>1</v>
      </c>
    </row>
    <row r="493" spans="1:14" x14ac:dyDescent="0.25">
      <c r="A493" s="2">
        <v>606</v>
      </c>
      <c r="B493" s="3">
        <v>15814035</v>
      </c>
      <c r="C493" s="2" t="s">
        <v>508</v>
      </c>
      <c r="D493" s="3">
        <v>601</v>
      </c>
      <c r="E493" s="2" t="s">
        <v>754</v>
      </c>
      <c r="F493" s="2" t="s">
        <v>23</v>
      </c>
      <c r="G493" s="3">
        <v>29</v>
      </c>
      <c r="H493" s="3">
        <v>9</v>
      </c>
      <c r="I493" s="4">
        <v>0</v>
      </c>
      <c r="J493" s="3">
        <v>1</v>
      </c>
      <c r="K493" s="3">
        <v>1</v>
      </c>
      <c r="L493" s="3">
        <v>1</v>
      </c>
      <c r="M493" s="5">
        <v>80393.27</v>
      </c>
      <c r="N493" s="3">
        <v>0</v>
      </c>
    </row>
    <row r="494" spans="1:14" x14ac:dyDescent="0.25">
      <c r="A494" s="2">
        <v>557</v>
      </c>
      <c r="B494" s="3">
        <v>15705515</v>
      </c>
      <c r="C494" s="2" t="s">
        <v>474</v>
      </c>
      <c r="D494" s="3">
        <v>587</v>
      </c>
      <c r="E494" s="2" t="s">
        <v>26</v>
      </c>
      <c r="F494" s="2" t="s">
        <v>23</v>
      </c>
      <c r="G494" s="3">
        <v>40</v>
      </c>
      <c r="H494" s="3">
        <v>5</v>
      </c>
      <c r="I494" s="4">
        <v>138241.9</v>
      </c>
      <c r="J494" s="3">
        <v>2</v>
      </c>
      <c r="K494" s="3">
        <v>1</v>
      </c>
      <c r="L494" s="3">
        <v>0</v>
      </c>
      <c r="M494" s="5">
        <v>159418.1</v>
      </c>
      <c r="N494" s="3">
        <v>0</v>
      </c>
    </row>
    <row r="495" spans="1:14" x14ac:dyDescent="0.25">
      <c r="A495" s="2">
        <v>624</v>
      </c>
      <c r="B495" s="3">
        <v>15773456</v>
      </c>
      <c r="C495" s="2" t="s">
        <v>520</v>
      </c>
      <c r="D495" s="3">
        <v>678</v>
      </c>
      <c r="E495" s="2" t="s">
        <v>26</v>
      </c>
      <c r="F495" s="2" t="s">
        <v>23</v>
      </c>
      <c r="G495" s="3">
        <v>36</v>
      </c>
      <c r="H495" s="3">
        <v>3</v>
      </c>
      <c r="I495" s="4">
        <v>145747.67000000001</v>
      </c>
      <c r="J495" s="3">
        <v>2</v>
      </c>
      <c r="K495" s="3">
        <v>0</v>
      </c>
      <c r="L495" s="3">
        <v>1</v>
      </c>
      <c r="M495" s="5">
        <v>89566.74</v>
      </c>
      <c r="N495" s="3">
        <v>0</v>
      </c>
    </row>
    <row r="496" spans="1:14" x14ac:dyDescent="0.25">
      <c r="A496" s="2">
        <v>988</v>
      </c>
      <c r="B496" s="3">
        <v>15613749</v>
      </c>
      <c r="C496" s="2" t="s">
        <v>750</v>
      </c>
      <c r="D496" s="3">
        <v>569</v>
      </c>
      <c r="E496" s="2" t="s">
        <v>755</v>
      </c>
      <c r="F496" s="2" t="s">
        <v>23</v>
      </c>
      <c r="G496" s="3">
        <v>34</v>
      </c>
      <c r="H496" s="3">
        <v>0</v>
      </c>
      <c r="I496" s="4">
        <v>151839.26</v>
      </c>
      <c r="J496" s="3">
        <v>1</v>
      </c>
      <c r="K496" s="3">
        <v>1</v>
      </c>
      <c r="L496" s="3">
        <v>0</v>
      </c>
      <c r="M496" s="5">
        <v>102299.81</v>
      </c>
      <c r="N496" s="3">
        <v>1</v>
      </c>
    </row>
    <row r="497" spans="1:14" x14ac:dyDescent="0.25">
      <c r="A497" s="2">
        <v>82</v>
      </c>
      <c r="B497" s="3">
        <v>15663706</v>
      </c>
      <c r="C497" s="2" t="s">
        <v>100</v>
      </c>
      <c r="D497" s="3">
        <v>777</v>
      </c>
      <c r="E497" s="2" t="s">
        <v>754</v>
      </c>
      <c r="F497" s="2" t="s">
        <v>16</v>
      </c>
      <c r="G497" s="3">
        <v>32</v>
      </c>
      <c r="H497" s="3">
        <v>2</v>
      </c>
      <c r="I497" s="4">
        <v>0</v>
      </c>
      <c r="J497" s="3">
        <v>1</v>
      </c>
      <c r="K497" s="3">
        <v>1</v>
      </c>
      <c r="L497" s="3">
        <v>0</v>
      </c>
      <c r="M497" s="5">
        <v>136458.19</v>
      </c>
      <c r="N497" s="3">
        <v>1</v>
      </c>
    </row>
    <row r="498" spans="1:14" x14ac:dyDescent="0.25">
      <c r="A498" s="2">
        <v>460</v>
      </c>
      <c r="B498" s="3">
        <v>15662976</v>
      </c>
      <c r="C498" s="2" t="s">
        <v>409</v>
      </c>
      <c r="D498" s="3">
        <v>637</v>
      </c>
      <c r="E498" s="2" t="s">
        <v>18</v>
      </c>
      <c r="F498" s="2" t="s">
        <v>756</v>
      </c>
      <c r="G498" s="3">
        <v>37</v>
      </c>
      <c r="H498" s="3">
        <v>8</v>
      </c>
      <c r="I498" s="4">
        <v>0</v>
      </c>
      <c r="J498" s="3">
        <v>1</v>
      </c>
      <c r="K498" s="3">
        <v>1</v>
      </c>
      <c r="L498" s="3">
        <v>1</v>
      </c>
      <c r="M498" s="5">
        <v>186062.36</v>
      </c>
      <c r="N498" s="3">
        <v>0</v>
      </c>
    </row>
    <row r="499" spans="1:14" x14ac:dyDescent="0.25">
      <c r="A499" s="2">
        <v>486</v>
      </c>
      <c r="B499" s="3">
        <v>15637954</v>
      </c>
      <c r="C499" s="2" t="s">
        <v>425</v>
      </c>
      <c r="D499" s="3">
        <v>730</v>
      </c>
      <c r="E499" s="2" t="s">
        <v>754</v>
      </c>
      <c r="F499" s="2" t="s">
        <v>16</v>
      </c>
      <c r="G499" s="3">
        <v>35</v>
      </c>
      <c r="H499" s="3">
        <v>0</v>
      </c>
      <c r="I499" s="4">
        <v>155470.54999999999</v>
      </c>
      <c r="J499" s="3">
        <v>1</v>
      </c>
      <c r="K499" s="3">
        <v>1</v>
      </c>
      <c r="L499" s="3">
        <v>1</v>
      </c>
      <c r="M499" s="5">
        <v>53718.28</v>
      </c>
      <c r="N499" s="3">
        <v>0</v>
      </c>
    </row>
    <row r="500" spans="1:14" x14ac:dyDescent="0.25">
      <c r="A500" s="2">
        <v>137</v>
      </c>
      <c r="B500" s="3">
        <v>15802381</v>
      </c>
      <c r="C500" s="2" t="s">
        <v>148</v>
      </c>
      <c r="D500" s="3">
        <v>461</v>
      </c>
      <c r="E500" s="2" t="s">
        <v>26</v>
      </c>
      <c r="F500" s="2" t="s">
        <v>16</v>
      </c>
      <c r="G500" s="3">
        <v>34</v>
      </c>
      <c r="H500" s="3">
        <v>5</v>
      </c>
      <c r="I500" s="4">
        <v>63663.93</v>
      </c>
      <c r="J500" s="3">
        <v>1</v>
      </c>
      <c r="K500" s="3">
        <v>0</v>
      </c>
      <c r="L500" s="3">
        <v>1</v>
      </c>
      <c r="M500" s="5">
        <v>167784.28</v>
      </c>
      <c r="N500" s="3">
        <v>0</v>
      </c>
    </row>
    <row r="501" spans="1:14" x14ac:dyDescent="0.25">
      <c r="A501" s="2">
        <v>157</v>
      </c>
      <c r="B501" s="3">
        <v>15655007</v>
      </c>
      <c r="C501" s="2" t="s">
        <v>148</v>
      </c>
      <c r="D501" s="3">
        <v>758</v>
      </c>
      <c r="E501" s="2" t="s">
        <v>754</v>
      </c>
      <c r="F501" s="2" t="s">
        <v>16</v>
      </c>
      <c r="G501" s="3">
        <v>33</v>
      </c>
      <c r="H501" s="3">
        <v>7</v>
      </c>
      <c r="I501" s="4">
        <v>0</v>
      </c>
      <c r="J501" s="3">
        <v>2</v>
      </c>
      <c r="K501" s="3">
        <v>0</v>
      </c>
      <c r="L501" s="3">
        <v>0</v>
      </c>
      <c r="M501" s="5">
        <v>82996.47</v>
      </c>
      <c r="N501" s="3">
        <v>0</v>
      </c>
    </row>
    <row r="502" spans="1:14" x14ac:dyDescent="0.25">
      <c r="A502" s="2">
        <v>419</v>
      </c>
      <c r="B502" s="3">
        <v>15659843</v>
      </c>
      <c r="C502" s="2" t="s">
        <v>148</v>
      </c>
      <c r="D502" s="3">
        <v>643</v>
      </c>
      <c r="E502" s="2" t="s">
        <v>15</v>
      </c>
      <c r="F502" s="2" t="s">
        <v>16</v>
      </c>
      <c r="G502" s="3">
        <v>46</v>
      </c>
      <c r="H502" s="3">
        <v>6</v>
      </c>
      <c r="I502" s="4">
        <v>0</v>
      </c>
      <c r="J502" s="3">
        <v>2</v>
      </c>
      <c r="K502" s="3">
        <v>0</v>
      </c>
      <c r="L502" s="3">
        <v>0</v>
      </c>
      <c r="M502" s="5">
        <v>106781.59</v>
      </c>
      <c r="N502" s="3">
        <v>0</v>
      </c>
    </row>
    <row r="503" spans="1:14" x14ac:dyDescent="0.25">
      <c r="A503" s="2">
        <v>903</v>
      </c>
      <c r="B503" s="3">
        <v>15792388</v>
      </c>
      <c r="C503" s="2" t="s">
        <v>148</v>
      </c>
      <c r="D503" s="3">
        <v>645</v>
      </c>
      <c r="E503" s="2" t="s">
        <v>15</v>
      </c>
      <c r="F503" s="2" t="s">
        <v>16</v>
      </c>
      <c r="G503" s="3">
        <v>48</v>
      </c>
      <c r="H503" s="3">
        <v>7</v>
      </c>
      <c r="I503" s="4">
        <v>90612.34</v>
      </c>
      <c r="J503" s="3">
        <v>1</v>
      </c>
      <c r="K503" s="3">
        <v>1</v>
      </c>
      <c r="L503" s="3">
        <v>1</v>
      </c>
      <c r="M503" s="5">
        <v>149139.13</v>
      </c>
      <c r="N503" s="3">
        <v>0</v>
      </c>
    </row>
    <row r="504" spans="1:14" x14ac:dyDescent="0.25">
      <c r="A504" s="2">
        <v>650</v>
      </c>
      <c r="B504" s="3">
        <v>15703119</v>
      </c>
      <c r="C504" s="2" t="s">
        <v>539</v>
      </c>
      <c r="D504" s="3">
        <v>652</v>
      </c>
      <c r="E504" s="2" t="s">
        <v>754</v>
      </c>
      <c r="F504" s="2" t="s">
        <v>23</v>
      </c>
      <c r="G504" s="3">
        <v>38</v>
      </c>
      <c r="H504" s="3">
        <v>6</v>
      </c>
      <c r="I504" s="4">
        <v>0</v>
      </c>
      <c r="J504" s="3">
        <v>2</v>
      </c>
      <c r="K504" s="3">
        <v>1</v>
      </c>
      <c r="L504" s="3">
        <v>1</v>
      </c>
      <c r="M504" s="5">
        <v>145700.22</v>
      </c>
      <c r="N504" s="3">
        <v>0</v>
      </c>
    </row>
    <row r="505" spans="1:14" x14ac:dyDescent="0.25">
      <c r="A505" s="2">
        <v>250</v>
      </c>
      <c r="B505" s="3">
        <v>15772423</v>
      </c>
      <c r="C505" s="2" t="s">
        <v>248</v>
      </c>
      <c r="D505" s="3">
        <v>739</v>
      </c>
      <c r="E505" s="2" t="s">
        <v>26</v>
      </c>
      <c r="F505" s="2" t="s">
        <v>23</v>
      </c>
      <c r="G505" s="3">
        <v>54</v>
      </c>
      <c r="H505" s="3">
        <v>8</v>
      </c>
      <c r="I505" s="4">
        <v>126418.14</v>
      </c>
      <c r="J505" s="3">
        <v>1</v>
      </c>
      <c r="K505" s="3">
        <v>1</v>
      </c>
      <c r="L505" s="3">
        <v>0</v>
      </c>
      <c r="M505" s="5">
        <v>134420.75</v>
      </c>
      <c r="N505" s="3">
        <v>1</v>
      </c>
    </row>
    <row r="506" spans="1:14" x14ac:dyDescent="0.25">
      <c r="A506" s="2">
        <v>850</v>
      </c>
      <c r="B506" s="3">
        <v>15725811</v>
      </c>
      <c r="C506" s="2" t="s">
        <v>672</v>
      </c>
      <c r="D506" s="3">
        <v>705</v>
      </c>
      <c r="E506" s="2" t="s">
        <v>15</v>
      </c>
      <c r="F506" s="2" t="s">
        <v>23</v>
      </c>
      <c r="G506" s="3">
        <v>25</v>
      </c>
      <c r="H506" s="3">
        <v>0</v>
      </c>
      <c r="I506" s="4">
        <v>97544.29</v>
      </c>
      <c r="J506" s="3">
        <v>1</v>
      </c>
      <c r="K506" s="3">
        <v>0</v>
      </c>
      <c r="L506" s="3">
        <v>1</v>
      </c>
      <c r="M506" s="5">
        <v>59887.15</v>
      </c>
      <c r="N506" s="3">
        <v>0</v>
      </c>
    </row>
    <row r="507" spans="1:14" x14ac:dyDescent="0.25">
      <c r="A507" s="2">
        <v>579</v>
      </c>
      <c r="B507" s="3">
        <v>15734674</v>
      </c>
      <c r="C507" s="2" t="s">
        <v>486</v>
      </c>
      <c r="D507" s="3">
        <v>593</v>
      </c>
      <c r="E507" s="2" t="s">
        <v>754</v>
      </c>
      <c r="F507" s="2" t="s">
        <v>16</v>
      </c>
      <c r="G507" s="3">
        <v>41</v>
      </c>
      <c r="H507" s="3">
        <v>6</v>
      </c>
      <c r="I507" s="4">
        <v>0</v>
      </c>
      <c r="J507" s="3">
        <v>1</v>
      </c>
      <c r="K507" s="3">
        <v>1</v>
      </c>
      <c r="L507" s="3">
        <v>0</v>
      </c>
      <c r="M507" s="5">
        <v>65170.66</v>
      </c>
      <c r="N507" s="3">
        <v>0</v>
      </c>
    </row>
    <row r="508" spans="1:14" x14ac:dyDescent="0.25">
      <c r="A508" s="2">
        <v>943</v>
      </c>
      <c r="B508" s="3">
        <v>15804586</v>
      </c>
      <c r="C508" s="2" t="s">
        <v>486</v>
      </c>
      <c r="D508" s="3">
        <v>376</v>
      </c>
      <c r="E508" s="2" t="s">
        <v>15</v>
      </c>
      <c r="F508" s="2" t="s">
        <v>16</v>
      </c>
      <c r="G508" s="3">
        <v>46</v>
      </c>
      <c r="H508" s="3">
        <v>6</v>
      </c>
      <c r="I508" s="4">
        <v>0</v>
      </c>
      <c r="J508" s="3">
        <v>1</v>
      </c>
      <c r="K508" s="3">
        <v>1</v>
      </c>
      <c r="L508" s="3">
        <v>0</v>
      </c>
      <c r="M508" s="5">
        <v>157333.69</v>
      </c>
      <c r="N508" s="3">
        <v>1</v>
      </c>
    </row>
    <row r="509" spans="1:14" x14ac:dyDescent="0.25">
      <c r="A509" s="2">
        <v>545</v>
      </c>
      <c r="B509" s="3">
        <v>15802593</v>
      </c>
      <c r="C509" s="2" t="s">
        <v>466</v>
      </c>
      <c r="D509" s="3">
        <v>504</v>
      </c>
      <c r="E509" s="2" t="s">
        <v>754</v>
      </c>
      <c r="F509" s="2" t="s">
        <v>16</v>
      </c>
      <c r="G509" s="3">
        <v>49</v>
      </c>
      <c r="H509" s="3">
        <v>7</v>
      </c>
      <c r="I509" s="4">
        <v>0</v>
      </c>
      <c r="J509" s="3">
        <v>3</v>
      </c>
      <c r="K509" s="3">
        <v>0</v>
      </c>
      <c r="L509" s="3">
        <v>1</v>
      </c>
      <c r="M509" s="5">
        <v>87822.14</v>
      </c>
      <c r="N509" s="3">
        <v>1</v>
      </c>
    </row>
    <row r="510" spans="1:14" x14ac:dyDescent="0.25">
      <c r="A510" s="2">
        <v>824</v>
      </c>
      <c r="B510" s="3">
        <v>15757811</v>
      </c>
      <c r="C510" s="2" t="s">
        <v>658</v>
      </c>
      <c r="D510" s="3">
        <v>732</v>
      </c>
      <c r="E510" s="2" t="s">
        <v>18</v>
      </c>
      <c r="F510" s="2" t="s">
        <v>757</v>
      </c>
      <c r="G510" s="3">
        <v>69</v>
      </c>
      <c r="H510" s="3">
        <v>9</v>
      </c>
      <c r="I510" s="4">
        <v>137453.43</v>
      </c>
      <c r="J510" s="3">
        <v>1</v>
      </c>
      <c r="K510" s="3">
        <v>0</v>
      </c>
      <c r="L510" s="3">
        <v>1</v>
      </c>
      <c r="M510" s="5">
        <v>110932.24</v>
      </c>
      <c r="N510" s="3">
        <v>1</v>
      </c>
    </row>
    <row r="511" spans="1:14" x14ac:dyDescent="0.25">
      <c r="A511" s="2">
        <v>508</v>
      </c>
      <c r="B511" s="3">
        <v>15677307</v>
      </c>
      <c r="C511" s="2" t="s">
        <v>441</v>
      </c>
      <c r="D511" s="3">
        <v>684</v>
      </c>
      <c r="E511" s="2" t="s">
        <v>26</v>
      </c>
      <c r="F511" s="2" t="s">
        <v>16</v>
      </c>
      <c r="G511" s="3">
        <v>40</v>
      </c>
      <c r="H511" s="3">
        <v>6</v>
      </c>
      <c r="I511" s="4">
        <v>137326.65</v>
      </c>
      <c r="J511" s="3">
        <v>1</v>
      </c>
      <c r="K511" s="3">
        <v>1</v>
      </c>
      <c r="L511" s="3">
        <v>0</v>
      </c>
      <c r="M511" s="5">
        <v>186976.6</v>
      </c>
      <c r="N511" s="3">
        <v>0</v>
      </c>
    </row>
    <row r="512" spans="1:14" x14ac:dyDescent="0.25">
      <c r="A512" s="2">
        <v>846</v>
      </c>
      <c r="B512" s="3">
        <v>15592222</v>
      </c>
      <c r="C512" s="2" t="s">
        <v>441</v>
      </c>
      <c r="D512" s="3">
        <v>505</v>
      </c>
      <c r="E512" s="2" t="s">
        <v>15</v>
      </c>
      <c r="F512" s="2" t="s">
        <v>23</v>
      </c>
      <c r="G512" s="3">
        <v>49</v>
      </c>
      <c r="H512" s="3">
        <v>7</v>
      </c>
      <c r="I512" s="4">
        <v>80001.23</v>
      </c>
      <c r="J512" s="3">
        <v>1</v>
      </c>
      <c r="K512" s="3">
        <v>0</v>
      </c>
      <c r="L512" s="3">
        <v>0</v>
      </c>
      <c r="M512" s="5">
        <v>135180.10999999999</v>
      </c>
      <c r="N512" s="3">
        <v>0</v>
      </c>
    </row>
    <row r="513" spans="1:14" x14ac:dyDescent="0.25">
      <c r="A513" s="2">
        <v>619</v>
      </c>
      <c r="B513" s="3">
        <v>15594594</v>
      </c>
      <c r="C513" s="2" t="s">
        <v>516</v>
      </c>
      <c r="D513" s="3">
        <v>546</v>
      </c>
      <c r="E513" s="2" t="s">
        <v>18</v>
      </c>
      <c r="F513" s="2" t="s">
        <v>756</v>
      </c>
      <c r="G513" s="3">
        <v>42</v>
      </c>
      <c r="H513" s="3">
        <v>7</v>
      </c>
      <c r="I513" s="4">
        <v>139070.51</v>
      </c>
      <c r="J513" s="3">
        <v>1</v>
      </c>
      <c r="K513" s="3">
        <v>1</v>
      </c>
      <c r="L513" s="3">
        <v>1</v>
      </c>
      <c r="M513" s="5">
        <v>86945</v>
      </c>
      <c r="N513" s="3">
        <v>0</v>
      </c>
    </row>
    <row r="514" spans="1:14" x14ac:dyDescent="0.25">
      <c r="A514" s="2">
        <v>596</v>
      </c>
      <c r="B514" s="3">
        <v>15680970</v>
      </c>
      <c r="C514" s="2" t="s">
        <v>499</v>
      </c>
      <c r="D514" s="3">
        <v>611</v>
      </c>
      <c r="E514" s="2" t="s">
        <v>26</v>
      </c>
      <c r="F514" s="2" t="s">
        <v>16</v>
      </c>
      <c r="G514" s="3">
        <v>41</v>
      </c>
      <c r="H514" s="3">
        <v>2</v>
      </c>
      <c r="I514" s="4">
        <v>114206.84</v>
      </c>
      <c r="J514" s="3">
        <v>1</v>
      </c>
      <c r="K514" s="3">
        <v>1</v>
      </c>
      <c r="L514" s="3">
        <v>0</v>
      </c>
      <c r="M514" s="5">
        <v>164061.6</v>
      </c>
      <c r="N514" s="3">
        <v>0</v>
      </c>
    </row>
    <row r="515" spans="1:14" x14ac:dyDescent="0.25">
      <c r="A515" s="2">
        <v>945</v>
      </c>
      <c r="B515" s="3">
        <v>15729362</v>
      </c>
      <c r="C515" s="2" t="s">
        <v>499</v>
      </c>
      <c r="D515" s="3">
        <v>745</v>
      </c>
      <c r="E515" s="2" t="s">
        <v>15</v>
      </c>
      <c r="F515" s="2" t="s">
        <v>23</v>
      </c>
      <c r="G515" s="3">
        <v>36</v>
      </c>
      <c r="H515" s="3">
        <v>8</v>
      </c>
      <c r="I515" s="4">
        <v>67226.37</v>
      </c>
      <c r="J515" s="3">
        <v>1</v>
      </c>
      <c r="K515" s="3">
        <v>1</v>
      </c>
      <c r="L515" s="3">
        <v>0</v>
      </c>
      <c r="M515" s="5">
        <v>130789.6</v>
      </c>
      <c r="N515" s="3">
        <v>0</v>
      </c>
    </row>
    <row r="516" spans="1:14" x14ac:dyDescent="0.25">
      <c r="A516" s="2">
        <v>36</v>
      </c>
      <c r="B516" s="3">
        <v>15794171</v>
      </c>
      <c r="C516" s="2" t="s">
        <v>54</v>
      </c>
      <c r="D516" s="3">
        <v>475</v>
      </c>
      <c r="E516" s="2" t="s">
        <v>754</v>
      </c>
      <c r="F516" s="2" t="s">
        <v>16</v>
      </c>
      <c r="G516" s="3">
        <v>45</v>
      </c>
      <c r="H516" s="3">
        <v>0</v>
      </c>
      <c r="I516" s="4">
        <v>134264.04</v>
      </c>
      <c r="J516" s="3">
        <v>1</v>
      </c>
      <c r="K516" s="3">
        <v>1</v>
      </c>
      <c r="L516" s="3">
        <v>0</v>
      </c>
      <c r="M516" s="5">
        <v>27822.99</v>
      </c>
      <c r="N516" s="3">
        <v>1</v>
      </c>
    </row>
    <row r="517" spans="1:14" x14ac:dyDescent="0.25">
      <c r="A517" s="2">
        <v>38</v>
      </c>
      <c r="B517" s="3">
        <v>15729599</v>
      </c>
      <c r="C517" s="2" t="s">
        <v>56</v>
      </c>
      <c r="D517" s="3">
        <v>804</v>
      </c>
      <c r="E517" s="2" t="s">
        <v>755</v>
      </c>
      <c r="F517" s="2" t="s">
        <v>23</v>
      </c>
      <c r="G517" s="3">
        <v>33</v>
      </c>
      <c r="H517" s="3">
        <v>7</v>
      </c>
      <c r="I517" s="4">
        <v>76548.600000000006</v>
      </c>
      <c r="J517" s="3">
        <v>1</v>
      </c>
      <c r="K517" s="3">
        <v>0</v>
      </c>
      <c r="L517" s="3">
        <v>1</v>
      </c>
      <c r="M517" s="5">
        <v>98453.45</v>
      </c>
      <c r="N517" s="3">
        <v>0</v>
      </c>
    </row>
    <row r="518" spans="1:14" x14ac:dyDescent="0.25">
      <c r="A518" s="2">
        <v>786</v>
      </c>
      <c r="B518" s="3">
        <v>15660155</v>
      </c>
      <c r="C518" s="2" t="s">
        <v>56</v>
      </c>
      <c r="D518" s="3">
        <v>792</v>
      </c>
      <c r="E518" s="2" t="s">
        <v>18</v>
      </c>
      <c r="F518" s="2" t="s">
        <v>756</v>
      </c>
      <c r="G518" s="3">
        <v>36</v>
      </c>
      <c r="H518" s="3">
        <v>5</v>
      </c>
      <c r="I518" s="4">
        <v>92140.15</v>
      </c>
      <c r="J518" s="3">
        <v>1</v>
      </c>
      <c r="K518" s="3">
        <v>0</v>
      </c>
      <c r="L518" s="3">
        <v>1</v>
      </c>
      <c r="M518" s="5">
        <v>67468.67</v>
      </c>
      <c r="N518" s="3">
        <v>0</v>
      </c>
    </row>
    <row r="519" spans="1:14" x14ac:dyDescent="0.25">
      <c r="A519" s="2">
        <v>929</v>
      </c>
      <c r="B519" s="3">
        <v>15677135</v>
      </c>
      <c r="C519" s="2" t="s">
        <v>56</v>
      </c>
      <c r="D519" s="3">
        <v>520</v>
      </c>
      <c r="E519" s="2" t="s">
        <v>26</v>
      </c>
      <c r="F519" s="2" t="s">
        <v>23</v>
      </c>
      <c r="G519" s="3">
        <v>61</v>
      </c>
      <c r="H519" s="3">
        <v>8</v>
      </c>
      <c r="I519" s="4">
        <v>133802.29</v>
      </c>
      <c r="J519" s="3">
        <v>2</v>
      </c>
      <c r="K519" s="3">
        <v>1</v>
      </c>
      <c r="L519" s="3">
        <v>1</v>
      </c>
      <c r="M519" s="5">
        <v>90304.01</v>
      </c>
      <c r="N519" s="3">
        <v>0</v>
      </c>
    </row>
    <row r="520" spans="1:14" x14ac:dyDescent="0.25">
      <c r="A520" s="2">
        <v>669</v>
      </c>
      <c r="B520" s="3">
        <v>15640825</v>
      </c>
      <c r="C520" s="2" t="s">
        <v>552</v>
      </c>
      <c r="D520" s="3">
        <v>695</v>
      </c>
      <c r="E520" s="2" t="s">
        <v>18</v>
      </c>
      <c r="F520" s="2" t="s">
        <v>756</v>
      </c>
      <c r="G520" s="3">
        <v>46</v>
      </c>
      <c r="H520" s="3">
        <v>3</v>
      </c>
      <c r="I520" s="4">
        <v>122549.64</v>
      </c>
      <c r="J520" s="3">
        <v>1</v>
      </c>
      <c r="K520" s="3">
        <v>1</v>
      </c>
      <c r="L520" s="3">
        <v>1</v>
      </c>
      <c r="M520" s="5">
        <v>56297.85</v>
      </c>
      <c r="N520" s="3">
        <v>0</v>
      </c>
    </row>
    <row r="521" spans="1:14" x14ac:dyDescent="0.25">
      <c r="A521" s="2">
        <v>529</v>
      </c>
      <c r="B521" s="3">
        <v>15653849</v>
      </c>
      <c r="C521" s="2" t="s">
        <v>456</v>
      </c>
      <c r="D521" s="3">
        <v>572</v>
      </c>
      <c r="E521" s="2" t="s">
        <v>26</v>
      </c>
      <c r="F521" s="2" t="s">
        <v>16</v>
      </c>
      <c r="G521" s="3">
        <v>48</v>
      </c>
      <c r="H521" s="3">
        <v>3</v>
      </c>
      <c r="I521" s="4">
        <v>152827.99</v>
      </c>
      <c r="J521" s="3">
        <v>1</v>
      </c>
      <c r="K521" s="3">
        <v>1</v>
      </c>
      <c r="L521" s="3">
        <v>0</v>
      </c>
      <c r="M521" s="5">
        <v>38411.79</v>
      </c>
      <c r="N521" s="3">
        <v>1</v>
      </c>
    </row>
    <row r="522" spans="1:14" x14ac:dyDescent="0.25">
      <c r="A522" s="2">
        <v>556</v>
      </c>
      <c r="B522" s="3">
        <v>15775318</v>
      </c>
      <c r="C522" s="2" t="s">
        <v>456</v>
      </c>
      <c r="D522" s="3">
        <v>590</v>
      </c>
      <c r="E522" s="2" t="s">
        <v>18</v>
      </c>
      <c r="F522" s="2" t="s">
        <v>16</v>
      </c>
      <c r="G522" s="3">
        <v>51</v>
      </c>
      <c r="H522" s="3">
        <v>3</v>
      </c>
      <c r="I522" s="4">
        <v>154962.99</v>
      </c>
      <c r="J522" s="3">
        <v>3</v>
      </c>
      <c r="K522" s="3">
        <v>0</v>
      </c>
      <c r="L522" s="3">
        <v>1</v>
      </c>
      <c r="M522" s="5">
        <v>191932.27</v>
      </c>
      <c r="N522" s="3">
        <v>1</v>
      </c>
    </row>
    <row r="523" spans="1:14" x14ac:dyDescent="0.25">
      <c r="A523" s="2">
        <v>921</v>
      </c>
      <c r="B523" s="3">
        <v>15797748</v>
      </c>
      <c r="C523" s="2" t="s">
        <v>456</v>
      </c>
      <c r="D523" s="3">
        <v>729</v>
      </c>
      <c r="E523" s="2" t="s">
        <v>15</v>
      </c>
      <c r="F523" s="2" t="s">
        <v>23</v>
      </c>
      <c r="G523" s="3">
        <v>44</v>
      </c>
      <c r="H523" s="3">
        <v>5</v>
      </c>
      <c r="I523" s="4">
        <v>0</v>
      </c>
      <c r="J523" s="3">
        <v>2</v>
      </c>
      <c r="K523" s="3">
        <v>0</v>
      </c>
      <c r="L523" s="3">
        <v>1</v>
      </c>
      <c r="M523" s="5">
        <v>9200.5400000000009</v>
      </c>
      <c r="N523" s="3">
        <v>0</v>
      </c>
    </row>
    <row r="524" spans="1:14" x14ac:dyDescent="0.25">
      <c r="A524" s="2">
        <v>975</v>
      </c>
      <c r="B524" s="3">
        <v>15705620</v>
      </c>
      <c r="C524" s="2" t="s">
        <v>456</v>
      </c>
      <c r="D524" s="3">
        <v>730</v>
      </c>
      <c r="E524" s="2" t="s">
        <v>15</v>
      </c>
      <c r="F524" s="2" t="s">
        <v>23</v>
      </c>
      <c r="G524" s="3">
        <v>34</v>
      </c>
      <c r="H524" s="3">
        <v>5</v>
      </c>
      <c r="I524" s="4">
        <v>122453.37</v>
      </c>
      <c r="J524" s="3">
        <v>2</v>
      </c>
      <c r="K524" s="3">
        <v>1</v>
      </c>
      <c r="L524" s="3">
        <v>0</v>
      </c>
      <c r="M524" s="5">
        <v>138882.98000000001</v>
      </c>
      <c r="N524" s="3">
        <v>0</v>
      </c>
    </row>
    <row r="525" spans="1:14" x14ac:dyDescent="0.25">
      <c r="A525" s="2">
        <v>230</v>
      </c>
      <c r="B525" s="3">
        <v>15605461</v>
      </c>
      <c r="C525" s="2" t="s">
        <v>229</v>
      </c>
      <c r="D525" s="3">
        <v>594</v>
      </c>
      <c r="E525" s="2" t="s">
        <v>758</v>
      </c>
      <c r="F525" s="2" t="s">
        <v>16</v>
      </c>
      <c r="G525" s="3">
        <v>29</v>
      </c>
      <c r="H525" s="3">
        <v>3</v>
      </c>
      <c r="I525" s="4">
        <v>130830.22</v>
      </c>
      <c r="J525" s="3">
        <v>1</v>
      </c>
      <c r="K525" s="3">
        <v>1</v>
      </c>
      <c r="L525" s="3">
        <v>0</v>
      </c>
      <c r="M525" s="5">
        <v>61048.53</v>
      </c>
      <c r="N525" s="3">
        <v>0</v>
      </c>
    </row>
    <row r="526" spans="1:14" x14ac:dyDescent="0.25">
      <c r="A526" s="2">
        <v>30</v>
      </c>
      <c r="B526" s="3">
        <v>15656300</v>
      </c>
      <c r="C526" s="2" t="s">
        <v>48</v>
      </c>
      <c r="D526" s="3">
        <v>411</v>
      </c>
      <c r="E526" s="2" t="s">
        <v>754</v>
      </c>
      <c r="F526" s="2" t="s">
        <v>23</v>
      </c>
      <c r="G526" s="3">
        <v>29</v>
      </c>
      <c r="H526" s="3">
        <v>0</v>
      </c>
      <c r="I526" s="4">
        <v>59697.17</v>
      </c>
      <c r="J526" s="3">
        <v>2</v>
      </c>
      <c r="K526" s="3">
        <v>1</v>
      </c>
      <c r="L526" s="3">
        <v>1</v>
      </c>
      <c r="M526" s="5">
        <v>53483.21</v>
      </c>
      <c r="N526" s="3">
        <v>0</v>
      </c>
    </row>
    <row r="527" spans="1:14" x14ac:dyDescent="0.25">
      <c r="A527" s="2">
        <v>538</v>
      </c>
      <c r="B527" s="3">
        <v>15739803</v>
      </c>
      <c r="C527" s="2" t="s">
        <v>48</v>
      </c>
      <c r="D527" s="3">
        <v>686</v>
      </c>
      <c r="E527" s="2" t="s">
        <v>18</v>
      </c>
      <c r="F527" s="2" t="s">
        <v>756</v>
      </c>
      <c r="G527" s="3">
        <v>34</v>
      </c>
      <c r="H527" s="3">
        <v>9</v>
      </c>
      <c r="I527" s="4">
        <v>0</v>
      </c>
      <c r="J527" s="3">
        <v>2</v>
      </c>
      <c r="K527" s="3">
        <v>1</v>
      </c>
      <c r="L527" s="3">
        <v>0</v>
      </c>
      <c r="M527" s="5">
        <v>127569.8</v>
      </c>
      <c r="N527" s="3">
        <v>0</v>
      </c>
    </row>
    <row r="528" spans="1:14" x14ac:dyDescent="0.25">
      <c r="A528" s="2">
        <v>502</v>
      </c>
      <c r="B528" s="3">
        <v>15715941</v>
      </c>
      <c r="C528" s="2" t="s">
        <v>437</v>
      </c>
      <c r="D528" s="3">
        <v>692</v>
      </c>
      <c r="E528" s="2" t="s">
        <v>754</v>
      </c>
      <c r="F528" s="2" t="s">
        <v>23</v>
      </c>
      <c r="G528" s="3">
        <v>54</v>
      </c>
      <c r="H528" s="3">
        <v>5</v>
      </c>
      <c r="I528" s="4">
        <v>0</v>
      </c>
      <c r="J528" s="3">
        <v>2</v>
      </c>
      <c r="K528" s="3">
        <v>1</v>
      </c>
      <c r="L528" s="3">
        <v>1</v>
      </c>
      <c r="M528" s="5">
        <v>88721.84</v>
      </c>
      <c r="N528" s="3">
        <v>0</v>
      </c>
    </row>
    <row r="529" spans="1:14" x14ac:dyDescent="0.25">
      <c r="A529" s="2">
        <v>323</v>
      </c>
      <c r="B529" s="3">
        <v>15694408</v>
      </c>
      <c r="C529" s="2" t="s">
        <v>306</v>
      </c>
      <c r="D529" s="3">
        <v>749</v>
      </c>
      <c r="E529" s="2" t="s">
        <v>15</v>
      </c>
      <c r="F529" s="2" t="s">
        <v>23</v>
      </c>
      <c r="G529" s="3">
        <v>40</v>
      </c>
      <c r="H529" s="3">
        <v>1</v>
      </c>
      <c r="I529" s="4">
        <v>139290.41</v>
      </c>
      <c r="J529" s="3">
        <v>1</v>
      </c>
      <c r="K529" s="3">
        <v>1</v>
      </c>
      <c r="L529" s="3">
        <v>0</v>
      </c>
      <c r="M529" s="5">
        <v>182855.42</v>
      </c>
      <c r="N529" s="3">
        <v>1</v>
      </c>
    </row>
    <row r="530" spans="1:14" x14ac:dyDescent="0.25">
      <c r="A530" s="2">
        <v>614</v>
      </c>
      <c r="B530" s="3">
        <v>15805062</v>
      </c>
      <c r="C530" s="2" t="s">
        <v>513</v>
      </c>
      <c r="D530" s="3">
        <v>667</v>
      </c>
      <c r="E530" s="2" t="s">
        <v>18</v>
      </c>
      <c r="F530" s="2" t="s">
        <v>756</v>
      </c>
      <c r="G530" s="3">
        <v>38</v>
      </c>
      <c r="H530" s="3">
        <v>1</v>
      </c>
      <c r="I530" s="4">
        <v>87202.38</v>
      </c>
      <c r="J530" s="3">
        <v>1</v>
      </c>
      <c r="K530" s="3">
        <v>1</v>
      </c>
      <c r="L530" s="3">
        <v>1</v>
      </c>
      <c r="M530" s="5">
        <v>77866.91</v>
      </c>
      <c r="N530" s="3">
        <v>0</v>
      </c>
    </row>
    <row r="531" spans="1:14" x14ac:dyDescent="0.25">
      <c r="A531" s="2">
        <v>138</v>
      </c>
      <c r="B531" s="3">
        <v>15610156</v>
      </c>
      <c r="C531" s="2" t="s">
        <v>149</v>
      </c>
      <c r="D531" s="3">
        <v>637</v>
      </c>
      <c r="E531" s="2" t="s">
        <v>754</v>
      </c>
      <c r="F531" s="2" t="s">
        <v>23</v>
      </c>
      <c r="G531" s="3">
        <v>40</v>
      </c>
      <c r="H531" s="3">
        <v>2</v>
      </c>
      <c r="I531" s="4">
        <v>133463.1</v>
      </c>
      <c r="J531" s="3">
        <v>1</v>
      </c>
      <c r="K531" s="3">
        <v>0</v>
      </c>
      <c r="L531" s="3">
        <v>1</v>
      </c>
      <c r="M531" s="5">
        <v>93165.34</v>
      </c>
      <c r="N531" s="3">
        <v>0</v>
      </c>
    </row>
    <row r="532" spans="1:14" x14ac:dyDescent="0.25">
      <c r="A532" s="2">
        <v>590</v>
      </c>
      <c r="B532" s="3">
        <v>15591047</v>
      </c>
      <c r="C532" s="2" t="s">
        <v>149</v>
      </c>
      <c r="D532" s="3">
        <v>519</v>
      </c>
      <c r="E532" s="2" t="s">
        <v>18</v>
      </c>
      <c r="F532" s="2" t="s">
        <v>16</v>
      </c>
      <c r="G532" s="3">
        <v>47</v>
      </c>
      <c r="H532" s="3">
        <v>6</v>
      </c>
      <c r="I532" s="4">
        <v>157296.01999999999</v>
      </c>
      <c r="J532" s="3">
        <v>2</v>
      </c>
      <c r="K532" s="3">
        <v>0</v>
      </c>
      <c r="L532" s="3">
        <v>0</v>
      </c>
      <c r="M532" s="5">
        <v>147278.43</v>
      </c>
      <c r="N532" s="3">
        <v>1</v>
      </c>
    </row>
    <row r="533" spans="1:14" x14ac:dyDescent="0.25">
      <c r="A533" s="2">
        <v>521</v>
      </c>
      <c r="B533" s="3">
        <v>15671256</v>
      </c>
      <c r="C533" s="2" t="s">
        <v>451</v>
      </c>
      <c r="D533" s="3">
        <v>850</v>
      </c>
      <c r="E533" s="2" t="s">
        <v>754</v>
      </c>
      <c r="F533" s="2" t="s">
        <v>16</v>
      </c>
      <c r="G533" s="3">
        <v>35</v>
      </c>
      <c r="H533" s="3">
        <v>1</v>
      </c>
      <c r="I533" s="4">
        <v>211774.31</v>
      </c>
      <c r="J533" s="3">
        <v>1</v>
      </c>
      <c r="K533" s="3">
        <v>1</v>
      </c>
      <c r="L533" s="3">
        <v>0</v>
      </c>
      <c r="M533" s="5">
        <v>188574.12</v>
      </c>
      <c r="N533" s="3">
        <v>1</v>
      </c>
    </row>
    <row r="534" spans="1:14" x14ac:dyDescent="0.25">
      <c r="A534" s="2">
        <v>687</v>
      </c>
      <c r="B534" s="3">
        <v>15801277</v>
      </c>
      <c r="C534" s="2" t="s">
        <v>567</v>
      </c>
      <c r="D534" s="3">
        <v>715</v>
      </c>
      <c r="E534" s="2" t="s">
        <v>754</v>
      </c>
      <c r="F534" s="2" t="s">
        <v>16</v>
      </c>
      <c r="G534" s="3">
        <v>31</v>
      </c>
      <c r="H534" s="3">
        <v>2</v>
      </c>
      <c r="I534" s="4">
        <v>112212.14</v>
      </c>
      <c r="J534" s="3">
        <v>2</v>
      </c>
      <c r="K534" s="3">
        <v>1</v>
      </c>
      <c r="L534" s="3">
        <v>1</v>
      </c>
      <c r="M534" s="5">
        <v>181600.72</v>
      </c>
      <c r="N534" s="3">
        <v>0</v>
      </c>
    </row>
    <row r="535" spans="1:14" x14ac:dyDescent="0.25">
      <c r="A535" s="2">
        <v>127</v>
      </c>
      <c r="B535" s="3">
        <v>15671137</v>
      </c>
      <c r="C535" s="2" t="s">
        <v>140</v>
      </c>
      <c r="D535" s="3">
        <v>549</v>
      </c>
      <c r="E535" s="2" t="s">
        <v>754</v>
      </c>
      <c r="F535" s="2" t="s">
        <v>16</v>
      </c>
      <c r="G535" s="3">
        <v>52</v>
      </c>
      <c r="H535" s="3">
        <v>1</v>
      </c>
      <c r="I535" s="4">
        <v>0</v>
      </c>
      <c r="J535" s="3">
        <v>1</v>
      </c>
      <c r="K535" s="3">
        <v>0</v>
      </c>
      <c r="L535" s="3">
        <v>1</v>
      </c>
      <c r="M535" s="5">
        <v>8636.0499999999993</v>
      </c>
      <c r="N535" s="3">
        <v>1</v>
      </c>
    </row>
    <row r="536" spans="1:14" x14ac:dyDescent="0.25">
      <c r="A536" s="2">
        <v>561</v>
      </c>
      <c r="B536" s="3">
        <v>15670080</v>
      </c>
      <c r="C536" s="2" t="s">
        <v>476</v>
      </c>
      <c r="D536" s="3">
        <v>584</v>
      </c>
      <c r="E536" s="2" t="s">
        <v>26</v>
      </c>
      <c r="F536" s="2" t="s">
        <v>16</v>
      </c>
      <c r="G536" s="3">
        <v>29</v>
      </c>
      <c r="H536" s="3">
        <v>7</v>
      </c>
      <c r="I536" s="4">
        <v>105204.01</v>
      </c>
      <c r="J536" s="3">
        <v>1</v>
      </c>
      <c r="K536" s="3">
        <v>0</v>
      </c>
      <c r="L536" s="3">
        <v>1</v>
      </c>
      <c r="M536" s="5">
        <v>138490.03</v>
      </c>
      <c r="N536" s="3">
        <v>0</v>
      </c>
    </row>
    <row r="537" spans="1:14" x14ac:dyDescent="0.25">
      <c r="A537" s="2">
        <v>26</v>
      </c>
      <c r="B537" s="3">
        <v>15738191</v>
      </c>
      <c r="C537" s="2" t="s">
        <v>44</v>
      </c>
      <c r="D537" s="3">
        <v>577</v>
      </c>
      <c r="E537" s="2" t="s">
        <v>754</v>
      </c>
      <c r="F537" s="2" t="s">
        <v>23</v>
      </c>
      <c r="G537" s="3">
        <v>25</v>
      </c>
      <c r="H537" s="3">
        <v>3</v>
      </c>
      <c r="I537" s="4">
        <v>0</v>
      </c>
      <c r="J537" s="3">
        <v>2</v>
      </c>
      <c r="K537" s="3">
        <v>0</v>
      </c>
      <c r="L537" s="3">
        <v>1</v>
      </c>
      <c r="M537" s="5">
        <v>124508.29</v>
      </c>
      <c r="N537" s="3">
        <v>0</v>
      </c>
    </row>
    <row r="538" spans="1:14" x14ac:dyDescent="0.25">
      <c r="A538" s="2">
        <v>159</v>
      </c>
      <c r="B538" s="3">
        <v>15589975</v>
      </c>
      <c r="C538" s="2" t="s">
        <v>44</v>
      </c>
      <c r="D538" s="3">
        <v>646</v>
      </c>
      <c r="E538" s="2" t="s">
        <v>754</v>
      </c>
      <c r="F538" s="2" t="s">
        <v>16</v>
      </c>
      <c r="G538" s="3">
        <v>73</v>
      </c>
      <c r="H538" s="3">
        <v>6</v>
      </c>
      <c r="I538" s="4">
        <v>97259.25</v>
      </c>
      <c r="J538" s="3">
        <v>1</v>
      </c>
      <c r="K538" s="3">
        <v>0</v>
      </c>
      <c r="L538" s="3">
        <v>1</v>
      </c>
      <c r="M538" s="5">
        <v>104719.66</v>
      </c>
      <c r="N538" s="3">
        <v>0</v>
      </c>
    </row>
    <row r="539" spans="1:14" x14ac:dyDescent="0.25">
      <c r="A539" s="2">
        <v>762</v>
      </c>
      <c r="B539" s="3">
        <v>15582741</v>
      </c>
      <c r="C539" s="2" t="s">
        <v>44</v>
      </c>
      <c r="D539" s="3">
        <v>693</v>
      </c>
      <c r="E539" s="2" t="s">
        <v>15</v>
      </c>
      <c r="F539" s="2" t="s">
        <v>16</v>
      </c>
      <c r="G539" s="3">
        <v>35</v>
      </c>
      <c r="H539" s="3">
        <v>5</v>
      </c>
      <c r="I539" s="4">
        <v>124151.09</v>
      </c>
      <c r="J539" s="3">
        <v>1</v>
      </c>
      <c r="K539" s="3">
        <v>1</v>
      </c>
      <c r="L539" s="3">
        <v>0</v>
      </c>
      <c r="M539" s="5">
        <v>88705.14</v>
      </c>
      <c r="N539" s="3">
        <v>1</v>
      </c>
    </row>
    <row r="540" spans="1:14" x14ac:dyDescent="0.25">
      <c r="A540" s="2">
        <v>961</v>
      </c>
      <c r="B540" s="3">
        <v>15686164</v>
      </c>
      <c r="C540" s="2" t="s">
        <v>44</v>
      </c>
      <c r="D540" s="3">
        <v>850</v>
      </c>
      <c r="E540" s="2" t="s">
        <v>26</v>
      </c>
      <c r="F540" s="2" t="s">
        <v>16</v>
      </c>
      <c r="G540" s="3">
        <v>31</v>
      </c>
      <c r="H540" s="3">
        <v>1</v>
      </c>
      <c r="I540" s="4">
        <v>108822.39999999999</v>
      </c>
      <c r="J540" s="3">
        <v>1</v>
      </c>
      <c r="K540" s="3">
        <v>1</v>
      </c>
      <c r="L540" s="3">
        <v>1</v>
      </c>
      <c r="M540" s="5">
        <v>132173.31</v>
      </c>
      <c r="N540" s="3">
        <v>0</v>
      </c>
    </row>
    <row r="541" spans="1:14" x14ac:dyDescent="0.25">
      <c r="A541" s="2">
        <v>512</v>
      </c>
      <c r="B541" s="3">
        <v>15761043</v>
      </c>
      <c r="C541" s="2" t="s">
        <v>444</v>
      </c>
      <c r="D541" s="3">
        <v>632</v>
      </c>
      <c r="E541" s="2" t="s">
        <v>26</v>
      </c>
      <c r="F541" s="2" t="s">
        <v>16</v>
      </c>
      <c r="G541" s="3">
        <v>38</v>
      </c>
      <c r="H541" s="3">
        <v>6</v>
      </c>
      <c r="I541" s="4">
        <v>86569.76</v>
      </c>
      <c r="J541" s="3">
        <v>2</v>
      </c>
      <c r="K541" s="3">
        <v>1</v>
      </c>
      <c r="L541" s="3">
        <v>0</v>
      </c>
      <c r="M541" s="5">
        <v>98090.91</v>
      </c>
      <c r="N541" s="3">
        <v>0</v>
      </c>
    </row>
    <row r="542" spans="1:14" x14ac:dyDescent="0.25">
      <c r="A542" s="2">
        <v>245</v>
      </c>
      <c r="B542" s="3">
        <v>15576269</v>
      </c>
      <c r="C542" s="2" t="s">
        <v>243</v>
      </c>
      <c r="D542" s="3">
        <v>523</v>
      </c>
      <c r="E542" s="2" t="s">
        <v>755</v>
      </c>
      <c r="F542" s="2" t="s">
        <v>23</v>
      </c>
      <c r="G542" s="3">
        <v>34</v>
      </c>
      <c r="H542" s="3">
        <v>7</v>
      </c>
      <c r="I542" s="4">
        <v>0</v>
      </c>
      <c r="J542" s="3">
        <v>2</v>
      </c>
      <c r="K542" s="3">
        <v>1</v>
      </c>
      <c r="L542" s="3">
        <v>0</v>
      </c>
      <c r="M542" s="5">
        <v>62030.06</v>
      </c>
      <c r="N542" s="3">
        <v>0</v>
      </c>
    </row>
    <row r="543" spans="1:14" x14ac:dyDescent="0.25">
      <c r="A543" s="2">
        <v>365</v>
      </c>
      <c r="B543" s="3">
        <v>15676715</v>
      </c>
      <c r="C543" s="2" t="s">
        <v>335</v>
      </c>
      <c r="D543" s="3">
        <v>640</v>
      </c>
      <c r="E543" s="2" t="s">
        <v>15</v>
      </c>
      <c r="F543" s="2" t="s">
        <v>23</v>
      </c>
      <c r="G543" s="3">
        <v>68</v>
      </c>
      <c r="H543" s="3">
        <v>9</v>
      </c>
      <c r="I543" s="4">
        <v>0</v>
      </c>
      <c r="J543" s="3">
        <v>2</v>
      </c>
      <c r="K543" s="3">
        <v>1</v>
      </c>
      <c r="L543" s="3">
        <v>1</v>
      </c>
      <c r="M543" s="5">
        <v>199493.38</v>
      </c>
      <c r="N543" s="3">
        <v>0</v>
      </c>
    </row>
    <row r="544" spans="1:14" x14ac:dyDescent="0.25">
      <c r="A544" s="2">
        <v>146</v>
      </c>
      <c r="B544" s="3">
        <v>15800703</v>
      </c>
      <c r="C544" s="2" t="s">
        <v>157</v>
      </c>
      <c r="D544" s="3">
        <v>485</v>
      </c>
      <c r="E544" s="2" t="s">
        <v>755</v>
      </c>
      <c r="F544" s="2" t="s">
        <v>16</v>
      </c>
      <c r="G544" s="3">
        <v>21</v>
      </c>
      <c r="H544" s="3">
        <v>5</v>
      </c>
      <c r="I544" s="4">
        <v>113157.22</v>
      </c>
      <c r="J544" s="3">
        <v>1</v>
      </c>
      <c r="K544" s="3">
        <v>1</v>
      </c>
      <c r="L544" s="3">
        <v>1</v>
      </c>
      <c r="M544" s="5">
        <v>54141.5</v>
      </c>
      <c r="N544" s="3">
        <v>0</v>
      </c>
    </row>
    <row r="545" spans="1:14" x14ac:dyDescent="0.25">
      <c r="A545" s="2">
        <v>522</v>
      </c>
      <c r="B545" s="3">
        <v>15653547</v>
      </c>
      <c r="C545" s="2" t="s">
        <v>157</v>
      </c>
      <c r="D545" s="3">
        <v>850</v>
      </c>
      <c r="E545" s="2" t="s">
        <v>754</v>
      </c>
      <c r="F545" s="2" t="s">
        <v>23</v>
      </c>
      <c r="G545" s="3">
        <v>56</v>
      </c>
      <c r="H545" s="3">
        <v>7</v>
      </c>
      <c r="I545" s="4">
        <v>131317.48000000001</v>
      </c>
      <c r="J545" s="3">
        <v>1</v>
      </c>
      <c r="K545" s="3">
        <v>1</v>
      </c>
      <c r="L545" s="3">
        <v>1</v>
      </c>
      <c r="M545" s="5">
        <v>119175.45</v>
      </c>
      <c r="N545" s="3">
        <v>0</v>
      </c>
    </row>
    <row r="546" spans="1:14" x14ac:dyDescent="0.25">
      <c r="A546" s="2">
        <v>34</v>
      </c>
      <c r="B546" s="3">
        <v>15659428</v>
      </c>
      <c r="C546" s="2" t="s">
        <v>52</v>
      </c>
      <c r="D546" s="3">
        <v>520</v>
      </c>
      <c r="E546" s="2" t="s">
        <v>18</v>
      </c>
      <c r="F546" s="2" t="s">
        <v>16</v>
      </c>
      <c r="G546" s="3">
        <v>42</v>
      </c>
      <c r="H546" s="3">
        <v>6</v>
      </c>
      <c r="I546" s="4">
        <v>0</v>
      </c>
      <c r="J546" s="3">
        <v>2</v>
      </c>
      <c r="K546" s="3">
        <v>1</v>
      </c>
      <c r="L546" s="3">
        <v>1</v>
      </c>
      <c r="M546" s="5">
        <v>34410.550000000003</v>
      </c>
      <c r="N546" s="3">
        <v>0</v>
      </c>
    </row>
    <row r="547" spans="1:14" x14ac:dyDescent="0.25">
      <c r="A547" s="2">
        <v>534</v>
      </c>
      <c r="B547" s="3">
        <v>15592300</v>
      </c>
      <c r="C547" s="2" t="s">
        <v>460</v>
      </c>
      <c r="D547" s="3">
        <v>543</v>
      </c>
      <c r="E547" s="2" t="s">
        <v>18</v>
      </c>
      <c r="F547" s="2" t="s">
        <v>756</v>
      </c>
      <c r="G547" s="3">
        <v>35</v>
      </c>
      <c r="H547" s="3">
        <v>10</v>
      </c>
      <c r="I547" s="4">
        <v>59408.63</v>
      </c>
      <c r="J547" s="3">
        <v>1</v>
      </c>
      <c r="K547" s="3">
        <v>1</v>
      </c>
      <c r="L547" s="3">
        <v>0</v>
      </c>
      <c r="M547" s="5">
        <v>76773.53</v>
      </c>
      <c r="N547" s="3">
        <v>0</v>
      </c>
    </row>
    <row r="548" spans="1:14" x14ac:dyDescent="0.25">
      <c r="A548" s="2">
        <v>602</v>
      </c>
      <c r="B548" s="3">
        <v>15645569</v>
      </c>
      <c r="C548" s="2" t="s">
        <v>460</v>
      </c>
      <c r="D548" s="3">
        <v>762</v>
      </c>
      <c r="E548" s="2" t="s">
        <v>18</v>
      </c>
      <c r="F548" s="2" t="s">
        <v>16</v>
      </c>
      <c r="G548" s="3">
        <v>26</v>
      </c>
      <c r="H548" s="3">
        <v>7</v>
      </c>
      <c r="I548" s="4">
        <v>123709.46</v>
      </c>
      <c r="J548" s="3">
        <v>2</v>
      </c>
      <c r="K548" s="3">
        <v>1</v>
      </c>
      <c r="L548" s="3">
        <v>1</v>
      </c>
      <c r="M548" s="5">
        <v>169654.57</v>
      </c>
      <c r="N548" s="3">
        <v>0</v>
      </c>
    </row>
    <row r="549" spans="1:14" x14ac:dyDescent="0.25">
      <c r="A549" s="2">
        <v>638</v>
      </c>
      <c r="B549" s="3">
        <v>15583725</v>
      </c>
      <c r="C549" s="2" t="s">
        <v>529</v>
      </c>
      <c r="D549" s="3">
        <v>682</v>
      </c>
      <c r="E549" s="2" t="s">
        <v>754</v>
      </c>
      <c r="F549" s="2" t="s">
        <v>23</v>
      </c>
      <c r="G549" s="3">
        <v>48</v>
      </c>
      <c r="H549" s="3">
        <v>1</v>
      </c>
      <c r="I549" s="4">
        <v>138778.15</v>
      </c>
      <c r="J549" s="3">
        <v>1</v>
      </c>
      <c r="K549" s="3">
        <v>0</v>
      </c>
      <c r="L549" s="3">
        <v>1</v>
      </c>
      <c r="M549" s="5">
        <v>168840.23</v>
      </c>
      <c r="N549" s="3">
        <v>0</v>
      </c>
    </row>
    <row r="550" spans="1:14" x14ac:dyDescent="0.25">
      <c r="A550" s="2">
        <v>692</v>
      </c>
      <c r="B550" s="3">
        <v>15688251</v>
      </c>
      <c r="C550" s="2" t="s">
        <v>572</v>
      </c>
      <c r="D550" s="3">
        <v>767</v>
      </c>
      <c r="E550" s="2" t="s">
        <v>754</v>
      </c>
      <c r="F550" s="2" t="s">
        <v>23</v>
      </c>
      <c r="G550" s="3">
        <v>43</v>
      </c>
      <c r="H550" s="3">
        <v>1</v>
      </c>
      <c r="I550" s="4">
        <v>76408.850000000006</v>
      </c>
      <c r="J550" s="3">
        <v>2</v>
      </c>
      <c r="K550" s="3">
        <v>1</v>
      </c>
      <c r="L550" s="3">
        <v>0</v>
      </c>
      <c r="M550" s="5">
        <v>77837.63</v>
      </c>
      <c r="N550" s="3">
        <v>0</v>
      </c>
    </row>
    <row r="551" spans="1:14" x14ac:dyDescent="0.25">
      <c r="A551" s="2">
        <v>434</v>
      </c>
      <c r="B551" s="3">
        <v>15595039</v>
      </c>
      <c r="C551" s="2" t="s">
        <v>387</v>
      </c>
      <c r="D551" s="3">
        <v>545</v>
      </c>
      <c r="E551" s="2" t="s">
        <v>26</v>
      </c>
      <c r="F551" s="2" t="s">
        <v>16</v>
      </c>
      <c r="G551" s="3">
        <v>37</v>
      </c>
      <c r="H551" s="3">
        <v>8</v>
      </c>
      <c r="I551" s="4">
        <v>114754.08</v>
      </c>
      <c r="J551" s="3">
        <v>1</v>
      </c>
      <c r="K551" s="3">
        <v>1</v>
      </c>
      <c r="L551" s="3">
        <v>0</v>
      </c>
      <c r="M551" s="5">
        <v>136050.44</v>
      </c>
      <c r="N551" s="3">
        <v>1</v>
      </c>
    </row>
    <row r="552" spans="1:14" x14ac:dyDescent="0.25">
      <c r="A552" s="2">
        <v>836</v>
      </c>
      <c r="B552" s="3">
        <v>15575883</v>
      </c>
      <c r="C552" s="2" t="s">
        <v>387</v>
      </c>
      <c r="D552" s="3">
        <v>559</v>
      </c>
      <c r="E552" s="2" t="s">
        <v>15</v>
      </c>
      <c r="F552" s="2" t="s">
        <v>23</v>
      </c>
      <c r="G552" s="3">
        <v>34</v>
      </c>
      <c r="H552" s="3">
        <v>2</v>
      </c>
      <c r="I552" s="4">
        <v>137390.10999999999</v>
      </c>
      <c r="J552" s="3">
        <v>2</v>
      </c>
      <c r="K552" s="3">
        <v>1</v>
      </c>
      <c r="L552" s="3">
        <v>0</v>
      </c>
      <c r="M552" s="5">
        <v>9677</v>
      </c>
      <c r="N552" s="3">
        <v>0</v>
      </c>
    </row>
    <row r="553" spans="1:14" x14ac:dyDescent="0.25">
      <c r="A553" s="2">
        <v>653</v>
      </c>
      <c r="B553" s="3">
        <v>15711889</v>
      </c>
      <c r="C553" s="2" t="s">
        <v>542</v>
      </c>
      <c r="D553" s="3">
        <v>668</v>
      </c>
      <c r="E553" s="2" t="s">
        <v>754</v>
      </c>
      <c r="F553" s="2" t="s">
        <v>23</v>
      </c>
      <c r="G553" s="3">
        <v>42</v>
      </c>
      <c r="H553" s="3">
        <v>3</v>
      </c>
      <c r="I553" s="4">
        <v>150461.07</v>
      </c>
      <c r="J553" s="3">
        <v>1</v>
      </c>
      <c r="K553" s="3">
        <v>1</v>
      </c>
      <c r="L553" s="3">
        <v>0</v>
      </c>
      <c r="M553" s="5">
        <v>108139.23</v>
      </c>
      <c r="N553" s="3">
        <v>0</v>
      </c>
    </row>
    <row r="554" spans="1:14" x14ac:dyDescent="0.25">
      <c r="A554" s="2">
        <v>645</v>
      </c>
      <c r="B554" s="3">
        <v>15698786</v>
      </c>
      <c r="C554" s="2" t="s">
        <v>534</v>
      </c>
      <c r="D554" s="3">
        <v>819</v>
      </c>
      <c r="E554" s="2" t="s">
        <v>754</v>
      </c>
      <c r="F554" s="2" t="s">
        <v>16</v>
      </c>
      <c r="G554" s="3">
        <v>39</v>
      </c>
      <c r="H554" s="3">
        <v>9</v>
      </c>
      <c r="I554" s="4">
        <v>133102.92000000001</v>
      </c>
      <c r="J554" s="3">
        <v>1</v>
      </c>
      <c r="K554" s="3">
        <v>1</v>
      </c>
      <c r="L554" s="3">
        <v>0</v>
      </c>
      <c r="M554" s="5">
        <v>27046.46</v>
      </c>
      <c r="N554" s="3">
        <v>1</v>
      </c>
    </row>
    <row r="555" spans="1:14" x14ac:dyDescent="0.25">
      <c r="A555" s="2">
        <v>217</v>
      </c>
      <c r="B555" s="3">
        <v>15680920</v>
      </c>
      <c r="C555" s="2" t="s">
        <v>217</v>
      </c>
      <c r="D555" s="3">
        <v>695</v>
      </c>
      <c r="E555" s="2" t="s">
        <v>754</v>
      </c>
      <c r="F555" s="2" t="s">
        <v>23</v>
      </c>
      <c r="G555" s="3">
        <v>46</v>
      </c>
      <c r="H555" s="3">
        <v>7</v>
      </c>
      <c r="I555" s="4">
        <v>49512.55</v>
      </c>
      <c r="J555" s="3">
        <v>1</v>
      </c>
      <c r="K555" s="3">
        <v>1</v>
      </c>
      <c r="L555" s="3">
        <v>0</v>
      </c>
      <c r="M555" s="5">
        <v>133007.34</v>
      </c>
      <c r="N555" s="3">
        <v>0</v>
      </c>
    </row>
    <row r="556" spans="1:14" x14ac:dyDescent="0.25">
      <c r="A556" s="2">
        <v>343</v>
      </c>
      <c r="B556" s="3">
        <v>15681081</v>
      </c>
      <c r="C556" s="2" t="s">
        <v>320</v>
      </c>
      <c r="D556" s="3">
        <v>545</v>
      </c>
      <c r="E556" s="2" t="s">
        <v>755</v>
      </c>
      <c r="F556" s="2" t="s">
        <v>16</v>
      </c>
      <c r="G556" s="3">
        <v>47</v>
      </c>
      <c r="H556" s="3">
        <v>5</v>
      </c>
      <c r="I556" s="4">
        <v>0</v>
      </c>
      <c r="J556" s="3">
        <v>2</v>
      </c>
      <c r="K556" s="3">
        <v>1</v>
      </c>
      <c r="L556" s="3">
        <v>1</v>
      </c>
      <c r="M556" s="5">
        <v>38970.14</v>
      </c>
      <c r="N556" s="3">
        <v>0</v>
      </c>
    </row>
    <row r="557" spans="1:14" x14ac:dyDescent="0.25">
      <c r="A557" s="2">
        <v>189</v>
      </c>
      <c r="B557" s="3">
        <v>15726676</v>
      </c>
      <c r="C557" s="2" t="s">
        <v>194</v>
      </c>
      <c r="D557" s="3">
        <v>616</v>
      </c>
      <c r="E557" s="2" t="s">
        <v>755</v>
      </c>
      <c r="F557" s="2" t="s">
        <v>23</v>
      </c>
      <c r="G557" s="3">
        <v>30</v>
      </c>
      <c r="H557" s="3">
        <v>5</v>
      </c>
      <c r="I557" s="4">
        <v>0</v>
      </c>
      <c r="J557" s="3">
        <v>2</v>
      </c>
      <c r="K557" s="3">
        <v>0</v>
      </c>
      <c r="L557" s="3">
        <v>1</v>
      </c>
      <c r="M557" s="5">
        <v>196108.51</v>
      </c>
      <c r="N557" s="3">
        <v>0</v>
      </c>
    </row>
    <row r="558" spans="1:14" x14ac:dyDescent="0.25">
      <c r="A558" s="2">
        <v>47</v>
      </c>
      <c r="B558" s="3">
        <v>15602280</v>
      </c>
      <c r="C558" s="2" t="s">
        <v>65</v>
      </c>
      <c r="D558" s="3">
        <v>829</v>
      </c>
      <c r="E558" s="2" t="s">
        <v>26</v>
      </c>
      <c r="F558" s="2" t="s">
        <v>16</v>
      </c>
      <c r="G558" s="3">
        <v>27</v>
      </c>
      <c r="H558" s="3">
        <v>9</v>
      </c>
      <c r="I558" s="4">
        <v>112045.67</v>
      </c>
      <c r="J558" s="3">
        <v>1</v>
      </c>
      <c r="K558" s="3">
        <v>1</v>
      </c>
      <c r="L558" s="3">
        <v>1</v>
      </c>
      <c r="M558" s="5">
        <v>119708.21</v>
      </c>
      <c r="N558" s="3">
        <v>1</v>
      </c>
    </row>
    <row r="559" spans="1:14" x14ac:dyDescent="0.25">
      <c r="A559" s="2">
        <v>492</v>
      </c>
      <c r="B559" s="3">
        <v>15699005</v>
      </c>
      <c r="C559" s="2" t="s">
        <v>65</v>
      </c>
      <c r="D559" s="3">
        <v>710</v>
      </c>
      <c r="E559" s="2" t="s">
        <v>754</v>
      </c>
      <c r="F559" s="2" t="s">
        <v>16</v>
      </c>
      <c r="G559" s="3">
        <v>41</v>
      </c>
      <c r="H559" s="3">
        <v>2</v>
      </c>
      <c r="I559" s="4">
        <v>156067.04999999999</v>
      </c>
      <c r="J559" s="3">
        <v>1</v>
      </c>
      <c r="K559" s="3">
        <v>1</v>
      </c>
      <c r="L559" s="3">
        <v>1</v>
      </c>
      <c r="M559" s="5">
        <v>9983.8799999999992</v>
      </c>
      <c r="N559" s="3">
        <v>0</v>
      </c>
    </row>
    <row r="560" spans="1:14" x14ac:dyDescent="0.25">
      <c r="A560" s="2">
        <v>734</v>
      </c>
      <c r="B560" s="3">
        <v>15744607</v>
      </c>
      <c r="C560" s="2" t="s">
        <v>65</v>
      </c>
      <c r="D560" s="3">
        <v>738</v>
      </c>
      <c r="E560" s="2" t="s">
        <v>26</v>
      </c>
      <c r="F560" s="2" t="s">
        <v>23</v>
      </c>
      <c r="G560" s="3">
        <v>43</v>
      </c>
      <c r="H560" s="3">
        <v>9</v>
      </c>
      <c r="I560" s="4">
        <v>121152.05</v>
      </c>
      <c r="J560" s="3">
        <v>2</v>
      </c>
      <c r="K560" s="3">
        <v>1</v>
      </c>
      <c r="L560" s="3">
        <v>0</v>
      </c>
      <c r="M560" s="5">
        <v>64166.7</v>
      </c>
      <c r="N560" s="3">
        <v>1</v>
      </c>
    </row>
    <row r="561" spans="1:14" x14ac:dyDescent="0.25">
      <c r="A561" s="2">
        <v>749</v>
      </c>
      <c r="B561" s="3">
        <v>15813034</v>
      </c>
      <c r="C561" s="2" t="s">
        <v>65</v>
      </c>
      <c r="D561" s="3">
        <v>727</v>
      </c>
      <c r="E561" s="2" t="s">
        <v>18</v>
      </c>
      <c r="F561" s="2" t="s">
        <v>756</v>
      </c>
      <c r="G561" s="3">
        <v>38</v>
      </c>
      <c r="H561" s="3">
        <v>2</v>
      </c>
      <c r="I561" s="4">
        <v>62276.99</v>
      </c>
      <c r="J561" s="3">
        <v>1</v>
      </c>
      <c r="K561" s="3">
        <v>1</v>
      </c>
      <c r="L561" s="3">
        <v>1</v>
      </c>
      <c r="M561" s="5">
        <v>59280.79</v>
      </c>
      <c r="N561" s="3">
        <v>0</v>
      </c>
    </row>
    <row r="562" spans="1:14" x14ac:dyDescent="0.25">
      <c r="A562" s="2">
        <v>809</v>
      </c>
      <c r="B562" s="3">
        <v>15708917</v>
      </c>
      <c r="C562" s="2" t="s">
        <v>65</v>
      </c>
      <c r="D562" s="3">
        <v>598</v>
      </c>
      <c r="E562" s="2" t="s">
        <v>26</v>
      </c>
      <c r="F562" s="2" t="s">
        <v>23</v>
      </c>
      <c r="G562" s="3">
        <v>53</v>
      </c>
      <c r="H562" s="3">
        <v>10</v>
      </c>
      <c r="I562" s="4">
        <v>167772.96</v>
      </c>
      <c r="J562" s="3">
        <v>1</v>
      </c>
      <c r="K562" s="3">
        <v>1</v>
      </c>
      <c r="L562" s="3">
        <v>1</v>
      </c>
      <c r="M562" s="5">
        <v>136886.85999999999</v>
      </c>
      <c r="N562" s="3">
        <v>0</v>
      </c>
    </row>
    <row r="563" spans="1:14" x14ac:dyDescent="0.25">
      <c r="A563" s="2">
        <v>253</v>
      </c>
      <c r="B563" s="3">
        <v>15793726</v>
      </c>
      <c r="C563" s="2" t="s">
        <v>251</v>
      </c>
      <c r="D563" s="3">
        <v>681</v>
      </c>
      <c r="E563" s="2" t="s">
        <v>754</v>
      </c>
      <c r="F563" s="2" t="s">
        <v>16</v>
      </c>
      <c r="G563" s="3">
        <v>79</v>
      </c>
      <c r="H563" s="3">
        <v>0</v>
      </c>
      <c r="I563" s="4">
        <v>0</v>
      </c>
      <c r="J563" s="3">
        <v>2</v>
      </c>
      <c r="K563" s="3">
        <v>0</v>
      </c>
      <c r="L563" s="3">
        <v>1</v>
      </c>
      <c r="M563" s="5">
        <v>170968.99</v>
      </c>
      <c r="N563" s="3">
        <v>0</v>
      </c>
    </row>
    <row r="564" spans="1:14" x14ac:dyDescent="0.25">
      <c r="A564" s="2">
        <v>106</v>
      </c>
      <c r="B564" s="3">
        <v>15613854</v>
      </c>
      <c r="C564" s="2" t="s">
        <v>121</v>
      </c>
      <c r="D564" s="3">
        <v>622</v>
      </c>
      <c r="E564" s="2" t="s">
        <v>755</v>
      </c>
      <c r="F564" s="2" t="s">
        <v>16</v>
      </c>
      <c r="G564" s="3">
        <v>46</v>
      </c>
      <c r="H564" s="3">
        <v>4</v>
      </c>
      <c r="I564" s="4">
        <v>107073.27</v>
      </c>
      <c r="J564" s="3">
        <v>2</v>
      </c>
      <c r="K564" s="3">
        <v>1</v>
      </c>
      <c r="L564" s="3">
        <v>1</v>
      </c>
      <c r="M564" s="5">
        <v>30984.59</v>
      </c>
      <c r="N564" s="3">
        <v>1</v>
      </c>
    </row>
    <row r="565" spans="1:14" x14ac:dyDescent="0.25">
      <c r="A565" s="2">
        <v>883</v>
      </c>
      <c r="B565" s="3">
        <v>15785519</v>
      </c>
      <c r="C565" s="2" t="s">
        <v>691</v>
      </c>
      <c r="D565" s="3">
        <v>565</v>
      </c>
      <c r="E565" s="2" t="s">
        <v>15</v>
      </c>
      <c r="F565" s="2" t="s">
        <v>23</v>
      </c>
      <c r="G565" s="3">
        <v>36</v>
      </c>
      <c r="H565" s="3">
        <v>6</v>
      </c>
      <c r="I565" s="4">
        <v>106192.1</v>
      </c>
      <c r="J565" s="3">
        <v>1</v>
      </c>
      <c r="K565" s="3">
        <v>1</v>
      </c>
      <c r="L565" s="3">
        <v>0</v>
      </c>
      <c r="M565" s="5">
        <v>149575.59</v>
      </c>
      <c r="N565" s="3">
        <v>0</v>
      </c>
    </row>
    <row r="566" spans="1:14" x14ac:dyDescent="0.25">
      <c r="A566" s="2">
        <v>329</v>
      </c>
      <c r="B566" s="3">
        <v>15669064</v>
      </c>
      <c r="C566" s="2" t="s">
        <v>310</v>
      </c>
      <c r="D566" s="3">
        <v>671</v>
      </c>
      <c r="E566" s="2" t="s">
        <v>26</v>
      </c>
      <c r="F566" s="2" t="s">
        <v>23</v>
      </c>
      <c r="G566" s="3">
        <v>35</v>
      </c>
      <c r="H566" s="3">
        <v>1</v>
      </c>
      <c r="I566" s="4">
        <v>144848.74</v>
      </c>
      <c r="J566" s="3">
        <v>1</v>
      </c>
      <c r="K566" s="3">
        <v>1</v>
      </c>
      <c r="L566" s="3">
        <v>1</v>
      </c>
      <c r="M566" s="5">
        <v>179012.3</v>
      </c>
      <c r="N566" s="3">
        <v>0</v>
      </c>
    </row>
    <row r="567" spans="1:14" x14ac:dyDescent="0.25">
      <c r="A567" s="2">
        <v>519</v>
      </c>
      <c r="B567" s="3">
        <v>15775912</v>
      </c>
      <c r="C567" s="2" t="s">
        <v>310</v>
      </c>
      <c r="D567" s="3">
        <v>698</v>
      </c>
      <c r="E567" s="2" t="s">
        <v>754</v>
      </c>
      <c r="F567" s="2" t="s">
        <v>23</v>
      </c>
      <c r="G567" s="3">
        <v>48</v>
      </c>
      <c r="H567" s="3">
        <v>4</v>
      </c>
      <c r="I567" s="4">
        <v>101238.24</v>
      </c>
      <c r="J567" s="3">
        <v>2</v>
      </c>
      <c r="K567" s="3">
        <v>0</v>
      </c>
      <c r="L567" s="3">
        <v>1</v>
      </c>
      <c r="M567" s="5">
        <v>177815.87</v>
      </c>
      <c r="N567" s="3">
        <v>1</v>
      </c>
    </row>
    <row r="568" spans="1:14" x14ac:dyDescent="0.25">
      <c r="A568" s="2">
        <v>710</v>
      </c>
      <c r="B568" s="3">
        <v>15734886</v>
      </c>
      <c r="C568" s="2" t="s">
        <v>586</v>
      </c>
      <c r="D568" s="3">
        <v>686</v>
      </c>
      <c r="E568" s="2" t="s">
        <v>754</v>
      </c>
      <c r="F568" s="2" t="s">
        <v>16</v>
      </c>
      <c r="G568" s="3">
        <v>34</v>
      </c>
      <c r="H568" s="3">
        <v>3</v>
      </c>
      <c r="I568" s="4">
        <v>123971.51</v>
      </c>
      <c r="J568" s="3">
        <v>2</v>
      </c>
      <c r="K568" s="3">
        <v>1</v>
      </c>
      <c r="L568" s="3">
        <v>0</v>
      </c>
      <c r="M568" s="5">
        <v>147794.63</v>
      </c>
      <c r="N568" s="3">
        <v>0</v>
      </c>
    </row>
    <row r="569" spans="1:14" x14ac:dyDescent="0.25">
      <c r="A569" s="2">
        <v>21</v>
      </c>
      <c r="B569" s="3">
        <v>15577657</v>
      </c>
      <c r="C569" s="2" t="s">
        <v>39</v>
      </c>
      <c r="D569" s="3">
        <v>732</v>
      </c>
      <c r="E569" s="2" t="s">
        <v>754</v>
      </c>
      <c r="F569" s="2" t="s">
        <v>23</v>
      </c>
      <c r="G569" s="3">
        <v>41</v>
      </c>
      <c r="H569" s="3">
        <v>8</v>
      </c>
      <c r="I569" s="4">
        <v>0</v>
      </c>
      <c r="J569" s="3">
        <v>2</v>
      </c>
      <c r="K569" s="3">
        <v>1</v>
      </c>
      <c r="L569" s="3">
        <v>1</v>
      </c>
      <c r="M569" s="5">
        <v>170886.17</v>
      </c>
      <c r="N569" s="3">
        <v>0</v>
      </c>
    </row>
    <row r="570" spans="1:14" x14ac:dyDescent="0.25">
      <c r="A570" s="2">
        <v>207</v>
      </c>
      <c r="B570" s="3">
        <v>15755262</v>
      </c>
      <c r="C570" s="2" t="s">
        <v>39</v>
      </c>
      <c r="D570" s="3">
        <v>608</v>
      </c>
      <c r="E570" s="2" t="s">
        <v>755</v>
      </c>
      <c r="F570" s="2" t="s">
        <v>16</v>
      </c>
      <c r="G570" s="3">
        <v>41</v>
      </c>
      <c r="H570" s="3">
        <v>3</v>
      </c>
      <c r="I570" s="4">
        <v>89763.839999999997</v>
      </c>
      <c r="J570" s="3">
        <v>1</v>
      </c>
      <c r="K570" s="3">
        <v>0</v>
      </c>
      <c r="L570" s="3">
        <v>0</v>
      </c>
      <c r="M570" s="5">
        <v>199304.74</v>
      </c>
      <c r="N570" s="3">
        <v>1</v>
      </c>
    </row>
    <row r="571" spans="1:14" x14ac:dyDescent="0.25">
      <c r="A571" s="2">
        <v>776</v>
      </c>
      <c r="B571" s="3">
        <v>15752137</v>
      </c>
      <c r="C571" s="2" t="s">
        <v>626</v>
      </c>
      <c r="D571" s="3">
        <v>648</v>
      </c>
      <c r="E571" s="2" t="s">
        <v>15</v>
      </c>
      <c r="F571" s="2" t="s">
        <v>23</v>
      </c>
      <c r="G571" s="3">
        <v>33</v>
      </c>
      <c r="H571" s="3">
        <v>7</v>
      </c>
      <c r="I571" s="4">
        <v>134944</v>
      </c>
      <c r="J571" s="3">
        <v>1</v>
      </c>
      <c r="K571" s="3">
        <v>1</v>
      </c>
      <c r="L571" s="3">
        <v>1</v>
      </c>
      <c r="M571" s="5">
        <v>117036.38</v>
      </c>
      <c r="N571" s="3">
        <v>0</v>
      </c>
    </row>
    <row r="572" spans="1:14" x14ac:dyDescent="0.25">
      <c r="A572" s="2">
        <v>319</v>
      </c>
      <c r="B572" s="3">
        <v>15677512</v>
      </c>
      <c r="C572" s="2" t="s">
        <v>302</v>
      </c>
      <c r="D572" s="3">
        <v>628</v>
      </c>
      <c r="E572" s="2" t="s">
        <v>755</v>
      </c>
      <c r="F572" s="2" t="s">
        <v>16</v>
      </c>
      <c r="G572" s="3">
        <v>22</v>
      </c>
      <c r="H572" s="3">
        <v>3</v>
      </c>
      <c r="I572" s="4">
        <v>0</v>
      </c>
      <c r="J572" s="3">
        <v>1</v>
      </c>
      <c r="K572" s="3">
        <v>1</v>
      </c>
      <c r="L572" s="3">
        <v>0</v>
      </c>
      <c r="M572" s="5">
        <v>85426.28</v>
      </c>
      <c r="N572" s="3">
        <v>0</v>
      </c>
    </row>
    <row r="573" spans="1:14" x14ac:dyDescent="0.25">
      <c r="A573" s="2">
        <v>861</v>
      </c>
      <c r="B573" s="3">
        <v>15807663</v>
      </c>
      <c r="C573" s="2" t="s">
        <v>679</v>
      </c>
      <c r="D573" s="3">
        <v>667</v>
      </c>
      <c r="E573" s="2" t="s">
        <v>15</v>
      </c>
      <c r="F573" s="2" t="s">
        <v>23</v>
      </c>
      <c r="G573" s="3">
        <v>43</v>
      </c>
      <c r="H573" s="3">
        <v>8</v>
      </c>
      <c r="I573" s="4">
        <v>190227.46</v>
      </c>
      <c r="J573" s="3">
        <v>1</v>
      </c>
      <c r="K573" s="3">
        <v>1</v>
      </c>
      <c r="L573" s="3">
        <v>0</v>
      </c>
      <c r="M573" s="5">
        <v>97508.04</v>
      </c>
      <c r="N573" s="3">
        <v>1</v>
      </c>
    </row>
    <row r="574" spans="1:14" x14ac:dyDescent="0.25">
      <c r="A574" s="2">
        <v>872</v>
      </c>
      <c r="B574" s="3">
        <v>15692750</v>
      </c>
      <c r="C574" s="2" t="s">
        <v>679</v>
      </c>
      <c r="D574" s="3">
        <v>629</v>
      </c>
      <c r="E574" s="2" t="s">
        <v>26</v>
      </c>
      <c r="F574" s="2" t="s">
        <v>16</v>
      </c>
      <c r="G574" s="3">
        <v>45</v>
      </c>
      <c r="H574" s="3">
        <v>7</v>
      </c>
      <c r="I574" s="4">
        <v>129818.39</v>
      </c>
      <c r="J574" s="3">
        <v>3</v>
      </c>
      <c r="K574" s="3">
        <v>1</v>
      </c>
      <c r="L574" s="3">
        <v>0</v>
      </c>
      <c r="M574" s="5">
        <v>9217.5499999999993</v>
      </c>
      <c r="N574" s="3">
        <v>1</v>
      </c>
    </row>
    <row r="575" spans="1:14" x14ac:dyDescent="0.25">
      <c r="A575" s="2">
        <v>984</v>
      </c>
      <c r="B575" s="3">
        <v>15807008</v>
      </c>
      <c r="C575" s="2" t="s">
        <v>679</v>
      </c>
      <c r="D575" s="3">
        <v>614</v>
      </c>
      <c r="E575" s="2" t="s">
        <v>26</v>
      </c>
      <c r="F575" s="2" t="s">
        <v>16</v>
      </c>
      <c r="G575" s="3">
        <v>35</v>
      </c>
      <c r="H575" s="3">
        <v>6</v>
      </c>
      <c r="I575" s="4">
        <v>128100.28</v>
      </c>
      <c r="J575" s="3">
        <v>1</v>
      </c>
      <c r="K575" s="3">
        <v>0</v>
      </c>
      <c r="L575" s="3">
        <v>0</v>
      </c>
      <c r="M575" s="5">
        <v>69454.240000000005</v>
      </c>
      <c r="N575" s="3">
        <v>1</v>
      </c>
    </row>
    <row r="576" spans="1:14" x14ac:dyDescent="0.25">
      <c r="A576" s="2">
        <v>244</v>
      </c>
      <c r="B576" s="3">
        <v>15596175</v>
      </c>
      <c r="C576" s="2" t="s">
        <v>242</v>
      </c>
      <c r="D576" s="3">
        <v>659</v>
      </c>
      <c r="E576" s="2" t="s">
        <v>758</v>
      </c>
      <c r="F576" s="2" t="s">
        <v>23</v>
      </c>
      <c r="G576" s="3">
        <v>67</v>
      </c>
      <c r="H576" s="3">
        <v>6</v>
      </c>
      <c r="I576" s="4">
        <v>117411.6</v>
      </c>
      <c r="J576" s="3">
        <v>1</v>
      </c>
      <c r="K576" s="3">
        <v>1</v>
      </c>
      <c r="L576" s="3">
        <v>1</v>
      </c>
      <c r="M576" s="5">
        <v>45071.09</v>
      </c>
      <c r="N576" s="3">
        <v>1</v>
      </c>
    </row>
    <row r="577" spans="1:14" x14ac:dyDescent="0.25">
      <c r="A577" s="2">
        <v>223</v>
      </c>
      <c r="B577" s="3">
        <v>15727829</v>
      </c>
      <c r="C577" s="2" t="s">
        <v>222</v>
      </c>
      <c r="D577" s="3">
        <v>567</v>
      </c>
      <c r="E577" s="2" t="s">
        <v>754</v>
      </c>
      <c r="F577" s="2" t="s">
        <v>23</v>
      </c>
      <c r="G577" s="3">
        <v>42</v>
      </c>
      <c r="H577" s="3">
        <v>2</v>
      </c>
      <c r="I577" s="4">
        <v>0</v>
      </c>
      <c r="J577" s="3">
        <v>2</v>
      </c>
      <c r="K577" s="3">
        <v>1</v>
      </c>
      <c r="L577" s="3">
        <v>1</v>
      </c>
      <c r="M577" s="5">
        <v>167984.61</v>
      </c>
      <c r="N577" s="3">
        <v>0</v>
      </c>
    </row>
    <row r="578" spans="1:14" x14ac:dyDescent="0.25">
      <c r="A578" s="2">
        <v>639</v>
      </c>
      <c r="B578" s="3">
        <v>15588350</v>
      </c>
      <c r="C578" s="2" t="s">
        <v>222</v>
      </c>
      <c r="D578" s="3">
        <v>744</v>
      </c>
      <c r="E578" s="2" t="s">
        <v>754</v>
      </c>
      <c r="F578" s="2" t="s">
        <v>16</v>
      </c>
      <c r="G578" s="3">
        <v>43</v>
      </c>
      <c r="H578" s="3">
        <v>10</v>
      </c>
      <c r="I578" s="4">
        <v>147832.15</v>
      </c>
      <c r="J578" s="3">
        <v>1</v>
      </c>
      <c r="K578" s="3">
        <v>0</v>
      </c>
      <c r="L578" s="3">
        <v>1</v>
      </c>
      <c r="M578" s="5">
        <v>24234.11</v>
      </c>
      <c r="N578" s="3">
        <v>0</v>
      </c>
    </row>
    <row r="579" spans="1:14" x14ac:dyDescent="0.25">
      <c r="A579" s="2">
        <v>738</v>
      </c>
      <c r="B579" s="3">
        <v>15766741</v>
      </c>
      <c r="C579" s="2" t="s">
        <v>222</v>
      </c>
      <c r="D579" s="3">
        <v>525</v>
      </c>
      <c r="E579" s="2" t="s">
        <v>15</v>
      </c>
      <c r="F579" s="2" t="s">
        <v>23</v>
      </c>
      <c r="G579" s="3">
        <v>36</v>
      </c>
      <c r="H579" s="3">
        <v>2</v>
      </c>
      <c r="I579" s="4">
        <v>114628.4</v>
      </c>
      <c r="J579" s="3">
        <v>1</v>
      </c>
      <c r="K579" s="3">
        <v>0</v>
      </c>
      <c r="L579" s="3">
        <v>1</v>
      </c>
      <c r="M579" s="5">
        <v>168290.06</v>
      </c>
      <c r="N579" s="3">
        <v>0</v>
      </c>
    </row>
    <row r="580" spans="1:14" x14ac:dyDescent="0.25">
      <c r="A580" s="2">
        <v>582</v>
      </c>
      <c r="B580" s="3">
        <v>15737741</v>
      </c>
      <c r="C580" s="2" t="s">
        <v>489</v>
      </c>
      <c r="D580" s="3">
        <v>607</v>
      </c>
      <c r="E580" s="2" t="s">
        <v>18</v>
      </c>
      <c r="F580" s="2" t="s">
        <v>16</v>
      </c>
      <c r="G580" s="3">
        <v>33</v>
      </c>
      <c r="H580" s="3">
        <v>2</v>
      </c>
      <c r="I580" s="4">
        <v>108431.87</v>
      </c>
      <c r="J580" s="3">
        <v>2</v>
      </c>
      <c r="K580" s="3">
        <v>0</v>
      </c>
      <c r="L580" s="3">
        <v>1</v>
      </c>
      <c r="M580" s="5">
        <v>109291.39</v>
      </c>
      <c r="N580" s="3">
        <v>1</v>
      </c>
    </row>
    <row r="581" spans="1:14" x14ac:dyDescent="0.25">
      <c r="A581" s="2">
        <v>72</v>
      </c>
      <c r="B581" s="3">
        <v>15620344</v>
      </c>
      <c r="C581" s="2" t="s">
        <v>90</v>
      </c>
      <c r="D581" s="3">
        <v>813</v>
      </c>
      <c r="E581" s="2" t="s">
        <v>754</v>
      </c>
      <c r="F581" s="2" t="s">
        <v>23</v>
      </c>
      <c r="G581" s="3">
        <v>29</v>
      </c>
      <c r="H581" s="3">
        <v>6</v>
      </c>
      <c r="I581" s="4">
        <v>0</v>
      </c>
      <c r="J581" s="3">
        <v>1</v>
      </c>
      <c r="K581" s="3">
        <v>1</v>
      </c>
      <c r="L581" s="3">
        <v>0</v>
      </c>
      <c r="M581" s="5">
        <v>33953.870000000003</v>
      </c>
      <c r="N581" s="3">
        <v>0</v>
      </c>
    </row>
    <row r="582" spans="1:14" x14ac:dyDescent="0.25">
      <c r="A582" s="2">
        <v>411</v>
      </c>
      <c r="B582" s="3">
        <v>15566594</v>
      </c>
      <c r="C582" s="2" t="s">
        <v>370</v>
      </c>
      <c r="D582" s="3">
        <v>709</v>
      </c>
      <c r="E582" s="2" t="s">
        <v>755</v>
      </c>
      <c r="F582" s="2" t="s">
        <v>23</v>
      </c>
      <c r="G582" s="3">
        <v>23</v>
      </c>
      <c r="H582" s="3">
        <v>10</v>
      </c>
      <c r="I582" s="4">
        <v>0</v>
      </c>
      <c r="J582" s="3">
        <v>2</v>
      </c>
      <c r="K582" s="3">
        <v>0</v>
      </c>
      <c r="L582" s="3">
        <v>0</v>
      </c>
      <c r="M582" s="5">
        <v>129590.18</v>
      </c>
      <c r="N582" s="3">
        <v>0</v>
      </c>
    </row>
    <row r="583" spans="1:14" x14ac:dyDescent="0.25">
      <c r="A583" s="2">
        <v>770</v>
      </c>
      <c r="B583" s="3">
        <v>15685329</v>
      </c>
      <c r="C583" s="2" t="s">
        <v>370</v>
      </c>
      <c r="D583" s="3">
        <v>531</v>
      </c>
      <c r="E583" s="2" t="s">
        <v>15</v>
      </c>
      <c r="F583" s="2" t="s">
        <v>16</v>
      </c>
      <c r="G583" s="3">
        <v>63</v>
      </c>
      <c r="H583" s="3">
        <v>1</v>
      </c>
      <c r="I583" s="4">
        <v>114715.71</v>
      </c>
      <c r="J583" s="3">
        <v>1</v>
      </c>
      <c r="K583" s="3">
        <v>0</v>
      </c>
      <c r="L583" s="3">
        <v>1</v>
      </c>
      <c r="M583" s="5">
        <v>24506.95</v>
      </c>
      <c r="N583" s="3">
        <v>1</v>
      </c>
    </row>
    <row r="584" spans="1:14" x14ac:dyDescent="0.25">
      <c r="A584" s="2">
        <v>916</v>
      </c>
      <c r="B584" s="3">
        <v>15775625</v>
      </c>
      <c r="C584" s="2" t="s">
        <v>370</v>
      </c>
      <c r="D584" s="3">
        <v>596</v>
      </c>
      <c r="E584" s="2" t="s">
        <v>15</v>
      </c>
      <c r="F584" s="2" t="s">
        <v>23</v>
      </c>
      <c r="G584" s="3">
        <v>47</v>
      </c>
      <c r="H584" s="3">
        <v>6</v>
      </c>
      <c r="I584" s="4">
        <v>0</v>
      </c>
      <c r="J584" s="3">
        <v>1</v>
      </c>
      <c r="K584" s="3">
        <v>1</v>
      </c>
      <c r="L584" s="3">
        <v>0</v>
      </c>
      <c r="M584" s="5">
        <v>74835.649999999994</v>
      </c>
      <c r="N584" s="3">
        <v>0</v>
      </c>
    </row>
    <row r="585" spans="1:14" x14ac:dyDescent="0.25">
      <c r="A585" s="2">
        <v>631</v>
      </c>
      <c r="B585" s="3">
        <v>15712403</v>
      </c>
      <c r="C585" s="2" t="s">
        <v>523</v>
      </c>
      <c r="D585" s="3">
        <v>589</v>
      </c>
      <c r="E585" s="2" t="s">
        <v>754</v>
      </c>
      <c r="F585" s="2" t="s">
        <v>16</v>
      </c>
      <c r="G585" s="3">
        <v>61</v>
      </c>
      <c r="H585" s="3">
        <v>1</v>
      </c>
      <c r="I585" s="4">
        <v>0</v>
      </c>
      <c r="J585" s="3">
        <v>1</v>
      </c>
      <c r="K585" s="3">
        <v>1</v>
      </c>
      <c r="L585" s="3">
        <v>0</v>
      </c>
      <c r="M585" s="5">
        <v>61108.56</v>
      </c>
      <c r="N585" s="3">
        <v>1</v>
      </c>
    </row>
    <row r="586" spans="1:14" x14ac:dyDescent="0.25">
      <c r="A586" s="2">
        <v>965</v>
      </c>
      <c r="B586" s="3">
        <v>15580956</v>
      </c>
      <c r="C586" s="2" t="s">
        <v>738</v>
      </c>
      <c r="D586" s="3">
        <v>683</v>
      </c>
      <c r="E586" s="2" t="s">
        <v>26</v>
      </c>
      <c r="F586" s="2" t="s">
        <v>16</v>
      </c>
      <c r="G586" s="3">
        <v>43</v>
      </c>
      <c r="H586" s="3">
        <v>4</v>
      </c>
      <c r="I586" s="4">
        <v>115888.04</v>
      </c>
      <c r="J586" s="3">
        <v>1</v>
      </c>
      <c r="K586" s="3">
        <v>1</v>
      </c>
      <c r="L586" s="3">
        <v>1</v>
      </c>
      <c r="M586" s="5">
        <v>117349.19</v>
      </c>
      <c r="N586" s="3">
        <v>1</v>
      </c>
    </row>
    <row r="587" spans="1:14" x14ac:dyDescent="0.25">
      <c r="A587" s="2">
        <v>29</v>
      </c>
      <c r="B587" s="3">
        <v>15728693</v>
      </c>
      <c r="C587" s="2" t="s">
        <v>47</v>
      </c>
      <c r="D587" s="3">
        <v>574</v>
      </c>
      <c r="E587" s="2" t="s">
        <v>26</v>
      </c>
      <c r="F587" s="2" t="s">
        <v>16</v>
      </c>
      <c r="G587" s="3">
        <v>43</v>
      </c>
      <c r="H587" s="3">
        <v>3</v>
      </c>
      <c r="I587" s="4">
        <v>141349.43</v>
      </c>
      <c r="J587" s="3">
        <v>1</v>
      </c>
      <c r="K587" s="3">
        <v>1</v>
      </c>
      <c r="L587" s="3">
        <v>1</v>
      </c>
      <c r="M587" s="5">
        <v>100187.43</v>
      </c>
      <c r="N587" s="3">
        <v>0</v>
      </c>
    </row>
    <row r="588" spans="1:14" x14ac:dyDescent="0.25">
      <c r="A588" s="2">
        <v>896</v>
      </c>
      <c r="B588" s="3">
        <v>15697000</v>
      </c>
      <c r="C588" s="2" t="s">
        <v>701</v>
      </c>
      <c r="D588" s="3">
        <v>728</v>
      </c>
      <c r="E588" s="2" t="s">
        <v>26</v>
      </c>
      <c r="F588" s="2" t="s">
        <v>23</v>
      </c>
      <c r="G588" s="3">
        <v>32</v>
      </c>
      <c r="H588" s="3">
        <v>5</v>
      </c>
      <c r="I588" s="4">
        <v>61825.5</v>
      </c>
      <c r="J588" s="3">
        <v>1</v>
      </c>
      <c r="K588" s="3">
        <v>1</v>
      </c>
      <c r="L588" s="3">
        <v>1</v>
      </c>
      <c r="M588" s="5">
        <v>156124.93</v>
      </c>
      <c r="N588" s="3">
        <v>0</v>
      </c>
    </row>
    <row r="589" spans="1:14" x14ac:dyDescent="0.25">
      <c r="A589" s="2">
        <v>153</v>
      </c>
      <c r="B589" s="3">
        <v>15811589</v>
      </c>
      <c r="C589" s="2" t="s">
        <v>164</v>
      </c>
      <c r="D589" s="3">
        <v>716</v>
      </c>
      <c r="E589" s="2" t="s">
        <v>755</v>
      </c>
      <c r="F589" s="2" t="s">
        <v>23</v>
      </c>
      <c r="G589" s="3">
        <v>42</v>
      </c>
      <c r="H589" s="3">
        <v>8</v>
      </c>
      <c r="I589" s="4">
        <v>0</v>
      </c>
      <c r="J589" s="3">
        <v>2</v>
      </c>
      <c r="K589" s="3">
        <v>1</v>
      </c>
      <c r="L589" s="3">
        <v>0</v>
      </c>
      <c r="M589" s="5">
        <v>180800.42</v>
      </c>
      <c r="N589" s="3">
        <v>0</v>
      </c>
    </row>
    <row r="590" spans="1:14" x14ac:dyDescent="0.25">
      <c r="A590" s="2">
        <v>735</v>
      </c>
      <c r="B590" s="3">
        <v>15612966</v>
      </c>
      <c r="C590" s="2" t="s">
        <v>601</v>
      </c>
      <c r="D590" s="3">
        <v>545</v>
      </c>
      <c r="E590" s="2" t="s">
        <v>26</v>
      </c>
      <c r="F590" s="2" t="s">
        <v>16</v>
      </c>
      <c r="G590" s="3">
        <v>60</v>
      </c>
      <c r="H590" s="3">
        <v>7</v>
      </c>
      <c r="I590" s="4">
        <v>128981.07</v>
      </c>
      <c r="J590" s="3">
        <v>1</v>
      </c>
      <c r="K590" s="3">
        <v>0</v>
      </c>
      <c r="L590" s="3">
        <v>1</v>
      </c>
      <c r="M590" s="5">
        <v>176924.21</v>
      </c>
      <c r="N590" s="3">
        <v>1</v>
      </c>
    </row>
    <row r="591" spans="1:14" x14ac:dyDescent="0.25">
      <c r="A591" s="2">
        <v>947</v>
      </c>
      <c r="B591" s="3">
        <v>15745324</v>
      </c>
      <c r="C591" s="2" t="s">
        <v>601</v>
      </c>
      <c r="D591" s="3">
        <v>599</v>
      </c>
      <c r="E591" s="2" t="s">
        <v>755</v>
      </c>
      <c r="F591" s="2" t="s">
        <v>16</v>
      </c>
      <c r="G591" s="3">
        <v>39</v>
      </c>
      <c r="H591" s="3">
        <v>4</v>
      </c>
      <c r="I591" s="4">
        <v>0</v>
      </c>
      <c r="J591" s="3">
        <v>1</v>
      </c>
      <c r="K591" s="3">
        <v>1</v>
      </c>
      <c r="L591" s="3">
        <v>0</v>
      </c>
      <c r="M591" s="5">
        <v>194273.2</v>
      </c>
      <c r="N591" s="3">
        <v>1</v>
      </c>
    </row>
    <row r="592" spans="1:14" x14ac:dyDescent="0.25">
      <c r="A592" s="2">
        <v>382</v>
      </c>
      <c r="B592" s="3">
        <v>15591509</v>
      </c>
      <c r="C592" s="2" t="s">
        <v>347</v>
      </c>
      <c r="D592" s="3">
        <v>690</v>
      </c>
      <c r="E592" s="2" t="s">
        <v>15</v>
      </c>
      <c r="F592" s="2" t="s">
        <v>23</v>
      </c>
      <c r="G592" s="3">
        <v>36</v>
      </c>
      <c r="H592" s="3">
        <v>7</v>
      </c>
      <c r="I592" s="4">
        <v>101583.11</v>
      </c>
      <c r="J592" s="3">
        <v>2</v>
      </c>
      <c r="K592" s="3">
        <v>1</v>
      </c>
      <c r="L592" s="3">
        <v>0</v>
      </c>
      <c r="M592" s="5">
        <v>123775.15</v>
      </c>
      <c r="N592" s="3">
        <v>0</v>
      </c>
    </row>
    <row r="593" spans="1:14" x14ac:dyDescent="0.25">
      <c r="A593" s="2">
        <v>218</v>
      </c>
      <c r="B593" s="3">
        <v>15786308</v>
      </c>
      <c r="C593" s="2" t="s">
        <v>218</v>
      </c>
      <c r="D593" s="3">
        <v>730</v>
      </c>
      <c r="E593" s="2" t="s">
        <v>755</v>
      </c>
      <c r="F593" s="2" t="s">
        <v>16</v>
      </c>
      <c r="G593" s="3">
        <v>33</v>
      </c>
      <c r="H593" s="3">
        <v>9</v>
      </c>
      <c r="I593" s="4">
        <v>0</v>
      </c>
      <c r="J593" s="3">
        <v>2</v>
      </c>
      <c r="K593" s="3">
        <v>0</v>
      </c>
      <c r="L593" s="3">
        <v>0</v>
      </c>
      <c r="M593" s="5">
        <v>176576.62</v>
      </c>
      <c r="N593" s="3">
        <v>0</v>
      </c>
    </row>
    <row r="594" spans="1:14" x14ac:dyDescent="0.25">
      <c r="A594" s="2">
        <v>214</v>
      </c>
      <c r="B594" s="3">
        <v>15594917</v>
      </c>
      <c r="C594" s="2" t="s">
        <v>215</v>
      </c>
      <c r="D594" s="3">
        <v>676</v>
      </c>
      <c r="E594" s="2" t="s">
        <v>754</v>
      </c>
      <c r="F594" s="2" t="s">
        <v>16</v>
      </c>
      <c r="G594" s="3">
        <v>34</v>
      </c>
      <c r="H594" s="3">
        <v>1</v>
      </c>
      <c r="I594" s="4">
        <v>63095.01</v>
      </c>
      <c r="J594" s="3">
        <v>1</v>
      </c>
      <c r="K594" s="3">
        <v>1</v>
      </c>
      <c r="L594" s="3">
        <v>1</v>
      </c>
      <c r="M594" s="5">
        <v>40645.81</v>
      </c>
      <c r="N594" s="3">
        <v>0</v>
      </c>
    </row>
    <row r="595" spans="1:14" x14ac:dyDescent="0.25">
      <c r="A595" s="2">
        <v>558</v>
      </c>
      <c r="B595" s="3">
        <v>15634844</v>
      </c>
      <c r="C595" s="2" t="s">
        <v>215</v>
      </c>
      <c r="D595" s="3">
        <v>598</v>
      </c>
      <c r="E595" s="2" t="s">
        <v>26</v>
      </c>
      <c r="F595" s="2" t="s">
        <v>23</v>
      </c>
      <c r="G595" s="3">
        <v>41</v>
      </c>
      <c r="H595" s="3">
        <v>3</v>
      </c>
      <c r="I595" s="4">
        <v>91536.93</v>
      </c>
      <c r="J595" s="3">
        <v>1</v>
      </c>
      <c r="K595" s="3">
        <v>1</v>
      </c>
      <c r="L595" s="3">
        <v>0</v>
      </c>
      <c r="M595" s="5">
        <v>191468.78</v>
      </c>
      <c r="N595" s="3">
        <v>1</v>
      </c>
    </row>
    <row r="596" spans="1:14" x14ac:dyDescent="0.25">
      <c r="A596" s="2">
        <v>83</v>
      </c>
      <c r="B596" s="3">
        <v>15641732</v>
      </c>
      <c r="C596" s="2" t="s">
        <v>101</v>
      </c>
      <c r="D596" s="3">
        <v>543</v>
      </c>
      <c r="E596" s="2" t="s">
        <v>754</v>
      </c>
      <c r="F596" s="2" t="s">
        <v>16</v>
      </c>
      <c r="G596" s="3">
        <v>36</v>
      </c>
      <c r="H596" s="3">
        <v>3</v>
      </c>
      <c r="I596" s="4">
        <v>0</v>
      </c>
      <c r="J596" s="3">
        <v>2</v>
      </c>
      <c r="K596" s="3">
        <v>0</v>
      </c>
      <c r="L596" s="3">
        <v>0</v>
      </c>
      <c r="M596" s="5">
        <v>26019.59</v>
      </c>
      <c r="N596" s="3">
        <v>0</v>
      </c>
    </row>
    <row r="597" spans="1:14" x14ac:dyDescent="0.25">
      <c r="A597" s="2">
        <v>399</v>
      </c>
      <c r="B597" s="3">
        <v>15762218</v>
      </c>
      <c r="C597" s="2" t="s">
        <v>101</v>
      </c>
      <c r="D597" s="3">
        <v>701</v>
      </c>
      <c r="E597" s="2" t="s">
        <v>15</v>
      </c>
      <c r="F597" s="2" t="s">
        <v>16</v>
      </c>
      <c r="G597" s="3">
        <v>39</v>
      </c>
      <c r="H597" s="3">
        <v>9</v>
      </c>
      <c r="I597" s="4">
        <v>0</v>
      </c>
      <c r="J597" s="3">
        <v>2</v>
      </c>
      <c r="K597" s="3">
        <v>0</v>
      </c>
      <c r="L597" s="3">
        <v>1</v>
      </c>
      <c r="M597" s="5">
        <v>145894.9</v>
      </c>
      <c r="N597" s="3">
        <v>0</v>
      </c>
    </row>
    <row r="598" spans="1:14" x14ac:dyDescent="0.25">
      <c r="A598" s="2">
        <v>155</v>
      </c>
      <c r="B598" s="3">
        <v>15709368</v>
      </c>
      <c r="C598" s="2" t="s">
        <v>166</v>
      </c>
      <c r="D598" s="3">
        <v>614</v>
      </c>
      <c r="E598" s="2" t="s">
        <v>754</v>
      </c>
      <c r="F598" s="2" t="s">
        <v>16</v>
      </c>
      <c r="G598" s="3">
        <v>43</v>
      </c>
      <c r="H598" s="3">
        <v>6</v>
      </c>
      <c r="I598" s="4">
        <v>0</v>
      </c>
      <c r="J598" s="3">
        <v>2</v>
      </c>
      <c r="K598" s="3">
        <v>1</v>
      </c>
      <c r="L598" s="3">
        <v>1</v>
      </c>
      <c r="M598" s="5">
        <v>109041.53</v>
      </c>
      <c r="N598" s="3">
        <v>0</v>
      </c>
    </row>
    <row r="599" spans="1:14" x14ac:dyDescent="0.25">
      <c r="A599" s="2">
        <v>542</v>
      </c>
      <c r="B599" s="3">
        <v>15626578</v>
      </c>
      <c r="C599" s="2" t="s">
        <v>166</v>
      </c>
      <c r="D599" s="3">
        <v>622</v>
      </c>
      <c r="E599" s="2" t="s">
        <v>754</v>
      </c>
      <c r="F599" s="2" t="s">
        <v>23</v>
      </c>
      <c r="G599" s="3">
        <v>26</v>
      </c>
      <c r="H599" s="3">
        <v>9</v>
      </c>
      <c r="I599" s="4">
        <v>0</v>
      </c>
      <c r="J599" s="3">
        <v>2</v>
      </c>
      <c r="K599" s="3">
        <v>1</v>
      </c>
      <c r="L599" s="3">
        <v>1</v>
      </c>
      <c r="M599" s="5">
        <v>153237.59</v>
      </c>
      <c r="N599" s="3">
        <v>0</v>
      </c>
    </row>
    <row r="600" spans="1:14" x14ac:dyDescent="0.25">
      <c r="A600" s="2">
        <v>633</v>
      </c>
      <c r="B600" s="3">
        <v>15718673</v>
      </c>
      <c r="C600" s="2" t="s">
        <v>525</v>
      </c>
      <c r="D600" s="3">
        <v>839</v>
      </c>
      <c r="E600" s="2" t="s">
        <v>18</v>
      </c>
      <c r="F600" s="2" t="s">
        <v>16</v>
      </c>
      <c r="G600" s="3">
        <v>2</v>
      </c>
      <c r="H600" s="3">
        <v>10</v>
      </c>
      <c r="I600" s="4">
        <v>75592.429999999993</v>
      </c>
      <c r="J600" s="3">
        <v>1</v>
      </c>
      <c r="K600" s="3">
        <v>1</v>
      </c>
      <c r="L600" s="3">
        <v>0</v>
      </c>
      <c r="M600" s="5">
        <v>62674.42</v>
      </c>
      <c r="N600" s="3">
        <v>0</v>
      </c>
    </row>
    <row r="601" spans="1:14" x14ac:dyDescent="0.25">
      <c r="A601" s="2">
        <v>897</v>
      </c>
      <c r="B601" s="3">
        <v>15733119</v>
      </c>
      <c r="C601" s="2" t="s">
        <v>702</v>
      </c>
      <c r="D601" s="3">
        <v>718</v>
      </c>
      <c r="E601" s="2" t="s">
        <v>15</v>
      </c>
      <c r="F601" s="2" t="s">
        <v>23</v>
      </c>
      <c r="G601" s="3">
        <v>35</v>
      </c>
      <c r="H601" s="3">
        <v>8</v>
      </c>
      <c r="I601" s="4">
        <v>0</v>
      </c>
      <c r="J601" s="3">
        <v>2</v>
      </c>
      <c r="K601" s="3">
        <v>1</v>
      </c>
      <c r="L601" s="3">
        <v>0</v>
      </c>
      <c r="M601" s="5">
        <v>94820.85</v>
      </c>
      <c r="N601" s="3">
        <v>0</v>
      </c>
    </row>
    <row r="602" spans="1:14" x14ac:dyDescent="0.25">
      <c r="A602" s="2">
        <v>689</v>
      </c>
      <c r="B602" s="3">
        <v>15802741</v>
      </c>
      <c r="C602" s="2" t="s">
        <v>569</v>
      </c>
      <c r="D602" s="3">
        <v>625</v>
      </c>
      <c r="E602" s="2" t="s">
        <v>754</v>
      </c>
      <c r="F602" s="2" t="s">
        <v>16</v>
      </c>
      <c r="G602" s="3">
        <v>51</v>
      </c>
      <c r="H602" s="3">
        <v>7</v>
      </c>
      <c r="I602" s="4">
        <v>136294.97</v>
      </c>
      <c r="J602" s="3">
        <v>1</v>
      </c>
      <c r="K602" s="3">
        <v>1</v>
      </c>
      <c r="L602" s="3">
        <v>0</v>
      </c>
      <c r="M602" s="5">
        <v>38867.46</v>
      </c>
      <c r="N602" s="3">
        <v>1</v>
      </c>
    </row>
    <row r="603" spans="1:14" x14ac:dyDescent="0.25">
      <c r="A603" s="2">
        <v>5</v>
      </c>
      <c r="B603" s="3">
        <v>15737888</v>
      </c>
      <c r="C603" s="2" t="s">
        <v>21</v>
      </c>
      <c r="D603" s="3">
        <v>850</v>
      </c>
      <c r="E603" s="2" t="s">
        <v>18</v>
      </c>
      <c r="F603" s="2" t="s">
        <v>16</v>
      </c>
      <c r="G603" s="3">
        <v>43</v>
      </c>
      <c r="H603" s="3">
        <v>2</v>
      </c>
      <c r="I603" s="4">
        <v>125510.82</v>
      </c>
      <c r="J603" s="3">
        <v>1</v>
      </c>
      <c r="K603" s="3">
        <v>1</v>
      </c>
      <c r="L603" s="3">
        <v>1</v>
      </c>
      <c r="M603" s="5">
        <v>79084.100000000006</v>
      </c>
      <c r="N603" s="3">
        <v>0</v>
      </c>
    </row>
    <row r="604" spans="1:14" x14ac:dyDescent="0.25">
      <c r="A604" s="2">
        <v>407</v>
      </c>
      <c r="B604" s="3">
        <v>15578045</v>
      </c>
      <c r="C604" s="2" t="s">
        <v>21</v>
      </c>
      <c r="D604" s="3">
        <v>538</v>
      </c>
      <c r="E604" s="2" t="s">
        <v>755</v>
      </c>
      <c r="F604" s="2" t="s">
        <v>16</v>
      </c>
      <c r="G604" s="3">
        <v>49</v>
      </c>
      <c r="H604" s="3">
        <v>9</v>
      </c>
      <c r="I604" s="4">
        <v>141434.04</v>
      </c>
      <c r="J604" s="3">
        <v>1</v>
      </c>
      <c r="K604" s="3">
        <v>0</v>
      </c>
      <c r="L604" s="3">
        <v>0</v>
      </c>
      <c r="M604" s="5">
        <v>173779.25</v>
      </c>
      <c r="N604" s="3">
        <v>1</v>
      </c>
    </row>
    <row r="605" spans="1:14" x14ac:dyDescent="0.25">
      <c r="A605" s="2">
        <v>592</v>
      </c>
      <c r="B605" s="3">
        <v>15604044</v>
      </c>
      <c r="C605" s="2" t="s">
        <v>21</v>
      </c>
      <c r="D605" s="3">
        <v>700</v>
      </c>
      <c r="E605" s="2" t="s">
        <v>754</v>
      </c>
      <c r="F605" s="2" t="s">
        <v>23</v>
      </c>
      <c r="G605" s="3">
        <v>38</v>
      </c>
      <c r="H605" s="3">
        <v>8</v>
      </c>
      <c r="I605" s="4">
        <v>134811.29999999999</v>
      </c>
      <c r="J605" s="3">
        <v>1</v>
      </c>
      <c r="K605" s="3">
        <v>1</v>
      </c>
      <c r="L605" s="3">
        <v>0</v>
      </c>
      <c r="M605" s="5">
        <v>1299.75</v>
      </c>
      <c r="N605" s="3">
        <v>0</v>
      </c>
    </row>
    <row r="606" spans="1:14" x14ac:dyDescent="0.25">
      <c r="A606" s="2">
        <v>370</v>
      </c>
      <c r="B606" s="3">
        <v>15583303</v>
      </c>
      <c r="C606" s="2" t="s">
        <v>339</v>
      </c>
      <c r="D606" s="3">
        <v>593</v>
      </c>
      <c r="E606" s="2" t="s">
        <v>15</v>
      </c>
      <c r="F606" s="2" t="s">
        <v>16</v>
      </c>
      <c r="G606" s="3">
        <v>29</v>
      </c>
      <c r="H606" s="3">
        <v>2</v>
      </c>
      <c r="I606" s="4">
        <v>152265.43</v>
      </c>
      <c r="J606" s="3">
        <v>1</v>
      </c>
      <c r="K606" s="3">
        <v>1</v>
      </c>
      <c r="L606" s="3">
        <v>0</v>
      </c>
      <c r="M606" s="5">
        <v>34004.44</v>
      </c>
      <c r="N606" s="3">
        <v>0</v>
      </c>
    </row>
    <row r="607" spans="1:14" x14ac:dyDescent="0.25">
      <c r="A607" s="2">
        <v>893</v>
      </c>
      <c r="B607" s="3">
        <v>15585255</v>
      </c>
      <c r="C607" s="2" t="s">
        <v>699</v>
      </c>
      <c r="D607" s="3">
        <v>577</v>
      </c>
      <c r="E607" s="2" t="s">
        <v>15</v>
      </c>
      <c r="F607" s="2" t="s">
        <v>23</v>
      </c>
      <c r="G607" s="3">
        <v>42</v>
      </c>
      <c r="H607" s="3">
        <v>9</v>
      </c>
      <c r="I607" s="4">
        <v>0</v>
      </c>
      <c r="J607" s="3">
        <v>1</v>
      </c>
      <c r="K607" s="3">
        <v>1</v>
      </c>
      <c r="L607" s="3">
        <v>0</v>
      </c>
      <c r="M607" s="5">
        <v>74077.91</v>
      </c>
      <c r="N607" s="3">
        <v>0</v>
      </c>
    </row>
    <row r="608" spans="1:14" x14ac:dyDescent="0.25">
      <c r="A608" s="2">
        <v>197</v>
      </c>
      <c r="B608" s="3">
        <v>15635905</v>
      </c>
      <c r="C608" s="2" t="s">
        <v>201</v>
      </c>
      <c r="D608" s="3">
        <v>616</v>
      </c>
      <c r="E608" s="2" t="s">
        <v>755</v>
      </c>
      <c r="F608" s="2" t="s">
        <v>16</v>
      </c>
      <c r="G608" s="3">
        <v>32</v>
      </c>
      <c r="H608" s="3">
        <v>6</v>
      </c>
      <c r="I608" s="4">
        <v>0</v>
      </c>
      <c r="J608" s="3">
        <v>2</v>
      </c>
      <c r="K608" s="3">
        <v>1</v>
      </c>
      <c r="L608" s="3">
        <v>1</v>
      </c>
      <c r="M608" s="5">
        <v>43001.46</v>
      </c>
      <c r="N608" s="3">
        <v>0</v>
      </c>
    </row>
    <row r="609" spans="1:14" x14ac:dyDescent="0.25">
      <c r="A609" s="2">
        <v>487</v>
      </c>
      <c r="B609" s="3">
        <v>15758639</v>
      </c>
      <c r="C609" s="2" t="s">
        <v>201</v>
      </c>
      <c r="D609" s="3">
        <v>641</v>
      </c>
      <c r="E609" s="2" t="s">
        <v>754</v>
      </c>
      <c r="F609" s="2" t="s">
        <v>23</v>
      </c>
      <c r="G609" s="3">
        <v>37</v>
      </c>
      <c r="H609" s="3">
        <v>7</v>
      </c>
      <c r="I609" s="4">
        <v>0</v>
      </c>
      <c r="J609" s="3">
        <v>2</v>
      </c>
      <c r="K609" s="3">
        <v>1</v>
      </c>
      <c r="L609" s="3">
        <v>0</v>
      </c>
      <c r="M609" s="5">
        <v>75248.3</v>
      </c>
      <c r="N609" s="3">
        <v>0</v>
      </c>
    </row>
    <row r="610" spans="1:14" x14ac:dyDescent="0.25">
      <c r="A610" s="2">
        <v>705</v>
      </c>
      <c r="B610" s="3">
        <v>15808621</v>
      </c>
      <c r="C610" s="2" t="s">
        <v>583</v>
      </c>
      <c r="D610" s="3">
        <v>659</v>
      </c>
      <c r="E610" s="2" t="s">
        <v>26</v>
      </c>
      <c r="F610" s="2" t="s">
        <v>23</v>
      </c>
      <c r="G610" s="3">
        <v>36</v>
      </c>
      <c r="H610" s="3">
        <v>2</v>
      </c>
      <c r="I610" s="4">
        <v>76190.48</v>
      </c>
      <c r="J610" s="3">
        <v>2</v>
      </c>
      <c r="K610" s="3">
        <v>1</v>
      </c>
      <c r="L610" s="3">
        <v>1</v>
      </c>
      <c r="M610" s="5">
        <v>149066.14000000001</v>
      </c>
      <c r="N610" s="3">
        <v>0</v>
      </c>
    </row>
    <row r="611" spans="1:14" x14ac:dyDescent="0.25">
      <c r="A611" s="2">
        <v>569</v>
      </c>
      <c r="B611" s="3">
        <v>15795564</v>
      </c>
      <c r="C611" s="2" t="s">
        <v>480</v>
      </c>
      <c r="D611" s="3">
        <v>737</v>
      </c>
      <c r="E611" s="2" t="s">
        <v>26</v>
      </c>
      <c r="F611" s="2" t="s">
        <v>23</v>
      </c>
      <c r="G611" s="3">
        <v>31</v>
      </c>
      <c r="H611" s="3">
        <v>5</v>
      </c>
      <c r="I611" s="4">
        <v>121192.22</v>
      </c>
      <c r="J611" s="3">
        <v>2</v>
      </c>
      <c r="K611" s="3">
        <v>1</v>
      </c>
      <c r="L611" s="3">
        <v>1</v>
      </c>
      <c r="M611" s="5">
        <v>74890.58</v>
      </c>
      <c r="N611" s="3">
        <v>0</v>
      </c>
    </row>
    <row r="612" spans="1:14" x14ac:dyDescent="0.25">
      <c r="A612" s="2">
        <v>151</v>
      </c>
      <c r="B612" s="3">
        <v>15650237</v>
      </c>
      <c r="C612" s="2" t="s">
        <v>162</v>
      </c>
      <c r="D612" s="3">
        <v>754</v>
      </c>
      <c r="E612" s="2" t="s">
        <v>755</v>
      </c>
      <c r="F612" s="2" t="s">
        <v>16</v>
      </c>
      <c r="G612" s="3">
        <v>32</v>
      </c>
      <c r="H612" s="3">
        <v>7</v>
      </c>
      <c r="I612" s="4">
        <v>0</v>
      </c>
      <c r="J612" s="3">
        <v>2</v>
      </c>
      <c r="K612" s="3">
        <v>1</v>
      </c>
      <c r="L612" s="3">
        <v>0</v>
      </c>
      <c r="M612" s="5">
        <v>89520.75</v>
      </c>
      <c r="N612" s="3">
        <v>0</v>
      </c>
    </row>
    <row r="613" spans="1:14" x14ac:dyDescent="0.25">
      <c r="A613" s="2">
        <v>398</v>
      </c>
      <c r="B613" s="3">
        <v>15612187</v>
      </c>
      <c r="C613" s="2" t="s">
        <v>361</v>
      </c>
      <c r="D613" s="3">
        <v>547</v>
      </c>
      <c r="E613" s="2" t="s">
        <v>26</v>
      </c>
      <c r="F613" s="2" t="s">
        <v>23</v>
      </c>
      <c r="G613" s="3">
        <v>32</v>
      </c>
      <c r="H613" s="3">
        <v>8</v>
      </c>
      <c r="I613" s="4">
        <v>155726.85</v>
      </c>
      <c r="J613" s="3">
        <v>1</v>
      </c>
      <c r="K613" s="3">
        <v>1</v>
      </c>
      <c r="L613" s="3">
        <v>0</v>
      </c>
      <c r="M613" s="5">
        <v>67789.990000000005</v>
      </c>
      <c r="N613" s="3">
        <v>0</v>
      </c>
    </row>
    <row r="614" spans="1:14" x14ac:dyDescent="0.25">
      <c r="A614" s="2">
        <v>252</v>
      </c>
      <c r="B614" s="3">
        <v>15753754</v>
      </c>
      <c r="C614" s="2" t="s">
        <v>250</v>
      </c>
      <c r="D614" s="3">
        <v>587</v>
      </c>
      <c r="E614" s="2" t="s">
        <v>755</v>
      </c>
      <c r="F614" s="2" t="s">
        <v>16</v>
      </c>
      <c r="G614" s="3">
        <v>34</v>
      </c>
      <c r="H614" s="3">
        <v>1</v>
      </c>
      <c r="I614" s="4">
        <v>0</v>
      </c>
      <c r="J614" s="3">
        <v>2</v>
      </c>
      <c r="K614" s="3">
        <v>1</v>
      </c>
      <c r="L614" s="3">
        <v>1</v>
      </c>
      <c r="M614" s="5">
        <v>97932.68</v>
      </c>
      <c r="N614" s="3">
        <v>0</v>
      </c>
    </row>
    <row r="615" spans="1:14" x14ac:dyDescent="0.25">
      <c r="A615" s="2">
        <v>391</v>
      </c>
      <c r="B615" s="3">
        <v>15685226</v>
      </c>
      <c r="C615" s="2" t="s">
        <v>250</v>
      </c>
      <c r="D615" s="3">
        <v>712</v>
      </c>
      <c r="E615" s="2" t="s">
        <v>26</v>
      </c>
      <c r="F615" s="2" t="s">
        <v>16</v>
      </c>
      <c r="G615" s="3">
        <v>29</v>
      </c>
      <c r="H615" s="3">
        <v>7</v>
      </c>
      <c r="I615" s="4">
        <v>147199.07</v>
      </c>
      <c r="J615" s="3">
        <v>1</v>
      </c>
      <c r="K615" s="3">
        <v>1</v>
      </c>
      <c r="L615" s="3">
        <v>1</v>
      </c>
      <c r="M615" s="5">
        <v>84932.4</v>
      </c>
      <c r="N615" s="3">
        <v>0</v>
      </c>
    </row>
    <row r="616" spans="1:14" x14ac:dyDescent="0.25">
      <c r="A616" s="2">
        <v>262</v>
      </c>
      <c r="B616" s="3">
        <v>15673481</v>
      </c>
      <c r="C616" s="2" t="s">
        <v>258</v>
      </c>
      <c r="D616" s="3">
        <v>726</v>
      </c>
      <c r="E616" s="2" t="s">
        <v>755</v>
      </c>
      <c r="F616" s="2" t="s">
        <v>16</v>
      </c>
      <c r="G616" s="3">
        <v>48</v>
      </c>
      <c r="H616" s="3">
        <v>6</v>
      </c>
      <c r="I616" s="4">
        <v>99906.19</v>
      </c>
      <c r="J616" s="3">
        <v>1</v>
      </c>
      <c r="K616" s="3">
        <v>1</v>
      </c>
      <c r="L616" s="3">
        <v>0</v>
      </c>
      <c r="M616" s="5">
        <v>64323.24</v>
      </c>
      <c r="N616" s="3">
        <v>0</v>
      </c>
    </row>
    <row r="617" spans="1:14" x14ac:dyDescent="0.25">
      <c r="A617" s="2">
        <v>415</v>
      </c>
      <c r="B617" s="3">
        <v>15810432</v>
      </c>
      <c r="C617" s="2" t="s">
        <v>374</v>
      </c>
      <c r="D617" s="3">
        <v>795</v>
      </c>
      <c r="E617" s="2" t="s">
        <v>18</v>
      </c>
      <c r="F617" s="2" t="s">
        <v>23</v>
      </c>
      <c r="G617" s="3">
        <v>35</v>
      </c>
      <c r="H617" s="3">
        <v>8</v>
      </c>
      <c r="I617" s="4">
        <v>0</v>
      </c>
      <c r="J617" s="3">
        <v>2</v>
      </c>
      <c r="K617" s="3">
        <v>1</v>
      </c>
      <c r="L617" s="3">
        <v>0</v>
      </c>
      <c r="M617" s="5">
        <v>167155.35999999999</v>
      </c>
      <c r="N617" s="3">
        <v>0</v>
      </c>
    </row>
    <row r="618" spans="1:14" x14ac:dyDescent="0.25">
      <c r="A618" s="2">
        <v>24</v>
      </c>
      <c r="B618" s="3">
        <v>15725737</v>
      </c>
      <c r="C618" s="2" t="s">
        <v>42</v>
      </c>
      <c r="D618" s="3">
        <v>669</v>
      </c>
      <c r="E618" s="2" t="s">
        <v>754</v>
      </c>
      <c r="F618" s="2" t="s">
        <v>23</v>
      </c>
      <c r="G618" s="3">
        <v>46</v>
      </c>
      <c r="H618" s="3">
        <v>3</v>
      </c>
      <c r="I618" s="4">
        <v>0</v>
      </c>
      <c r="J618" s="3">
        <v>2</v>
      </c>
      <c r="K618" s="3">
        <v>0</v>
      </c>
      <c r="L618" s="3">
        <v>1</v>
      </c>
      <c r="M618" s="5">
        <v>8487.75</v>
      </c>
      <c r="N618" s="3">
        <v>0</v>
      </c>
    </row>
    <row r="619" spans="1:14" x14ac:dyDescent="0.25">
      <c r="A619" s="2">
        <v>611</v>
      </c>
      <c r="B619" s="3">
        <v>15686611</v>
      </c>
      <c r="C619" s="2" t="s">
        <v>511</v>
      </c>
      <c r="D619" s="3">
        <v>495</v>
      </c>
      <c r="E619" s="2" t="s">
        <v>754</v>
      </c>
      <c r="F619" s="2" t="s">
        <v>23</v>
      </c>
      <c r="G619" s="3">
        <v>30</v>
      </c>
      <c r="H619" s="3">
        <v>10</v>
      </c>
      <c r="I619" s="4">
        <v>129755.99</v>
      </c>
      <c r="J619" s="3">
        <v>1</v>
      </c>
      <c r="K619" s="3">
        <v>0</v>
      </c>
      <c r="L619" s="3">
        <v>0</v>
      </c>
      <c r="M619" s="5">
        <v>172749.65</v>
      </c>
      <c r="N619" s="3">
        <v>0</v>
      </c>
    </row>
    <row r="620" spans="1:14" x14ac:dyDescent="0.25">
      <c r="A620" s="2">
        <v>845</v>
      </c>
      <c r="B620" s="3">
        <v>15806983</v>
      </c>
      <c r="C620" s="2" t="s">
        <v>511</v>
      </c>
      <c r="D620" s="3">
        <v>640</v>
      </c>
      <c r="E620" s="2" t="s">
        <v>15</v>
      </c>
      <c r="F620" s="2" t="s">
        <v>23</v>
      </c>
      <c r="G620" s="3">
        <v>44</v>
      </c>
      <c r="H620" s="3">
        <v>3</v>
      </c>
      <c r="I620" s="4">
        <v>137148.68</v>
      </c>
      <c r="J620" s="3">
        <v>1</v>
      </c>
      <c r="K620" s="3">
        <v>1</v>
      </c>
      <c r="L620" s="3">
        <v>0</v>
      </c>
      <c r="M620" s="5">
        <v>92381.01</v>
      </c>
      <c r="N620" s="3">
        <v>0</v>
      </c>
    </row>
    <row r="621" spans="1:14" x14ac:dyDescent="0.25">
      <c r="A621" s="2">
        <v>752</v>
      </c>
      <c r="B621" s="3">
        <v>15634245</v>
      </c>
      <c r="C621" s="2" t="s">
        <v>612</v>
      </c>
      <c r="D621" s="3">
        <v>758</v>
      </c>
      <c r="E621" s="2" t="s">
        <v>26</v>
      </c>
      <c r="F621" s="2" t="s">
        <v>16</v>
      </c>
      <c r="G621" s="3">
        <v>47</v>
      </c>
      <c r="H621" s="3">
        <v>9</v>
      </c>
      <c r="I621" s="4">
        <v>95523.16</v>
      </c>
      <c r="J621" s="3">
        <v>1</v>
      </c>
      <c r="K621" s="3">
        <v>1</v>
      </c>
      <c r="L621" s="3">
        <v>0</v>
      </c>
      <c r="M621" s="5">
        <v>73294.48</v>
      </c>
      <c r="N621" s="3">
        <v>0</v>
      </c>
    </row>
    <row r="622" spans="1:14" x14ac:dyDescent="0.25">
      <c r="A622" s="2">
        <v>473</v>
      </c>
      <c r="B622" s="3">
        <v>15635367</v>
      </c>
      <c r="C622" s="2" t="s">
        <v>417</v>
      </c>
      <c r="D622" s="3">
        <v>774</v>
      </c>
      <c r="E622" s="2" t="s">
        <v>754</v>
      </c>
      <c r="F622" s="2" t="s">
        <v>23</v>
      </c>
      <c r="G622" s="3">
        <v>26</v>
      </c>
      <c r="H622" s="3">
        <v>2</v>
      </c>
      <c r="I622" s="4">
        <v>93844.69</v>
      </c>
      <c r="J622" s="3">
        <v>1</v>
      </c>
      <c r="K622" s="3">
        <v>1</v>
      </c>
      <c r="L622" s="3">
        <v>0</v>
      </c>
      <c r="M622" s="5">
        <v>28415.360000000001</v>
      </c>
      <c r="N622" s="3">
        <v>0</v>
      </c>
    </row>
    <row r="623" spans="1:14" x14ac:dyDescent="0.25">
      <c r="A623" s="2">
        <v>19</v>
      </c>
      <c r="B623" s="3">
        <v>15661507</v>
      </c>
      <c r="C623" s="2" t="s">
        <v>37</v>
      </c>
      <c r="D623" s="3">
        <v>587</v>
      </c>
      <c r="E623" s="2" t="s">
        <v>18</v>
      </c>
      <c r="F623" s="2" t="s">
        <v>23</v>
      </c>
      <c r="G623" s="3">
        <v>45</v>
      </c>
      <c r="H623" s="3">
        <v>6</v>
      </c>
      <c r="I623" s="4">
        <v>0</v>
      </c>
      <c r="J623" s="3">
        <v>1</v>
      </c>
      <c r="K623" s="3">
        <v>0</v>
      </c>
      <c r="L623" s="3">
        <v>0</v>
      </c>
      <c r="M623" s="5">
        <v>158684.81</v>
      </c>
      <c r="N623" s="3">
        <v>0</v>
      </c>
    </row>
    <row r="624" spans="1:14" x14ac:dyDescent="0.25">
      <c r="A624" s="2">
        <v>794</v>
      </c>
      <c r="B624" s="3">
        <v>15769504</v>
      </c>
      <c r="C624" s="2" t="s">
        <v>639</v>
      </c>
      <c r="D624" s="3">
        <v>743</v>
      </c>
      <c r="E624" s="2" t="s">
        <v>26</v>
      </c>
      <c r="F624" s="2" t="s">
        <v>16</v>
      </c>
      <c r="G624" s="3">
        <v>34</v>
      </c>
      <c r="H624" s="3">
        <v>1</v>
      </c>
      <c r="I624" s="4">
        <v>131736.88</v>
      </c>
      <c r="J624" s="3">
        <v>1</v>
      </c>
      <c r="K624" s="3">
        <v>1</v>
      </c>
      <c r="L624" s="3">
        <v>1</v>
      </c>
      <c r="M624" s="5">
        <v>108543.21</v>
      </c>
      <c r="N624" s="3">
        <v>0</v>
      </c>
    </row>
    <row r="625" spans="1:14" x14ac:dyDescent="0.25">
      <c r="A625" s="2">
        <v>661</v>
      </c>
      <c r="B625" s="3">
        <v>15592937</v>
      </c>
      <c r="C625" s="2" t="s">
        <v>546</v>
      </c>
      <c r="D625" s="3">
        <v>632</v>
      </c>
      <c r="E625" s="2" t="s">
        <v>26</v>
      </c>
      <c r="F625" s="2" t="s">
        <v>16</v>
      </c>
      <c r="G625" s="3">
        <v>41</v>
      </c>
      <c r="H625" s="3">
        <v>3</v>
      </c>
      <c r="I625" s="4">
        <v>81877.38</v>
      </c>
      <c r="J625" s="3">
        <v>1</v>
      </c>
      <c r="K625" s="3">
        <v>1</v>
      </c>
      <c r="L625" s="3">
        <v>1</v>
      </c>
      <c r="M625" s="5">
        <v>33642.21</v>
      </c>
      <c r="N625" s="3">
        <v>0</v>
      </c>
    </row>
    <row r="626" spans="1:14" x14ac:dyDescent="0.25">
      <c r="A626" s="2">
        <v>696</v>
      </c>
      <c r="B626" s="3">
        <v>15748625</v>
      </c>
      <c r="C626" s="2" t="s">
        <v>576</v>
      </c>
      <c r="D626" s="3">
        <v>664</v>
      </c>
      <c r="E626" s="2" t="s">
        <v>754</v>
      </c>
      <c r="F626" s="2" t="s">
        <v>23</v>
      </c>
      <c r="G626" s="3">
        <v>57</v>
      </c>
      <c r="H626" s="3">
        <v>6</v>
      </c>
      <c r="I626" s="4">
        <v>0</v>
      </c>
      <c r="J626" s="3">
        <v>2</v>
      </c>
      <c r="K626" s="3">
        <v>1</v>
      </c>
      <c r="L626" s="3">
        <v>1</v>
      </c>
      <c r="M626" s="5">
        <v>15304.08</v>
      </c>
      <c r="N626" s="3">
        <v>0</v>
      </c>
    </row>
    <row r="627" spans="1:14" x14ac:dyDescent="0.25">
      <c r="A627" s="2">
        <v>86</v>
      </c>
      <c r="B627" s="3">
        <v>15805254</v>
      </c>
      <c r="C627" s="2" t="s">
        <v>104</v>
      </c>
      <c r="D627" s="3">
        <v>652</v>
      </c>
      <c r="E627" s="2" t="s">
        <v>755</v>
      </c>
      <c r="F627" s="2" t="s">
        <v>16</v>
      </c>
      <c r="G627" s="3">
        <v>75</v>
      </c>
      <c r="H627" s="3">
        <v>10</v>
      </c>
      <c r="I627" s="4">
        <v>0</v>
      </c>
      <c r="J627" s="3">
        <v>2</v>
      </c>
      <c r="K627" s="3">
        <v>1</v>
      </c>
      <c r="L627" s="3">
        <v>1</v>
      </c>
      <c r="M627" s="5">
        <v>114675.75</v>
      </c>
      <c r="N627" s="3">
        <v>0</v>
      </c>
    </row>
    <row r="628" spans="1:14" x14ac:dyDescent="0.25">
      <c r="A628" s="2">
        <v>959</v>
      </c>
      <c r="B628" s="3">
        <v>15619529</v>
      </c>
      <c r="C628" s="2" t="s">
        <v>104</v>
      </c>
      <c r="D628" s="3">
        <v>531</v>
      </c>
      <c r="E628" s="2" t="s">
        <v>755</v>
      </c>
      <c r="F628" s="2" t="s">
        <v>23</v>
      </c>
      <c r="G628" s="3">
        <v>27</v>
      </c>
      <c r="H628" s="3">
        <v>8</v>
      </c>
      <c r="I628" s="4">
        <v>132576.25</v>
      </c>
      <c r="J628" s="3">
        <v>1</v>
      </c>
      <c r="K628" s="3">
        <v>0</v>
      </c>
      <c r="L628" s="3">
        <v>0</v>
      </c>
      <c r="M628" s="5">
        <v>7222.92</v>
      </c>
      <c r="N628" s="3">
        <v>0</v>
      </c>
    </row>
    <row r="629" spans="1:14" x14ac:dyDescent="0.25">
      <c r="A629" s="2">
        <v>28</v>
      </c>
      <c r="B629" s="3">
        <v>15700772</v>
      </c>
      <c r="C629" s="2" t="s">
        <v>46</v>
      </c>
      <c r="D629" s="3">
        <v>571</v>
      </c>
      <c r="E629" s="2" t="s">
        <v>754</v>
      </c>
      <c r="F629" s="2" t="s">
        <v>23</v>
      </c>
      <c r="G629" s="3">
        <v>44</v>
      </c>
      <c r="H629" s="3">
        <v>9</v>
      </c>
      <c r="I629" s="4">
        <v>0</v>
      </c>
      <c r="J629" s="3">
        <v>2</v>
      </c>
      <c r="K629" s="3">
        <v>0</v>
      </c>
      <c r="L629" s="3">
        <v>0</v>
      </c>
      <c r="M629" s="5">
        <v>38433.35</v>
      </c>
      <c r="N629" s="3">
        <v>0</v>
      </c>
    </row>
    <row r="630" spans="1:14" x14ac:dyDescent="0.25">
      <c r="A630" s="2">
        <v>964</v>
      </c>
      <c r="B630" s="3">
        <v>15731815</v>
      </c>
      <c r="C630" s="2" t="s">
        <v>737</v>
      </c>
      <c r="D630" s="3">
        <v>529</v>
      </c>
      <c r="E630" s="2" t="s">
        <v>755</v>
      </c>
      <c r="F630" s="2" t="s">
        <v>23</v>
      </c>
      <c r="G630" s="3">
        <v>63</v>
      </c>
      <c r="H630" s="3">
        <v>4</v>
      </c>
      <c r="I630" s="4">
        <v>96134.11</v>
      </c>
      <c r="J630" s="3">
        <v>3</v>
      </c>
      <c r="K630" s="3">
        <v>1</v>
      </c>
      <c r="L630" s="3">
        <v>0</v>
      </c>
      <c r="M630" s="5">
        <v>108732.96</v>
      </c>
      <c r="N630" s="3">
        <v>1</v>
      </c>
    </row>
    <row r="631" spans="1:14" x14ac:dyDescent="0.25">
      <c r="A631" s="2">
        <v>856</v>
      </c>
      <c r="B631" s="3">
        <v>15686436</v>
      </c>
      <c r="C631" s="2" t="s">
        <v>676</v>
      </c>
      <c r="D631" s="3">
        <v>523</v>
      </c>
      <c r="E631" s="2" t="s">
        <v>18</v>
      </c>
      <c r="F631" s="2" t="s">
        <v>23</v>
      </c>
      <c r="G631" s="3">
        <v>32</v>
      </c>
      <c r="H631" s="3">
        <v>4</v>
      </c>
      <c r="I631" s="4">
        <v>0</v>
      </c>
      <c r="J631" s="3">
        <v>2</v>
      </c>
      <c r="K631" s="3">
        <v>1</v>
      </c>
      <c r="L631" s="3">
        <v>0</v>
      </c>
      <c r="M631" s="5">
        <v>167848.02</v>
      </c>
      <c r="N631" s="3">
        <v>0</v>
      </c>
    </row>
    <row r="632" spans="1:14" x14ac:dyDescent="0.25">
      <c r="A632" s="2">
        <v>451</v>
      </c>
      <c r="B632" s="3">
        <v>15794396</v>
      </c>
      <c r="C632" s="2" t="s">
        <v>402</v>
      </c>
      <c r="D632" s="3">
        <v>494</v>
      </c>
      <c r="E632" s="2" t="s">
        <v>26</v>
      </c>
      <c r="F632" s="2" t="s">
        <v>16</v>
      </c>
      <c r="G632" s="3">
        <v>38</v>
      </c>
      <c r="H632" s="3">
        <v>7</v>
      </c>
      <c r="I632" s="4">
        <v>174937.64</v>
      </c>
      <c r="J632" s="3">
        <v>1</v>
      </c>
      <c r="K632" s="3">
        <v>1</v>
      </c>
      <c r="L632" s="3">
        <v>0</v>
      </c>
      <c r="M632" s="5">
        <v>40084.32</v>
      </c>
      <c r="N632" s="3">
        <v>0</v>
      </c>
    </row>
    <row r="633" spans="1:14" x14ac:dyDescent="0.25">
      <c r="A633" s="2">
        <v>274</v>
      </c>
      <c r="B633" s="3">
        <v>15725166</v>
      </c>
      <c r="C633" s="2" t="s">
        <v>268</v>
      </c>
      <c r="D633" s="3">
        <v>707</v>
      </c>
      <c r="E633" s="2" t="s">
        <v>15</v>
      </c>
      <c r="F633" s="2" t="s">
        <v>23</v>
      </c>
      <c r="G633" s="3">
        <v>30</v>
      </c>
      <c r="H633" s="3">
        <v>8</v>
      </c>
      <c r="I633" s="4">
        <v>0</v>
      </c>
      <c r="J633" s="3">
        <v>2</v>
      </c>
      <c r="K633" s="3">
        <v>1</v>
      </c>
      <c r="L633" s="3">
        <v>0</v>
      </c>
      <c r="M633" s="5">
        <v>33159.370000000003</v>
      </c>
      <c r="N633" s="3">
        <v>0</v>
      </c>
    </row>
    <row r="634" spans="1:14" x14ac:dyDescent="0.25">
      <c r="A634" s="2">
        <v>814</v>
      </c>
      <c r="B634" s="3">
        <v>15775306</v>
      </c>
      <c r="C634" s="2" t="s">
        <v>652</v>
      </c>
      <c r="D634" s="3">
        <v>421</v>
      </c>
      <c r="E634" s="2" t="s">
        <v>26</v>
      </c>
      <c r="F634" s="2" t="s">
        <v>23</v>
      </c>
      <c r="G634" s="3">
        <v>28</v>
      </c>
      <c r="H634" s="3">
        <v>8</v>
      </c>
      <c r="I634" s="4">
        <v>122384.22</v>
      </c>
      <c r="J634" s="3">
        <v>3</v>
      </c>
      <c r="K634" s="3">
        <v>1</v>
      </c>
      <c r="L634" s="3">
        <v>1</v>
      </c>
      <c r="M634" s="5">
        <v>89017.38</v>
      </c>
      <c r="N634" s="3">
        <v>1</v>
      </c>
    </row>
    <row r="635" spans="1:14" x14ac:dyDescent="0.25">
      <c r="A635" s="2">
        <v>714</v>
      </c>
      <c r="B635" s="3">
        <v>15716164</v>
      </c>
      <c r="C635" s="2" t="s">
        <v>590</v>
      </c>
      <c r="D635" s="3">
        <v>501</v>
      </c>
      <c r="E635" s="2" t="s">
        <v>754</v>
      </c>
      <c r="F635" s="2" t="s">
        <v>16</v>
      </c>
      <c r="G635" s="3">
        <v>41</v>
      </c>
      <c r="H635" s="3">
        <v>3</v>
      </c>
      <c r="I635" s="4">
        <v>144260.5</v>
      </c>
      <c r="J635" s="3">
        <v>1</v>
      </c>
      <c r="K635" s="3">
        <v>1</v>
      </c>
      <c r="L635" s="3">
        <v>0</v>
      </c>
      <c r="M635" s="5">
        <v>172114.67</v>
      </c>
      <c r="N635" s="3">
        <v>0</v>
      </c>
    </row>
    <row r="636" spans="1:14" x14ac:dyDescent="0.25">
      <c r="A636" s="2">
        <v>775</v>
      </c>
      <c r="B636" s="3">
        <v>15789158</v>
      </c>
      <c r="C636" s="2" t="s">
        <v>625</v>
      </c>
      <c r="D636" s="3">
        <v>636</v>
      </c>
      <c r="E636" s="2" t="s">
        <v>26</v>
      </c>
      <c r="F636" s="2" t="s">
        <v>23</v>
      </c>
      <c r="G636" s="3">
        <v>49</v>
      </c>
      <c r="H636" s="3">
        <v>6</v>
      </c>
      <c r="I636" s="4">
        <v>113599.74</v>
      </c>
      <c r="J636" s="3">
        <v>2</v>
      </c>
      <c r="K636" s="3">
        <v>1</v>
      </c>
      <c r="L636" s="3">
        <v>0</v>
      </c>
      <c r="M636" s="5">
        <v>158887.09</v>
      </c>
      <c r="N636" s="3">
        <v>1</v>
      </c>
    </row>
    <row r="637" spans="1:14" x14ac:dyDescent="0.25">
      <c r="A637" s="2">
        <v>910</v>
      </c>
      <c r="B637" s="3">
        <v>15693814</v>
      </c>
      <c r="C637" s="2" t="s">
        <v>707</v>
      </c>
      <c r="D637" s="3">
        <v>806</v>
      </c>
      <c r="E637" s="2" t="s">
        <v>18</v>
      </c>
      <c r="F637" s="2" t="s">
        <v>23</v>
      </c>
      <c r="G637" s="3">
        <v>25</v>
      </c>
      <c r="H637" s="3">
        <v>7</v>
      </c>
      <c r="I637" s="4">
        <v>0</v>
      </c>
      <c r="J637" s="3">
        <v>2</v>
      </c>
      <c r="K637" s="3">
        <v>1</v>
      </c>
      <c r="L637" s="3">
        <v>0</v>
      </c>
      <c r="M637" s="5">
        <v>18461.900000000001</v>
      </c>
      <c r="N637" s="3">
        <v>0</v>
      </c>
    </row>
    <row r="638" spans="1:14" x14ac:dyDescent="0.25">
      <c r="A638" s="2">
        <v>530</v>
      </c>
      <c r="B638" s="3">
        <v>15694272</v>
      </c>
      <c r="C638" s="2" t="s">
        <v>457</v>
      </c>
      <c r="D638" s="3">
        <v>673</v>
      </c>
      <c r="E638" s="2" t="s">
        <v>754</v>
      </c>
      <c r="F638" s="2" t="s">
        <v>23</v>
      </c>
      <c r="G638" s="3">
        <v>30</v>
      </c>
      <c r="H638" s="3">
        <v>1</v>
      </c>
      <c r="I638" s="4">
        <v>64097.75</v>
      </c>
      <c r="J638" s="3">
        <v>1</v>
      </c>
      <c r="K638" s="3">
        <v>1</v>
      </c>
      <c r="L638" s="3">
        <v>1</v>
      </c>
      <c r="M638" s="5">
        <v>77783.350000000006</v>
      </c>
      <c r="N638" s="3">
        <v>0</v>
      </c>
    </row>
    <row r="639" spans="1:14" x14ac:dyDescent="0.25">
      <c r="A639" s="2">
        <v>290</v>
      </c>
      <c r="B639" s="3">
        <v>15697307</v>
      </c>
      <c r="C639" s="2" t="s">
        <v>281</v>
      </c>
      <c r="D639" s="3">
        <v>588</v>
      </c>
      <c r="E639" s="2" t="s">
        <v>755</v>
      </c>
      <c r="F639" s="2" t="s">
        <v>23</v>
      </c>
      <c r="G639" s="3">
        <v>34</v>
      </c>
      <c r="H639" s="3">
        <v>10</v>
      </c>
      <c r="I639" s="4">
        <v>0</v>
      </c>
      <c r="J639" s="3">
        <v>2</v>
      </c>
      <c r="K639" s="3">
        <v>1</v>
      </c>
      <c r="L639" s="3">
        <v>0</v>
      </c>
      <c r="M639" s="5">
        <v>79078.91</v>
      </c>
      <c r="N639" s="3">
        <v>0</v>
      </c>
    </row>
    <row r="640" spans="1:14" x14ac:dyDescent="0.25">
      <c r="A640" s="2">
        <v>657</v>
      </c>
      <c r="B640" s="3">
        <v>15813741</v>
      </c>
      <c r="C640" s="2" t="s">
        <v>281</v>
      </c>
      <c r="D640" s="3">
        <v>549</v>
      </c>
      <c r="E640" s="2" t="s">
        <v>18</v>
      </c>
      <c r="F640" s="2" t="s">
        <v>756</v>
      </c>
      <c r="G640" s="3">
        <v>25</v>
      </c>
      <c r="H640" s="3">
        <v>6</v>
      </c>
      <c r="I640" s="4">
        <v>193858.2</v>
      </c>
      <c r="J640" s="3">
        <v>1</v>
      </c>
      <c r="K640" s="3">
        <v>0</v>
      </c>
      <c r="L640" s="3">
        <v>1</v>
      </c>
      <c r="M640" s="5">
        <v>21600.11</v>
      </c>
      <c r="N640" s="3">
        <v>0</v>
      </c>
    </row>
    <row r="641" spans="1:14" x14ac:dyDescent="0.25">
      <c r="A641" s="2">
        <v>756</v>
      </c>
      <c r="B641" s="3">
        <v>15660101</v>
      </c>
      <c r="C641" s="2" t="s">
        <v>614</v>
      </c>
      <c r="D641" s="3">
        <v>803</v>
      </c>
      <c r="E641" s="2" t="s">
        <v>15</v>
      </c>
      <c r="F641" s="2" t="s">
        <v>23</v>
      </c>
      <c r="G641" s="3">
        <v>31</v>
      </c>
      <c r="H641" s="3">
        <v>9</v>
      </c>
      <c r="I641" s="4">
        <v>157120.85999999999</v>
      </c>
      <c r="J641" s="3">
        <v>2</v>
      </c>
      <c r="K641" s="3">
        <v>1</v>
      </c>
      <c r="L641" s="3">
        <v>0</v>
      </c>
      <c r="M641" s="5">
        <v>141300.53</v>
      </c>
      <c r="N641" s="3">
        <v>0</v>
      </c>
    </row>
    <row r="642" spans="1:14" x14ac:dyDescent="0.25">
      <c r="A642" s="2">
        <v>367</v>
      </c>
      <c r="B642" s="3">
        <v>15633537</v>
      </c>
      <c r="C642" s="2" t="s">
        <v>337</v>
      </c>
      <c r="D642" s="3">
        <v>540</v>
      </c>
      <c r="E642" s="2" t="s">
        <v>26</v>
      </c>
      <c r="F642" s="2" t="s">
        <v>16</v>
      </c>
      <c r="G642" s="3">
        <v>42</v>
      </c>
      <c r="H642" s="3">
        <v>9</v>
      </c>
      <c r="I642" s="4">
        <v>87271.41</v>
      </c>
      <c r="J642" s="3">
        <v>2</v>
      </c>
      <c r="K642" s="3">
        <v>1</v>
      </c>
      <c r="L642" s="3">
        <v>0</v>
      </c>
      <c r="M642" s="5">
        <v>172572.64</v>
      </c>
      <c r="N642" s="3">
        <v>0</v>
      </c>
    </row>
    <row r="643" spans="1:14" x14ac:dyDescent="0.25">
      <c r="A643" s="2">
        <v>681</v>
      </c>
      <c r="B643" s="3">
        <v>15780804</v>
      </c>
      <c r="C643" s="2" t="s">
        <v>563</v>
      </c>
      <c r="D643" s="3">
        <v>482</v>
      </c>
      <c r="E643" s="2" t="s">
        <v>754</v>
      </c>
      <c r="F643" s="2" t="s">
        <v>23</v>
      </c>
      <c r="G643" s="3">
        <v>55</v>
      </c>
      <c r="H643" s="3">
        <v>5</v>
      </c>
      <c r="I643" s="4">
        <v>97318.25</v>
      </c>
      <c r="J643" s="3">
        <v>1</v>
      </c>
      <c r="K643" s="3">
        <v>0</v>
      </c>
      <c r="L643" s="3">
        <v>1</v>
      </c>
      <c r="M643" s="5">
        <v>78416.14</v>
      </c>
      <c r="N643" s="3">
        <v>0</v>
      </c>
    </row>
    <row r="644" spans="1:14" x14ac:dyDescent="0.25">
      <c r="A644" s="2">
        <v>862</v>
      </c>
      <c r="B644" s="3">
        <v>15809100</v>
      </c>
      <c r="C644" s="2" t="s">
        <v>563</v>
      </c>
      <c r="D644" s="3">
        <v>548</v>
      </c>
      <c r="E644" s="2" t="s">
        <v>15</v>
      </c>
      <c r="F644" s="2" t="s">
        <v>16</v>
      </c>
      <c r="G644" s="3">
        <v>32</v>
      </c>
      <c r="H644" s="3">
        <v>2</v>
      </c>
      <c r="I644" s="4">
        <v>172448.77</v>
      </c>
      <c r="J644" s="3">
        <v>1</v>
      </c>
      <c r="K644" s="3">
        <v>1</v>
      </c>
      <c r="L644" s="3">
        <v>0</v>
      </c>
      <c r="M644" s="5">
        <v>188083.77</v>
      </c>
      <c r="N644" s="3">
        <v>1</v>
      </c>
    </row>
    <row r="645" spans="1:14" x14ac:dyDescent="0.25">
      <c r="A645" s="2">
        <v>339</v>
      </c>
      <c r="B645" s="3">
        <v>15636624</v>
      </c>
      <c r="C645" s="2" t="s">
        <v>318</v>
      </c>
      <c r="D645" s="3">
        <v>805</v>
      </c>
      <c r="E645" s="2" t="s">
        <v>755</v>
      </c>
      <c r="F645" s="2" t="s">
        <v>16</v>
      </c>
      <c r="G645" s="3">
        <v>39</v>
      </c>
      <c r="H645" s="3">
        <v>5</v>
      </c>
      <c r="I645" s="4">
        <v>165272.13</v>
      </c>
      <c r="J645" s="3">
        <v>1</v>
      </c>
      <c r="K645" s="3">
        <v>1</v>
      </c>
      <c r="L645" s="3">
        <v>0</v>
      </c>
      <c r="M645" s="5">
        <v>14109.85</v>
      </c>
      <c r="N645" s="3">
        <v>1</v>
      </c>
    </row>
    <row r="646" spans="1:14" x14ac:dyDescent="0.25">
      <c r="A646" s="2">
        <v>431</v>
      </c>
      <c r="B646" s="3">
        <v>15597602</v>
      </c>
      <c r="C646" s="2" t="s">
        <v>384</v>
      </c>
      <c r="D646" s="3">
        <v>619</v>
      </c>
      <c r="E646" s="2" t="s">
        <v>26</v>
      </c>
      <c r="F646" s="2" t="s">
        <v>23</v>
      </c>
      <c r="G646" s="3">
        <v>57</v>
      </c>
      <c r="H646" s="3">
        <v>3</v>
      </c>
      <c r="I646" s="4">
        <v>137946.39000000001</v>
      </c>
      <c r="J646" s="3">
        <v>1</v>
      </c>
      <c r="K646" s="3">
        <v>1</v>
      </c>
      <c r="L646" s="3">
        <v>1</v>
      </c>
      <c r="M646" s="5">
        <v>72467.990000000005</v>
      </c>
      <c r="N646" s="3">
        <v>1</v>
      </c>
    </row>
    <row r="647" spans="1:14" x14ac:dyDescent="0.25">
      <c r="A647" s="2">
        <v>588</v>
      </c>
      <c r="B647" s="3">
        <v>15680998</v>
      </c>
      <c r="C647" s="2" t="s">
        <v>495</v>
      </c>
      <c r="D647" s="3">
        <v>725</v>
      </c>
      <c r="E647" s="2" t="s">
        <v>754</v>
      </c>
      <c r="F647" s="2" t="s">
        <v>23</v>
      </c>
      <c r="G647" s="3">
        <v>44</v>
      </c>
      <c r="H647" s="3">
        <v>5</v>
      </c>
      <c r="I647" s="4">
        <v>0</v>
      </c>
      <c r="J647" s="3">
        <v>1</v>
      </c>
      <c r="K647" s="3">
        <v>1</v>
      </c>
      <c r="L647" s="3">
        <v>1</v>
      </c>
      <c r="M647" s="5">
        <v>117356.14</v>
      </c>
      <c r="N647" s="3">
        <v>0</v>
      </c>
    </row>
    <row r="648" spans="1:14" x14ac:dyDescent="0.25">
      <c r="A648" s="2">
        <v>839</v>
      </c>
      <c r="B648" s="3">
        <v>15585888</v>
      </c>
      <c r="C648" s="2" t="s">
        <v>665</v>
      </c>
      <c r="D648" s="3">
        <v>553</v>
      </c>
      <c r="E648" s="2" t="s">
        <v>18</v>
      </c>
      <c r="F648" s="2" t="s">
        <v>757</v>
      </c>
      <c r="G648" s="3">
        <v>48</v>
      </c>
      <c r="H648" s="3">
        <v>3</v>
      </c>
      <c r="I648" s="4">
        <v>0</v>
      </c>
      <c r="J648" s="3">
        <v>1</v>
      </c>
      <c r="K648" s="3">
        <v>0</v>
      </c>
      <c r="L648" s="3">
        <v>1</v>
      </c>
      <c r="M648" s="5">
        <v>30730.95</v>
      </c>
      <c r="N648" s="3">
        <v>1</v>
      </c>
    </row>
    <row r="649" spans="1:14" x14ac:dyDescent="0.25">
      <c r="A649" s="2">
        <v>479</v>
      </c>
      <c r="B649" s="3">
        <v>15677538</v>
      </c>
      <c r="C649" s="2" t="s">
        <v>420</v>
      </c>
      <c r="D649" s="3">
        <v>569</v>
      </c>
      <c r="E649" s="2" t="s">
        <v>754</v>
      </c>
      <c r="F649" s="2" t="s">
        <v>23</v>
      </c>
      <c r="G649" s="3">
        <v>38</v>
      </c>
      <c r="H649" s="3">
        <v>7</v>
      </c>
      <c r="I649" s="4">
        <v>0</v>
      </c>
      <c r="J649" s="3">
        <v>1</v>
      </c>
      <c r="K649" s="3">
        <v>1</v>
      </c>
      <c r="L649" s="3">
        <v>1</v>
      </c>
      <c r="M649" s="5">
        <v>108469.2</v>
      </c>
      <c r="N649" s="3">
        <v>0</v>
      </c>
    </row>
    <row r="650" spans="1:14" x14ac:dyDescent="0.25">
      <c r="A650" s="2">
        <v>577</v>
      </c>
      <c r="B650" s="3">
        <v>15761986</v>
      </c>
      <c r="C650" s="2" t="s">
        <v>484</v>
      </c>
      <c r="D650" s="3">
        <v>439</v>
      </c>
      <c r="E650" s="2" t="s">
        <v>18</v>
      </c>
      <c r="F650" s="2" t="s">
        <v>16</v>
      </c>
      <c r="G650" s="3">
        <v>32</v>
      </c>
      <c r="H650" s="3">
        <v>3</v>
      </c>
      <c r="I650" s="4">
        <v>138901.60999999999</v>
      </c>
      <c r="J650" s="3">
        <v>1</v>
      </c>
      <c r="K650" s="3">
        <v>1</v>
      </c>
      <c r="L650" s="3">
        <v>0</v>
      </c>
      <c r="M650" s="5">
        <v>75685.97</v>
      </c>
      <c r="N650" s="3">
        <v>0</v>
      </c>
    </row>
    <row r="651" spans="1:14" x14ac:dyDescent="0.25">
      <c r="A651" s="2">
        <v>8</v>
      </c>
      <c r="B651" s="3">
        <v>15656148</v>
      </c>
      <c r="C651" s="2" t="s">
        <v>25</v>
      </c>
      <c r="D651" s="3">
        <v>376</v>
      </c>
      <c r="E651" s="2" t="s">
        <v>26</v>
      </c>
      <c r="F651" s="2" t="s">
        <v>16</v>
      </c>
      <c r="G651" s="3">
        <v>29</v>
      </c>
      <c r="H651" s="3">
        <v>4</v>
      </c>
      <c r="I651" s="4">
        <v>115046.74</v>
      </c>
      <c r="J651" s="3">
        <v>4</v>
      </c>
      <c r="K651" s="3">
        <v>1</v>
      </c>
      <c r="L651" s="3">
        <v>0</v>
      </c>
      <c r="M651" s="5">
        <v>119346.88</v>
      </c>
      <c r="N651" s="3">
        <v>1</v>
      </c>
    </row>
    <row r="652" spans="1:14" x14ac:dyDescent="0.25">
      <c r="A652" s="2">
        <v>723</v>
      </c>
      <c r="B652" s="3">
        <v>15736879</v>
      </c>
      <c r="C652" s="2" t="s">
        <v>25</v>
      </c>
      <c r="D652" s="3">
        <v>669</v>
      </c>
      <c r="E652" s="2" t="s">
        <v>754</v>
      </c>
      <c r="F652" s="2" t="s">
        <v>23</v>
      </c>
      <c r="G652" s="3">
        <v>23</v>
      </c>
      <c r="H652" s="3">
        <v>1</v>
      </c>
      <c r="I652" s="4">
        <v>0</v>
      </c>
      <c r="J652" s="3">
        <v>2</v>
      </c>
      <c r="K652" s="3">
        <v>0</v>
      </c>
      <c r="L652" s="3">
        <v>0</v>
      </c>
      <c r="M652" s="5">
        <v>66088.83</v>
      </c>
      <c r="N652" s="3">
        <v>0</v>
      </c>
    </row>
    <row r="653" spans="1:14" x14ac:dyDescent="0.25">
      <c r="A653" s="2">
        <v>483</v>
      </c>
      <c r="B653" s="3">
        <v>15750658</v>
      </c>
      <c r="C653" s="2" t="s">
        <v>423</v>
      </c>
      <c r="D653" s="3">
        <v>798</v>
      </c>
      <c r="E653" s="2" t="s">
        <v>754</v>
      </c>
      <c r="F653" s="2" t="s">
        <v>23</v>
      </c>
      <c r="G653" s="3">
        <v>37</v>
      </c>
      <c r="H653" s="3">
        <v>8</v>
      </c>
      <c r="I653" s="4">
        <v>0</v>
      </c>
      <c r="J653" s="3">
        <v>3</v>
      </c>
      <c r="K653" s="3">
        <v>0</v>
      </c>
      <c r="L653" s="3">
        <v>0</v>
      </c>
      <c r="M653" s="5">
        <v>110783.28</v>
      </c>
      <c r="N653" s="3">
        <v>0</v>
      </c>
    </row>
    <row r="654" spans="1:14" x14ac:dyDescent="0.25">
      <c r="A654" s="2">
        <v>507</v>
      </c>
      <c r="B654" s="3">
        <v>15805565</v>
      </c>
      <c r="C654" s="2" t="s">
        <v>423</v>
      </c>
      <c r="D654" s="3">
        <v>691</v>
      </c>
      <c r="E654" s="2" t="s">
        <v>26</v>
      </c>
      <c r="F654" s="2" t="s">
        <v>23</v>
      </c>
      <c r="G654" s="3">
        <v>30</v>
      </c>
      <c r="H654" s="3">
        <v>7</v>
      </c>
      <c r="I654" s="4">
        <v>116927.89</v>
      </c>
      <c r="J654" s="3">
        <v>1</v>
      </c>
      <c r="K654" s="3">
        <v>1</v>
      </c>
      <c r="L654" s="3">
        <v>0</v>
      </c>
      <c r="M654" s="5">
        <v>21198.39</v>
      </c>
      <c r="N654" s="3">
        <v>0</v>
      </c>
    </row>
    <row r="655" spans="1:14" x14ac:dyDescent="0.25">
      <c r="A655" s="2">
        <v>53</v>
      </c>
      <c r="B655" s="3">
        <v>15683553</v>
      </c>
      <c r="C655" s="2" t="s">
        <v>71</v>
      </c>
      <c r="D655" s="3">
        <v>788</v>
      </c>
      <c r="E655" s="2" t="s">
        <v>754</v>
      </c>
      <c r="F655" s="2" t="s">
        <v>16</v>
      </c>
      <c r="G655" s="3">
        <v>33</v>
      </c>
      <c r="H655" s="3">
        <v>5</v>
      </c>
      <c r="I655" s="4">
        <v>0</v>
      </c>
      <c r="J655" s="3">
        <v>2</v>
      </c>
      <c r="K655" s="3">
        <v>0</v>
      </c>
      <c r="L655" s="3">
        <v>0</v>
      </c>
      <c r="M655" s="5">
        <v>116978.19</v>
      </c>
      <c r="N655" s="3">
        <v>0</v>
      </c>
    </row>
    <row r="656" spans="1:14" x14ac:dyDescent="0.25">
      <c r="A656" s="2">
        <v>32</v>
      </c>
      <c r="B656" s="3">
        <v>15706552</v>
      </c>
      <c r="C656" s="2" t="s">
        <v>50</v>
      </c>
      <c r="D656" s="3">
        <v>533</v>
      </c>
      <c r="E656" s="2" t="s">
        <v>754</v>
      </c>
      <c r="F656" s="2" t="s">
        <v>23</v>
      </c>
      <c r="G656" s="3">
        <v>36</v>
      </c>
      <c r="H656" s="3">
        <v>7</v>
      </c>
      <c r="I656" s="4">
        <v>85311.7</v>
      </c>
      <c r="J656" s="3">
        <v>1</v>
      </c>
      <c r="K656" s="3">
        <v>0</v>
      </c>
      <c r="L656" s="3">
        <v>1</v>
      </c>
      <c r="M656" s="5">
        <v>156731.91</v>
      </c>
      <c r="N656" s="3">
        <v>0</v>
      </c>
    </row>
    <row r="657" spans="1:14" x14ac:dyDescent="0.25">
      <c r="A657" s="2">
        <v>289</v>
      </c>
      <c r="B657" s="3">
        <v>15727556</v>
      </c>
      <c r="C657" s="2" t="s">
        <v>280</v>
      </c>
      <c r="D657" s="3">
        <v>744</v>
      </c>
      <c r="E657" s="2" t="s">
        <v>755</v>
      </c>
      <c r="F657" s="2" t="s">
        <v>16</v>
      </c>
      <c r="G657" s="3">
        <v>26</v>
      </c>
      <c r="H657" s="3">
        <v>5</v>
      </c>
      <c r="I657" s="4">
        <v>166297.89000000001</v>
      </c>
      <c r="J657" s="3">
        <v>1</v>
      </c>
      <c r="K657" s="3">
        <v>1</v>
      </c>
      <c r="L657" s="3">
        <v>1</v>
      </c>
      <c r="M657" s="5">
        <v>181694.44</v>
      </c>
      <c r="N657" s="3">
        <v>0</v>
      </c>
    </row>
    <row r="658" spans="1:14" x14ac:dyDescent="0.25">
      <c r="A658" s="2">
        <v>183</v>
      </c>
      <c r="B658" s="3">
        <v>15621075</v>
      </c>
      <c r="C658" s="2" t="s">
        <v>190</v>
      </c>
      <c r="D658" s="3">
        <v>778</v>
      </c>
      <c r="E658" s="2" t="s">
        <v>26</v>
      </c>
      <c r="F658" s="2" t="s">
        <v>16</v>
      </c>
      <c r="G658" s="3">
        <v>45</v>
      </c>
      <c r="H658" s="3">
        <v>1</v>
      </c>
      <c r="I658" s="4">
        <v>162150.42000000001</v>
      </c>
      <c r="J658" s="3">
        <v>2</v>
      </c>
      <c r="K658" s="3">
        <v>1</v>
      </c>
      <c r="L658" s="3">
        <v>0</v>
      </c>
      <c r="M658" s="5">
        <v>174531.27</v>
      </c>
      <c r="N658" s="3">
        <v>0</v>
      </c>
    </row>
    <row r="659" spans="1:14" x14ac:dyDescent="0.25">
      <c r="A659" s="2">
        <v>465</v>
      </c>
      <c r="B659" s="3">
        <v>15613786</v>
      </c>
      <c r="C659" s="2" t="s">
        <v>190</v>
      </c>
      <c r="D659" s="3">
        <v>818</v>
      </c>
      <c r="E659" s="2" t="s">
        <v>18</v>
      </c>
      <c r="F659" s="2" t="s">
        <v>756</v>
      </c>
      <c r="G659" s="3">
        <v>26</v>
      </c>
      <c r="H659" s="3">
        <v>4</v>
      </c>
      <c r="I659" s="4">
        <v>0</v>
      </c>
      <c r="J659" s="3">
        <v>2</v>
      </c>
      <c r="K659" s="3">
        <v>1</v>
      </c>
      <c r="L659" s="3">
        <v>1</v>
      </c>
      <c r="M659" s="5">
        <v>167036.94</v>
      </c>
      <c r="N659" s="3">
        <v>0</v>
      </c>
    </row>
    <row r="660" spans="1:14" x14ac:dyDescent="0.25">
      <c r="A660" s="2">
        <v>864</v>
      </c>
      <c r="B660" s="3">
        <v>15614215</v>
      </c>
      <c r="C660" s="2" t="s">
        <v>681</v>
      </c>
      <c r="D660" s="3">
        <v>717</v>
      </c>
      <c r="E660" s="2" t="s">
        <v>15</v>
      </c>
      <c r="F660" s="2" t="s">
        <v>23</v>
      </c>
      <c r="G660" s="3">
        <v>53</v>
      </c>
      <c r="H660" s="3">
        <v>6</v>
      </c>
      <c r="I660" s="4">
        <v>0</v>
      </c>
      <c r="J660" s="3">
        <v>2</v>
      </c>
      <c r="K660" s="3">
        <v>0</v>
      </c>
      <c r="L660" s="3">
        <v>1</v>
      </c>
      <c r="M660" s="5">
        <v>97614.87</v>
      </c>
      <c r="N660" s="3">
        <v>0</v>
      </c>
    </row>
    <row r="661" spans="1:14" x14ac:dyDescent="0.25">
      <c r="A661" s="2">
        <v>48</v>
      </c>
      <c r="B661" s="3">
        <v>15771573</v>
      </c>
      <c r="C661" s="2" t="s">
        <v>66</v>
      </c>
      <c r="D661" s="3">
        <v>637</v>
      </c>
      <c r="E661" s="2" t="s">
        <v>26</v>
      </c>
      <c r="F661" s="2" t="s">
        <v>16</v>
      </c>
      <c r="G661" s="3">
        <v>39</v>
      </c>
      <c r="H661" s="3">
        <v>9</v>
      </c>
      <c r="I661" s="4">
        <v>137843.79999999999</v>
      </c>
      <c r="J661" s="3">
        <v>1</v>
      </c>
      <c r="K661" s="3">
        <v>1</v>
      </c>
      <c r="L661" s="3">
        <v>1</v>
      </c>
      <c r="M661" s="5">
        <v>117622.8</v>
      </c>
      <c r="N661" s="3">
        <v>1</v>
      </c>
    </row>
    <row r="662" spans="1:14" x14ac:dyDescent="0.25">
      <c r="A662" s="2">
        <v>178</v>
      </c>
      <c r="B662" s="3">
        <v>15790355</v>
      </c>
      <c r="C662" s="2" t="s">
        <v>185</v>
      </c>
      <c r="D662" s="3">
        <v>606</v>
      </c>
      <c r="E662" s="2" t="s">
        <v>26</v>
      </c>
      <c r="F662" s="2" t="s">
        <v>23</v>
      </c>
      <c r="G662" s="3">
        <v>36</v>
      </c>
      <c r="H662" s="3">
        <v>5</v>
      </c>
      <c r="I662" s="4">
        <v>190479.48</v>
      </c>
      <c r="J662" s="3">
        <v>2</v>
      </c>
      <c r="K662" s="3">
        <v>0</v>
      </c>
      <c r="L662" s="3">
        <v>0</v>
      </c>
      <c r="M662" s="5">
        <v>179351.89</v>
      </c>
      <c r="N662" s="3">
        <v>0</v>
      </c>
    </row>
    <row r="663" spans="1:14" x14ac:dyDescent="0.25">
      <c r="A663" s="2">
        <v>509</v>
      </c>
      <c r="B663" s="3">
        <v>15773890</v>
      </c>
      <c r="C663" s="2" t="s">
        <v>185</v>
      </c>
      <c r="D663" s="3">
        <v>733</v>
      </c>
      <c r="E663" s="2" t="s">
        <v>754</v>
      </c>
      <c r="F663" s="2" t="s">
        <v>23</v>
      </c>
      <c r="G663" s="3">
        <v>22</v>
      </c>
      <c r="H663" s="3">
        <v>5</v>
      </c>
      <c r="I663" s="4">
        <v>0</v>
      </c>
      <c r="J663" s="3">
        <v>2</v>
      </c>
      <c r="K663" s="3">
        <v>1</v>
      </c>
      <c r="L663" s="3">
        <v>1</v>
      </c>
      <c r="M663" s="5">
        <v>117202.19</v>
      </c>
      <c r="N663" s="3">
        <v>0</v>
      </c>
    </row>
    <row r="664" spans="1:14" x14ac:dyDescent="0.25">
      <c r="A664" s="2">
        <v>837</v>
      </c>
      <c r="B664" s="3">
        <v>15585036</v>
      </c>
      <c r="C664" s="2" t="s">
        <v>664</v>
      </c>
      <c r="D664" s="3">
        <v>694</v>
      </c>
      <c r="E664" s="2" t="s">
        <v>18</v>
      </c>
      <c r="F664" s="2" t="s">
        <v>757</v>
      </c>
      <c r="G664" s="3">
        <v>37</v>
      </c>
      <c r="H664" s="3">
        <v>3</v>
      </c>
      <c r="I664" s="4">
        <v>0</v>
      </c>
      <c r="J664" s="3">
        <v>2</v>
      </c>
      <c r="K664" s="3">
        <v>1</v>
      </c>
      <c r="L664" s="3">
        <v>1</v>
      </c>
      <c r="M664" s="5">
        <v>147012.22</v>
      </c>
      <c r="N664" s="3">
        <v>0</v>
      </c>
    </row>
    <row r="665" spans="1:14" x14ac:dyDescent="0.25">
      <c r="A665" s="2">
        <v>591</v>
      </c>
      <c r="B665" s="3">
        <v>15788291</v>
      </c>
      <c r="C665" s="2" t="s">
        <v>496</v>
      </c>
      <c r="D665" s="3">
        <v>713</v>
      </c>
      <c r="E665" s="2" t="s">
        <v>26</v>
      </c>
      <c r="F665" s="2" t="s">
        <v>16</v>
      </c>
      <c r="G665" s="3">
        <v>38</v>
      </c>
      <c r="H665" s="3">
        <v>7</v>
      </c>
      <c r="I665" s="4">
        <v>144606.22</v>
      </c>
      <c r="J665" s="3">
        <v>1</v>
      </c>
      <c r="K665" s="3">
        <v>1</v>
      </c>
      <c r="L665" s="3">
        <v>1</v>
      </c>
      <c r="M665" s="5">
        <v>56594.36</v>
      </c>
      <c r="N665" s="3">
        <v>1</v>
      </c>
    </row>
    <row r="666" spans="1:14" x14ac:dyDescent="0.25">
      <c r="A666" s="2">
        <v>704</v>
      </c>
      <c r="B666" s="3">
        <v>15566292</v>
      </c>
      <c r="C666" s="2" t="s">
        <v>496</v>
      </c>
      <c r="D666" s="3">
        <v>574</v>
      </c>
      <c r="E666" s="2" t="s">
        <v>18</v>
      </c>
      <c r="F666" s="2" t="s">
        <v>756</v>
      </c>
      <c r="G666" s="3">
        <v>36</v>
      </c>
      <c r="H666" s="3">
        <v>1</v>
      </c>
      <c r="I666" s="4">
        <v>0</v>
      </c>
      <c r="J666" s="3">
        <v>2</v>
      </c>
      <c r="K666" s="3">
        <v>0</v>
      </c>
      <c r="L666" s="3">
        <v>1</v>
      </c>
      <c r="M666" s="5">
        <v>71709.119999999995</v>
      </c>
      <c r="N666" s="3">
        <v>0</v>
      </c>
    </row>
    <row r="667" spans="1:14" x14ac:dyDescent="0.25">
      <c r="A667" s="2">
        <v>750</v>
      </c>
      <c r="B667" s="3">
        <v>15698839</v>
      </c>
      <c r="C667" s="2" t="s">
        <v>610</v>
      </c>
      <c r="D667" s="3">
        <v>460</v>
      </c>
      <c r="E667" s="2" t="s">
        <v>26</v>
      </c>
      <c r="F667" s="2" t="s">
        <v>23</v>
      </c>
      <c r="G667" s="3">
        <v>46</v>
      </c>
      <c r="H667" s="3">
        <v>4</v>
      </c>
      <c r="I667" s="4">
        <v>127559.97</v>
      </c>
      <c r="J667" s="3">
        <v>2</v>
      </c>
      <c r="K667" s="3">
        <v>1</v>
      </c>
      <c r="L667" s="3">
        <v>1</v>
      </c>
      <c r="M667" s="5">
        <v>126952.5</v>
      </c>
      <c r="N667" s="3">
        <v>0</v>
      </c>
    </row>
    <row r="668" spans="1:14" x14ac:dyDescent="0.25">
      <c r="A668" s="2">
        <v>719</v>
      </c>
      <c r="B668" s="3">
        <v>15696859</v>
      </c>
      <c r="C668" s="2" t="s">
        <v>592</v>
      </c>
      <c r="D668" s="3">
        <v>474</v>
      </c>
      <c r="E668" s="2" t="s">
        <v>754</v>
      </c>
      <c r="F668" s="2" t="s">
        <v>23</v>
      </c>
      <c r="G668" s="3">
        <v>45</v>
      </c>
      <c r="H668" s="3">
        <v>10</v>
      </c>
      <c r="I668" s="4">
        <v>0</v>
      </c>
      <c r="J668" s="3">
        <v>2</v>
      </c>
      <c r="K668" s="3">
        <v>0</v>
      </c>
      <c r="L668" s="3">
        <v>0</v>
      </c>
      <c r="M668" s="5">
        <v>172175.9</v>
      </c>
      <c r="N668" s="3">
        <v>0</v>
      </c>
    </row>
    <row r="669" spans="1:14" x14ac:dyDescent="0.25">
      <c r="A669" s="2">
        <v>447</v>
      </c>
      <c r="B669" s="3">
        <v>15730460</v>
      </c>
      <c r="C669" s="2" t="s">
        <v>398</v>
      </c>
      <c r="D669" s="3">
        <v>722</v>
      </c>
      <c r="E669" s="2" t="s">
        <v>15</v>
      </c>
      <c r="F669" s="2" t="s">
        <v>23</v>
      </c>
      <c r="G669" s="3">
        <v>37</v>
      </c>
      <c r="H669" s="3">
        <v>2</v>
      </c>
      <c r="I669" s="4">
        <v>0</v>
      </c>
      <c r="J669" s="3">
        <v>1</v>
      </c>
      <c r="K669" s="3">
        <v>0</v>
      </c>
      <c r="L669" s="3">
        <v>0</v>
      </c>
      <c r="M669" s="5">
        <v>120906.83</v>
      </c>
      <c r="N669" s="3">
        <v>0</v>
      </c>
    </row>
    <row r="670" spans="1:14" x14ac:dyDescent="0.25">
      <c r="A670" s="2">
        <v>919</v>
      </c>
      <c r="B670" s="3">
        <v>15593773</v>
      </c>
      <c r="C670" s="2" t="s">
        <v>714</v>
      </c>
      <c r="D670" s="3">
        <v>784</v>
      </c>
      <c r="E670" s="2" t="s">
        <v>18</v>
      </c>
      <c r="F670" s="2" t="s">
        <v>23</v>
      </c>
      <c r="G670" s="3">
        <v>35</v>
      </c>
      <c r="H670" s="3">
        <v>3</v>
      </c>
      <c r="I670" s="4">
        <v>0</v>
      </c>
      <c r="J670" s="3">
        <v>2</v>
      </c>
      <c r="K670" s="3">
        <v>0</v>
      </c>
      <c r="L670" s="3">
        <v>0</v>
      </c>
      <c r="M670" s="5">
        <v>81483.64</v>
      </c>
      <c r="N670" s="3">
        <v>0</v>
      </c>
    </row>
    <row r="671" spans="1:14" x14ac:dyDescent="0.25">
      <c r="A671" s="2">
        <v>148</v>
      </c>
      <c r="B671" s="3">
        <v>15754105</v>
      </c>
      <c r="C671" s="2" t="s">
        <v>159</v>
      </c>
      <c r="D671" s="3">
        <v>650</v>
      </c>
      <c r="E671" s="2" t="s">
        <v>754</v>
      </c>
      <c r="F671" s="2" t="s">
        <v>23</v>
      </c>
      <c r="G671" s="3">
        <v>37</v>
      </c>
      <c r="H671" s="3">
        <v>5</v>
      </c>
      <c r="I671" s="4">
        <v>106967.18</v>
      </c>
      <c r="J671" s="3">
        <v>1</v>
      </c>
      <c r="K671" s="3">
        <v>0</v>
      </c>
      <c r="L671" s="3">
        <v>0</v>
      </c>
      <c r="M671" s="5">
        <v>24495.03</v>
      </c>
      <c r="N671" s="3">
        <v>0</v>
      </c>
    </row>
    <row r="672" spans="1:14" x14ac:dyDescent="0.25">
      <c r="A672" s="2">
        <v>467</v>
      </c>
      <c r="B672" s="3">
        <v>15663252</v>
      </c>
      <c r="C672" s="2" t="s">
        <v>159</v>
      </c>
      <c r="D672" s="3">
        <v>850</v>
      </c>
      <c r="E672" s="2" t="s">
        <v>18</v>
      </c>
      <c r="F672" s="2" t="s">
        <v>16</v>
      </c>
      <c r="G672" s="3">
        <v>32</v>
      </c>
      <c r="H672" s="3">
        <v>9</v>
      </c>
      <c r="I672" s="4">
        <v>0</v>
      </c>
      <c r="J672" s="3">
        <v>2</v>
      </c>
      <c r="K672" s="3">
        <v>1</v>
      </c>
      <c r="L672" s="3">
        <v>1</v>
      </c>
      <c r="M672" s="5">
        <v>18924.919999999998</v>
      </c>
      <c r="N672" s="3">
        <v>0</v>
      </c>
    </row>
    <row r="673" spans="1:14" x14ac:dyDescent="0.25">
      <c r="A673" s="2">
        <v>387</v>
      </c>
      <c r="B673" s="3">
        <v>15721181</v>
      </c>
      <c r="C673" s="2" t="s">
        <v>351</v>
      </c>
      <c r="D673" s="3">
        <v>611</v>
      </c>
      <c r="E673" s="2" t="s">
        <v>755</v>
      </c>
      <c r="F673" s="2" t="s">
        <v>23</v>
      </c>
      <c r="G673" s="3">
        <v>46</v>
      </c>
      <c r="H673" s="3">
        <v>6</v>
      </c>
      <c r="I673" s="4">
        <v>0</v>
      </c>
      <c r="J673" s="3">
        <v>2</v>
      </c>
      <c r="K673" s="3">
        <v>1</v>
      </c>
      <c r="L673" s="3">
        <v>0</v>
      </c>
      <c r="M673" s="5">
        <v>45886.33</v>
      </c>
      <c r="N673" s="3">
        <v>0</v>
      </c>
    </row>
    <row r="674" spans="1:14" x14ac:dyDescent="0.25">
      <c r="A674" s="2">
        <v>868</v>
      </c>
      <c r="B674" s="3">
        <v>15756804</v>
      </c>
      <c r="C674" s="2" t="s">
        <v>685</v>
      </c>
      <c r="D674" s="3">
        <v>636</v>
      </c>
      <c r="E674" s="2" t="s">
        <v>15</v>
      </c>
      <c r="F674" s="2" t="s">
        <v>16</v>
      </c>
      <c r="G674" s="3">
        <v>48</v>
      </c>
      <c r="H674" s="3">
        <v>1</v>
      </c>
      <c r="I674" s="4">
        <v>170833.46</v>
      </c>
      <c r="J674" s="3">
        <v>1</v>
      </c>
      <c r="K674" s="3">
        <v>1</v>
      </c>
      <c r="L674" s="3">
        <v>0</v>
      </c>
      <c r="M674" s="5">
        <v>110510.28</v>
      </c>
      <c r="N674" s="3">
        <v>1</v>
      </c>
    </row>
    <row r="675" spans="1:14" x14ac:dyDescent="0.25">
      <c r="A675" s="2">
        <v>727</v>
      </c>
      <c r="B675" s="3">
        <v>15673570</v>
      </c>
      <c r="C675" s="2" t="s">
        <v>595</v>
      </c>
      <c r="D675" s="3">
        <v>580</v>
      </c>
      <c r="E675" s="2" t="s">
        <v>754</v>
      </c>
      <c r="F675" s="2" t="s">
        <v>23</v>
      </c>
      <c r="G675" s="3">
        <v>37</v>
      </c>
      <c r="H675" s="3">
        <v>9</v>
      </c>
      <c r="I675" s="4">
        <v>0</v>
      </c>
      <c r="J675" s="3">
        <v>2</v>
      </c>
      <c r="K675" s="3">
        <v>0</v>
      </c>
      <c r="L675" s="3">
        <v>1</v>
      </c>
      <c r="M675" s="5">
        <v>77108.66</v>
      </c>
      <c r="N675" s="3">
        <v>0</v>
      </c>
    </row>
    <row r="676" spans="1:14" x14ac:dyDescent="0.25">
      <c r="A676" s="2">
        <v>908</v>
      </c>
      <c r="B676" s="3">
        <v>15724848</v>
      </c>
      <c r="C676" s="2" t="s">
        <v>705</v>
      </c>
      <c r="D676" s="3">
        <v>516</v>
      </c>
      <c r="E676" s="2" t="s">
        <v>15</v>
      </c>
      <c r="F676" s="2" t="s">
        <v>16</v>
      </c>
      <c r="G676" s="3">
        <v>46</v>
      </c>
      <c r="H676" s="3">
        <v>1</v>
      </c>
      <c r="I676" s="4">
        <v>104947.72</v>
      </c>
      <c r="J676" s="3">
        <v>1</v>
      </c>
      <c r="K676" s="3">
        <v>1</v>
      </c>
      <c r="L676" s="3">
        <v>0</v>
      </c>
      <c r="M676" s="5">
        <v>115789.25</v>
      </c>
      <c r="N676" s="3">
        <v>1</v>
      </c>
    </row>
    <row r="677" spans="1:14" x14ac:dyDescent="0.25">
      <c r="A677" s="2">
        <v>3</v>
      </c>
      <c r="B677" s="3">
        <v>15619304</v>
      </c>
      <c r="C677" s="2" t="s">
        <v>19</v>
      </c>
      <c r="D677" s="3">
        <v>502</v>
      </c>
      <c r="E677" s="2" t="s">
        <v>15</v>
      </c>
      <c r="F677" s="2" t="s">
        <v>16</v>
      </c>
      <c r="G677" s="3">
        <v>42</v>
      </c>
      <c r="H677" s="3">
        <v>8</v>
      </c>
      <c r="I677" s="4">
        <v>159660.79999999999</v>
      </c>
      <c r="J677" s="3">
        <v>3</v>
      </c>
      <c r="K677" s="3">
        <v>1</v>
      </c>
      <c r="L677" s="3">
        <v>0</v>
      </c>
      <c r="M677" s="5">
        <v>113931.57</v>
      </c>
      <c r="N677" s="3">
        <v>1</v>
      </c>
    </row>
    <row r="678" spans="1:14" x14ac:dyDescent="0.25">
      <c r="A678" s="2">
        <v>751</v>
      </c>
      <c r="B678" s="3">
        <v>15790314</v>
      </c>
      <c r="C678" s="2" t="s">
        <v>611</v>
      </c>
      <c r="D678" s="3">
        <v>649</v>
      </c>
      <c r="E678" s="2" t="s">
        <v>15</v>
      </c>
      <c r="F678" s="2" t="s">
        <v>23</v>
      </c>
      <c r="G678" s="3">
        <v>41</v>
      </c>
      <c r="H678" s="3">
        <v>0</v>
      </c>
      <c r="I678" s="4">
        <v>0</v>
      </c>
      <c r="J678" s="3">
        <v>2</v>
      </c>
      <c r="K678" s="3">
        <v>0</v>
      </c>
      <c r="L678" s="3">
        <v>1</v>
      </c>
      <c r="M678" s="5">
        <v>130567.02</v>
      </c>
      <c r="N678" s="3">
        <v>0</v>
      </c>
    </row>
    <row r="679" spans="1:14" x14ac:dyDescent="0.25">
      <c r="A679" s="2">
        <v>204</v>
      </c>
      <c r="B679" s="3">
        <v>15727868</v>
      </c>
      <c r="C679" s="2" t="s">
        <v>207</v>
      </c>
      <c r="D679" s="3">
        <v>711</v>
      </c>
      <c r="E679" s="2" t="s">
        <v>754</v>
      </c>
      <c r="F679" s="2" t="s">
        <v>16</v>
      </c>
      <c r="G679" s="3">
        <v>38</v>
      </c>
      <c r="H679" s="3">
        <v>2</v>
      </c>
      <c r="I679" s="4">
        <v>129022.06</v>
      </c>
      <c r="J679" s="3">
        <v>2</v>
      </c>
      <c r="K679" s="3">
        <v>1</v>
      </c>
      <c r="L679" s="3">
        <v>1</v>
      </c>
      <c r="M679" s="5">
        <v>14374.86</v>
      </c>
      <c r="N679" s="3">
        <v>1</v>
      </c>
    </row>
    <row r="680" spans="1:14" x14ac:dyDescent="0.25">
      <c r="A680" s="2">
        <v>306</v>
      </c>
      <c r="B680" s="3">
        <v>15636673</v>
      </c>
      <c r="C680" s="2" t="s">
        <v>293</v>
      </c>
      <c r="D680" s="3">
        <v>667</v>
      </c>
      <c r="E680" s="2" t="s">
        <v>15</v>
      </c>
      <c r="F680" s="2" t="s">
        <v>23</v>
      </c>
      <c r="G680" s="3">
        <v>31</v>
      </c>
      <c r="H680" s="3">
        <v>1</v>
      </c>
      <c r="I680" s="4">
        <v>119266.69</v>
      </c>
      <c r="J680" s="3">
        <v>1</v>
      </c>
      <c r="K680" s="3">
        <v>1</v>
      </c>
      <c r="L680" s="3">
        <v>1</v>
      </c>
      <c r="M680" s="5">
        <v>28257.63</v>
      </c>
      <c r="N680" s="3">
        <v>0</v>
      </c>
    </row>
    <row r="681" spans="1:14" x14ac:dyDescent="0.25">
      <c r="A681" s="2">
        <v>191</v>
      </c>
      <c r="B681" s="3">
        <v>15726931</v>
      </c>
      <c r="C681" s="2" t="s">
        <v>196</v>
      </c>
      <c r="D681" s="3">
        <v>715</v>
      </c>
      <c r="E681" s="2" t="s">
        <v>754</v>
      </c>
      <c r="F681" s="2" t="s">
        <v>16</v>
      </c>
      <c r="G681" s="3">
        <v>41</v>
      </c>
      <c r="H681" s="3">
        <v>8</v>
      </c>
      <c r="I681" s="4">
        <v>56214.85</v>
      </c>
      <c r="J681" s="3">
        <v>2</v>
      </c>
      <c r="K681" s="3">
        <v>0</v>
      </c>
      <c r="L681" s="3">
        <v>0</v>
      </c>
      <c r="M681" s="5">
        <v>92982.61</v>
      </c>
      <c r="N681" s="3">
        <v>1</v>
      </c>
    </row>
    <row r="682" spans="1:14" x14ac:dyDescent="0.25">
      <c r="A682" s="2">
        <v>666</v>
      </c>
      <c r="B682" s="3">
        <v>15645772</v>
      </c>
      <c r="C682" s="2" t="s">
        <v>196</v>
      </c>
      <c r="D682" s="3">
        <v>661</v>
      </c>
      <c r="E682" s="2" t="s">
        <v>754</v>
      </c>
      <c r="F682" s="2" t="s">
        <v>23</v>
      </c>
      <c r="G682" s="3">
        <v>33</v>
      </c>
      <c r="H682" s="3">
        <v>9</v>
      </c>
      <c r="I682" s="4">
        <v>0</v>
      </c>
      <c r="J682" s="3">
        <v>2</v>
      </c>
      <c r="K682" s="3">
        <v>1</v>
      </c>
      <c r="L682" s="3">
        <v>1</v>
      </c>
      <c r="M682" s="5">
        <v>84174.81</v>
      </c>
      <c r="N682" s="3">
        <v>0</v>
      </c>
    </row>
    <row r="683" spans="1:14" x14ac:dyDescent="0.25">
      <c r="A683" s="2">
        <v>385</v>
      </c>
      <c r="B683" s="3">
        <v>15689294</v>
      </c>
      <c r="C683" s="2" t="s">
        <v>349</v>
      </c>
      <c r="D683" s="3">
        <v>705</v>
      </c>
      <c r="E683" s="2" t="s">
        <v>26</v>
      </c>
      <c r="F683" s="2" t="s">
        <v>23</v>
      </c>
      <c r="G683" s="3">
        <v>44</v>
      </c>
      <c r="H683" s="3">
        <v>3</v>
      </c>
      <c r="I683" s="4">
        <v>105934.96</v>
      </c>
      <c r="J683" s="3">
        <v>1</v>
      </c>
      <c r="K683" s="3">
        <v>1</v>
      </c>
      <c r="L683" s="3">
        <v>0</v>
      </c>
      <c r="M683" s="5">
        <v>82463.69</v>
      </c>
      <c r="N683" s="3">
        <v>0</v>
      </c>
    </row>
    <row r="684" spans="1:14" ht="30" x14ac:dyDescent="0.25">
      <c r="A684" s="2">
        <v>740</v>
      </c>
      <c r="B684" s="3">
        <v>15705639</v>
      </c>
      <c r="C684" s="2" t="s">
        <v>605</v>
      </c>
      <c r="D684" s="3">
        <v>692</v>
      </c>
      <c r="E684" s="2" t="s">
        <v>15</v>
      </c>
      <c r="F684" s="2" t="s">
        <v>16</v>
      </c>
      <c r="G684" s="3">
        <v>28</v>
      </c>
      <c r="H684" s="3">
        <v>8</v>
      </c>
      <c r="I684" s="4">
        <v>95059.02</v>
      </c>
      <c r="J684" s="3">
        <v>2</v>
      </c>
      <c r="K684" s="3">
        <v>1</v>
      </c>
      <c r="L684" s="3">
        <v>0</v>
      </c>
      <c r="M684" s="5">
        <v>44420.18</v>
      </c>
      <c r="N684" s="3">
        <v>0</v>
      </c>
    </row>
    <row r="685" spans="1:14" ht="30" x14ac:dyDescent="0.25">
      <c r="A685" s="2">
        <v>748</v>
      </c>
      <c r="B685" s="3">
        <v>15587535</v>
      </c>
      <c r="C685" s="2" t="s">
        <v>605</v>
      </c>
      <c r="D685" s="3">
        <v>450</v>
      </c>
      <c r="E685" s="2" t="s">
        <v>18</v>
      </c>
      <c r="F685" s="2" t="s">
        <v>757</v>
      </c>
      <c r="G685" s="3">
        <v>46</v>
      </c>
      <c r="H685" s="3">
        <v>5</v>
      </c>
      <c r="I685" s="4">
        <v>177619.71</v>
      </c>
      <c r="J685" s="3">
        <v>1</v>
      </c>
      <c r="K685" s="3">
        <v>1</v>
      </c>
      <c r="L685" s="3">
        <v>0</v>
      </c>
      <c r="M685" s="5">
        <v>54227.06</v>
      </c>
      <c r="N685" s="3">
        <v>0</v>
      </c>
    </row>
    <row r="686" spans="1:14" x14ac:dyDescent="0.25">
      <c r="A686" s="2">
        <v>84</v>
      </c>
      <c r="B686" s="3">
        <v>15701164</v>
      </c>
      <c r="C686" s="2" t="s">
        <v>102</v>
      </c>
      <c r="D686" s="3">
        <v>506</v>
      </c>
      <c r="E686" s="2" t="s">
        <v>754</v>
      </c>
      <c r="F686" s="2" t="s">
        <v>16</v>
      </c>
      <c r="G686" s="3">
        <v>34</v>
      </c>
      <c r="H686" s="3">
        <v>4</v>
      </c>
      <c r="I686" s="4">
        <v>90307.62</v>
      </c>
      <c r="J686" s="3">
        <v>1</v>
      </c>
      <c r="K686" s="3">
        <v>1</v>
      </c>
      <c r="L686" s="3">
        <v>1</v>
      </c>
      <c r="M686" s="5">
        <v>159235.29</v>
      </c>
      <c r="N686" s="3">
        <v>0</v>
      </c>
    </row>
    <row r="687" spans="1:14" x14ac:dyDescent="0.25">
      <c r="A687" s="2">
        <v>392</v>
      </c>
      <c r="B687" s="3">
        <v>15785611</v>
      </c>
      <c r="C687" s="2" t="s">
        <v>355</v>
      </c>
      <c r="D687" s="3">
        <v>752</v>
      </c>
      <c r="E687" s="2" t="s">
        <v>26</v>
      </c>
      <c r="F687" s="2" t="s">
        <v>23</v>
      </c>
      <c r="G687" s="3">
        <v>38</v>
      </c>
      <c r="H687" s="3">
        <v>3</v>
      </c>
      <c r="I687" s="4">
        <v>183102.29</v>
      </c>
      <c r="J687" s="3">
        <v>1</v>
      </c>
      <c r="K687" s="3">
        <v>1</v>
      </c>
      <c r="L687" s="3">
        <v>1</v>
      </c>
      <c r="M687" s="5">
        <v>71557.119999999995</v>
      </c>
      <c r="N687" s="3">
        <v>0</v>
      </c>
    </row>
    <row r="688" spans="1:14" ht="30" x14ac:dyDescent="0.25">
      <c r="A688" s="2">
        <v>586</v>
      </c>
      <c r="B688" s="3">
        <v>15718057</v>
      </c>
      <c r="C688" s="2" t="s">
        <v>493</v>
      </c>
      <c r="D688" s="3">
        <v>760</v>
      </c>
      <c r="E688" s="2" t="s">
        <v>754</v>
      </c>
      <c r="F688" s="2" t="s">
        <v>16</v>
      </c>
      <c r="G688" s="3">
        <v>51</v>
      </c>
      <c r="H688" s="3">
        <v>2</v>
      </c>
      <c r="I688" s="4">
        <v>100946.71</v>
      </c>
      <c r="J688" s="3">
        <v>1</v>
      </c>
      <c r="K688" s="3">
        <v>0</v>
      </c>
      <c r="L688" s="3">
        <v>0</v>
      </c>
      <c r="M688" s="5">
        <v>179614.8</v>
      </c>
      <c r="N688" s="3">
        <v>1</v>
      </c>
    </row>
    <row r="689" spans="1:14" x14ac:dyDescent="0.25">
      <c r="A689" s="2">
        <v>43</v>
      </c>
      <c r="B689" s="3">
        <v>15687946</v>
      </c>
      <c r="C689" s="2" t="s">
        <v>61</v>
      </c>
      <c r="D689" s="3">
        <v>556</v>
      </c>
      <c r="E689" s="2" t="s">
        <v>754</v>
      </c>
      <c r="F689" s="2" t="s">
        <v>16</v>
      </c>
      <c r="G689" s="3">
        <v>61</v>
      </c>
      <c r="H689" s="3">
        <v>2</v>
      </c>
      <c r="I689" s="4">
        <v>117419.35</v>
      </c>
      <c r="J689" s="3">
        <v>1</v>
      </c>
      <c r="K689" s="3">
        <v>1</v>
      </c>
      <c r="L689" s="3">
        <v>1</v>
      </c>
      <c r="M689" s="5">
        <v>94153.83</v>
      </c>
      <c r="N689" s="3">
        <v>0</v>
      </c>
    </row>
    <row r="690" spans="1:14" x14ac:dyDescent="0.25">
      <c r="A690" s="2">
        <v>90</v>
      </c>
      <c r="B690" s="3">
        <v>15767954</v>
      </c>
      <c r="C690" s="2" t="s">
        <v>61</v>
      </c>
      <c r="D690" s="3">
        <v>635</v>
      </c>
      <c r="E690" s="2" t="s">
        <v>26</v>
      </c>
      <c r="F690" s="2" t="s">
        <v>16</v>
      </c>
      <c r="G690" s="3">
        <v>28</v>
      </c>
      <c r="H690" s="3">
        <v>3</v>
      </c>
      <c r="I690" s="4">
        <v>81623.67</v>
      </c>
      <c r="J690" s="3">
        <v>2</v>
      </c>
      <c r="K690" s="3">
        <v>1</v>
      </c>
      <c r="L690" s="3">
        <v>1</v>
      </c>
      <c r="M690" s="5">
        <v>156791.35999999999</v>
      </c>
      <c r="N690" s="3">
        <v>0</v>
      </c>
    </row>
    <row r="691" spans="1:14" x14ac:dyDescent="0.25">
      <c r="A691" s="2">
        <v>572</v>
      </c>
      <c r="B691" s="3">
        <v>15730076</v>
      </c>
      <c r="C691" s="2" t="s">
        <v>61</v>
      </c>
      <c r="D691" s="3">
        <v>651</v>
      </c>
      <c r="E691" s="2" t="s">
        <v>754</v>
      </c>
      <c r="F691" s="2" t="s">
        <v>23</v>
      </c>
      <c r="G691" s="3">
        <v>45</v>
      </c>
      <c r="H691" s="3">
        <v>1</v>
      </c>
      <c r="I691" s="4">
        <v>0</v>
      </c>
      <c r="J691" s="3">
        <v>1</v>
      </c>
      <c r="K691" s="3">
        <v>1</v>
      </c>
      <c r="L691" s="3">
        <v>0</v>
      </c>
      <c r="M691" s="5">
        <v>67740.08</v>
      </c>
      <c r="N691" s="3">
        <v>1</v>
      </c>
    </row>
    <row r="692" spans="1:14" x14ac:dyDescent="0.25">
      <c r="A692" s="2">
        <v>229</v>
      </c>
      <c r="B692" s="3">
        <v>15637753</v>
      </c>
      <c r="C692" s="2" t="s">
        <v>228</v>
      </c>
      <c r="D692" s="3">
        <v>751</v>
      </c>
      <c r="E692" s="2" t="s">
        <v>758</v>
      </c>
      <c r="F692" s="2" t="s">
        <v>23</v>
      </c>
      <c r="G692" s="3">
        <v>50</v>
      </c>
      <c r="H692" s="3">
        <v>2</v>
      </c>
      <c r="I692" s="4">
        <v>96888.39</v>
      </c>
      <c r="J692" s="3">
        <v>1</v>
      </c>
      <c r="K692" s="3">
        <v>1</v>
      </c>
      <c r="L692" s="3">
        <v>0</v>
      </c>
      <c r="M692" s="5">
        <v>77206.25</v>
      </c>
      <c r="N692" s="3">
        <v>1</v>
      </c>
    </row>
    <row r="693" spans="1:14" x14ac:dyDescent="0.25">
      <c r="A693" s="2">
        <v>691</v>
      </c>
      <c r="B693" s="3">
        <v>15589493</v>
      </c>
      <c r="C693" s="2" t="s">
        <v>571</v>
      </c>
      <c r="D693" s="3">
        <v>716</v>
      </c>
      <c r="E693" s="2" t="s">
        <v>26</v>
      </c>
      <c r="F693" s="2" t="s">
        <v>23</v>
      </c>
      <c r="G693" s="3">
        <v>27</v>
      </c>
      <c r="H693" s="3">
        <v>1</v>
      </c>
      <c r="I693" s="4">
        <v>122552.34</v>
      </c>
      <c r="J693" s="3">
        <v>2</v>
      </c>
      <c r="K693" s="3">
        <v>1</v>
      </c>
      <c r="L693" s="3">
        <v>0</v>
      </c>
      <c r="M693" s="5">
        <v>67611.360000000001</v>
      </c>
      <c r="N693" s="3">
        <v>0</v>
      </c>
    </row>
    <row r="694" spans="1:14" x14ac:dyDescent="0.25">
      <c r="A694" s="2">
        <v>779</v>
      </c>
      <c r="B694" s="3">
        <v>15797227</v>
      </c>
      <c r="C694" s="2" t="s">
        <v>629</v>
      </c>
      <c r="D694" s="3">
        <v>754</v>
      </c>
      <c r="E694" s="2" t="s">
        <v>15</v>
      </c>
      <c r="F694" s="2" t="s">
        <v>23</v>
      </c>
      <c r="G694" s="3">
        <v>28</v>
      </c>
      <c r="H694" s="3">
        <v>8</v>
      </c>
      <c r="I694" s="4">
        <v>0</v>
      </c>
      <c r="J694" s="3">
        <v>2</v>
      </c>
      <c r="K694" s="3">
        <v>1</v>
      </c>
      <c r="L694" s="3">
        <v>1</v>
      </c>
      <c r="M694" s="5">
        <v>52615.62</v>
      </c>
      <c r="N694" s="3">
        <v>0</v>
      </c>
    </row>
    <row r="695" spans="1:14" x14ac:dyDescent="0.25">
      <c r="A695" s="2">
        <v>400</v>
      </c>
      <c r="B695" s="3">
        <v>15646372</v>
      </c>
      <c r="C695" s="2" t="s">
        <v>362</v>
      </c>
      <c r="D695" s="3">
        <v>616</v>
      </c>
      <c r="E695" s="2" t="s">
        <v>15</v>
      </c>
      <c r="F695" s="2" t="s">
        <v>16</v>
      </c>
      <c r="G695" s="3">
        <v>66</v>
      </c>
      <c r="H695" s="3">
        <v>1</v>
      </c>
      <c r="I695" s="4">
        <v>135842.41</v>
      </c>
      <c r="J695" s="3">
        <v>1</v>
      </c>
      <c r="K695" s="3">
        <v>1</v>
      </c>
      <c r="L695" s="3">
        <v>0</v>
      </c>
      <c r="M695" s="5">
        <v>183840.51</v>
      </c>
      <c r="N695" s="3">
        <v>1</v>
      </c>
    </row>
    <row r="696" spans="1:14" x14ac:dyDescent="0.25">
      <c r="A696" s="2">
        <v>506</v>
      </c>
      <c r="B696" s="3">
        <v>15576623</v>
      </c>
      <c r="C696" s="2" t="s">
        <v>440</v>
      </c>
      <c r="D696" s="3">
        <v>584</v>
      </c>
      <c r="E696" s="2" t="s">
        <v>754</v>
      </c>
      <c r="F696" s="2" t="s">
        <v>23</v>
      </c>
      <c r="G696" s="3">
        <v>31</v>
      </c>
      <c r="H696" s="3">
        <v>5</v>
      </c>
      <c r="I696" s="4">
        <v>0</v>
      </c>
      <c r="J696" s="3">
        <v>2</v>
      </c>
      <c r="K696" s="3">
        <v>1</v>
      </c>
      <c r="L696" s="3">
        <v>0</v>
      </c>
      <c r="M696" s="5">
        <v>31474.27</v>
      </c>
      <c r="N696" s="3">
        <v>0</v>
      </c>
    </row>
    <row r="697" spans="1:14" x14ac:dyDescent="0.25">
      <c r="A697" s="2">
        <v>787</v>
      </c>
      <c r="B697" s="3">
        <v>15605284</v>
      </c>
      <c r="C697" s="2" t="s">
        <v>635</v>
      </c>
      <c r="D697" s="3">
        <v>688</v>
      </c>
      <c r="E697" s="2" t="s">
        <v>15</v>
      </c>
      <c r="F697" s="2" t="s">
        <v>23</v>
      </c>
      <c r="G697" s="3">
        <v>26</v>
      </c>
      <c r="H697" s="3">
        <v>1</v>
      </c>
      <c r="I697" s="4">
        <v>0</v>
      </c>
      <c r="J697" s="3">
        <v>2</v>
      </c>
      <c r="K697" s="3">
        <v>1</v>
      </c>
      <c r="L697" s="3">
        <v>1</v>
      </c>
      <c r="M697" s="5">
        <v>104435.94</v>
      </c>
      <c r="N697" s="3">
        <v>0</v>
      </c>
    </row>
    <row r="698" spans="1:14" x14ac:dyDescent="0.25">
      <c r="A698" s="2">
        <v>782</v>
      </c>
      <c r="B698" s="3">
        <v>15585595</v>
      </c>
      <c r="C698" s="2" t="s">
        <v>631</v>
      </c>
      <c r="D698" s="3">
        <v>774</v>
      </c>
      <c r="E698" s="2" t="s">
        <v>15</v>
      </c>
      <c r="F698" s="2" t="s">
        <v>16</v>
      </c>
      <c r="G698" s="3">
        <v>28</v>
      </c>
      <c r="H698" s="3">
        <v>1</v>
      </c>
      <c r="I698" s="4">
        <v>71264.02</v>
      </c>
      <c r="J698" s="3">
        <v>2</v>
      </c>
      <c r="K698" s="3">
        <v>0</v>
      </c>
      <c r="L698" s="3">
        <v>1</v>
      </c>
      <c r="M698" s="5">
        <v>68759.570000000007</v>
      </c>
      <c r="N698" s="3">
        <v>0</v>
      </c>
    </row>
    <row r="699" spans="1:14" x14ac:dyDescent="0.25">
      <c r="A699" s="2">
        <v>731</v>
      </c>
      <c r="B699" s="3">
        <v>15812750</v>
      </c>
      <c r="C699" s="2" t="s">
        <v>598</v>
      </c>
      <c r="D699" s="3">
        <v>591</v>
      </c>
      <c r="E699" s="2" t="s">
        <v>15</v>
      </c>
      <c r="F699" s="2" t="s">
        <v>23</v>
      </c>
      <c r="G699" s="3">
        <v>24</v>
      </c>
      <c r="H699" s="3">
        <v>6</v>
      </c>
      <c r="I699" s="4">
        <v>147360</v>
      </c>
      <c r="J699" s="3">
        <v>1</v>
      </c>
      <c r="K699" s="3">
        <v>1</v>
      </c>
      <c r="L699" s="3">
        <v>1</v>
      </c>
      <c r="M699" s="5">
        <v>25310.82</v>
      </c>
      <c r="N699" s="3">
        <v>0</v>
      </c>
    </row>
    <row r="700" spans="1:14" x14ac:dyDescent="0.25">
      <c r="A700" s="2">
        <v>237</v>
      </c>
      <c r="B700" s="3">
        <v>15711540</v>
      </c>
      <c r="C700" s="2" t="s">
        <v>236</v>
      </c>
      <c r="D700" s="3">
        <v>712</v>
      </c>
      <c r="E700" s="2" t="s">
        <v>754</v>
      </c>
      <c r="F700" s="2" t="s">
        <v>16</v>
      </c>
      <c r="G700" s="3">
        <v>29</v>
      </c>
      <c r="H700" s="3">
        <v>2</v>
      </c>
      <c r="I700" s="4">
        <v>0</v>
      </c>
      <c r="J700" s="3">
        <v>1</v>
      </c>
      <c r="K700" s="3">
        <v>1</v>
      </c>
      <c r="L700" s="3">
        <v>1</v>
      </c>
      <c r="M700" s="5">
        <v>144375</v>
      </c>
      <c r="N700" s="3">
        <v>0</v>
      </c>
    </row>
    <row r="701" spans="1:14" x14ac:dyDescent="0.25">
      <c r="A701" s="2">
        <v>469</v>
      </c>
      <c r="B701" s="3">
        <v>15633283</v>
      </c>
      <c r="C701" s="2" t="s">
        <v>415</v>
      </c>
      <c r="D701" s="3">
        <v>536</v>
      </c>
      <c r="E701" s="2" t="s">
        <v>754</v>
      </c>
      <c r="F701" s="2" t="s">
        <v>23</v>
      </c>
      <c r="G701" s="3">
        <v>35</v>
      </c>
      <c r="H701" s="3">
        <v>8</v>
      </c>
      <c r="I701" s="4">
        <v>0</v>
      </c>
      <c r="J701" s="3">
        <v>2</v>
      </c>
      <c r="K701" s="3">
        <v>1</v>
      </c>
      <c r="L701" s="3">
        <v>0</v>
      </c>
      <c r="M701" s="5">
        <v>64833.279999999999</v>
      </c>
      <c r="N701" s="3">
        <v>0</v>
      </c>
    </row>
    <row r="702" spans="1:14" x14ac:dyDescent="0.25">
      <c r="A702" s="2">
        <v>799</v>
      </c>
      <c r="B702" s="3">
        <v>15570134</v>
      </c>
      <c r="C702" s="2" t="s">
        <v>415</v>
      </c>
      <c r="D702" s="3">
        <v>683</v>
      </c>
      <c r="E702" s="2" t="s">
        <v>15</v>
      </c>
      <c r="F702" s="2" t="s">
        <v>16</v>
      </c>
      <c r="G702" s="3">
        <v>35</v>
      </c>
      <c r="H702" s="3">
        <v>6</v>
      </c>
      <c r="I702" s="4">
        <v>187530.66</v>
      </c>
      <c r="J702" s="3">
        <v>2</v>
      </c>
      <c r="K702" s="3">
        <v>1</v>
      </c>
      <c r="L702" s="3">
        <v>1</v>
      </c>
      <c r="M702" s="5">
        <v>37976.36</v>
      </c>
      <c r="N702" s="3">
        <v>0</v>
      </c>
    </row>
    <row r="703" spans="1:14" x14ac:dyDescent="0.25">
      <c r="A703" s="2">
        <v>973</v>
      </c>
      <c r="B703" s="3">
        <v>15605918</v>
      </c>
      <c r="C703" s="2" t="s">
        <v>745</v>
      </c>
      <c r="D703" s="3">
        <v>635</v>
      </c>
      <c r="E703" s="2" t="s">
        <v>26</v>
      </c>
      <c r="F703" s="2" t="s">
        <v>23</v>
      </c>
      <c r="G703" s="3">
        <v>43</v>
      </c>
      <c r="H703" s="3">
        <v>5</v>
      </c>
      <c r="I703" s="4">
        <v>78992.75</v>
      </c>
      <c r="J703" s="3">
        <v>2</v>
      </c>
      <c r="K703" s="3">
        <v>0</v>
      </c>
      <c r="L703" s="3">
        <v>0</v>
      </c>
      <c r="M703" s="5">
        <v>153265.31</v>
      </c>
      <c r="N703" s="3">
        <v>0</v>
      </c>
    </row>
    <row r="704" spans="1:14" x14ac:dyDescent="0.25">
      <c r="A704" s="2">
        <v>980</v>
      </c>
      <c r="B704" s="3">
        <v>15642937</v>
      </c>
      <c r="C704" s="2" t="s">
        <v>745</v>
      </c>
      <c r="D704" s="3">
        <v>550</v>
      </c>
      <c r="E704" s="2" t="s">
        <v>15</v>
      </c>
      <c r="F704" s="2" t="s">
        <v>16</v>
      </c>
      <c r="G704" s="3">
        <v>46</v>
      </c>
      <c r="H704" s="3">
        <v>7</v>
      </c>
      <c r="I704" s="4">
        <v>0</v>
      </c>
      <c r="J704" s="3">
        <v>2</v>
      </c>
      <c r="K704" s="3">
        <v>1</v>
      </c>
      <c r="L704" s="3">
        <v>0</v>
      </c>
      <c r="M704" s="5">
        <v>130590.35</v>
      </c>
      <c r="N704" s="3">
        <v>0</v>
      </c>
    </row>
    <row r="705" spans="1:14" x14ac:dyDescent="0.25">
      <c r="A705" s="2">
        <v>870</v>
      </c>
      <c r="B705" s="3">
        <v>15710424</v>
      </c>
      <c r="C705" s="2" t="s">
        <v>687</v>
      </c>
      <c r="D705" s="3">
        <v>435</v>
      </c>
      <c r="E705" s="2" t="s">
        <v>15</v>
      </c>
      <c r="F705" s="2" t="s">
        <v>23</v>
      </c>
      <c r="G705" s="3">
        <v>36</v>
      </c>
      <c r="H705" s="3">
        <v>4</v>
      </c>
      <c r="I705" s="4">
        <v>0</v>
      </c>
      <c r="J705" s="3">
        <v>1</v>
      </c>
      <c r="K705" s="3">
        <v>1</v>
      </c>
      <c r="L705" s="3">
        <v>1</v>
      </c>
      <c r="M705" s="5">
        <v>197015.2</v>
      </c>
      <c r="N705" s="3">
        <v>0</v>
      </c>
    </row>
    <row r="706" spans="1:14" x14ac:dyDescent="0.25">
      <c r="A706" s="2">
        <v>640</v>
      </c>
      <c r="B706" s="3">
        <v>15798398</v>
      </c>
      <c r="C706" s="2" t="s">
        <v>530</v>
      </c>
      <c r="D706" s="3">
        <v>785</v>
      </c>
      <c r="E706" s="2" t="s">
        <v>754</v>
      </c>
      <c r="F706" s="2" t="s">
        <v>16</v>
      </c>
      <c r="G706" s="3">
        <v>36</v>
      </c>
      <c r="H706" s="3">
        <v>4</v>
      </c>
      <c r="I706" s="4">
        <v>135438.39999999999</v>
      </c>
      <c r="J706" s="3">
        <v>1</v>
      </c>
      <c r="K706" s="3">
        <v>0</v>
      </c>
      <c r="L706" s="3">
        <v>0</v>
      </c>
      <c r="M706" s="5">
        <v>190627.01</v>
      </c>
      <c r="N706" s="3">
        <v>0</v>
      </c>
    </row>
    <row r="707" spans="1:14" x14ac:dyDescent="0.25">
      <c r="A707" s="2">
        <v>790</v>
      </c>
      <c r="B707" s="3">
        <v>15653253</v>
      </c>
      <c r="C707" s="2" t="s">
        <v>530</v>
      </c>
      <c r="D707" s="3">
        <v>704</v>
      </c>
      <c r="E707" s="2" t="s">
        <v>18</v>
      </c>
      <c r="F707" s="2" t="s">
        <v>756</v>
      </c>
      <c r="G707" s="3">
        <v>48</v>
      </c>
      <c r="H707" s="3">
        <v>8</v>
      </c>
      <c r="I707" s="4">
        <v>167997.6</v>
      </c>
      <c r="J707" s="3">
        <v>1</v>
      </c>
      <c r="K707" s="3">
        <v>1</v>
      </c>
      <c r="L707" s="3">
        <v>1</v>
      </c>
      <c r="M707" s="5">
        <v>173498.45</v>
      </c>
      <c r="N707" s="3">
        <v>0</v>
      </c>
    </row>
    <row r="708" spans="1:14" x14ac:dyDescent="0.25">
      <c r="A708" s="2">
        <v>402</v>
      </c>
      <c r="B708" s="3">
        <v>15747795</v>
      </c>
      <c r="C708" s="2" t="s">
        <v>364</v>
      </c>
      <c r="D708" s="3">
        <v>593</v>
      </c>
      <c r="E708" s="2" t="s">
        <v>26</v>
      </c>
      <c r="F708" s="2" t="s">
        <v>16</v>
      </c>
      <c r="G708" s="3">
        <v>38</v>
      </c>
      <c r="H708" s="3">
        <v>4</v>
      </c>
      <c r="I708" s="4">
        <v>129499.42</v>
      </c>
      <c r="J708" s="3">
        <v>1</v>
      </c>
      <c r="K708" s="3">
        <v>1</v>
      </c>
      <c r="L708" s="3">
        <v>1</v>
      </c>
      <c r="M708" s="5">
        <v>154071.26999999999</v>
      </c>
      <c r="N708" s="3">
        <v>0</v>
      </c>
    </row>
    <row r="709" spans="1:14" x14ac:dyDescent="0.25">
      <c r="A709" s="2">
        <v>622</v>
      </c>
      <c r="B709" s="3">
        <v>15603134</v>
      </c>
      <c r="C709" s="2" t="s">
        <v>364</v>
      </c>
      <c r="D709" s="3">
        <v>656</v>
      </c>
      <c r="E709" s="2" t="s">
        <v>18</v>
      </c>
      <c r="F709" s="2" t="s">
        <v>16</v>
      </c>
      <c r="G709" s="3">
        <v>40</v>
      </c>
      <c r="H709" s="3">
        <v>10</v>
      </c>
      <c r="I709" s="4">
        <v>167878.5</v>
      </c>
      <c r="J709" s="3">
        <v>1</v>
      </c>
      <c r="K709" s="3">
        <v>0</v>
      </c>
      <c r="L709" s="3">
        <v>1</v>
      </c>
      <c r="M709" s="5">
        <v>151887.16</v>
      </c>
      <c r="N709" s="3">
        <v>0</v>
      </c>
    </row>
    <row r="710" spans="1:14" x14ac:dyDescent="0.25">
      <c r="A710" s="2">
        <v>928</v>
      </c>
      <c r="B710" s="3">
        <v>15633461</v>
      </c>
      <c r="C710" s="2" t="s">
        <v>364</v>
      </c>
      <c r="D710" s="3">
        <v>639</v>
      </c>
      <c r="E710" s="2" t="s">
        <v>26</v>
      </c>
      <c r="F710" s="2" t="s">
        <v>23</v>
      </c>
      <c r="G710" s="3">
        <v>38</v>
      </c>
      <c r="H710" s="3">
        <v>5</v>
      </c>
      <c r="I710" s="4">
        <v>130170.82</v>
      </c>
      <c r="J710" s="3">
        <v>1</v>
      </c>
      <c r="K710" s="3">
        <v>1</v>
      </c>
      <c r="L710" s="3">
        <v>1</v>
      </c>
      <c r="M710" s="5">
        <v>149599.62</v>
      </c>
      <c r="N710" s="3">
        <v>0</v>
      </c>
    </row>
    <row r="711" spans="1:14" x14ac:dyDescent="0.25">
      <c r="A711" s="2">
        <v>941</v>
      </c>
      <c r="B711" s="3">
        <v>15754084</v>
      </c>
      <c r="C711" s="2" t="s">
        <v>725</v>
      </c>
      <c r="D711" s="3">
        <v>710</v>
      </c>
      <c r="E711" s="2" t="s">
        <v>755</v>
      </c>
      <c r="F711" s="2" t="s">
        <v>23</v>
      </c>
      <c r="G711" s="3">
        <v>35</v>
      </c>
      <c r="H711" s="3">
        <v>1</v>
      </c>
      <c r="I711" s="4">
        <v>106518.52</v>
      </c>
      <c r="J711" s="3">
        <v>1</v>
      </c>
      <c r="K711" s="3">
        <v>1</v>
      </c>
      <c r="L711" s="3">
        <v>1</v>
      </c>
      <c r="M711" s="5">
        <v>127951.81</v>
      </c>
      <c r="N711" s="3">
        <v>0</v>
      </c>
    </row>
    <row r="712" spans="1:14" x14ac:dyDescent="0.25">
      <c r="A712" s="2">
        <v>977</v>
      </c>
      <c r="B712" s="3">
        <v>15570060</v>
      </c>
      <c r="C712" s="2" t="s">
        <v>746</v>
      </c>
      <c r="D712" s="3"/>
      <c r="E712" s="2" t="s">
        <v>15</v>
      </c>
      <c r="F712" s="2" t="s">
        <v>16</v>
      </c>
      <c r="G712" s="3">
        <v>43</v>
      </c>
      <c r="H712" s="3">
        <v>8</v>
      </c>
      <c r="I712" s="4">
        <v>132558.26</v>
      </c>
      <c r="J712" s="3">
        <v>1</v>
      </c>
      <c r="K712" s="3">
        <v>1</v>
      </c>
      <c r="L712" s="3">
        <v>0</v>
      </c>
      <c r="M712" s="5">
        <v>67046.83</v>
      </c>
      <c r="N712" s="3">
        <v>1</v>
      </c>
    </row>
    <row r="713" spans="1:14" x14ac:dyDescent="0.25">
      <c r="A713" s="2">
        <v>73</v>
      </c>
      <c r="B713" s="3">
        <v>15812518</v>
      </c>
      <c r="C713" s="2" t="s">
        <v>91</v>
      </c>
      <c r="D713" s="3">
        <v>657</v>
      </c>
      <c r="E713" s="2" t="s">
        <v>755</v>
      </c>
      <c r="F713" s="2" t="s">
        <v>16</v>
      </c>
      <c r="G713" s="3">
        <v>37</v>
      </c>
      <c r="H713" s="3">
        <v>0</v>
      </c>
      <c r="I713" s="4">
        <v>163607.18</v>
      </c>
      <c r="J713" s="3">
        <v>1</v>
      </c>
      <c r="K713" s="3">
        <v>0</v>
      </c>
      <c r="L713" s="3">
        <v>1</v>
      </c>
      <c r="M713" s="5">
        <v>44203.55</v>
      </c>
      <c r="N713" s="3">
        <v>0</v>
      </c>
    </row>
    <row r="714" spans="1:14" x14ac:dyDescent="0.25">
      <c r="A714" s="2">
        <v>628</v>
      </c>
      <c r="B714" s="3">
        <v>15605447</v>
      </c>
      <c r="C714" s="2" t="s">
        <v>91</v>
      </c>
      <c r="D714" s="3">
        <v>752</v>
      </c>
      <c r="E714" s="2" t="s">
        <v>754</v>
      </c>
      <c r="F714" s="2" t="s">
        <v>23</v>
      </c>
      <c r="G714" s="3">
        <v>49</v>
      </c>
      <c r="H714" s="3">
        <v>2</v>
      </c>
      <c r="I714" s="4">
        <v>78653.84</v>
      </c>
      <c r="J714" s="3">
        <v>1</v>
      </c>
      <c r="K714" s="3">
        <v>1</v>
      </c>
      <c r="L714" s="3">
        <v>0</v>
      </c>
      <c r="M714" s="5">
        <v>7698.6</v>
      </c>
      <c r="N714" s="3">
        <v>0</v>
      </c>
    </row>
    <row r="715" spans="1:14" x14ac:dyDescent="0.25">
      <c r="A715" s="2">
        <v>914</v>
      </c>
      <c r="B715" s="3">
        <v>15655961</v>
      </c>
      <c r="C715" s="2" t="s">
        <v>91</v>
      </c>
      <c r="D715" s="3">
        <v>756</v>
      </c>
      <c r="E715" s="2" t="s">
        <v>26</v>
      </c>
      <c r="F715" s="2" t="s">
        <v>23</v>
      </c>
      <c r="G715" s="3">
        <v>27</v>
      </c>
      <c r="H715" s="3">
        <v>1</v>
      </c>
      <c r="I715" s="4">
        <v>131899</v>
      </c>
      <c r="J715" s="3">
        <v>1</v>
      </c>
      <c r="K715" s="3">
        <v>1</v>
      </c>
      <c r="L715" s="3">
        <v>0</v>
      </c>
      <c r="M715" s="5">
        <v>93302.29</v>
      </c>
      <c r="N715" s="3">
        <v>0</v>
      </c>
    </row>
    <row r="716" spans="1:14" x14ac:dyDescent="0.25">
      <c r="A716" s="2">
        <v>825</v>
      </c>
      <c r="B716" s="3">
        <v>15603830</v>
      </c>
      <c r="C716" s="2" t="s">
        <v>659</v>
      </c>
      <c r="D716" s="3">
        <v>600</v>
      </c>
      <c r="E716" s="2" t="s">
        <v>18</v>
      </c>
      <c r="F716" s="2" t="s">
        <v>23</v>
      </c>
      <c r="G716" s="3">
        <v>36</v>
      </c>
      <c r="H716" s="3">
        <v>4</v>
      </c>
      <c r="I716" s="4">
        <v>0</v>
      </c>
      <c r="J716" s="3">
        <v>2</v>
      </c>
      <c r="K716" s="3">
        <v>1</v>
      </c>
      <c r="L716" s="3">
        <v>0</v>
      </c>
      <c r="M716" s="5">
        <v>143635.35999999999</v>
      </c>
      <c r="N716" s="3">
        <v>0</v>
      </c>
    </row>
    <row r="717" spans="1:14" x14ac:dyDescent="0.25">
      <c r="A717" s="2">
        <v>985</v>
      </c>
      <c r="B717" s="3">
        <v>15704770</v>
      </c>
      <c r="C717" s="2" t="s">
        <v>747</v>
      </c>
      <c r="D717" s="3">
        <v>773</v>
      </c>
      <c r="E717" s="2" t="s">
        <v>15</v>
      </c>
      <c r="F717" s="2" t="s">
        <v>23</v>
      </c>
      <c r="G717" s="3">
        <v>25</v>
      </c>
      <c r="H717" s="3">
        <v>1</v>
      </c>
      <c r="I717" s="4">
        <v>124532.78</v>
      </c>
      <c r="J717" s="3">
        <v>2</v>
      </c>
      <c r="K717" s="3">
        <v>0</v>
      </c>
      <c r="L717" s="3">
        <v>1</v>
      </c>
      <c r="M717" s="5">
        <v>11723.57</v>
      </c>
      <c r="N717" s="3">
        <v>0</v>
      </c>
    </row>
    <row r="718" spans="1:14" x14ac:dyDescent="0.25">
      <c r="A718" s="2">
        <v>677</v>
      </c>
      <c r="B718" s="3">
        <v>15607040</v>
      </c>
      <c r="C718" s="2" t="s">
        <v>559</v>
      </c>
      <c r="D718" s="3">
        <v>593</v>
      </c>
      <c r="E718" s="2" t="s">
        <v>18</v>
      </c>
      <c r="F718" s="2" t="s">
        <v>16</v>
      </c>
      <c r="G718" s="3">
        <v>2</v>
      </c>
      <c r="H718" s="3">
        <v>4</v>
      </c>
      <c r="I718" s="4">
        <v>88736.44</v>
      </c>
      <c r="J718" s="3">
        <v>2</v>
      </c>
      <c r="K718" s="3">
        <v>1</v>
      </c>
      <c r="L718" s="3">
        <v>0</v>
      </c>
      <c r="M718" s="5">
        <v>67020.03</v>
      </c>
      <c r="N718" s="3">
        <v>0</v>
      </c>
    </row>
    <row r="719" spans="1:14" x14ac:dyDescent="0.25">
      <c r="A719" s="2">
        <v>325</v>
      </c>
      <c r="B719" s="3">
        <v>15682757</v>
      </c>
      <c r="C719" s="2" t="s">
        <v>308</v>
      </c>
      <c r="D719" s="3">
        <v>734</v>
      </c>
      <c r="E719" s="2" t="s">
        <v>15</v>
      </c>
      <c r="F719" s="2" t="s">
        <v>23</v>
      </c>
      <c r="G719" s="3">
        <v>30</v>
      </c>
      <c r="H719" s="3">
        <v>3</v>
      </c>
      <c r="I719" s="4">
        <v>0</v>
      </c>
      <c r="J719" s="3">
        <v>2</v>
      </c>
      <c r="K719" s="3">
        <v>1</v>
      </c>
      <c r="L719" s="3">
        <v>0</v>
      </c>
      <c r="M719" s="5">
        <v>107640.25</v>
      </c>
      <c r="N719" s="3">
        <v>0</v>
      </c>
    </row>
    <row r="720" spans="1:14" x14ac:dyDescent="0.25">
      <c r="A720" s="2">
        <v>54</v>
      </c>
      <c r="B720" s="3">
        <v>15702298</v>
      </c>
      <c r="C720" s="2" t="s">
        <v>72</v>
      </c>
      <c r="D720" s="3">
        <v>655</v>
      </c>
      <c r="E720" s="2" t="s">
        <v>758</v>
      </c>
      <c r="F720" s="2" t="s">
        <v>23</v>
      </c>
      <c r="G720" s="3">
        <v>41</v>
      </c>
      <c r="H720" s="3">
        <v>8</v>
      </c>
      <c r="I720" s="4">
        <v>125561.97</v>
      </c>
      <c r="J720" s="3">
        <v>1</v>
      </c>
      <c r="K720" s="3">
        <v>0</v>
      </c>
      <c r="L720" s="3">
        <v>0</v>
      </c>
      <c r="M720" s="5">
        <v>164040.94</v>
      </c>
      <c r="N720" s="3">
        <v>1</v>
      </c>
    </row>
    <row r="721" spans="1:14" x14ac:dyDescent="0.25">
      <c r="A721" s="2">
        <v>445</v>
      </c>
      <c r="B721" s="3">
        <v>15787470</v>
      </c>
      <c r="C721" s="2" t="s">
        <v>396</v>
      </c>
      <c r="D721" s="3">
        <v>553</v>
      </c>
      <c r="E721" s="2" t="s">
        <v>18</v>
      </c>
      <c r="F721" s="2" t="s">
        <v>756</v>
      </c>
      <c r="G721" s="3">
        <v>47</v>
      </c>
      <c r="H721" s="3">
        <v>3</v>
      </c>
      <c r="I721" s="4">
        <v>116528.15</v>
      </c>
      <c r="J721" s="3">
        <v>1</v>
      </c>
      <c r="K721" s="3">
        <v>0</v>
      </c>
      <c r="L721" s="3">
        <v>0</v>
      </c>
      <c r="M721" s="5">
        <v>145704.19</v>
      </c>
      <c r="N721" s="3">
        <v>1</v>
      </c>
    </row>
    <row r="722" spans="1:14" x14ac:dyDescent="0.25">
      <c r="A722" s="2">
        <v>108</v>
      </c>
      <c r="B722" s="3">
        <v>15812878</v>
      </c>
      <c r="C722" s="2" t="s">
        <v>123</v>
      </c>
      <c r="D722" s="3">
        <v>785</v>
      </c>
      <c r="E722" s="2" t="s">
        <v>26</v>
      </c>
      <c r="F722" s="2" t="s">
        <v>16</v>
      </c>
      <c r="G722" s="3">
        <v>36</v>
      </c>
      <c r="H722" s="3">
        <v>2</v>
      </c>
      <c r="I722" s="4">
        <v>99806.85</v>
      </c>
      <c r="J722" s="3">
        <v>1</v>
      </c>
      <c r="K722" s="3">
        <v>0</v>
      </c>
      <c r="L722" s="3">
        <v>1</v>
      </c>
      <c r="M722" s="5">
        <v>36976.519999999997</v>
      </c>
      <c r="N722" s="3">
        <v>0</v>
      </c>
    </row>
    <row r="723" spans="1:14" x14ac:dyDescent="0.25">
      <c r="A723" s="2">
        <v>547</v>
      </c>
      <c r="B723" s="3">
        <v>15708916</v>
      </c>
      <c r="C723" s="2" t="s">
        <v>467</v>
      </c>
      <c r="D723" s="3">
        <v>587</v>
      </c>
      <c r="E723" s="2" t="s">
        <v>754</v>
      </c>
      <c r="F723" s="2" t="s">
        <v>23</v>
      </c>
      <c r="G723" s="3">
        <v>38</v>
      </c>
      <c r="H723" s="3">
        <v>0</v>
      </c>
      <c r="I723" s="4">
        <v>0</v>
      </c>
      <c r="J723" s="3">
        <v>2</v>
      </c>
      <c r="K723" s="3">
        <v>1</v>
      </c>
      <c r="L723" s="3">
        <v>0</v>
      </c>
      <c r="M723" s="5">
        <v>47414.15</v>
      </c>
      <c r="N723" s="3">
        <v>0</v>
      </c>
    </row>
    <row r="724" spans="1:14" x14ac:dyDescent="0.25">
      <c r="A724" s="2">
        <v>320</v>
      </c>
      <c r="B724" s="3">
        <v>15626114</v>
      </c>
      <c r="C724" s="2" t="s">
        <v>303</v>
      </c>
      <c r="D724" s="3">
        <v>429</v>
      </c>
      <c r="E724" s="2" t="s">
        <v>15</v>
      </c>
      <c r="F724" s="2" t="s">
        <v>23</v>
      </c>
      <c r="G724" s="3">
        <v>24</v>
      </c>
      <c r="H724" s="3">
        <v>4</v>
      </c>
      <c r="I724" s="4">
        <v>95741.75</v>
      </c>
      <c r="J724" s="3">
        <v>1</v>
      </c>
      <c r="K724" s="3">
        <v>1</v>
      </c>
      <c r="L724" s="3">
        <v>0</v>
      </c>
      <c r="M724" s="5">
        <v>46170.75</v>
      </c>
      <c r="N724" s="3">
        <v>0</v>
      </c>
    </row>
    <row r="725" spans="1:14" x14ac:dyDescent="0.25">
      <c r="A725" s="2">
        <v>564</v>
      </c>
      <c r="B725" s="3">
        <v>15665956</v>
      </c>
      <c r="C725" s="2" t="s">
        <v>477</v>
      </c>
      <c r="D725" s="3">
        <v>509</v>
      </c>
      <c r="E725" s="2" t="s">
        <v>754</v>
      </c>
      <c r="F725" s="2" t="s">
        <v>16</v>
      </c>
      <c r="G725" s="3">
        <v>46</v>
      </c>
      <c r="H725" s="3">
        <v>1</v>
      </c>
      <c r="I725" s="4">
        <v>0</v>
      </c>
      <c r="J725" s="3">
        <v>1</v>
      </c>
      <c r="K725" s="3">
        <v>1</v>
      </c>
      <c r="L725" s="3">
        <v>0</v>
      </c>
      <c r="M725" s="5">
        <v>71244.59</v>
      </c>
      <c r="N725" s="3">
        <v>1</v>
      </c>
    </row>
    <row r="726" spans="1:14" x14ac:dyDescent="0.25">
      <c r="A726" s="2">
        <v>783</v>
      </c>
      <c r="B726" s="3">
        <v>15654060</v>
      </c>
      <c r="C726" s="2" t="s">
        <v>632</v>
      </c>
      <c r="D726" s="3">
        <v>517</v>
      </c>
      <c r="E726" s="2" t="s">
        <v>15</v>
      </c>
      <c r="F726" s="2" t="s">
        <v>23</v>
      </c>
      <c r="G726" s="3">
        <v>41</v>
      </c>
      <c r="H726" s="3">
        <v>2</v>
      </c>
      <c r="I726" s="4">
        <v>0</v>
      </c>
      <c r="J726" s="3">
        <v>2</v>
      </c>
      <c r="K726" s="3">
        <v>0</v>
      </c>
      <c r="L726" s="3">
        <v>1</v>
      </c>
      <c r="M726" s="5">
        <v>75937.47</v>
      </c>
      <c r="N726" s="3">
        <v>0</v>
      </c>
    </row>
    <row r="727" spans="1:14" x14ac:dyDescent="0.25">
      <c r="A727" s="2">
        <v>801</v>
      </c>
      <c r="B727" s="3">
        <v>15747542</v>
      </c>
      <c r="C727" s="2" t="s">
        <v>643</v>
      </c>
      <c r="D727" s="3">
        <v>605</v>
      </c>
      <c r="E727" s="2" t="s">
        <v>15</v>
      </c>
      <c r="F727" s="2" t="s">
        <v>23</v>
      </c>
      <c r="G727" s="3">
        <v>52</v>
      </c>
      <c r="H727" s="3">
        <v>7</v>
      </c>
      <c r="I727" s="4">
        <v>0</v>
      </c>
      <c r="J727" s="3">
        <v>2</v>
      </c>
      <c r="K727" s="3">
        <v>1</v>
      </c>
      <c r="L727" s="3">
        <v>1</v>
      </c>
      <c r="M727" s="5">
        <v>173952.5</v>
      </c>
      <c r="N727" s="3">
        <v>0</v>
      </c>
    </row>
    <row r="728" spans="1:14" x14ac:dyDescent="0.25">
      <c r="A728" s="2">
        <v>694</v>
      </c>
      <c r="B728" s="3">
        <v>15740900</v>
      </c>
      <c r="C728" s="2" t="s">
        <v>574</v>
      </c>
      <c r="D728" s="3">
        <v>589</v>
      </c>
      <c r="E728" s="2" t="s">
        <v>754</v>
      </c>
      <c r="F728" s="2" t="s">
        <v>23</v>
      </c>
      <c r="G728" s="3">
        <v>34</v>
      </c>
      <c r="H728" s="3">
        <v>6</v>
      </c>
      <c r="I728" s="4">
        <v>0</v>
      </c>
      <c r="J728" s="3">
        <v>2</v>
      </c>
      <c r="K728" s="3">
        <v>1</v>
      </c>
      <c r="L728" s="3">
        <v>1</v>
      </c>
      <c r="M728" s="5">
        <v>177896.92</v>
      </c>
      <c r="N728" s="3">
        <v>0</v>
      </c>
    </row>
    <row r="729" spans="1:14" x14ac:dyDescent="0.25">
      <c r="A729" s="2">
        <v>854</v>
      </c>
      <c r="B729" s="3">
        <v>15745012</v>
      </c>
      <c r="C729" s="2" t="s">
        <v>674</v>
      </c>
      <c r="D729" s="3">
        <v>653</v>
      </c>
      <c r="E729" s="2" t="s">
        <v>15</v>
      </c>
      <c r="F729" s="2" t="s">
        <v>16</v>
      </c>
      <c r="G729" s="3">
        <v>43</v>
      </c>
      <c r="H729" s="3">
        <v>6</v>
      </c>
      <c r="I729" s="4">
        <v>0</v>
      </c>
      <c r="J729" s="3">
        <v>2</v>
      </c>
      <c r="K729" s="3">
        <v>1</v>
      </c>
      <c r="L729" s="3">
        <v>1</v>
      </c>
      <c r="M729" s="5">
        <v>7330.59</v>
      </c>
      <c r="N729" s="3">
        <v>0</v>
      </c>
    </row>
    <row r="730" spans="1:14" x14ac:dyDescent="0.25">
      <c r="A730" s="2">
        <v>56</v>
      </c>
      <c r="B730" s="3">
        <v>15760861</v>
      </c>
      <c r="C730" s="2" t="s">
        <v>74</v>
      </c>
      <c r="D730" s="3">
        <v>619</v>
      </c>
      <c r="E730" s="2" t="s">
        <v>754</v>
      </c>
      <c r="F730" s="2" t="s">
        <v>23</v>
      </c>
      <c r="G730" s="3">
        <v>43</v>
      </c>
      <c r="H730" s="3">
        <v>1</v>
      </c>
      <c r="I730" s="4">
        <v>125211.92</v>
      </c>
      <c r="J730" s="3">
        <v>1</v>
      </c>
      <c r="K730" s="3">
        <v>1</v>
      </c>
      <c r="L730" s="3">
        <v>1</v>
      </c>
      <c r="M730" s="5">
        <v>113410.49</v>
      </c>
      <c r="N730" s="3">
        <v>0</v>
      </c>
    </row>
    <row r="731" spans="1:14" x14ac:dyDescent="0.25">
      <c r="A731" s="2">
        <v>813</v>
      </c>
      <c r="B731" s="3">
        <v>15578980</v>
      </c>
      <c r="C731" s="2" t="s">
        <v>651</v>
      </c>
      <c r="D731" s="3">
        <v>516</v>
      </c>
      <c r="E731" s="2" t="s">
        <v>18</v>
      </c>
      <c r="F731" s="2" t="s">
        <v>757</v>
      </c>
      <c r="G731" s="3">
        <v>33</v>
      </c>
      <c r="H731" s="3">
        <v>3</v>
      </c>
      <c r="I731" s="4">
        <v>0</v>
      </c>
      <c r="J731" s="3">
        <v>2</v>
      </c>
      <c r="K731" s="3">
        <v>1</v>
      </c>
      <c r="L731" s="3">
        <v>1</v>
      </c>
      <c r="M731" s="5">
        <v>58685.59</v>
      </c>
      <c r="N731" s="3">
        <v>0</v>
      </c>
    </row>
    <row r="732" spans="1:14" x14ac:dyDescent="0.25">
      <c r="A732" s="2">
        <v>128</v>
      </c>
      <c r="B732" s="3">
        <v>15782688</v>
      </c>
      <c r="C732" s="2" t="s">
        <v>141</v>
      </c>
      <c r="D732" s="3">
        <v>625</v>
      </c>
      <c r="E732" s="2" t="s">
        <v>26</v>
      </c>
      <c r="F732" s="2" t="s">
        <v>23</v>
      </c>
      <c r="G732" s="3">
        <v>56</v>
      </c>
      <c r="H732" s="3">
        <v>0</v>
      </c>
      <c r="I732" s="4">
        <v>148507.24</v>
      </c>
      <c r="J732" s="3">
        <v>1</v>
      </c>
      <c r="K732" s="3">
        <v>1</v>
      </c>
      <c r="L732" s="3">
        <v>0</v>
      </c>
      <c r="M732" s="5">
        <v>46824.08</v>
      </c>
      <c r="N732" s="3">
        <v>1</v>
      </c>
    </row>
    <row r="733" spans="1:14" x14ac:dyDescent="0.25">
      <c r="A733" s="2">
        <v>632</v>
      </c>
      <c r="B733" s="3">
        <v>15811762</v>
      </c>
      <c r="C733" s="2" t="s">
        <v>524</v>
      </c>
      <c r="D733" s="3">
        <v>583</v>
      </c>
      <c r="E733" s="2" t="s">
        <v>26</v>
      </c>
      <c r="F733" s="2" t="s">
        <v>16</v>
      </c>
      <c r="G733" s="3">
        <v>54</v>
      </c>
      <c r="H733" s="3">
        <v>6</v>
      </c>
      <c r="I733" s="4">
        <v>115988.86</v>
      </c>
      <c r="J733" s="3">
        <v>1</v>
      </c>
      <c r="K733" s="3">
        <v>1</v>
      </c>
      <c r="L733" s="3">
        <v>0</v>
      </c>
      <c r="M733" s="5">
        <v>57553.98</v>
      </c>
      <c r="N733" s="3">
        <v>1</v>
      </c>
    </row>
    <row r="734" spans="1:14" x14ac:dyDescent="0.25">
      <c r="A734" s="2">
        <v>412</v>
      </c>
      <c r="B734" s="3">
        <v>15760431</v>
      </c>
      <c r="C734" s="2" t="s">
        <v>371</v>
      </c>
      <c r="D734" s="3">
        <v>850</v>
      </c>
      <c r="E734" s="2" t="s">
        <v>15</v>
      </c>
      <c r="F734" s="2" t="s">
        <v>23</v>
      </c>
      <c r="G734" s="3">
        <v>38</v>
      </c>
      <c r="H734" s="3">
        <v>1</v>
      </c>
      <c r="I734" s="4">
        <v>0</v>
      </c>
      <c r="J734" s="3">
        <v>2</v>
      </c>
      <c r="K734" s="3">
        <v>1</v>
      </c>
      <c r="L734" s="3">
        <v>1</v>
      </c>
      <c r="M734" s="5">
        <v>80006.649999999994</v>
      </c>
      <c r="N734" s="3">
        <v>0</v>
      </c>
    </row>
    <row r="735" spans="1:14" x14ac:dyDescent="0.25">
      <c r="A735" s="2">
        <v>169</v>
      </c>
      <c r="B735" s="3">
        <v>15574692</v>
      </c>
      <c r="C735" s="2" t="s">
        <v>177</v>
      </c>
      <c r="D735" s="3">
        <v>667</v>
      </c>
      <c r="E735" s="2" t="s">
        <v>755</v>
      </c>
      <c r="F735" s="2" t="s">
        <v>16</v>
      </c>
      <c r="G735" s="3">
        <v>39</v>
      </c>
      <c r="H735" s="3">
        <v>2</v>
      </c>
      <c r="I735" s="4">
        <v>0</v>
      </c>
      <c r="J735" s="3">
        <v>2</v>
      </c>
      <c r="K735" s="3">
        <v>1</v>
      </c>
      <c r="L735" s="3">
        <v>0</v>
      </c>
      <c r="M735" s="5">
        <v>40721.24</v>
      </c>
      <c r="N735" s="3">
        <v>1</v>
      </c>
    </row>
    <row r="736" spans="1:14" x14ac:dyDescent="0.25">
      <c r="A736" s="2">
        <v>863</v>
      </c>
      <c r="B736" s="3">
        <v>15794916</v>
      </c>
      <c r="C736" s="2" t="s">
        <v>680</v>
      </c>
      <c r="D736" s="3">
        <v>725</v>
      </c>
      <c r="E736" s="2" t="s">
        <v>15</v>
      </c>
      <c r="F736" s="2" t="s">
        <v>23</v>
      </c>
      <c r="G736" s="3">
        <v>41</v>
      </c>
      <c r="H736" s="3">
        <v>7</v>
      </c>
      <c r="I736" s="4">
        <v>113980.21</v>
      </c>
      <c r="J736" s="3">
        <v>1</v>
      </c>
      <c r="K736" s="3">
        <v>1</v>
      </c>
      <c r="L736" s="3">
        <v>1</v>
      </c>
      <c r="M736" s="5">
        <v>116704.25</v>
      </c>
      <c r="N736" s="3">
        <v>0</v>
      </c>
    </row>
    <row r="737" spans="1:14" x14ac:dyDescent="0.25">
      <c r="A737" s="2">
        <v>64</v>
      </c>
      <c r="B737" s="3">
        <v>15751208</v>
      </c>
      <c r="C737" s="2" t="s">
        <v>82</v>
      </c>
      <c r="D737" s="3">
        <v>684</v>
      </c>
      <c r="E737" s="2" t="s">
        <v>755</v>
      </c>
      <c r="F737" s="2" t="s">
        <v>23</v>
      </c>
      <c r="G737" s="3">
        <v>56</v>
      </c>
      <c r="H737" s="3">
        <v>8</v>
      </c>
      <c r="I737" s="4">
        <v>78707.16</v>
      </c>
      <c r="J737" s="3">
        <v>1</v>
      </c>
      <c r="K737" s="3">
        <v>1</v>
      </c>
      <c r="L737" s="3">
        <v>1</v>
      </c>
      <c r="M737" s="5">
        <v>99398.36</v>
      </c>
      <c r="N737" s="3">
        <v>0</v>
      </c>
    </row>
    <row r="738" spans="1:14" x14ac:dyDescent="0.25">
      <c r="A738" s="2">
        <v>484</v>
      </c>
      <c r="B738" s="3">
        <v>15578186</v>
      </c>
      <c r="C738" s="2" t="s">
        <v>82</v>
      </c>
      <c r="D738" s="3">
        <v>486</v>
      </c>
      <c r="E738" s="2" t="s">
        <v>26</v>
      </c>
      <c r="F738" s="2" t="s">
        <v>23</v>
      </c>
      <c r="G738" s="3">
        <v>37</v>
      </c>
      <c r="H738" s="3">
        <v>9</v>
      </c>
      <c r="I738" s="4">
        <v>115217.99</v>
      </c>
      <c r="J738" s="3">
        <v>2</v>
      </c>
      <c r="K738" s="3">
        <v>1</v>
      </c>
      <c r="L738" s="3">
        <v>0</v>
      </c>
      <c r="M738" s="5">
        <v>144995.32999999999</v>
      </c>
      <c r="N738" s="3">
        <v>0</v>
      </c>
    </row>
    <row r="739" spans="1:14" x14ac:dyDescent="0.25">
      <c r="A739" s="2">
        <v>433</v>
      </c>
      <c r="B739" s="3">
        <v>15705521</v>
      </c>
      <c r="C739" s="2" t="s">
        <v>386</v>
      </c>
      <c r="D739" s="3">
        <v>548</v>
      </c>
      <c r="E739" s="2" t="s">
        <v>26</v>
      </c>
      <c r="F739" s="2" t="s">
        <v>16</v>
      </c>
      <c r="G739" s="3">
        <v>33</v>
      </c>
      <c r="H739" s="3">
        <v>0</v>
      </c>
      <c r="I739" s="4">
        <v>101084.36</v>
      </c>
      <c r="J739" s="3">
        <v>1</v>
      </c>
      <c r="K739" s="3">
        <v>1</v>
      </c>
      <c r="L739" s="3">
        <v>0</v>
      </c>
      <c r="M739" s="5">
        <v>42749.85</v>
      </c>
      <c r="N739" s="3">
        <v>0</v>
      </c>
    </row>
    <row r="740" spans="1:14" x14ac:dyDescent="0.25">
      <c r="A740" s="2">
        <v>70</v>
      </c>
      <c r="B740" s="3">
        <v>15755648</v>
      </c>
      <c r="C740" s="2" t="s">
        <v>88</v>
      </c>
      <c r="D740" s="3">
        <v>675</v>
      </c>
      <c r="E740" s="2" t="s">
        <v>754</v>
      </c>
      <c r="F740" s="2" t="s">
        <v>16</v>
      </c>
      <c r="G740" s="3">
        <v>21</v>
      </c>
      <c r="H740" s="3">
        <v>8</v>
      </c>
      <c r="I740" s="4">
        <v>98373.26</v>
      </c>
      <c r="J740" s="3">
        <v>1</v>
      </c>
      <c r="K740" s="3">
        <v>1</v>
      </c>
      <c r="L740" s="3">
        <v>0</v>
      </c>
      <c r="M740" s="5">
        <v>18203</v>
      </c>
      <c r="N740" s="3">
        <v>0</v>
      </c>
    </row>
    <row r="741" spans="1:14" x14ac:dyDescent="0.25">
      <c r="A741" s="2">
        <v>345</v>
      </c>
      <c r="B741" s="3">
        <v>15785869</v>
      </c>
      <c r="C741" s="2" t="s">
        <v>88</v>
      </c>
      <c r="D741" s="3">
        <v>718</v>
      </c>
      <c r="E741" s="2" t="s">
        <v>15</v>
      </c>
      <c r="F741" s="2" t="s">
        <v>16</v>
      </c>
      <c r="G741" s="3">
        <v>25</v>
      </c>
      <c r="H741" s="3">
        <v>7</v>
      </c>
      <c r="I741" s="4">
        <v>0</v>
      </c>
      <c r="J741" s="3">
        <v>2</v>
      </c>
      <c r="K741" s="3">
        <v>1</v>
      </c>
      <c r="L741" s="3">
        <v>0</v>
      </c>
      <c r="M741" s="5">
        <v>30380.12</v>
      </c>
      <c r="N741" s="3">
        <v>0</v>
      </c>
    </row>
    <row r="742" spans="1:14" x14ac:dyDescent="0.25">
      <c r="A742" s="2">
        <v>477</v>
      </c>
      <c r="B742" s="3">
        <v>15798888</v>
      </c>
      <c r="C742" s="2" t="s">
        <v>88</v>
      </c>
      <c r="D742" s="3">
        <v>605</v>
      </c>
      <c r="E742" s="2" t="s">
        <v>26</v>
      </c>
      <c r="F742" s="2" t="s">
        <v>16</v>
      </c>
      <c r="G742" s="3">
        <v>31</v>
      </c>
      <c r="H742" s="3">
        <v>1</v>
      </c>
      <c r="I742" s="4">
        <v>117992.59</v>
      </c>
      <c r="J742" s="3">
        <v>1</v>
      </c>
      <c r="K742" s="3">
        <v>1</v>
      </c>
      <c r="L742" s="3">
        <v>1</v>
      </c>
      <c r="M742" s="5">
        <v>183598.77</v>
      </c>
      <c r="N742" s="3">
        <v>0</v>
      </c>
    </row>
    <row r="743" spans="1:14" x14ac:dyDescent="0.25">
      <c r="A743" s="2">
        <v>515</v>
      </c>
      <c r="B743" s="3">
        <v>15682048</v>
      </c>
      <c r="C743" s="2" t="s">
        <v>88</v>
      </c>
      <c r="D743" s="3">
        <v>605</v>
      </c>
      <c r="E743" s="2" t="s">
        <v>754</v>
      </c>
      <c r="F743" s="2" t="s">
        <v>16</v>
      </c>
      <c r="G743" s="3">
        <v>51</v>
      </c>
      <c r="H743" s="3">
        <v>3</v>
      </c>
      <c r="I743" s="4">
        <v>136188.78</v>
      </c>
      <c r="J743" s="3">
        <v>1</v>
      </c>
      <c r="K743" s="3">
        <v>1</v>
      </c>
      <c r="L743" s="3">
        <v>1</v>
      </c>
      <c r="M743" s="5">
        <v>67110.59</v>
      </c>
      <c r="N743" s="3">
        <v>1</v>
      </c>
    </row>
    <row r="744" spans="1:14" x14ac:dyDescent="0.25">
      <c r="A744" s="2">
        <v>771</v>
      </c>
      <c r="B744" s="3">
        <v>15584091</v>
      </c>
      <c r="C744" s="2" t="s">
        <v>621</v>
      </c>
      <c r="D744" s="3">
        <v>742</v>
      </c>
      <c r="E744" s="2" t="s">
        <v>26</v>
      </c>
      <c r="F744" s="2" t="s">
        <v>16</v>
      </c>
      <c r="G744" s="3">
        <v>36</v>
      </c>
      <c r="H744" s="3">
        <v>2</v>
      </c>
      <c r="I744" s="4">
        <v>129748.54</v>
      </c>
      <c r="J744" s="3">
        <v>2</v>
      </c>
      <c r="K744" s="3">
        <v>0</v>
      </c>
      <c r="L744" s="3">
        <v>0</v>
      </c>
      <c r="M744" s="5">
        <v>47271.61</v>
      </c>
      <c r="N744" s="3">
        <v>1</v>
      </c>
    </row>
    <row r="745" spans="1:14" x14ac:dyDescent="0.25">
      <c r="A745" s="2">
        <v>311</v>
      </c>
      <c r="B745" s="3">
        <v>15712287</v>
      </c>
      <c r="C745" s="2" t="s">
        <v>297</v>
      </c>
      <c r="D745" s="3">
        <v>652</v>
      </c>
      <c r="E745" s="2" t="s">
        <v>15</v>
      </c>
      <c r="F745" s="2" t="s">
        <v>16</v>
      </c>
      <c r="G745" s="3">
        <v>80</v>
      </c>
      <c r="H745" s="3">
        <v>4</v>
      </c>
      <c r="I745" s="4">
        <v>0</v>
      </c>
      <c r="J745" s="3">
        <v>2</v>
      </c>
      <c r="K745" s="3">
        <v>1</v>
      </c>
      <c r="L745" s="3">
        <v>1</v>
      </c>
      <c r="M745" s="5">
        <v>188603.07</v>
      </c>
      <c r="N745" s="3">
        <v>0</v>
      </c>
    </row>
    <row r="746" spans="1:14" x14ac:dyDescent="0.25">
      <c r="A746" s="2">
        <v>648</v>
      </c>
      <c r="B746" s="3">
        <v>15805112</v>
      </c>
      <c r="C746" s="2" t="s">
        <v>537</v>
      </c>
      <c r="D746" s="3">
        <v>578</v>
      </c>
      <c r="E746" s="2" t="s">
        <v>754</v>
      </c>
      <c r="F746" s="2" t="s">
        <v>23</v>
      </c>
      <c r="G746" s="3">
        <v>38</v>
      </c>
      <c r="H746" s="3">
        <v>7</v>
      </c>
      <c r="I746" s="4">
        <v>82259.289999999994</v>
      </c>
      <c r="J746" s="3">
        <v>1</v>
      </c>
      <c r="K746" s="3">
        <v>1</v>
      </c>
      <c r="L746" s="3">
        <v>0</v>
      </c>
      <c r="M746" s="5">
        <v>8996.9699999999993</v>
      </c>
      <c r="N746" s="3">
        <v>0</v>
      </c>
    </row>
    <row r="747" spans="1:14" x14ac:dyDescent="0.25">
      <c r="A747" s="2">
        <v>733</v>
      </c>
      <c r="B747" s="3">
        <v>15723873</v>
      </c>
      <c r="C747" s="2" t="s">
        <v>600</v>
      </c>
      <c r="D747" s="3">
        <v>657</v>
      </c>
      <c r="E747" s="2" t="s">
        <v>18</v>
      </c>
      <c r="F747" s="2" t="s">
        <v>756</v>
      </c>
      <c r="G747" s="3">
        <v>31</v>
      </c>
      <c r="H747" s="3">
        <v>3</v>
      </c>
      <c r="I747" s="4">
        <v>125167.02</v>
      </c>
      <c r="J747" s="3">
        <v>1</v>
      </c>
      <c r="K747" s="3">
        <v>0</v>
      </c>
      <c r="L747" s="3">
        <v>0</v>
      </c>
      <c r="M747" s="5">
        <v>98820.39</v>
      </c>
      <c r="N747" s="3">
        <v>0</v>
      </c>
    </row>
    <row r="748" spans="1:14" x14ac:dyDescent="0.25">
      <c r="A748" s="2">
        <v>225</v>
      </c>
      <c r="B748" s="3">
        <v>15568748</v>
      </c>
      <c r="C748" s="2" t="s">
        <v>224</v>
      </c>
      <c r="D748" s="3">
        <v>671</v>
      </c>
      <c r="E748" s="2" t="s">
        <v>758</v>
      </c>
      <c r="F748" s="2" t="s">
        <v>23</v>
      </c>
      <c r="G748" s="3">
        <v>45</v>
      </c>
      <c r="H748" s="3">
        <v>6</v>
      </c>
      <c r="I748" s="4">
        <v>99564.22</v>
      </c>
      <c r="J748" s="3">
        <v>1</v>
      </c>
      <c r="K748" s="3">
        <v>1</v>
      </c>
      <c r="L748" s="3">
        <v>1</v>
      </c>
      <c r="M748" s="5">
        <v>108872.45</v>
      </c>
      <c r="N748" s="3">
        <v>1</v>
      </c>
    </row>
    <row r="749" spans="1:14" x14ac:dyDescent="0.25">
      <c r="A749" s="2">
        <v>80</v>
      </c>
      <c r="B749" s="3">
        <v>15803136</v>
      </c>
      <c r="C749" s="2" t="s">
        <v>98</v>
      </c>
      <c r="D749" s="3">
        <v>416</v>
      </c>
      <c r="E749" s="2" t="s">
        <v>26</v>
      </c>
      <c r="F749" s="2" t="s">
        <v>16</v>
      </c>
      <c r="G749" s="3">
        <v>41</v>
      </c>
      <c r="H749" s="3">
        <v>10</v>
      </c>
      <c r="I749" s="4">
        <v>122189.66</v>
      </c>
      <c r="J749" s="3">
        <v>2</v>
      </c>
      <c r="K749" s="3">
        <v>1</v>
      </c>
      <c r="L749" s="3">
        <v>0</v>
      </c>
      <c r="M749" s="5">
        <v>98301.61</v>
      </c>
      <c r="N749" s="3">
        <v>0</v>
      </c>
    </row>
    <row r="750" spans="1:14" x14ac:dyDescent="0.25">
      <c r="A750" s="2">
        <v>194</v>
      </c>
      <c r="B750" s="3">
        <v>15702741</v>
      </c>
      <c r="C750" s="2" t="s">
        <v>198</v>
      </c>
      <c r="D750" s="3">
        <v>601</v>
      </c>
      <c r="E750" s="2" t="s">
        <v>754</v>
      </c>
      <c r="F750" s="2" t="s">
        <v>23</v>
      </c>
      <c r="G750" s="3">
        <v>32</v>
      </c>
      <c r="H750" s="3">
        <v>8</v>
      </c>
      <c r="I750" s="4">
        <v>93012.89</v>
      </c>
      <c r="J750" s="3">
        <v>1</v>
      </c>
      <c r="K750" s="3">
        <v>1</v>
      </c>
      <c r="L750" s="3">
        <v>0</v>
      </c>
      <c r="M750" s="5">
        <v>86957.42</v>
      </c>
      <c r="N750" s="3">
        <v>0</v>
      </c>
    </row>
    <row r="751" spans="1:14" x14ac:dyDescent="0.25">
      <c r="A751" s="2">
        <v>354</v>
      </c>
      <c r="B751" s="3">
        <v>15812007</v>
      </c>
      <c r="C751" s="2" t="s">
        <v>328</v>
      </c>
      <c r="D751" s="3">
        <v>670</v>
      </c>
      <c r="E751" s="2" t="s">
        <v>755</v>
      </c>
      <c r="F751" s="2" t="s">
        <v>23</v>
      </c>
      <c r="G751" s="3">
        <v>25</v>
      </c>
      <c r="H751" s="3">
        <v>6</v>
      </c>
      <c r="I751" s="4">
        <v>0</v>
      </c>
      <c r="J751" s="3">
        <v>2</v>
      </c>
      <c r="K751" s="3">
        <v>1</v>
      </c>
      <c r="L751" s="3">
        <v>1</v>
      </c>
      <c r="M751" s="5">
        <v>78358.94</v>
      </c>
      <c r="N751" s="3">
        <v>0</v>
      </c>
    </row>
    <row r="752" spans="1:14" x14ac:dyDescent="0.25">
      <c r="A752" s="2">
        <v>562</v>
      </c>
      <c r="B752" s="3">
        <v>15800440</v>
      </c>
      <c r="C752" s="2" t="s">
        <v>328</v>
      </c>
      <c r="D752" s="3">
        <v>650</v>
      </c>
      <c r="E752" s="2" t="s">
        <v>18</v>
      </c>
      <c r="F752" s="2" t="s">
        <v>756</v>
      </c>
      <c r="G752" s="3">
        <v>61</v>
      </c>
      <c r="H752" s="3">
        <v>1</v>
      </c>
      <c r="I752" s="4">
        <v>152968.73000000001</v>
      </c>
      <c r="J752" s="3">
        <v>1</v>
      </c>
      <c r="K752" s="3">
        <v>0</v>
      </c>
      <c r="L752" s="3">
        <v>1</v>
      </c>
      <c r="M752" s="5">
        <v>82970.69</v>
      </c>
      <c r="N752" s="3">
        <v>0</v>
      </c>
    </row>
    <row r="753" spans="1:14" x14ac:dyDescent="0.25">
      <c r="A753" s="2">
        <v>406</v>
      </c>
      <c r="B753" s="3">
        <v>15692761</v>
      </c>
      <c r="C753" s="2" t="s">
        <v>368</v>
      </c>
      <c r="D753" s="3">
        <v>718</v>
      </c>
      <c r="E753" s="2" t="s">
        <v>15</v>
      </c>
      <c r="F753" s="2" t="s">
        <v>23</v>
      </c>
      <c r="G753" s="3">
        <v>36</v>
      </c>
      <c r="H753" s="3">
        <v>9</v>
      </c>
      <c r="I753" s="4">
        <v>0</v>
      </c>
      <c r="J753" s="3">
        <v>1</v>
      </c>
      <c r="K753" s="3">
        <v>1</v>
      </c>
      <c r="L753" s="3">
        <v>0</v>
      </c>
      <c r="M753" s="5">
        <v>45909.87</v>
      </c>
      <c r="N753" s="3">
        <v>0</v>
      </c>
    </row>
    <row r="754" spans="1:14" x14ac:dyDescent="0.25">
      <c r="A754" s="2">
        <v>730</v>
      </c>
      <c r="B754" s="3">
        <v>15612525</v>
      </c>
      <c r="C754" s="2" t="s">
        <v>597</v>
      </c>
      <c r="D754" s="3">
        <v>499</v>
      </c>
      <c r="E754" s="2" t="s">
        <v>15</v>
      </c>
      <c r="F754" s="2" t="s">
        <v>16</v>
      </c>
      <c r="G754" s="3">
        <v>57</v>
      </c>
      <c r="H754" s="3">
        <v>1</v>
      </c>
      <c r="I754" s="4">
        <v>0</v>
      </c>
      <c r="J754" s="3">
        <v>1</v>
      </c>
      <c r="K754" s="3">
        <v>0</v>
      </c>
      <c r="L754" s="3">
        <v>0</v>
      </c>
      <c r="M754" s="5">
        <v>131372.38</v>
      </c>
      <c r="N754" s="3">
        <v>1</v>
      </c>
    </row>
    <row r="755" spans="1:14" x14ac:dyDescent="0.25">
      <c r="A755" s="2">
        <v>553</v>
      </c>
      <c r="B755" s="3">
        <v>15763063</v>
      </c>
      <c r="C755" s="2" t="s">
        <v>471</v>
      </c>
      <c r="D755" s="3">
        <v>685</v>
      </c>
      <c r="E755" s="2" t="s">
        <v>18</v>
      </c>
      <c r="F755" s="2" t="s">
        <v>16</v>
      </c>
      <c r="G755" s="3">
        <v>25</v>
      </c>
      <c r="H755" s="3">
        <v>10</v>
      </c>
      <c r="I755" s="4">
        <v>128509.63</v>
      </c>
      <c r="J755" s="3">
        <v>1</v>
      </c>
      <c r="K755" s="3">
        <v>1</v>
      </c>
      <c r="L755" s="3">
        <v>0</v>
      </c>
      <c r="M755" s="5">
        <v>121562.33</v>
      </c>
      <c r="N755" s="3">
        <v>0</v>
      </c>
    </row>
    <row r="756" spans="1:14" x14ac:dyDescent="0.25">
      <c r="A756" s="2">
        <v>679</v>
      </c>
      <c r="B756" s="3">
        <v>15810978</v>
      </c>
      <c r="C756" s="2" t="s">
        <v>561</v>
      </c>
      <c r="D756" s="3">
        <v>788</v>
      </c>
      <c r="E756" s="2" t="s">
        <v>18</v>
      </c>
      <c r="F756" s="2" t="s">
        <v>16</v>
      </c>
      <c r="G756" s="3">
        <v>2</v>
      </c>
      <c r="H756" s="3">
        <v>1</v>
      </c>
      <c r="I756" s="4">
        <v>0</v>
      </c>
      <c r="J756" s="3">
        <v>2</v>
      </c>
      <c r="K756" s="3">
        <v>1</v>
      </c>
      <c r="L756" s="3">
        <v>1</v>
      </c>
      <c r="M756" s="5">
        <v>41610.620000000003</v>
      </c>
      <c r="N756" s="3">
        <v>0</v>
      </c>
    </row>
    <row r="757" spans="1:14" x14ac:dyDescent="0.25">
      <c r="A757" s="2">
        <v>869</v>
      </c>
      <c r="B757" s="3">
        <v>15646810</v>
      </c>
      <c r="C757" s="2" t="s">
        <v>686</v>
      </c>
      <c r="D757" s="3">
        <v>603</v>
      </c>
      <c r="E757" s="2" t="s">
        <v>26</v>
      </c>
      <c r="F757" s="2" t="s">
        <v>23</v>
      </c>
      <c r="G757" s="3">
        <v>44</v>
      </c>
      <c r="H757" s="3">
        <v>6</v>
      </c>
      <c r="I757" s="4">
        <v>108122.39</v>
      </c>
      <c r="J757" s="3">
        <v>2</v>
      </c>
      <c r="K757" s="3">
        <v>1</v>
      </c>
      <c r="L757" s="3">
        <v>0</v>
      </c>
      <c r="M757" s="5">
        <v>108488.33</v>
      </c>
      <c r="N757" s="3">
        <v>1</v>
      </c>
    </row>
    <row r="758" spans="1:14" x14ac:dyDescent="0.25">
      <c r="A758" s="2">
        <v>630</v>
      </c>
      <c r="B758" s="3">
        <v>15692463</v>
      </c>
      <c r="C758" s="2" t="s">
        <v>522</v>
      </c>
      <c r="D758" s="3">
        <v>799</v>
      </c>
      <c r="E758" s="2" t="s">
        <v>18</v>
      </c>
      <c r="F758" s="2" t="s">
        <v>16</v>
      </c>
      <c r="G758" s="3">
        <v>2</v>
      </c>
      <c r="H758" s="3">
        <v>3</v>
      </c>
      <c r="I758" s="4">
        <v>142253.65</v>
      </c>
      <c r="J758" s="3">
        <v>1</v>
      </c>
      <c r="K758" s="3">
        <v>1</v>
      </c>
      <c r="L758" s="3">
        <v>0</v>
      </c>
      <c r="M758" s="5">
        <v>45042.559999999998</v>
      </c>
      <c r="N758" s="3">
        <v>0</v>
      </c>
    </row>
    <row r="759" spans="1:14" x14ac:dyDescent="0.25">
      <c r="A759" s="2">
        <v>78</v>
      </c>
      <c r="B759" s="3">
        <v>15662085</v>
      </c>
      <c r="C759" s="2" t="s">
        <v>96</v>
      </c>
      <c r="D759" s="3">
        <v>678</v>
      </c>
      <c r="E759" s="2" t="s">
        <v>754</v>
      </c>
      <c r="F759" s="2" t="s">
        <v>16</v>
      </c>
      <c r="G759" s="3">
        <v>32</v>
      </c>
      <c r="H759" s="3">
        <v>9</v>
      </c>
      <c r="I759" s="4">
        <v>0</v>
      </c>
      <c r="J759" s="3">
        <v>1</v>
      </c>
      <c r="K759" s="3">
        <v>1</v>
      </c>
      <c r="L759" s="3">
        <v>1</v>
      </c>
      <c r="M759" s="5">
        <v>148210.64000000001</v>
      </c>
      <c r="N759" s="3">
        <v>0</v>
      </c>
    </row>
    <row r="760" spans="1:14" x14ac:dyDescent="0.25">
      <c r="A760" s="2">
        <v>356</v>
      </c>
      <c r="B760" s="3">
        <v>15739438</v>
      </c>
      <c r="C760" s="2" t="s">
        <v>330</v>
      </c>
      <c r="D760" s="3">
        <v>539</v>
      </c>
      <c r="E760" s="2" t="s">
        <v>15</v>
      </c>
      <c r="F760" s="2" t="s">
        <v>23</v>
      </c>
      <c r="G760" s="3">
        <v>30</v>
      </c>
      <c r="H760" s="3">
        <v>0</v>
      </c>
      <c r="I760" s="4">
        <v>0</v>
      </c>
      <c r="J760" s="3">
        <v>2</v>
      </c>
      <c r="K760" s="3">
        <v>1</v>
      </c>
      <c r="L760" s="3">
        <v>0</v>
      </c>
      <c r="M760" s="5">
        <v>160979.66</v>
      </c>
      <c r="N760" s="3">
        <v>0</v>
      </c>
    </row>
    <row r="761" spans="1:14" x14ac:dyDescent="0.25">
      <c r="A761" s="2">
        <v>551</v>
      </c>
      <c r="B761" s="3">
        <v>15750141</v>
      </c>
      <c r="C761" s="2" t="s">
        <v>470</v>
      </c>
      <c r="D761" s="3">
        <v>721</v>
      </c>
      <c r="E761" s="2" t="s">
        <v>26</v>
      </c>
      <c r="F761" s="2" t="s">
        <v>16</v>
      </c>
      <c r="G761" s="3">
        <v>36</v>
      </c>
      <c r="H761" s="3">
        <v>3</v>
      </c>
      <c r="I761" s="4">
        <v>65253.07</v>
      </c>
      <c r="J761" s="3">
        <v>2</v>
      </c>
      <c r="K761" s="3">
        <v>1</v>
      </c>
      <c r="L761" s="3">
        <v>0</v>
      </c>
      <c r="M761" s="5">
        <v>28737.78</v>
      </c>
      <c r="N761" s="3">
        <v>0</v>
      </c>
    </row>
    <row r="762" spans="1:14" x14ac:dyDescent="0.25">
      <c r="A762" s="2">
        <v>678</v>
      </c>
      <c r="B762" s="3">
        <v>15715142</v>
      </c>
      <c r="C762" s="2" t="s">
        <v>560</v>
      </c>
      <c r="D762" s="3">
        <v>739</v>
      </c>
      <c r="E762" s="2" t="s">
        <v>26</v>
      </c>
      <c r="F762" s="2" t="s">
        <v>23</v>
      </c>
      <c r="G762" s="3">
        <v>45</v>
      </c>
      <c r="H762" s="3">
        <v>7</v>
      </c>
      <c r="I762" s="4">
        <v>102703.62</v>
      </c>
      <c r="J762" s="3">
        <v>1</v>
      </c>
      <c r="K762" s="3">
        <v>0</v>
      </c>
      <c r="L762" s="3">
        <v>1</v>
      </c>
      <c r="M762" s="5">
        <v>147802.94</v>
      </c>
      <c r="N762" s="3">
        <v>1</v>
      </c>
    </row>
    <row r="763" spans="1:14" x14ac:dyDescent="0.25">
      <c r="A763" s="2">
        <v>264</v>
      </c>
      <c r="B763" s="3">
        <v>15673693</v>
      </c>
      <c r="C763" s="2" t="s">
        <v>260</v>
      </c>
      <c r="D763" s="3">
        <v>682</v>
      </c>
      <c r="E763" s="2" t="s">
        <v>754</v>
      </c>
      <c r="F763" s="2" t="s">
        <v>16</v>
      </c>
      <c r="G763" s="3">
        <v>26</v>
      </c>
      <c r="H763" s="3">
        <v>0</v>
      </c>
      <c r="I763" s="4">
        <v>110654.02</v>
      </c>
      <c r="J763" s="3">
        <v>1</v>
      </c>
      <c r="K763" s="3">
        <v>0</v>
      </c>
      <c r="L763" s="3">
        <v>1</v>
      </c>
      <c r="M763" s="5">
        <v>111879.21</v>
      </c>
      <c r="N763" s="3">
        <v>0</v>
      </c>
    </row>
    <row r="764" spans="1:14" x14ac:dyDescent="0.25">
      <c r="A764" s="2">
        <v>583</v>
      </c>
      <c r="B764" s="3">
        <v>15576352</v>
      </c>
      <c r="C764" s="2" t="s">
        <v>490</v>
      </c>
      <c r="D764" s="3">
        <v>586</v>
      </c>
      <c r="E764" s="2" t="s">
        <v>18</v>
      </c>
      <c r="F764" s="2" t="s">
        <v>16</v>
      </c>
      <c r="G764" s="3">
        <v>57</v>
      </c>
      <c r="H764" s="3">
        <v>3</v>
      </c>
      <c r="I764" s="4">
        <v>0</v>
      </c>
      <c r="J764" s="3">
        <v>2</v>
      </c>
      <c r="K764" s="3">
        <v>0</v>
      </c>
      <c r="L764" s="3">
        <v>1</v>
      </c>
      <c r="M764" s="5">
        <v>6057.81</v>
      </c>
      <c r="N764" s="3">
        <v>0</v>
      </c>
    </row>
    <row r="765" spans="1:14" x14ac:dyDescent="0.25">
      <c r="A765" s="2">
        <v>358</v>
      </c>
      <c r="B765" s="3">
        <v>15661629</v>
      </c>
      <c r="C765" s="2" t="s">
        <v>332</v>
      </c>
      <c r="D765" s="3">
        <v>522</v>
      </c>
      <c r="E765" s="2" t="s">
        <v>755</v>
      </c>
      <c r="F765" s="2" t="s">
        <v>23</v>
      </c>
      <c r="G765" s="3">
        <v>34</v>
      </c>
      <c r="H765" s="3">
        <v>9</v>
      </c>
      <c r="I765" s="4">
        <v>126436.29</v>
      </c>
      <c r="J765" s="3">
        <v>1</v>
      </c>
      <c r="K765" s="3">
        <v>1</v>
      </c>
      <c r="L765" s="3">
        <v>0</v>
      </c>
      <c r="M765" s="5">
        <v>174248.52</v>
      </c>
      <c r="N765" s="3">
        <v>1</v>
      </c>
    </row>
    <row r="766" spans="1:14" x14ac:dyDescent="0.25">
      <c r="A766" s="2">
        <v>436</v>
      </c>
      <c r="B766" s="3">
        <v>15581197</v>
      </c>
      <c r="C766" s="2" t="s">
        <v>332</v>
      </c>
      <c r="D766" s="3">
        <v>762</v>
      </c>
      <c r="E766" s="2" t="s">
        <v>15</v>
      </c>
      <c r="F766" s="2" t="s">
        <v>16</v>
      </c>
      <c r="G766" s="3">
        <v>51</v>
      </c>
      <c r="H766" s="3">
        <v>3</v>
      </c>
      <c r="I766" s="4">
        <v>99286.98</v>
      </c>
      <c r="J766" s="3">
        <v>1</v>
      </c>
      <c r="K766" s="3">
        <v>0</v>
      </c>
      <c r="L766" s="3">
        <v>1</v>
      </c>
      <c r="M766" s="5">
        <v>85578.63</v>
      </c>
      <c r="N766" s="3">
        <v>0</v>
      </c>
    </row>
    <row r="767" spans="1:14" x14ac:dyDescent="0.25">
      <c r="A767" s="2">
        <v>807</v>
      </c>
      <c r="B767" s="3">
        <v>15613319</v>
      </c>
      <c r="C767" s="2" t="s">
        <v>647</v>
      </c>
      <c r="D767" s="3">
        <v>793</v>
      </c>
      <c r="E767" s="2" t="s">
        <v>15</v>
      </c>
      <c r="F767" s="2" t="s">
        <v>16</v>
      </c>
      <c r="G767" s="3">
        <v>33</v>
      </c>
      <c r="H767" s="3">
        <v>0</v>
      </c>
      <c r="I767" s="4">
        <v>0</v>
      </c>
      <c r="J767" s="3">
        <v>1</v>
      </c>
      <c r="K767" s="3">
        <v>0</v>
      </c>
      <c r="L767" s="3">
        <v>0</v>
      </c>
      <c r="M767" s="5">
        <v>175544.02</v>
      </c>
      <c r="N767" s="3">
        <v>0</v>
      </c>
    </row>
    <row r="768" spans="1:14" x14ac:dyDescent="0.25">
      <c r="A768" s="2">
        <v>422</v>
      </c>
      <c r="B768" s="3">
        <v>15716186</v>
      </c>
      <c r="C768" s="2" t="s">
        <v>378</v>
      </c>
      <c r="D768" s="3">
        <v>586</v>
      </c>
      <c r="E768" s="2" t="s">
        <v>15</v>
      </c>
      <c r="F768" s="2" t="s">
        <v>16</v>
      </c>
      <c r="G768" s="3">
        <v>38</v>
      </c>
      <c r="H768" s="3">
        <v>2</v>
      </c>
      <c r="I768" s="4">
        <v>0</v>
      </c>
      <c r="J768" s="3">
        <v>2</v>
      </c>
      <c r="K768" s="3">
        <v>1</v>
      </c>
      <c r="L768" s="3">
        <v>0</v>
      </c>
      <c r="M768" s="5">
        <v>87168.46</v>
      </c>
      <c r="N768" s="3">
        <v>0</v>
      </c>
    </row>
    <row r="769" spans="1:14" x14ac:dyDescent="0.25">
      <c r="A769" s="2">
        <v>584</v>
      </c>
      <c r="B769" s="3">
        <v>15753719</v>
      </c>
      <c r="C769" s="2" t="s">
        <v>491</v>
      </c>
      <c r="D769" s="3">
        <v>547</v>
      </c>
      <c r="E769" s="2" t="s">
        <v>26</v>
      </c>
      <c r="F769" s="2" t="s">
        <v>16</v>
      </c>
      <c r="G769" s="3">
        <v>30</v>
      </c>
      <c r="H769" s="3">
        <v>9</v>
      </c>
      <c r="I769" s="4">
        <v>72392.41</v>
      </c>
      <c r="J769" s="3">
        <v>1</v>
      </c>
      <c r="K769" s="3">
        <v>1</v>
      </c>
      <c r="L769" s="3">
        <v>0</v>
      </c>
      <c r="M769" s="5">
        <v>77077.14</v>
      </c>
      <c r="N769" s="3">
        <v>0</v>
      </c>
    </row>
    <row r="770" spans="1:14" x14ac:dyDescent="0.25">
      <c r="A770" s="2">
        <v>231</v>
      </c>
      <c r="B770" s="3">
        <v>15808473</v>
      </c>
      <c r="C770" s="2" t="s">
        <v>230</v>
      </c>
      <c r="D770" s="3">
        <v>673</v>
      </c>
      <c r="E770" s="2" t="s">
        <v>754</v>
      </c>
      <c r="F770" s="2" t="s">
        <v>23</v>
      </c>
      <c r="G770" s="3">
        <v>72</v>
      </c>
      <c r="H770" s="3">
        <v>1</v>
      </c>
      <c r="I770" s="4">
        <v>0</v>
      </c>
      <c r="J770" s="3">
        <v>2</v>
      </c>
      <c r="K770" s="3">
        <v>0</v>
      </c>
      <c r="L770" s="3">
        <v>1</v>
      </c>
      <c r="M770" s="5">
        <v>111981.19</v>
      </c>
      <c r="N770" s="3">
        <v>0</v>
      </c>
    </row>
    <row r="771" spans="1:14" x14ac:dyDescent="0.25">
      <c r="A771" s="2">
        <v>92</v>
      </c>
      <c r="B771" s="3">
        <v>15731511</v>
      </c>
      <c r="C771" s="2" t="s">
        <v>109</v>
      </c>
      <c r="D771" s="3">
        <v>808</v>
      </c>
      <c r="E771" s="2" t="s">
        <v>754</v>
      </c>
      <c r="F771" s="2" t="s">
        <v>23</v>
      </c>
      <c r="G771" s="3">
        <v>45</v>
      </c>
      <c r="H771" s="3">
        <v>7</v>
      </c>
      <c r="I771" s="4">
        <v>118626.55</v>
      </c>
      <c r="J771" s="3">
        <v>2</v>
      </c>
      <c r="K771" s="3">
        <v>1</v>
      </c>
      <c r="L771" s="3">
        <v>0</v>
      </c>
      <c r="M771" s="5">
        <v>147132.46</v>
      </c>
      <c r="N771" s="3">
        <v>0</v>
      </c>
    </row>
    <row r="772" spans="1:14" x14ac:dyDescent="0.25">
      <c r="A772" s="2">
        <v>318</v>
      </c>
      <c r="B772" s="3">
        <v>15666252</v>
      </c>
      <c r="C772" s="2" t="s">
        <v>109</v>
      </c>
      <c r="D772" s="3">
        <v>706</v>
      </c>
      <c r="E772" s="2" t="s">
        <v>755</v>
      </c>
      <c r="F772" s="2" t="s">
        <v>23</v>
      </c>
      <c r="G772" s="3">
        <v>42</v>
      </c>
      <c r="H772" s="3">
        <v>9</v>
      </c>
      <c r="I772" s="4">
        <v>0</v>
      </c>
      <c r="J772" s="3">
        <v>2</v>
      </c>
      <c r="K772" s="3">
        <v>1</v>
      </c>
      <c r="L772" s="3">
        <v>1</v>
      </c>
      <c r="M772" s="5">
        <v>28714.34</v>
      </c>
      <c r="N772" s="3">
        <v>0</v>
      </c>
    </row>
    <row r="773" spans="1:14" x14ac:dyDescent="0.25">
      <c r="A773" s="2">
        <v>560</v>
      </c>
      <c r="B773" s="3">
        <v>15571816</v>
      </c>
      <c r="C773" s="2" t="s">
        <v>109</v>
      </c>
      <c r="D773" s="3">
        <v>850</v>
      </c>
      <c r="E773" s="2" t="s">
        <v>18</v>
      </c>
      <c r="F773" s="2" t="s">
        <v>16</v>
      </c>
      <c r="G773" s="3">
        <v>70</v>
      </c>
      <c r="H773" s="3">
        <v>5</v>
      </c>
      <c r="I773" s="4">
        <v>0</v>
      </c>
      <c r="J773" s="3">
        <v>1</v>
      </c>
      <c r="K773" s="3">
        <v>1</v>
      </c>
      <c r="L773" s="3">
        <v>1</v>
      </c>
      <c r="M773" s="5">
        <v>705.18</v>
      </c>
      <c r="N773" s="3">
        <v>0</v>
      </c>
    </row>
    <row r="774" spans="1:14" x14ac:dyDescent="0.25">
      <c r="A774" s="2">
        <v>909</v>
      </c>
      <c r="B774" s="3">
        <v>15754713</v>
      </c>
      <c r="C774" s="2" t="s">
        <v>706</v>
      </c>
      <c r="D774" s="3">
        <v>685</v>
      </c>
      <c r="E774" s="2" t="s">
        <v>18</v>
      </c>
      <c r="F774" s="2" t="s">
        <v>23</v>
      </c>
      <c r="G774" s="3">
        <v>31</v>
      </c>
      <c r="H774" s="3">
        <v>10</v>
      </c>
      <c r="I774" s="4">
        <v>135213.71</v>
      </c>
      <c r="J774" s="3">
        <v>1</v>
      </c>
      <c r="K774" s="3">
        <v>1</v>
      </c>
      <c r="L774" s="3">
        <v>1</v>
      </c>
      <c r="M774" s="5">
        <v>125777.28</v>
      </c>
      <c r="N774" s="3">
        <v>0</v>
      </c>
    </row>
    <row r="775" spans="1:14" x14ac:dyDescent="0.25">
      <c r="A775" s="2">
        <v>315</v>
      </c>
      <c r="B775" s="3">
        <v>15631868</v>
      </c>
      <c r="C775" s="2" t="s">
        <v>300</v>
      </c>
      <c r="D775" s="3">
        <v>744</v>
      </c>
      <c r="E775" s="2" t="s">
        <v>755</v>
      </c>
      <c r="F775" s="2" t="s">
        <v>23</v>
      </c>
      <c r="G775" s="3">
        <v>36</v>
      </c>
      <c r="H775" s="3">
        <v>2</v>
      </c>
      <c r="I775" s="4">
        <v>153804.44</v>
      </c>
      <c r="J775" s="3">
        <v>1</v>
      </c>
      <c r="K775" s="3">
        <v>1</v>
      </c>
      <c r="L775" s="3">
        <v>1</v>
      </c>
      <c r="M775" s="5">
        <v>87213.33</v>
      </c>
      <c r="N775" s="3">
        <v>0</v>
      </c>
    </row>
    <row r="776" spans="1:14" x14ac:dyDescent="0.25">
      <c r="A776" s="2">
        <v>168</v>
      </c>
      <c r="B776" s="3">
        <v>15588537</v>
      </c>
      <c r="C776" s="2" t="s">
        <v>176</v>
      </c>
      <c r="D776" s="3">
        <v>615</v>
      </c>
      <c r="E776" s="2" t="s">
        <v>755</v>
      </c>
      <c r="F776" s="2" t="s">
        <v>16</v>
      </c>
      <c r="G776" s="3">
        <v>41</v>
      </c>
      <c r="H776" s="3">
        <v>9</v>
      </c>
      <c r="I776" s="4">
        <v>109013.23</v>
      </c>
      <c r="J776" s="3">
        <v>1</v>
      </c>
      <c r="K776" s="3">
        <v>1</v>
      </c>
      <c r="L776" s="3">
        <v>0</v>
      </c>
      <c r="M776" s="5">
        <v>196499.96</v>
      </c>
      <c r="N776" s="3">
        <v>0</v>
      </c>
    </row>
    <row r="777" spans="1:14" x14ac:dyDescent="0.25">
      <c r="A777" s="2">
        <v>362</v>
      </c>
      <c r="B777" s="3">
        <v>15696674</v>
      </c>
      <c r="C777" s="2" t="s">
        <v>176</v>
      </c>
      <c r="D777" s="3">
        <v>643</v>
      </c>
      <c r="E777" s="2" t="s">
        <v>26</v>
      </c>
      <c r="F777" s="2" t="s">
        <v>16</v>
      </c>
      <c r="G777" s="3">
        <v>45</v>
      </c>
      <c r="H777" s="3">
        <v>2</v>
      </c>
      <c r="I777" s="4">
        <v>150842.93</v>
      </c>
      <c r="J777" s="3">
        <v>1</v>
      </c>
      <c r="K777" s="3">
        <v>0</v>
      </c>
      <c r="L777" s="3">
        <v>1</v>
      </c>
      <c r="M777" s="5">
        <v>2319.96</v>
      </c>
      <c r="N777" s="3">
        <v>1</v>
      </c>
    </row>
    <row r="778" spans="1:14" x14ac:dyDescent="0.25">
      <c r="A778" s="2">
        <v>716</v>
      </c>
      <c r="B778" s="3">
        <v>15578977</v>
      </c>
      <c r="C778" s="2" t="s">
        <v>176</v>
      </c>
      <c r="D778" s="3">
        <v>786</v>
      </c>
      <c r="E778" s="2" t="s">
        <v>754</v>
      </c>
      <c r="F778" s="2" t="s">
        <v>23</v>
      </c>
      <c r="G778" s="3">
        <v>34</v>
      </c>
      <c r="H778" s="3">
        <v>9</v>
      </c>
      <c r="I778" s="4">
        <v>0</v>
      </c>
      <c r="J778" s="3">
        <v>2</v>
      </c>
      <c r="K778" s="3">
        <v>1</v>
      </c>
      <c r="L778" s="3">
        <v>0</v>
      </c>
      <c r="M778" s="5">
        <v>144517.19</v>
      </c>
      <c r="N778" s="3">
        <v>0</v>
      </c>
    </row>
    <row r="779" spans="1:14" x14ac:dyDescent="0.25">
      <c r="A779" s="2">
        <v>866</v>
      </c>
      <c r="B779" s="3">
        <v>15686983</v>
      </c>
      <c r="C779" s="2" t="s">
        <v>683</v>
      </c>
      <c r="D779" s="3">
        <v>678</v>
      </c>
      <c r="E779" s="2" t="s">
        <v>26</v>
      </c>
      <c r="F779" s="2" t="s">
        <v>16</v>
      </c>
      <c r="G779" s="3">
        <v>25</v>
      </c>
      <c r="H779" s="3">
        <v>10</v>
      </c>
      <c r="I779" s="4">
        <v>76968.12</v>
      </c>
      <c r="J779" s="3">
        <v>2</v>
      </c>
      <c r="K779" s="3">
        <v>0</v>
      </c>
      <c r="L779" s="3">
        <v>1</v>
      </c>
      <c r="M779" s="5">
        <v>131501.72</v>
      </c>
      <c r="N779" s="3">
        <v>0</v>
      </c>
    </row>
    <row r="780" spans="1:14" x14ac:dyDescent="0.25">
      <c r="A780" s="2">
        <v>737</v>
      </c>
      <c r="B780" s="3">
        <v>15794278</v>
      </c>
      <c r="C780" s="2" t="s">
        <v>603</v>
      </c>
      <c r="D780" s="3">
        <v>816</v>
      </c>
      <c r="E780" s="2" t="s">
        <v>18</v>
      </c>
      <c r="F780" s="2" t="s">
        <v>756</v>
      </c>
      <c r="G780" s="3">
        <v>67</v>
      </c>
      <c r="H780" s="3">
        <v>6</v>
      </c>
      <c r="I780" s="4">
        <v>151858.98000000001</v>
      </c>
      <c r="J780" s="3">
        <v>1</v>
      </c>
      <c r="K780" s="3">
        <v>1</v>
      </c>
      <c r="L780" s="3">
        <v>1</v>
      </c>
      <c r="M780" s="5">
        <v>72814.31</v>
      </c>
      <c r="N780" s="3">
        <v>0</v>
      </c>
    </row>
    <row r="781" spans="1:14" x14ac:dyDescent="0.25">
      <c r="A781" s="2">
        <v>17</v>
      </c>
      <c r="B781" s="3">
        <v>15737452</v>
      </c>
      <c r="C781" s="2" t="s">
        <v>35</v>
      </c>
      <c r="D781" s="3">
        <v>653</v>
      </c>
      <c r="E781" s="2" t="s">
        <v>26</v>
      </c>
      <c r="F781" s="2" t="s">
        <v>23</v>
      </c>
      <c r="G781" s="3">
        <v>58</v>
      </c>
      <c r="H781" s="3">
        <v>1</v>
      </c>
      <c r="I781" s="4">
        <v>132602.88</v>
      </c>
      <c r="J781" s="3">
        <v>1</v>
      </c>
      <c r="K781" s="3">
        <v>1</v>
      </c>
      <c r="L781" s="3">
        <v>0</v>
      </c>
      <c r="M781" s="5">
        <v>5097.67</v>
      </c>
      <c r="N781" s="3">
        <v>1</v>
      </c>
    </row>
    <row r="782" spans="1:14" x14ac:dyDescent="0.25">
      <c r="A782" s="2">
        <v>258</v>
      </c>
      <c r="B782" s="3">
        <v>15592979</v>
      </c>
      <c r="C782" s="2" t="s">
        <v>255</v>
      </c>
      <c r="D782" s="3">
        <v>671</v>
      </c>
      <c r="E782" s="2" t="s">
        <v>26</v>
      </c>
      <c r="F782" s="2" t="s">
        <v>16</v>
      </c>
      <c r="G782" s="3">
        <v>34</v>
      </c>
      <c r="H782" s="3">
        <v>6</v>
      </c>
      <c r="I782" s="4">
        <v>37266.67</v>
      </c>
      <c r="J782" s="3">
        <v>2</v>
      </c>
      <c r="K782" s="3">
        <v>0</v>
      </c>
      <c r="L782" s="3">
        <v>0</v>
      </c>
      <c r="M782" s="5">
        <v>156917.12</v>
      </c>
      <c r="N782" s="3">
        <v>0</v>
      </c>
    </row>
    <row r="783" spans="1:14" x14ac:dyDescent="0.25">
      <c r="A783" s="2">
        <v>446</v>
      </c>
      <c r="B783" s="3">
        <v>15803406</v>
      </c>
      <c r="C783" s="2" t="s">
        <v>397</v>
      </c>
      <c r="D783" s="3">
        <v>748</v>
      </c>
      <c r="E783" s="2" t="s">
        <v>15</v>
      </c>
      <c r="F783" s="2" t="s">
        <v>16</v>
      </c>
      <c r="G783" s="3">
        <v>26</v>
      </c>
      <c r="H783" s="3">
        <v>1</v>
      </c>
      <c r="I783" s="4">
        <v>77780.289999999994</v>
      </c>
      <c r="J783" s="3">
        <v>1</v>
      </c>
      <c r="K783" s="3">
        <v>0</v>
      </c>
      <c r="L783" s="3">
        <v>1</v>
      </c>
      <c r="M783" s="5">
        <v>183049.41</v>
      </c>
      <c r="N783" s="3">
        <v>0</v>
      </c>
    </row>
    <row r="784" spans="1:14" x14ac:dyDescent="0.25">
      <c r="A784" s="2">
        <v>263</v>
      </c>
      <c r="B784" s="3">
        <v>15686776</v>
      </c>
      <c r="C784" s="2" t="s">
        <v>259</v>
      </c>
      <c r="D784" s="3">
        <v>557</v>
      </c>
      <c r="E784" s="2" t="s">
        <v>754</v>
      </c>
      <c r="F784" s="2" t="s">
        <v>16</v>
      </c>
      <c r="G784" s="3">
        <v>32</v>
      </c>
      <c r="H784" s="3">
        <v>6</v>
      </c>
      <c r="I784" s="4">
        <v>184686.41</v>
      </c>
      <c r="J784" s="3">
        <v>2</v>
      </c>
      <c r="K784" s="3">
        <v>1</v>
      </c>
      <c r="L784" s="3">
        <v>0</v>
      </c>
      <c r="M784" s="5">
        <v>14956.44</v>
      </c>
      <c r="N784" s="3">
        <v>0</v>
      </c>
    </row>
    <row r="785" spans="1:14" x14ac:dyDescent="0.25">
      <c r="A785" s="2">
        <v>742</v>
      </c>
      <c r="B785" s="3">
        <v>15716835</v>
      </c>
      <c r="C785" s="2" t="s">
        <v>259</v>
      </c>
      <c r="D785" s="3">
        <v>546</v>
      </c>
      <c r="E785" s="2" t="s">
        <v>15</v>
      </c>
      <c r="F785" s="2" t="s">
        <v>23</v>
      </c>
      <c r="G785" s="3">
        <v>24</v>
      </c>
      <c r="H785" s="3">
        <v>8</v>
      </c>
      <c r="I785" s="4">
        <v>156325.38</v>
      </c>
      <c r="J785" s="3">
        <v>1</v>
      </c>
      <c r="K785" s="3">
        <v>1</v>
      </c>
      <c r="L785" s="3">
        <v>1</v>
      </c>
      <c r="M785" s="5">
        <v>125381.02</v>
      </c>
      <c r="N785" s="3">
        <v>0</v>
      </c>
    </row>
    <row r="786" spans="1:14" x14ac:dyDescent="0.25">
      <c r="A786" s="2">
        <v>175</v>
      </c>
      <c r="B786" s="3">
        <v>15625524</v>
      </c>
      <c r="C786" s="2" t="s">
        <v>183</v>
      </c>
      <c r="D786" s="3">
        <v>512</v>
      </c>
      <c r="E786" s="2" t="s">
        <v>754</v>
      </c>
      <c r="F786" s="2" t="s">
        <v>23</v>
      </c>
      <c r="G786" s="3">
        <v>40</v>
      </c>
      <c r="H786" s="3">
        <v>5</v>
      </c>
      <c r="I786" s="4">
        <v>0</v>
      </c>
      <c r="J786" s="3">
        <v>2</v>
      </c>
      <c r="K786" s="3">
        <v>1</v>
      </c>
      <c r="L786" s="3">
        <v>1</v>
      </c>
      <c r="M786" s="5">
        <v>146457.82999999999</v>
      </c>
      <c r="N786" s="3">
        <v>0</v>
      </c>
    </row>
    <row r="787" spans="1:14" x14ac:dyDescent="0.25">
      <c r="A787" s="2">
        <v>88</v>
      </c>
      <c r="B787" s="3">
        <v>15625759</v>
      </c>
      <c r="C787" s="2" t="s">
        <v>106</v>
      </c>
      <c r="D787" s="3">
        <v>729</v>
      </c>
      <c r="E787" s="2" t="s">
        <v>754</v>
      </c>
      <c r="F787" s="2" t="s">
        <v>23</v>
      </c>
      <c r="G787" s="3">
        <v>30</v>
      </c>
      <c r="H787" s="3">
        <v>9</v>
      </c>
      <c r="I787" s="4">
        <v>0</v>
      </c>
      <c r="J787" s="3">
        <v>2</v>
      </c>
      <c r="K787" s="3">
        <v>1</v>
      </c>
      <c r="L787" s="3">
        <v>0</v>
      </c>
      <c r="M787" s="5">
        <v>151869.35</v>
      </c>
      <c r="N787" s="3">
        <v>0</v>
      </c>
    </row>
    <row r="788" spans="1:14" x14ac:dyDescent="0.25">
      <c r="A788" s="2">
        <v>112</v>
      </c>
      <c r="B788" s="3">
        <v>15665790</v>
      </c>
      <c r="C788" s="2" t="s">
        <v>127</v>
      </c>
      <c r="D788" s="3">
        <v>538</v>
      </c>
      <c r="E788" s="2" t="s">
        <v>26</v>
      </c>
      <c r="F788" s="2" t="s">
        <v>23</v>
      </c>
      <c r="G788" s="3">
        <v>39</v>
      </c>
      <c r="H788" s="3">
        <v>7</v>
      </c>
      <c r="I788" s="4">
        <v>108055.1</v>
      </c>
      <c r="J788" s="3">
        <v>2</v>
      </c>
      <c r="K788" s="3">
        <v>1</v>
      </c>
      <c r="L788" s="3">
        <v>0</v>
      </c>
      <c r="M788" s="5">
        <v>27231.26</v>
      </c>
      <c r="N788" s="3">
        <v>0</v>
      </c>
    </row>
    <row r="789" spans="1:14" x14ac:dyDescent="0.25">
      <c r="A789" s="2">
        <v>181</v>
      </c>
      <c r="B789" s="3">
        <v>15716334</v>
      </c>
      <c r="C789" s="2" t="s">
        <v>188</v>
      </c>
      <c r="D789" s="3">
        <v>850</v>
      </c>
      <c r="E789" s="2" t="s">
        <v>755</v>
      </c>
      <c r="F789" s="2" t="s">
        <v>16</v>
      </c>
      <c r="G789" s="3">
        <v>45</v>
      </c>
      <c r="H789" s="3">
        <v>2</v>
      </c>
      <c r="I789" s="4">
        <v>122311.21</v>
      </c>
      <c r="J789" s="3">
        <v>1</v>
      </c>
      <c r="K789" s="3">
        <v>1</v>
      </c>
      <c r="L789" s="3">
        <v>1</v>
      </c>
      <c r="M789" s="5">
        <v>19482.5</v>
      </c>
      <c r="N789" s="3">
        <v>0</v>
      </c>
    </row>
    <row r="790" spans="1:14" x14ac:dyDescent="0.25">
      <c r="A790" s="2">
        <v>348</v>
      </c>
      <c r="B790" s="3">
        <v>15747358</v>
      </c>
      <c r="C790" s="2" t="s">
        <v>323</v>
      </c>
      <c r="D790" s="3">
        <v>643</v>
      </c>
      <c r="E790" s="2" t="s">
        <v>26</v>
      </c>
      <c r="F790" s="2" t="s">
        <v>23</v>
      </c>
      <c r="G790" s="3">
        <v>59</v>
      </c>
      <c r="H790" s="3">
        <v>3</v>
      </c>
      <c r="I790" s="4">
        <v>170331.37</v>
      </c>
      <c r="J790" s="3">
        <v>1</v>
      </c>
      <c r="K790" s="3">
        <v>1</v>
      </c>
      <c r="L790" s="3">
        <v>1</v>
      </c>
      <c r="M790" s="5">
        <v>32171.79</v>
      </c>
      <c r="N790" s="3">
        <v>0</v>
      </c>
    </row>
    <row r="791" spans="1:14" x14ac:dyDescent="0.25">
      <c r="A791" s="2">
        <v>313</v>
      </c>
      <c r="B791" s="3">
        <v>15674398</v>
      </c>
      <c r="C791" s="2" t="s">
        <v>298</v>
      </c>
      <c r="D791" s="3">
        <v>642</v>
      </c>
      <c r="E791" s="2" t="s">
        <v>15</v>
      </c>
      <c r="F791" s="2" t="s">
        <v>23</v>
      </c>
      <c r="G791" s="3">
        <v>38</v>
      </c>
      <c r="H791" s="3">
        <v>3</v>
      </c>
      <c r="I791" s="4">
        <v>0</v>
      </c>
      <c r="J791" s="3">
        <v>2</v>
      </c>
      <c r="K791" s="3">
        <v>0</v>
      </c>
      <c r="L791" s="3">
        <v>0</v>
      </c>
      <c r="M791" s="5">
        <v>171463.83</v>
      </c>
      <c r="N791" s="3">
        <v>0</v>
      </c>
    </row>
    <row r="792" spans="1:14" x14ac:dyDescent="0.25">
      <c r="A792" s="2">
        <v>684</v>
      </c>
      <c r="B792" s="3">
        <v>15786905</v>
      </c>
      <c r="C792" s="2" t="s">
        <v>298</v>
      </c>
      <c r="D792" s="3">
        <v>749</v>
      </c>
      <c r="E792" s="2" t="s">
        <v>26</v>
      </c>
      <c r="F792" s="2" t="s">
        <v>16</v>
      </c>
      <c r="G792" s="3">
        <v>40</v>
      </c>
      <c r="H792" s="3">
        <v>8</v>
      </c>
      <c r="I792" s="4">
        <v>141782.57</v>
      </c>
      <c r="J792" s="3">
        <v>2</v>
      </c>
      <c r="K792" s="3">
        <v>0</v>
      </c>
      <c r="L792" s="3">
        <v>0</v>
      </c>
      <c r="M792" s="5">
        <v>86333.63</v>
      </c>
      <c r="N792" s="3">
        <v>0</v>
      </c>
    </row>
    <row r="793" spans="1:14" x14ac:dyDescent="0.25">
      <c r="A793" s="2">
        <v>658</v>
      </c>
      <c r="B793" s="3">
        <v>15698474</v>
      </c>
      <c r="C793" s="2" t="s">
        <v>543</v>
      </c>
      <c r="D793" s="3">
        <v>601</v>
      </c>
      <c r="E793" s="2" t="s">
        <v>26</v>
      </c>
      <c r="F793" s="2" t="s">
        <v>16</v>
      </c>
      <c r="G793" s="3">
        <v>54</v>
      </c>
      <c r="H793" s="3">
        <v>1</v>
      </c>
      <c r="I793" s="4">
        <v>131039.97</v>
      </c>
      <c r="J793" s="3">
        <v>2</v>
      </c>
      <c r="K793" s="3">
        <v>1</v>
      </c>
      <c r="L793" s="3">
        <v>1</v>
      </c>
      <c r="M793" s="5">
        <v>199661.5</v>
      </c>
      <c r="N793" s="3">
        <v>0</v>
      </c>
    </row>
    <row r="794" spans="1:14" x14ac:dyDescent="0.25">
      <c r="A794" s="2">
        <v>456</v>
      </c>
      <c r="B794" s="3">
        <v>15733797</v>
      </c>
      <c r="C794" s="2" t="s">
        <v>406</v>
      </c>
      <c r="D794" s="3">
        <v>506</v>
      </c>
      <c r="E794" s="2" t="s">
        <v>15</v>
      </c>
      <c r="F794" s="2" t="s">
        <v>23</v>
      </c>
      <c r="G794" s="3">
        <v>36</v>
      </c>
      <c r="H794" s="3">
        <v>5</v>
      </c>
      <c r="I794" s="4">
        <v>0</v>
      </c>
      <c r="J794" s="3">
        <v>2</v>
      </c>
      <c r="K794" s="3">
        <v>1</v>
      </c>
      <c r="L794" s="3">
        <v>0</v>
      </c>
      <c r="M794" s="5">
        <v>164253.35</v>
      </c>
      <c r="N794" s="3">
        <v>0</v>
      </c>
    </row>
    <row r="795" spans="1:14" x14ac:dyDescent="0.25">
      <c r="A795" s="2">
        <v>198</v>
      </c>
      <c r="B795" s="3">
        <v>15777892</v>
      </c>
      <c r="C795" s="2" t="s">
        <v>202</v>
      </c>
      <c r="D795" s="3">
        <v>721</v>
      </c>
      <c r="E795" s="2" t="s">
        <v>26</v>
      </c>
      <c r="F795" s="2" t="s">
        <v>23</v>
      </c>
      <c r="G795" s="3">
        <v>37</v>
      </c>
      <c r="H795" s="3">
        <v>3</v>
      </c>
      <c r="I795" s="4">
        <v>107720.64</v>
      </c>
      <c r="J795" s="3">
        <v>1</v>
      </c>
      <c r="K795" s="3">
        <v>1</v>
      </c>
      <c r="L795" s="3">
        <v>1</v>
      </c>
      <c r="M795" s="5">
        <v>158591.12</v>
      </c>
      <c r="N795" s="3">
        <v>0</v>
      </c>
    </row>
    <row r="796" spans="1:14" x14ac:dyDescent="0.25">
      <c r="A796" s="2">
        <v>33</v>
      </c>
      <c r="B796" s="3">
        <v>15750181</v>
      </c>
      <c r="C796" s="2" t="s">
        <v>51</v>
      </c>
      <c r="D796" s="3">
        <v>553</v>
      </c>
      <c r="E796" s="2" t="s">
        <v>26</v>
      </c>
      <c r="F796" s="2" t="s">
        <v>23</v>
      </c>
      <c r="G796" s="3">
        <v>41</v>
      </c>
      <c r="H796" s="3">
        <v>9</v>
      </c>
      <c r="I796" s="4">
        <v>110112.54</v>
      </c>
      <c r="J796" s="3">
        <v>2</v>
      </c>
      <c r="K796" s="3">
        <v>0</v>
      </c>
      <c r="L796" s="3">
        <v>0</v>
      </c>
      <c r="M796" s="5">
        <v>81898.81</v>
      </c>
      <c r="N796" s="3">
        <v>0</v>
      </c>
    </row>
    <row r="797" spans="1:14" x14ac:dyDescent="0.25">
      <c r="A797" s="2">
        <v>703</v>
      </c>
      <c r="B797" s="3">
        <v>15603436</v>
      </c>
      <c r="C797" s="2" t="s">
        <v>582</v>
      </c>
      <c r="D797" s="3">
        <v>594</v>
      </c>
      <c r="E797" s="2" t="s">
        <v>18</v>
      </c>
      <c r="F797" s="2" t="s">
        <v>16</v>
      </c>
      <c r="G797" s="3">
        <v>2</v>
      </c>
      <c r="H797" s="3">
        <v>2</v>
      </c>
      <c r="I797" s="4">
        <v>126615.94</v>
      </c>
      <c r="J797" s="3">
        <v>2</v>
      </c>
      <c r="K797" s="3">
        <v>0</v>
      </c>
      <c r="L797" s="3">
        <v>1</v>
      </c>
      <c r="M797" s="5">
        <v>123214.74</v>
      </c>
      <c r="N797" s="3">
        <v>0</v>
      </c>
    </row>
    <row r="798" spans="1:14" x14ac:dyDescent="0.25">
      <c r="A798" s="2">
        <v>518</v>
      </c>
      <c r="B798" s="3">
        <v>15781307</v>
      </c>
      <c r="C798" s="2" t="s">
        <v>449</v>
      </c>
      <c r="D798" s="3">
        <v>779</v>
      </c>
      <c r="E798" s="2" t="s">
        <v>26</v>
      </c>
      <c r="F798" s="2" t="s">
        <v>23</v>
      </c>
      <c r="G798" s="3">
        <v>37</v>
      </c>
      <c r="H798" s="3">
        <v>7</v>
      </c>
      <c r="I798" s="4">
        <v>120092.52</v>
      </c>
      <c r="J798" s="3">
        <v>2</v>
      </c>
      <c r="K798" s="3">
        <v>1</v>
      </c>
      <c r="L798" s="3">
        <v>0</v>
      </c>
      <c r="M798" s="5">
        <v>135925.72</v>
      </c>
      <c r="N798" s="3">
        <v>0</v>
      </c>
    </row>
    <row r="799" spans="1:14" x14ac:dyDescent="0.25">
      <c r="A799" s="2">
        <v>944</v>
      </c>
      <c r="B799" s="3">
        <v>15781465</v>
      </c>
      <c r="C799" s="2" t="s">
        <v>727</v>
      </c>
      <c r="D799" s="3">
        <v>675</v>
      </c>
      <c r="E799" s="2" t="s">
        <v>26</v>
      </c>
      <c r="F799" s="2" t="s">
        <v>16</v>
      </c>
      <c r="G799" s="3">
        <v>29</v>
      </c>
      <c r="H799" s="3">
        <v>8</v>
      </c>
      <c r="I799" s="4">
        <v>121326.42</v>
      </c>
      <c r="J799" s="3">
        <v>1</v>
      </c>
      <c r="K799" s="3">
        <v>1</v>
      </c>
      <c r="L799" s="3">
        <v>0</v>
      </c>
      <c r="M799" s="5">
        <v>133457.51999999999</v>
      </c>
      <c r="N799" s="3">
        <v>0</v>
      </c>
    </row>
    <row r="800" spans="1:14" x14ac:dyDescent="0.25">
      <c r="A800" s="2">
        <v>15</v>
      </c>
      <c r="B800" s="3">
        <v>15600882</v>
      </c>
      <c r="C800" s="2" t="s">
        <v>33</v>
      </c>
      <c r="D800" s="3">
        <v>635</v>
      </c>
      <c r="E800" s="2" t="s">
        <v>18</v>
      </c>
      <c r="F800" s="2" t="s">
        <v>16</v>
      </c>
      <c r="G800" s="3">
        <v>35</v>
      </c>
      <c r="H800" s="3">
        <v>7</v>
      </c>
      <c r="I800" s="4">
        <v>0</v>
      </c>
      <c r="J800" s="3">
        <v>2</v>
      </c>
      <c r="K800" s="3">
        <v>1</v>
      </c>
      <c r="L800" s="3">
        <v>1</v>
      </c>
      <c r="M800" s="5">
        <v>65951.649999999994</v>
      </c>
      <c r="N800" s="3">
        <v>0</v>
      </c>
    </row>
    <row r="801" spans="1:14" x14ac:dyDescent="0.25">
      <c r="A801" s="2">
        <v>327</v>
      </c>
      <c r="B801" s="3">
        <v>15601848</v>
      </c>
      <c r="C801" s="2" t="s">
        <v>33</v>
      </c>
      <c r="D801" s="3">
        <v>594</v>
      </c>
      <c r="E801" s="2" t="s">
        <v>15</v>
      </c>
      <c r="F801" s="2" t="s">
        <v>23</v>
      </c>
      <c r="G801" s="3">
        <v>35</v>
      </c>
      <c r="H801" s="3">
        <v>2</v>
      </c>
      <c r="I801" s="4">
        <v>0</v>
      </c>
      <c r="J801" s="3">
        <v>2</v>
      </c>
      <c r="K801" s="3">
        <v>1</v>
      </c>
      <c r="L801" s="3">
        <v>0</v>
      </c>
      <c r="M801" s="5">
        <v>103480.69</v>
      </c>
      <c r="N801" s="3">
        <v>0</v>
      </c>
    </row>
    <row r="802" spans="1:14" x14ac:dyDescent="0.25">
      <c r="A802" s="2">
        <v>368</v>
      </c>
      <c r="B802" s="3">
        <v>15594720</v>
      </c>
      <c r="C802" s="2" t="s">
        <v>33</v>
      </c>
      <c r="D802" s="3">
        <v>460</v>
      </c>
      <c r="E802" s="2" t="s">
        <v>26</v>
      </c>
      <c r="F802" s="2" t="s">
        <v>16</v>
      </c>
      <c r="G802" s="3">
        <v>35</v>
      </c>
      <c r="H802" s="3">
        <v>8</v>
      </c>
      <c r="I802" s="4">
        <v>102742.91</v>
      </c>
      <c r="J802" s="3">
        <v>2</v>
      </c>
      <c r="K802" s="3">
        <v>1</v>
      </c>
      <c r="L802" s="3">
        <v>1</v>
      </c>
      <c r="M802" s="5">
        <v>189339.6</v>
      </c>
      <c r="N802" s="3">
        <v>0</v>
      </c>
    </row>
    <row r="803" spans="1:14" x14ac:dyDescent="0.25">
      <c r="A803" s="2">
        <v>934</v>
      </c>
      <c r="B803" s="3">
        <v>15737795</v>
      </c>
      <c r="C803" s="2" t="s">
        <v>33</v>
      </c>
      <c r="D803" s="3">
        <v>512</v>
      </c>
      <c r="E803" s="2" t="s">
        <v>755</v>
      </c>
      <c r="F803" s="2" t="s">
        <v>23</v>
      </c>
      <c r="G803" s="3">
        <v>36</v>
      </c>
      <c r="H803" s="3">
        <v>1</v>
      </c>
      <c r="I803" s="4">
        <v>0</v>
      </c>
      <c r="J803" s="3">
        <v>1</v>
      </c>
      <c r="K803" s="3">
        <v>0</v>
      </c>
      <c r="L803" s="3">
        <v>1</v>
      </c>
      <c r="M803" s="5">
        <v>135482.26</v>
      </c>
      <c r="N803" s="3">
        <v>1</v>
      </c>
    </row>
    <row r="804" spans="1:14" x14ac:dyDescent="0.25">
      <c r="A804" s="2">
        <v>884</v>
      </c>
      <c r="B804" s="3">
        <v>15743007</v>
      </c>
      <c r="C804" s="2" t="s">
        <v>692</v>
      </c>
      <c r="D804" s="3">
        <v>643</v>
      </c>
      <c r="E804" s="2" t="s">
        <v>15</v>
      </c>
      <c r="F804" s="2" t="s">
        <v>16</v>
      </c>
      <c r="G804" s="3">
        <v>45</v>
      </c>
      <c r="H804" s="3">
        <v>4</v>
      </c>
      <c r="I804" s="4">
        <v>45144.43</v>
      </c>
      <c r="J804" s="3">
        <v>1</v>
      </c>
      <c r="K804" s="3">
        <v>1</v>
      </c>
      <c r="L804" s="3">
        <v>0</v>
      </c>
      <c r="M804" s="5">
        <v>60917.24</v>
      </c>
      <c r="N804" s="3">
        <v>1</v>
      </c>
    </row>
    <row r="805" spans="1:14" x14ac:dyDescent="0.25">
      <c r="A805" s="2">
        <v>500</v>
      </c>
      <c r="B805" s="3">
        <v>15677020</v>
      </c>
      <c r="C805" s="2" t="s">
        <v>435</v>
      </c>
      <c r="D805" s="3">
        <v>570</v>
      </c>
      <c r="E805" s="2" t="s">
        <v>754</v>
      </c>
      <c r="F805" s="2" t="s">
        <v>16</v>
      </c>
      <c r="G805" s="3">
        <v>58</v>
      </c>
      <c r="H805" s="3">
        <v>8</v>
      </c>
      <c r="I805" s="4">
        <v>0</v>
      </c>
      <c r="J805" s="3">
        <v>1</v>
      </c>
      <c r="K805" s="3">
        <v>0</v>
      </c>
      <c r="L805" s="3">
        <v>1</v>
      </c>
      <c r="M805" s="5">
        <v>116503.92</v>
      </c>
      <c r="N805" s="3">
        <v>1</v>
      </c>
    </row>
    <row r="806" spans="1:14" x14ac:dyDescent="0.25">
      <c r="A806" s="2">
        <v>349</v>
      </c>
      <c r="B806" s="3">
        <v>15735203</v>
      </c>
      <c r="C806" s="2" t="s">
        <v>324</v>
      </c>
      <c r="D806" s="3">
        <v>654</v>
      </c>
      <c r="E806" s="2" t="s">
        <v>26</v>
      </c>
      <c r="F806" s="2" t="s">
        <v>16</v>
      </c>
      <c r="G806" s="3">
        <v>32</v>
      </c>
      <c r="H806" s="3">
        <v>1</v>
      </c>
      <c r="I806" s="4">
        <v>114510.85</v>
      </c>
      <c r="J806" s="3">
        <v>1</v>
      </c>
      <c r="K806" s="3">
        <v>1</v>
      </c>
      <c r="L806" s="3">
        <v>1</v>
      </c>
      <c r="M806" s="5">
        <v>126143.23</v>
      </c>
      <c r="N806" s="3">
        <v>0</v>
      </c>
    </row>
    <row r="807" spans="1:14" x14ac:dyDescent="0.25">
      <c r="A807" s="2">
        <v>233</v>
      </c>
      <c r="B807" s="3">
        <v>15787174</v>
      </c>
      <c r="C807" s="2" t="s">
        <v>232</v>
      </c>
      <c r="D807" s="3">
        <v>512</v>
      </c>
      <c r="E807" s="2" t="s">
        <v>754</v>
      </c>
      <c r="F807" s="2" t="s">
        <v>16</v>
      </c>
      <c r="G807" s="3">
        <v>37</v>
      </c>
      <c r="H807" s="3">
        <v>1</v>
      </c>
      <c r="I807" s="4">
        <v>0</v>
      </c>
      <c r="J807" s="3">
        <v>2</v>
      </c>
      <c r="K807" s="3">
        <v>0</v>
      </c>
      <c r="L807" s="3">
        <v>1</v>
      </c>
      <c r="M807" s="5">
        <v>156105.03</v>
      </c>
      <c r="N807" s="3">
        <v>0</v>
      </c>
    </row>
    <row r="808" spans="1:14" x14ac:dyDescent="0.25">
      <c r="A808" s="2">
        <v>295</v>
      </c>
      <c r="B808" s="3">
        <v>15785819</v>
      </c>
      <c r="C808" s="2" t="s">
        <v>285</v>
      </c>
      <c r="D808" s="3">
        <v>681</v>
      </c>
      <c r="E808" s="2" t="s">
        <v>15</v>
      </c>
      <c r="F808" s="2" t="s">
        <v>23</v>
      </c>
      <c r="G808" s="3">
        <v>38</v>
      </c>
      <c r="H808" s="3">
        <v>3</v>
      </c>
      <c r="I808" s="4">
        <v>0</v>
      </c>
      <c r="J808" s="3">
        <v>2</v>
      </c>
      <c r="K808" s="3">
        <v>1</v>
      </c>
      <c r="L808" s="3">
        <v>1</v>
      </c>
      <c r="M808" s="5">
        <v>112491.96</v>
      </c>
      <c r="N808" s="3">
        <v>0</v>
      </c>
    </row>
    <row r="809" spans="1:14" x14ac:dyDescent="0.25">
      <c r="A809" s="2">
        <v>89</v>
      </c>
      <c r="B809" s="3">
        <v>15622897</v>
      </c>
      <c r="C809" s="2" t="s">
        <v>107</v>
      </c>
      <c r="D809" s="3">
        <v>646</v>
      </c>
      <c r="E809" s="2" t="s">
        <v>754</v>
      </c>
      <c r="F809" s="2" t="s">
        <v>16</v>
      </c>
      <c r="G809" s="3">
        <v>46</v>
      </c>
      <c r="H809" s="3">
        <v>4</v>
      </c>
      <c r="I809" s="4">
        <v>0</v>
      </c>
      <c r="J809" s="3">
        <v>3</v>
      </c>
      <c r="K809" s="3">
        <v>1</v>
      </c>
      <c r="L809" s="3">
        <v>0</v>
      </c>
      <c r="M809" s="5">
        <v>93251.42</v>
      </c>
      <c r="N809" s="3">
        <v>1</v>
      </c>
    </row>
    <row r="810" spans="1:14" x14ac:dyDescent="0.25">
      <c r="A810" s="2">
        <v>745</v>
      </c>
      <c r="B810" s="3">
        <v>15670755</v>
      </c>
      <c r="C810" s="2" t="s">
        <v>609</v>
      </c>
      <c r="D810" s="3">
        <v>650</v>
      </c>
      <c r="E810" s="2" t="s">
        <v>15</v>
      </c>
      <c r="F810" s="2" t="s">
        <v>23</v>
      </c>
      <c r="G810" s="3">
        <v>60</v>
      </c>
      <c r="H810" s="3">
        <v>8</v>
      </c>
      <c r="I810" s="4">
        <v>0</v>
      </c>
      <c r="J810" s="3">
        <v>2</v>
      </c>
      <c r="K810" s="3">
        <v>1</v>
      </c>
      <c r="L810" s="3">
        <v>1</v>
      </c>
      <c r="M810" s="5">
        <v>102925.75999999999</v>
      </c>
      <c r="N810" s="3">
        <v>0</v>
      </c>
    </row>
    <row r="811" spans="1:14" x14ac:dyDescent="0.25">
      <c r="A811" s="2">
        <v>822</v>
      </c>
      <c r="B811" s="3">
        <v>15716155</v>
      </c>
      <c r="C811" s="2" t="s">
        <v>609</v>
      </c>
      <c r="D811" s="3">
        <v>841</v>
      </c>
      <c r="E811" s="2" t="s">
        <v>15</v>
      </c>
      <c r="F811" s="2" t="s">
        <v>16</v>
      </c>
      <c r="G811" s="3">
        <v>36</v>
      </c>
      <c r="H811" s="3">
        <v>5</v>
      </c>
      <c r="I811" s="4">
        <v>156021.31</v>
      </c>
      <c r="J811" s="3">
        <v>1</v>
      </c>
      <c r="K811" s="3">
        <v>0</v>
      </c>
      <c r="L811" s="3">
        <v>0</v>
      </c>
      <c r="M811" s="5">
        <v>122662.98</v>
      </c>
      <c r="N811" s="3">
        <v>0</v>
      </c>
    </row>
    <row r="812" spans="1:14" x14ac:dyDescent="0.25">
      <c r="A812" s="2">
        <v>829</v>
      </c>
      <c r="B812" s="3">
        <v>15596914</v>
      </c>
      <c r="C812" s="2" t="s">
        <v>609</v>
      </c>
      <c r="D812" s="3">
        <v>630</v>
      </c>
      <c r="E812" s="2" t="s">
        <v>26</v>
      </c>
      <c r="F812" s="2" t="s">
        <v>16</v>
      </c>
      <c r="G812" s="3">
        <v>31</v>
      </c>
      <c r="H812" s="3">
        <v>2</v>
      </c>
      <c r="I812" s="4">
        <v>112373.49</v>
      </c>
      <c r="J812" s="3">
        <v>2</v>
      </c>
      <c r="K812" s="3">
        <v>1</v>
      </c>
      <c r="L812" s="3">
        <v>1</v>
      </c>
      <c r="M812" s="5">
        <v>131167.98000000001</v>
      </c>
      <c r="N812" s="3">
        <v>0</v>
      </c>
    </row>
    <row r="813" spans="1:14" x14ac:dyDescent="0.25">
      <c r="A813" s="2">
        <v>880</v>
      </c>
      <c r="B813" s="3">
        <v>15697497</v>
      </c>
      <c r="C813" s="2" t="s">
        <v>690</v>
      </c>
      <c r="D813" s="3">
        <v>518</v>
      </c>
      <c r="E813" s="2" t="s">
        <v>15</v>
      </c>
      <c r="F813" s="2" t="s">
        <v>16</v>
      </c>
      <c r="G813" s="3">
        <v>45</v>
      </c>
      <c r="H813" s="3">
        <v>9</v>
      </c>
      <c r="I813" s="4">
        <v>105525.65</v>
      </c>
      <c r="J813" s="3">
        <v>2</v>
      </c>
      <c r="K813" s="3">
        <v>1</v>
      </c>
      <c r="L813" s="3">
        <v>1</v>
      </c>
      <c r="M813" s="5">
        <v>73418.289999999994</v>
      </c>
      <c r="N813" s="3">
        <v>0</v>
      </c>
    </row>
    <row r="814" spans="1:14" x14ac:dyDescent="0.25">
      <c r="A814" s="2">
        <v>777</v>
      </c>
      <c r="B814" s="3">
        <v>15712551</v>
      </c>
      <c r="C814" s="2" t="s">
        <v>627</v>
      </c>
      <c r="D814" s="3">
        <v>622</v>
      </c>
      <c r="E814" s="2" t="s">
        <v>26</v>
      </c>
      <c r="F814" s="2" t="s">
        <v>16</v>
      </c>
      <c r="G814" s="3">
        <v>58</v>
      </c>
      <c r="H814" s="3">
        <v>7</v>
      </c>
      <c r="I814" s="4">
        <v>116922.25</v>
      </c>
      <c r="J814" s="3">
        <v>1</v>
      </c>
      <c r="K814" s="3">
        <v>1</v>
      </c>
      <c r="L814" s="3">
        <v>0</v>
      </c>
      <c r="M814" s="5">
        <v>120415.61</v>
      </c>
      <c r="N814" s="3">
        <v>1</v>
      </c>
    </row>
    <row r="815" spans="1:14" x14ac:dyDescent="0.25">
      <c r="A815" s="2">
        <v>933</v>
      </c>
      <c r="B815" s="3">
        <v>15634141</v>
      </c>
      <c r="C815" s="2" t="s">
        <v>720</v>
      </c>
      <c r="D815" s="3">
        <v>708</v>
      </c>
      <c r="E815" s="2" t="s">
        <v>26</v>
      </c>
      <c r="F815" s="2" t="s">
        <v>16</v>
      </c>
      <c r="G815" s="3">
        <v>42</v>
      </c>
      <c r="H815" s="3">
        <v>8</v>
      </c>
      <c r="I815" s="4">
        <v>192390.52</v>
      </c>
      <c r="J815" s="3">
        <v>2</v>
      </c>
      <c r="K815" s="3">
        <v>1</v>
      </c>
      <c r="L815" s="3">
        <v>0</v>
      </c>
      <c r="M815" s="5">
        <v>823.36</v>
      </c>
      <c r="N815" s="3">
        <v>0</v>
      </c>
    </row>
    <row r="816" spans="1:14" x14ac:dyDescent="0.25">
      <c r="A816" s="2">
        <v>166</v>
      </c>
      <c r="B816" s="3">
        <v>15585388</v>
      </c>
      <c r="C816" s="2" t="s">
        <v>174</v>
      </c>
      <c r="D816" s="3">
        <v>660</v>
      </c>
      <c r="E816" s="2" t="s">
        <v>26</v>
      </c>
      <c r="F816" s="2" t="s">
        <v>23</v>
      </c>
      <c r="G816" s="3">
        <v>31</v>
      </c>
      <c r="H816" s="3">
        <v>9</v>
      </c>
      <c r="I816" s="4">
        <v>125189.75</v>
      </c>
      <c r="J816" s="3">
        <v>2</v>
      </c>
      <c r="K816" s="3">
        <v>1</v>
      </c>
      <c r="L816" s="3">
        <v>1</v>
      </c>
      <c r="M816" s="5">
        <v>139874.43</v>
      </c>
      <c r="N816" s="3">
        <v>0</v>
      </c>
    </row>
    <row r="817" spans="1:14" x14ac:dyDescent="0.25">
      <c r="A817" s="2">
        <v>219</v>
      </c>
      <c r="B817" s="3">
        <v>15659366</v>
      </c>
      <c r="C817" s="2" t="s">
        <v>219</v>
      </c>
      <c r="D817" s="3">
        <v>807</v>
      </c>
      <c r="E817" s="2" t="s">
        <v>754</v>
      </c>
      <c r="F817" s="2" t="s">
        <v>23</v>
      </c>
      <c r="G817" s="3">
        <v>43</v>
      </c>
      <c r="H817" s="3">
        <v>1</v>
      </c>
      <c r="I817" s="4">
        <v>105799.32</v>
      </c>
      <c r="J817" s="3">
        <v>2</v>
      </c>
      <c r="K817" s="3">
        <v>1</v>
      </c>
      <c r="L817" s="3">
        <v>0</v>
      </c>
      <c r="M817" s="5">
        <v>34888.04</v>
      </c>
      <c r="N817" s="3">
        <v>1</v>
      </c>
    </row>
    <row r="818" spans="1:14" x14ac:dyDescent="0.25">
      <c r="A818" s="2">
        <v>308</v>
      </c>
      <c r="B818" s="3">
        <v>15660211</v>
      </c>
      <c r="C818" s="2" t="s">
        <v>219</v>
      </c>
      <c r="D818" s="3">
        <v>629</v>
      </c>
      <c r="E818" s="2" t="s">
        <v>26</v>
      </c>
      <c r="F818" s="2" t="s">
        <v>23</v>
      </c>
      <c r="G818" s="3">
        <v>35</v>
      </c>
      <c r="H818" s="3">
        <v>7</v>
      </c>
      <c r="I818" s="4">
        <v>156847.29</v>
      </c>
      <c r="J818" s="3">
        <v>2</v>
      </c>
      <c r="K818" s="3">
        <v>1</v>
      </c>
      <c r="L818" s="3">
        <v>0</v>
      </c>
      <c r="M818" s="5">
        <v>31824.29</v>
      </c>
      <c r="N818" s="3">
        <v>0</v>
      </c>
    </row>
    <row r="819" spans="1:14" x14ac:dyDescent="0.25">
      <c r="A819" s="2">
        <v>352</v>
      </c>
      <c r="B819" s="3">
        <v>15593365</v>
      </c>
      <c r="C819" s="2" t="s">
        <v>219</v>
      </c>
      <c r="D819" s="3">
        <v>762</v>
      </c>
      <c r="E819" s="2" t="s">
        <v>755</v>
      </c>
      <c r="F819" s="2" t="s">
        <v>23</v>
      </c>
      <c r="G819" s="3">
        <v>39</v>
      </c>
      <c r="H819" s="3">
        <v>2</v>
      </c>
      <c r="I819" s="4">
        <v>81273.13</v>
      </c>
      <c r="J819" s="3">
        <v>1</v>
      </c>
      <c r="K819" s="3">
        <v>1</v>
      </c>
      <c r="L819" s="3">
        <v>1</v>
      </c>
      <c r="M819" s="5">
        <v>18719.669999999998</v>
      </c>
      <c r="N819" s="3">
        <v>0</v>
      </c>
    </row>
    <row r="820" spans="1:14" x14ac:dyDescent="0.25">
      <c r="A820" s="2">
        <v>471</v>
      </c>
      <c r="B820" s="3">
        <v>15759298</v>
      </c>
      <c r="C820" s="2" t="s">
        <v>219</v>
      </c>
      <c r="D820" s="3">
        <v>631</v>
      </c>
      <c r="E820" s="2" t="s">
        <v>18</v>
      </c>
      <c r="F820" s="2" t="s">
        <v>756</v>
      </c>
      <c r="G820" s="3">
        <v>27</v>
      </c>
      <c r="H820" s="3">
        <v>10</v>
      </c>
      <c r="I820" s="4">
        <v>134169.62</v>
      </c>
      <c r="J820" s="3">
        <v>1</v>
      </c>
      <c r="K820" s="3">
        <v>1</v>
      </c>
      <c r="L820" s="3">
        <v>1</v>
      </c>
      <c r="M820" s="5">
        <v>176730.02</v>
      </c>
      <c r="N820" s="3">
        <v>0</v>
      </c>
    </row>
    <row r="821" spans="1:14" x14ac:dyDescent="0.25">
      <c r="A821" s="2">
        <v>535</v>
      </c>
      <c r="B821" s="3">
        <v>15567832</v>
      </c>
      <c r="C821" s="2" t="s">
        <v>219</v>
      </c>
      <c r="D821" s="3">
        <v>550</v>
      </c>
      <c r="E821" s="2" t="s">
        <v>754</v>
      </c>
      <c r="F821" s="2" t="s">
        <v>16</v>
      </c>
      <c r="G821" s="3">
        <v>40</v>
      </c>
      <c r="H821" s="3">
        <v>7</v>
      </c>
      <c r="I821" s="4">
        <v>114354.95</v>
      </c>
      <c r="J821" s="3">
        <v>1</v>
      </c>
      <c r="K821" s="3">
        <v>1</v>
      </c>
      <c r="L821" s="3">
        <v>0</v>
      </c>
      <c r="M821" s="5">
        <v>54018.93</v>
      </c>
      <c r="N821" s="3">
        <v>0</v>
      </c>
    </row>
    <row r="822" spans="1:14" x14ac:dyDescent="0.25">
      <c r="A822" s="2">
        <v>780</v>
      </c>
      <c r="B822" s="3">
        <v>15769974</v>
      </c>
      <c r="C822" s="2" t="s">
        <v>219</v>
      </c>
      <c r="D822" s="3">
        <v>679</v>
      </c>
      <c r="E822" s="2" t="s">
        <v>18</v>
      </c>
      <c r="F822" s="2" t="s">
        <v>757</v>
      </c>
      <c r="G822" s="3">
        <v>35</v>
      </c>
      <c r="H822" s="3">
        <v>8</v>
      </c>
      <c r="I822" s="4">
        <v>119182.73</v>
      </c>
      <c r="J822" s="3">
        <v>1</v>
      </c>
      <c r="K822" s="3">
        <v>0</v>
      </c>
      <c r="L822" s="3">
        <v>0</v>
      </c>
      <c r="M822" s="5">
        <v>121210.09</v>
      </c>
      <c r="N822" s="3">
        <v>0</v>
      </c>
    </row>
    <row r="823" spans="1:14" x14ac:dyDescent="0.25">
      <c r="A823" s="2">
        <v>357</v>
      </c>
      <c r="B823" s="3">
        <v>15611759</v>
      </c>
      <c r="C823" s="2" t="s">
        <v>331</v>
      </c>
      <c r="D823" s="3">
        <v>850</v>
      </c>
      <c r="E823" s="2" t="s">
        <v>755</v>
      </c>
      <c r="F823" s="2" t="s">
        <v>16</v>
      </c>
      <c r="G823" s="3">
        <v>57</v>
      </c>
      <c r="H823" s="3">
        <v>8</v>
      </c>
      <c r="I823" s="4">
        <v>126776.3</v>
      </c>
      <c r="J823" s="3">
        <v>2</v>
      </c>
      <c r="K823" s="3">
        <v>1</v>
      </c>
      <c r="L823" s="3">
        <v>1</v>
      </c>
      <c r="M823" s="5">
        <v>132298.49</v>
      </c>
      <c r="N823" s="3">
        <v>0</v>
      </c>
    </row>
    <row r="824" spans="1:14" x14ac:dyDescent="0.25">
      <c r="A824" s="2">
        <v>881</v>
      </c>
      <c r="B824" s="3">
        <v>15585362</v>
      </c>
      <c r="C824" s="2" t="s">
        <v>331</v>
      </c>
      <c r="D824" s="3">
        <v>749</v>
      </c>
      <c r="E824" s="2" t="s">
        <v>15</v>
      </c>
      <c r="F824" s="2" t="s">
        <v>16</v>
      </c>
      <c r="G824" s="3">
        <v>60</v>
      </c>
      <c r="H824" s="3">
        <v>6</v>
      </c>
      <c r="I824" s="4">
        <v>0</v>
      </c>
      <c r="J824" s="3">
        <v>1</v>
      </c>
      <c r="K824" s="3">
        <v>1</v>
      </c>
      <c r="L824" s="3">
        <v>0</v>
      </c>
      <c r="M824" s="5">
        <v>17978.68</v>
      </c>
      <c r="N824" s="3">
        <v>1</v>
      </c>
    </row>
    <row r="825" spans="1:14" x14ac:dyDescent="0.25">
      <c r="A825" s="2">
        <v>970</v>
      </c>
      <c r="B825" s="3">
        <v>15605926</v>
      </c>
      <c r="C825" s="2" t="s">
        <v>743</v>
      </c>
      <c r="D825" s="3">
        <v>649</v>
      </c>
      <c r="E825" s="2" t="s">
        <v>26</v>
      </c>
      <c r="F825" s="2" t="s">
        <v>23</v>
      </c>
      <c r="G825" s="3">
        <v>70</v>
      </c>
      <c r="H825" s="3">
        <v>9</v>
      </c>
      <c r="I825" s="4">
        <v>116854.71</v>
      </c>
      <c r="J825" s="3">
        <v>2</v>
      </c>
      <c r="K825" s="3">
        <v>0</v>
      </c>
      <c r="L825" s="3">
        <v>1</v>
      </c>
      <c r="M825" s="5">
        <v>107125.79</v>
      </c>
      <c r="N825" s="3">
        <v>0</v>
      </c>
    </row>
    <row r="826" spans="1:14" x14ac:dyDescent="0.25">
      <c r="A826" s="2">
        <v>314</v>
      </c>
      <c r="B826" s="3">
        <v>15797960</v>
      </c>
      <c r="C826" s="2" t="s">
        <v>299</v>
      </c>
      <c r="D826" s="3">
        <v>806</v>
      </c>
      <c r="E826" s="2" t="s">
        <v>26</v>
      </c>
      <c r="F826" s="2" t="s">
        <v>16</v>
      </c>
      <c r="G826" s="3">
        <v>59</v>
      </c>
      <c r="H826" s="3">
        <v>0</v>
      </c>
      <c r="I826" s="4">
        <v>135296.32999999999</v>
      </c>
      <c r="J826" s="3">
        <v>1</v>
      </c>
      <c r="K826" s="3">
        <v>1</v>
      </c>
      <c r="L826" s="3">
        <v>0</v>
      </c>
      <c r="M826" s="5">
        <v>182822.5</v>
      </c>
      <c r="N826" s="3">
        <v>0</v>
      </c>
    </row>
    <row r="827" spans="1:14" x14ac:dyDescent="0.25">
      <c r="A827" s="2">
        <v>887</v>
      </c>
      <c r="B827" s="3">
        <v>15591711</v>
      </c>
      <c r="C827" s="2" t="s">
        <v>695</v>
      </c>
      <c r="D827" s="3">
        <v>739</v>
      </c>
      <c r="E827" s="2" t="s">
        <v>18</v>
      </c>
      <c r="F827" s="2" t="s">
        <v>23</v>
      </c>
      <c r="G827" s="3">
        <v>38</v>
      </c>
      <c r="H827" s="3">
        <v>0</v>
      </c>
      <c r="I827" s="4">
        <v>128366.44</v>
      </c>
      <c r="J827" s="3">
        <v>1</v>
      </c>
      <c r="K827" s="3">
        <v>1</v>
      </c>
      <c r="L827" s="3">
        <v>0</v>
      </c>
      <c r="M827" s="5">
        <v>12796.43</v>
      </c>
      <c r="N827" s="3">
        <v>0</v>
      </c>
    </row>
    <row r="828" spans="1:14" x14ac:dyDescent="0.25">
      <c r="A828" s="2">
        <v>670</v>
      </c>
      <c r="B828" s="3">
        <v>15662397</v>
      </c>
      <c r="C828" s="2" t="s">
        <v>553</v>
      </c>
      <c r="D828" s="3">
        <v>640</v>
      </c>
      <c r="E828" s="2" t="s">
        <v>754</v>
      </c>
      <c r="F828" s="2" t="s">
        <v>16</v>
      </c>
      <c r="G828" s="3">
        <v>42</v>
      </c>
      <c r="H828" s="3">
        <v>5</v>
      </c>
      <c r="I828" s="4">
        <v>176099.13</v>
      </c>
      <c r="J828" s="3">
        <v>1</v>
      </c>
      <c r="K828" s="3">
        <v>1</v>
      </c>
      <c r="L828" s="3">
        <v>1</v>
      </c>
      <c r="M828" s="5">
        <v>8404.73</v>
      </c>
      <c r="N828" s="3">
        <v>0</v>
      </c>
    </row>
    <row r="829" spans="1:14" x14ac:dyDescent="0.25">
      <c r="A829" s="2">
        <v>235</v>
      </c>
      <c r="B829" s="3">
        <v>15704769</v>
      </c>
      <c r="C829" s="2" t="s">
        <v>234</v>
      </c>
      <c r="D829" s="3">
        <v>585</v>
      </c>
      <c r="E829" s="2" t="s">
        <v>754</v>
      </c>
      <c r="F829" s="2" t="s">
        <v>16</v>
      </c>
      <c r="G829" s="3">
        <v>67</v>
      </c>
      <c r="H829" s="3">
        <v>5</v>
      </c>
      <c r="I829" s="4">
        <v>113978.97</v>
      </c>
      <c r="J829" s="3">
        <v>2</v>
      </c>
      <c r="K829" s="3">
        <v>0</v>
      </c>
      <c r="L829" s="3">
        <v>1</v>
      </c>
      <c r="M829" s="5">
        <v>93146.11</v>
      </c>
      <c r="N829" s="3">
        <v>0</v>
      </c>
    </row>
    <row r="830" spans="1:14" x14ac:dyDescent="0.25">
      <c r="A830" s="2">
        <v>480</v>
      </c>
      <c r="B830" s="3">
        <v>15797736</v>
      </c>
      <c r="C830" s="2" t="s">
        <v>234</v>
      </c>
      <c r="D830" s="3">
        <v>658</v>
      </c>
      <c r="E830" s="2" t="s">
        <v>754</v>
      </c>
      <c r="F830" s="2" t="s">
        <v>23</v>
      </c>
      <c r="G830" s="3">
        <v>29</v>
      </c>
      <c r="H830" s="3">
        <v>4</v>
      </c>
      <c r="I830" s="4">
        <v>80262.600000000006</v>
      </c>
      <c r="J830" s="3">
        <v>1</v>
      </c>
      <c r="K830" s="3">
        <v>1</v>
      </c>
      <c r="L830" s="3">
        <v>1</v>
      </c>
      <c r="M830" s="5">
        <v>20612.82</v>
      </c>
      <c r="N830" s="3">
        <v>0</v>
      </c>
    </row>
    <row r="831" spans="1:14" x14ac:dyDescent="0.25">
      <c r="A831" s="2">
        <v>746</v>
      </c>
      <c r="B831" s="3">
        <v>15640059</v>
      </c>
      <c r="C831" s="2" t="s">
        <v>234</v>
      </c>
      <c r="D831" s="3">
        <v>606</v>
      </c>
      <c r="E831" s="2" t="s">
        <v>15</v>
      </c>
      <c r="F831" s="2" t="s">
        <v>23</v>
      </c>
      <c r="G831" s="3">
        <v>40</v>
      </c>
      <c r="H831" s="3">
        <v>5</v>
      </c>
      <c r="I831" s="4">
        <v>0</v>
      </c>
      <c r="J831" s="3">
        <v>2</v>
      </c>
      <c r="K831" s="3">
        <v>1</v>
      </c>
      <c r="L831" s="3">
        <v>1</v>
      </c>
      <c r="M831" s="5">
        <v>70899.27</v>
      </c>
      <c r="N831" s="3">
        <v>0</v>
      </c>
    </row>
    <row r="832" spans="1:14" x14ac:dyDescent="0.25">
      <c r="A832" s="2">
        <v>498</v>
      </c>
      <c r="B832" s="3">
        <v>15733616</v>
      </c>
      <c r="C832" s="2" t="s">
        <v>433</v>
      </c>
      <c r="D832" s="3">
        <v>806</v>
      </c>
      <c r="E832" s="2" t="s">
        <v>754</v>
      </c>
      <c r="F832" s="2" t="s">
        <v>23</v>
      </c>
      <c r="G832" s="3">
        <v>40</v>
      </c>
      <c r="H832" s="3">
        <v>5</v>
      </c>
      <c r="I832" s="4">
        <v>80613.929999999993</v>
      </c>
      <c r="J832" s="3">
        <v>1</v>
      </c>
      <c r="K832" s="3">
        <v>1</v>
      </c>
      <c r="L832" s="3">
        <v>1</v>
      </c>
      <c r="M832" s="5">
        <v>142838.64000000001</v>
      </c>
      <c r="N832" s="3">
        <v>0</v>
      </c>
    </row>
    <row r="833" spans="1:14" x14ac:dyDescent="0.25">
      <c r="A833" s="2">
        <v>987</v>
      </c>
      <c r="B833" s="3">
        <v>15655339</v>
      </c>
      <c r="C833" s="2" t="s">
        <v>749</v>
      </c>
      <c r="D833" s="3">
        <v>566</v>
      </c>
      <c r="E833" s="2" t="s">
        <v>15</v>
      </c>
      <c r="F833" s="2" t="s">
        <v>23</v>
      </c>
      <c r="G833" s="3">
        <v>36</v>
      </c>
      <c r="H833" s="3">
        <v>1</v>
      </c>
      <c r="I833" s="4">
        <v>142120.91</v>
      </c>
      <c r="J833" s="3">
        <v>1</v>
      </c>
      <c r="K833" s="3">
        <v>1</v>
      </c>
      <c r="L833" s="3">
        <v>0</v>
      </c>
      <c r="M833" s="5">
        <v>79616.37</v>
      </c>
      <c r="N833" s="3">
        <v>0</v>
      </c>
    </row>
    <row r="834" spans="1:14" x14ac:dyDescent="0.25">
      <c r="A834" s="2">
        <v>772</v>
      </c>
      <c r="B834" s="3">
        <v>15640442</v>
      </c>
      <c r="C834" s="2" t="s">
        <v>622</v>
      </c>
      <c r="D834" s="3">
        <v>717</v>
      </c>
      <c r="E834" s="2" t="s">
        <v>15</v>
      </c>
      <c r="F834" s="2" t="s">
        <v>23</v>
      </c>
      <c r="G834" s="3">
        <v>31</v>
      </c>
      <c r="H834" s="3">
        <v>4</v>
      </c>
      <c r="I834" s="4">
        <v>129722.57</v>
      </c>
      <c r="J834" s="3">
        <v>1</v>
      </c>
      <c r="K834" s="3">
        <v>0</v>
      </c>
      <c r="L834" s="3">
        <v>0</v>
      </c>
      <c r="M834" s="5">
        <v>41176.6</v>
      </c>
      <c r="N834" s="3">
        <v>0</v>
      </c>
    </row>
    <row r="835" spans="1:14" x14ac:dyDescent="0.25">
      <c r="A835" s="2">
        <v>874</v>
      </c>
      <c r="B835" s="3">
        <v>15803764</v>
      </c>
      <c r="C835" s="2" t="s">
        <v>688</v>
      </c>
      <c r="D835" s="3">
        <v>561</v>
      </c>
      <c r="E835" s="2" t="s">
        <v>15</v>
      </c>
      <c r="F835" s="2" t="s">
        <v>23</v>
      </c>
      <c r="G835" s="3">
        <v>28</v>
      </c>
      <c r="H835" s="3">
        <v>7</v>
      </c>
      <c r="I835" s="4">
        <v>0</v>
      </c>
      <c r="J835" s="3">
        <v>2</v>
      </c>
      <c r="K835" s="3">
        <v>1</v>
      </c>
      <c r="L835" s="3">
        <v>0</v>
      </c>
      <c r="M835" s="5">
        <v>7797.01</v>
      </c>
      <c r="N835" s="3">
        <v>0</v>
      </c>
    </row>
    <row r="836" spans="1:14" x14ac:dyDescent="0.25">
      <c r="A836" s="2">
        <v>699</v>
      </c>
      <c r="B836" s="3">
        <v>15669516</v>
      </c>
      <c r="C836" s="2" t="s">
        <v>579</v>
      </c>
      <c r="D836" s="3">
        <v>746</v>
      </c>
      <c r="E836" s="2" t="s">
        <v>18</v>
      </c>
      <c r="F836" s="2" t="s">
        <v>756</v>
      </c>
      <c r="G836" s="3">
        <v>36</v>
      </c>
      <c r="H836" s="3">
        <v>2</v>
      </c>
      <c r="I836" s="4">
        <v>0</v>
      </c>
      <c r="J836" s="3">
        <v>2</v>
      </c>
      <c r="K836" s="3">
        <v>1</v>
      </c>
      <c r="L836" s="3">
        <v>1</v>
      </c>
      <c r="M836" s="5">
        <v>16436.560000000001</v>
      </c>
      <c r="N836" s="3">
        <v>0</v>
      </c>
    </row>
    <row r="837" spans="1:14" x14ac:dyDescent="0.25">
      <c r="A837" s="2">
        <v>620</v>
      </c>
      <c r="B837" s="3">
        <v>15646161</v>
      </c>
      <c r="C837" s="2" t="s">
        <v>517</v>
      </c>
      <c r="D837" s="3">
        <v>673</v>
      </c>
      <c r="E837" s="2" t="s">
        <v>18</v>
      </c>
      <c r="F837" s="2" t="s">
        <v>16</v>
      </c>
      <c r="G837" s="3">
        <v>37</v>
      </c>
      <c r="H837" s="3">
        <v>8</v>
      </c>
      <c r="I837" s="4">
        <v>0</v>
      </c>
      <c r="J837" s="3">
        <v>2</v>
      </c>
      <c r="K837" s="3">
        <v>1</v>
      </c>
      <c r="L837" s="3">
        <v>1</v>
      </c>
      <c r="M837" s="5">
        <v>183318.79</v>
      </c>
      <c r="N837" s="3">
        <v>0</v>
      </c>
    </row>
    <row r="838" spans="1:14" x14ac:dyDescent="0.25">
      <c r="A838" s="2">
        <v>240</v>
      </c>
      <c r="B838" s="3">
        <v>15795149</v>
      </c>
      <c r="C838" s="2" t="s">
        <v>239</v>
      </c>
      <c r="D838" s="3">
        <v>703</v>
      </c>
      <c r="E838" s="2" t="s">
        <v>754</v>
      </c>
      <c r="F838" s="2" t="s">
        <v>23</v>
      </c>
      <c r="G838" s="3">
        <v>28</v>
      </c>
      <c r="H838" s="3">
        <v>2</v>
      </c>
      <c r="I838" s="4">
        <v>81173.83</v>
      </c>
      <c r="J838" s="3">
        <v>2</v>
      </c>
      <c r="K838" s="3">
        <v>0</v>
      </c>
      <c r="L838" s="3">
        <v>1</v>
      </c>
      <c r="M838" s="5">
        <v>162812.16</v>
      </c>
      <c r="N838" s="3">
        <v>0</v>
      </c>
    </row>
    <row r="839" spans="1:14" x14ac:dyDescent="0.25">
      <c r="A839" s="2">
        <v>224</v>
      </c>
      <c r="B839" s="3">
        <v>15733247</v>
      </c>
      <c r="C839" s="2" t="s">
        <v>223</v>
      </c>
      <c r="D839" s="3">
        <v>850</v>
      </c>
      <c r="E839" s="2" t="s">
        <v>754</v>
      </c>
      <c r="F839" s="2" t="s">
        <v>23</v>
      </c>
      <c r="G839" s="3">
        <v>33</v>
      </c>
      <c r="H839" s="3">
        <v>10</v>
      </c>
      <c r="I839" s="4">
        <v>0</v>
      </c>
      <c r="J839" s="3">
        <v>1</v>
      </c>
      <c r="K839" s="3">
        <v>1</v>
      </c>
      <c r="L839" s="3">
        <v>0</v>
      </c>
      <c r="M839" s="5">
        <v>4861.72</v>
      </c>
      <c r="N839" s="3">
        <v>1</v>
      </c>
    </row>
    <row r="840" spans="1:14" x14ac:dyDescent="0.25">
      <c r="A840" s="2">
        <v>424</v>
      </c>
      <c r="B840" s="3">
        <v>15622834</v>
      </c>
      <c r="C840" s="2" t="s">
        <v>223</v>
      </c>
      <c r="D840" s="3">
        <v>678</v>
      </c>
      <c r="E840" s="2" t="s">
        <v>15</v>
      </c>
      <c r="F840" s="2" t="s">
        <v>16</v>
      </c>
      <c r="G840" s="3">
        <v>35</v>
      </c>
      <c r="H840" s="3">
        <v>4</v>
      </c>
      <c r="I840" s="4">
        <v>0</v>
      </c>
      <c r="J840" s="3">
        <v>1</v>
      </c>
      <c r="K840" s="3">
        <v>1</v>
      </c>
      <c r="L840" s="3">
        <v>0</v>
      </c>
      <c r="M840" s="5">
        <v>125518.32</v>
      </c>
      <c r="N840" s="3">
        <v>0</v>
      </c>
    </row>
    <row r="841" spans="1:14" x14ac:dyDescent="0.25">
      <c r="A841" s="2">
        <v>107</v>
      </c>
      <c r="B841" s="3">
        <v>15599195</v>
      </c>
      <c r="C841" s="2" t="s">
        <v>122</v>
      </c>
      <c r="D841" s="3">
        <v>582</v>
      </c>
      <c r="E841" s="2" t="s">
        <v>26</v>
      </c>
      <c r="F841" s="2" t="s">
        <v>23</v>
      </c>
      <c r="G841" s="3">
        <v>32</v>
      </c>
      <c r="H841" s="3">
        <v>1</v>
      </c>
      <c r="I841" s="4">
        <v>88938.62</v>
      </c>
      <c r="J841" s="3">
        <v>1</v>
      </c>
      <c r="K841" s="3">
        <v>1</v>
      </c>
      <c r="L841" s="3">
        <v>1</v>
      </c>
      <c r="M841" s="5">
        <v>10054.530000000001</v>
      </c>
      <c r="N841" s="3">
        <v>0</v>
      </c>
    </row>
    <row r="842" spans="1:14" x14ac:dyDescent="0.25">
      <c r="A842" s="2">
        <v>649</v>
      </c>
      <c r="B842" s="3">
        <v>15633064</v>
      </c>
      <c r="C842" s="2" t="s">
        <v>538</v>
      </c>
      <c r="D842" s="3">
        <v>438</v>
      </c>
      <c r="E842" s="2" t="s">
        <v>754</v>
      </c>
      <c r="F842" s="2" t="s">
        <v>16</v>
      </c>
      <c r="G842" s="3">
        <v>36</v>
      </c>
      <c r="H842" s="3">
        <v>4</v>
      </c>
      <c r="I842" s="4">
        <v>0</v>
      </c>
      <c r="J842" s="3">
        <v>2</v>
      </c>
      <c r="K842" s="3">
        <v>1</v>
      </c>
      <c r="L842" s="3">
        <v>0</v>
      </c>
      <c r="M842" s="5">
        <v>64420.5</v>
      </c>
      <c r="N842" s="3">
        <v>0</v>
      </c>
    </row>
    <row r="843" spans="1:14" x14ac:dyDescent="0.25">
      <c r="A843" s="2">
        <v>603</v>
      </c>
      <c r="B843" s="3">
        <v>15782569</v>
      </c>
      <c r="C843" s="2" t="s">
        <v>505</v>
      </c>
      <c r="D843" s="3">
        <v>687</v>
      </c>
      <c r="E843" s="2" t="s">
        <v>754</v>
      </c>
      <c r="F843" s="2" t="s">
        <v>16</v>
      </c>
      <c r="G843" s="3">
        <v>72</v>
      </c>
      <c r="H843" s="3">
        <v>9</v>
      </c>
      <c r="I843" s="4">
        <v>0</v>
      </c>
      <c r="J843" s="3">
        <v>1</v>
      </c>
      <c r="K843" s="3">
        <v>0</v>
      </c>
      <c r="L843" s="3">
        <v>1</v>
      </c>
      <c r="M843" s="5">
        <v>69829.399999999994</v>
      </c>
      <c r="N843" s="3">
        <v>0</v>
      </c>
    </row>
    <row r="844" spans="1:14" x14ac:dyDescent="0.25">
      <c r="A844" s="2">
        <v>712</v>
      </c>
      <c r="B844" s="3">
        <v>15650288</v>
      </c>
      <c r="C844" s="2" t="s">
        <v>588</v>
      </c>
      <c r="D844" s="3">
        <v>634</v>
      </c>
      <c r="E844" s="2" t="s">
        <v>26</v>
      </c>
      <c r="F844" s="2" t="s">
        <v>23</v>
      </c>
      <c r="G844" s="3">
        <v>35</v>
      </c>
      <c r="H844" s="3">
        <v>6</v>
      </c>
      <c r="I844" s="4">
        <v>116269.01</v>
      </c>
      <c r="J844" s="3">
        <v>1</v>
      </c>
      <c r="K844" s="3">
        <v>1</v>
      </c>
      <c r="L844" s="3">
        <v>0</v>
      </c>
      <c r="M844" s="5">
        <v>129964.94</v>
      </c>
      <c r="N844" s="3">
        <v>0</v>
      </c>
    </row>
    <row r="845" spans="1:14" x14ac:dyDescent="0.25">
      <c r="A845" s="2">
        <v>793</v>
      </c>
      <c r="B845" s="3">
        <v>15707473</v>
      </c>
      <c r="C845" s="2" t="s">
        <v>588</v>
      </c>
      <c r="D845" s="3">
        <v>850</v>
      </c>
      <c r="E845" s="2" t="s">
        <v>26</v>
      </c>
      <c r="F845" s="2" t="s">
        <v>16</v>
      </c>
      <c r="G845" s="3">
        <v>48</v>
      </c>
      <c r="H845" s="3">
        <v>6</v>
      </c>
      <c r="I845" s="4">
        <v>111962.99</v>
      </c>
      <c r="J845" s="3">
        <v>1</v>
      </c>
      <c r="K845" s="3">
        <v>1</v>
      </c>
      <c r="L845" s="3">
        <v>0</v>
      </c>
      <c r="M845" s="5">
        <v>111755.8</v>
      </c>
      <c r="N845" s="3">
        <v>0</v>
      </c>
    </row>
    <row r="846" spans="1:14" x14ac:dyDescent="0.25">
      <c r="A846" s="2">
        <v>555</v>
      </c>
      <c r="B846" s="3">
        <v>15711309</v>
      </c>
      <c r="C846" s="2" t="s">
        <v>473</v>
      </c>
      <c r="D846" s="3">
        <v>574</v>
      </c>
      <c r="E846" s="2" t="s">
        <v>26</v>
      </c>
      <c r="F846" s="2" t="s">
        <v>23</v>
      </c>
      <c r="G846" s="3">
        <v>33</v>
      </c>
      <c r="H846" s="3">
        <v>3</v>
      </c>
      <c r="I846" s="4">
        <v>129834.67</v>
      </c>
      <c r="J846" s="3">
        <v>1</v>
      </c>
      <c r="K846" s="3">
        <v>1</v>
      </c>
      <c r="L846" s="3">
        <v>0</v>
      </c>
      <c r="M846" s="5">
        <v>193131.42</v>
      </c>
      <c r="N846" s="3">
        <v>0</v>
      </c>
    </row>
    <row r="847" spans="1:14" x14ac:dyDescent="0.25">
      <c r="A847" s="2">
        <v>172</v>
      </c>
      <c r="B847" s="3">
        <v>15613172</v>
      </c>
      <c r="C847" s="2" t="s">
        <v>180</v>
      </c>
      <c r="D847" s="3">
        <v>628</v>
      </c>
      <c r="E847" s="2" t="s">
        <v>26</v>
      </c>
      <c r="F847" s="2" t="s">
        <v>23</v>
      </c>
      <c r="G847" s="3">
        <v>27</v>
      </c>
      <c r="H847" s="3">
        <v>5</v>
      </c>
      <c r="I847" s="4">
        <v>95826.49</v>
      </c>
      <c r="J847" s="3">
        <v>2</v>
      </c>
      <c r="K847" s="3">
        <v>1</v>
      </c>
      <c r="L847" s="3">
        <v>0</v>
      </c>
      <c r="M847" s="5">
        <v>155996.96</v>
      </c>
      <c r="N847" s="3">
        <v>0</v>
      </c>
    </row>
    <row r="848" spans="1:14" x14ac:dyDescent="0.25">
      <c r="A848" s="2">
        <v>463</v>
      </c>
      <c r="B848" s="3">
        <v>15670039</v>
      </c>
      <c r="C848" s="2" t="s">
        <v>180</v>
      </c>
      <c r="D848" s="3">
        <v>509</v>
      </c>
      <c r="E848" s="2" t="s">
        <v>18</v>
      </c>
      <c r="F848" s="2" t="s">
        <v>16</v>
      </c>
      <c r="G848" s="3">
        <v>25</v>
      </c>
      <c r="H848" s="3">
        <v>3</v>
      </c>
      <c r="I848" s="4">
        <v>108738.71</v>
      </c>
      <c r="J848" s="3">
        <v>2</v>
      </c>
      <c r="K848" s="3">
        <v>1</v>
      </c>
      <c r="L848" s="3">
        <v>0</v>
      </c>
      <c r="M848" s="5">
        <v>106920.57</v>
      </c>
      <c r="N848" s="3">
        <v>0</v>
      </c>
    </row>
    <row r="849" spans="1:14" x14ac:dyDescent="0.25">
      <c r="A849" s="2">
        <v>895</v>
      </c>
      <c r="B849" s="3">
        <v>15669987</v>
      </c>
      <c r="C849" s="2" t="s">
        <v>700</v>
      </c>
      <c r="D849" s="3">
        <v>728</v>
      </c>
      <c r="E849" s="2" t="s">
        <v>26</v>
      </c>
      <c r="F849" s="2" t="s">
        <v>16</v>
      </c>
      <c r="G849" s="3">
        <v>35</v>
      </c>
      <c r="H849" s="3">
        <v>8</v>
      </c>
      <c r="I849" s="4">
        <v>125884.95</v>
      </c>
      <c r="J849" s="3">
        <v>2</v>
      </c>
      <c r="K849" s="3">
        <v>1</v>
      </c>
      <c r="L849" s="3">
        <v>0</v>
      </c>
      <c r="M849" s="5">
        <v>54359.02</v>
      </c>
      <c r="N849" s="3">
        <v>1</v>
      </c>
    </row>
    <row r="850" spans="1:14" x14ac:dyDescent="0.25">
      <c r="A850" s="2">
        <v>371</v>
      </c>
      <c r="B850" s="3">
        <v>15611579</v>
      </c>
      <c r="C850" s="2" t="s">
        <v>340</v>
      </c>
      <c r="D850" s="3">
        <v>801</v>
      </c>
      <c r="E850" s="2" t="s">
        <v>755</v>
      </c>
      <c r="F850" s="2" t="s">
        <v>23</v>
      </c>
      <c r="G850" s="3">
        <v>42</v>
      </c>
      <c r="H850" s="3">
        <v>4</v>
      </c>
      <c r="I850" s="4">
        <v>141947.67000000001</v>
      </c>
      <c r="J850" s="3">
        <v>1</v>
      </c>
      <c r="K850" s="3">
        <v>1</v>
      </c>
      <c r="L850" s="3">
        <v>1</v>
      </c>
      <c r="M850" s="5">
        <v>10598.29</v>
      </c>
      <c r="N850" s="3">
        <v>0</v>
      </c>
    </row>
    <row r="851" spans="1:14" x14ac:dyDescent="0.25">
      <c r="A851" s="2">
        <v>443</v>
      </c>
      <c r="B851" s="3">
        <v>15672145</v>
      </c>
      <c r="C851" s="2" t="s">
        <v>394</v>
      </c>
      <c r="D851" s="3">
        <v>534</v>
      </c>
      <c r="E851" s="2" t="s">
        <v>15</v>
      </c>
      <c r="F851" s="2" t="s">
        <v>16</v>
      </c>
      <c r="G851" s="3">
        <v>34</v>
      </c>
      <c r="H851" s="3">
        <v>7</v>
      </c>
      <c r="I851" s="4">
        <v>121551.58</v>
      </c>
      <c r="J851" s="3">
        <v>2</v>
      </c>
      <c r="K851" s="3">
        <v>1</v>
      </c>
      <c r="L851" s="3">
        <v>1</v>
      </c>
      <c r="M851" s="5">
        <v>70179</v>
      </c>
      <c r="N851" s="3">
        <v>0</v>
      </c>
    </row>
    <row r="852" spans="1:14" x14ac:dyDescent="0.25">
      <c r="A852" s="2">
        <v>238</v>
      </c>
      <c r="B852" s="3">
        <v>15764866</v>
      </c>
      <c r="C852" s="2" t="s">
        <v>237</v>
      </c>
      <c r="D852" s="3">
        <v>539</v>
      </c>
      <c r="E852" s="2" t="s">
        <v>758</v>
      </c>
      <c r="F852" s="2" t="s">
        <v>16</v>
      </c>
      <c r="G852" s="3">
        <v>43</v>
      </c>
      <c r="H852" s="3">
        <v>3</v>
      </c>
      <c r="I852" s="4">
        <v>116220.5</v>
      </c>
      <c r="J852" s="3">
        <v>3</v>
      </c>
      <c r="K852" s="3">
        <v>1</v>
      </c>
      <c r="L852" s="3">
        <v>0</v>
      </c>
      <c r="M852" s="5">
        <v>55803.96</v>
      </c>
      <c r="N852" s="3">
        <v>1</v>
      </c>
    </row>
    <row r="853" spans="1:14" x14ac:dyDescent="0.25">
      <c r="A853" s="2">
        <v>326</v>
      </c>
      <c r="B853" s="3">
        <v>15736601</v>
      </c>
      <c r="C853" s="2" t="s">
        <v>309</v>
      </c>
      <c r="D853" s="3">
        <v>716</v>
      </c>
      <c r="E853" s="2" t="s">
        <v>15</v>
      </c>
      <c r="F853" s="2" t="s">
        <v>23</v>
      </c>
      <c r="G853" s="3">
        <v>35</v>
      </c>
      <c r="H853" s="3">
        <v>4</v>
      </c>
      <c r="I853" s="4">
        <v>144428.87</v>
      </c>
      <c r="J853" s="3">
        <v>1</v>
      </c>
      <c r="K853" s="3">
        <v>1</v>
      </c>
      <c r="L853" s="3">
        <v>0</v>
      </c>
      <c r="M853" s="5">
        <v>134132.65</v>
      </c>
      <c r="N853" s="3">
        <v>0</v>
      </c>
    </row>
    <row r="854" spans="1:14" x14ac:dyDescent="0.25">
      <c r="A854" s="2">
        <v>212</v>
      </c>
      <c r="B854" s="3">
        <v>15624592</v>
      </c>
      <c r="C854" s="2" t="s">
        <v>213</v>
      </c>
      <c r="D854" s="3">
        <v>603</v>
      </c>
      <c r="E854" s="2" t="s">
        <v>754</v>
      </c>
      <c r="F854" s="2" t="s">
        <v>23</v>
      </c>
      <c r="G854" s="3">
        <v>31</v>
      </c>
      <c r="H854" s="3">
        <v>8</v>
      </c>
      <c r="I854" s="4">
        <v>0</v>
      </c>
      <c r="J854" s="3">
        <v>2</v>
      </c>
      <c r="K854" s="3">
        <v>1</v>
      </c>
      <c r="L854" s="3">
        <v>1</v>
      </c>
      <c r="M854" s="5">
        <v>169915.02</v>
      </c>
      <c r="N854" s="3">
        <v>0</v>
      </c>
    </row>
    <row r="855" spans="1:14" x14ac:dyDescent="0.25">
      <c r="A855" s="2">
        <v>493</v>
      </c>
      <c r="B855" s="3">
        <v>15624170</v>
      </c>
      <c r="C855" s="2" t="s">
        <v>213</v>
      </c>
      <c r="D855" s="3">
        <v>639</v>
      </c>
      <c r="E855" s="2" t="s">
        <v>754</v>
      </c>
      <c r="F855" s="2" t="s">
        <v>16</v>
      </c>
      <c r="G855" s="3">
        <v>38</v>
      </c>
      <c r="H855" s="3">
        <v>4</v>
      </c>
      <c r="I855" s="4">
        <v>81550.94</v>
      </c>
      <c r="J855" s="3">
        <v>2</v>
      </c>
      <c r="K855" s="3">
        <v>0</v>
      </c>
      <c r="L855" s="3">
        <v>1</v>
      </c>
      <c r="M855" s="5">
        <v>118974.77</v>
      </c>
      <c r="N855" s="3">
        <v>0</v>
      </c>
    </row>
    <row r="856" spans="1:14" x14ac:dyDescent="0.25">
      <c r="A856" s="2">
        <v>563</v>
      </c>
      <c r="B856" s="3">
        <v>15665678</v>
      </c>
      <c r="C856" s="2" t="s">
        <v>213</v>
      </c>
      <c r="D856" s="3">
        <v>607</v>
      </c>
      <c r="E856" s="2" t="s">
        <v>18</v>
      </c>
      <c r="F856" s="2" t="s">
        <v>756</v>
      </c>
      <c r="G856" s="3">
        <v>36</v>
      </c>
      <c r="H856" s="3">
        <v>8</v>
      </c>
      <c r="I856" s="4">
        <v>158261.68</v>
      </c>
      <c r="J856" s="3">
        <v>1</v>
      </c>
      <c r="K856" s="3">
        <v>1</v>
      </c>
      <c r="L856" s="3">
        <v>1</v>
      </c>
      <c r="M856" s="5">
        <v>76744.72</v>
      </c>
      <c r="N856" s="3">
        <v>0</v>
      </c>
    </row>
    <row r="857" spans="1:14" x14ac:dyDescent="0.25">
      <c r="A857" s="2">
        <v>736</v>
      </c>
      <c r="B857" s="3">
        <v>15784209</v>
      </c>
      <c r="C857" s="2" t="s">
        <v>602</v>
      </c>
      <c r="D857" s="3">
        <v>497</v>
      </c>
      <c r="E857" s="2" t="s">
        <v>15</v>
      </c>
      <c r="F857" s="2" t="s">
        <v>23</v>
      </c>
      <c r="G857" s="3">
        <v>47</v>
      </c>
      <c r="H857" s="3">
        <v>6</v>
      </c>
      <c r="I857" s="4">
        <v>0</v>
      </c>
      <c r="J857" s="3">
        <v>1</v>
      </c>
      <c r="K857" s="3">
        <v>1</v>
      </c>
      <c r="L857" s="3">
        <v>1</v>
      </c>
      <c r="M857" s="5">
        <v>90055.08</v>
      </c>
      <c r="N857" s="3">
        <v>0</v>
      </c>
    </row>
    <row r="858" spans="1:14" x14ac:dyDescent="0.25">
      <c r="A858" s="2">
        <v>937</v>
      </c>
      <c r="B858" s="3">
        <v>15613630</v>
      </c>
      <c r="C858" s="2" t="s">
        <v>602</v>
      </c>
      <c r="D858" s="3">
        <v>775</v>
      </c>
      <c r="E858" s="2" t="s">
        <v>15</v>
      </c>
      <c r="F858" s="2" t="s">
        <v>23</v>
      </c>
      <c r="G858" s="3">
        <v>52</v>
      </c>
      <c r="H858" s="3">
        <v>8</v>
      </c>
      <c r="I858" s="4">
        <v>109922.61</v>
      </c>
      <c r="J858" s="3">
        <v>1</v>
      </c>
      <c r="K858" s="3">
        <v>1</v>
      </c>
      <c r="L858" s="3">
        <v>1</v>
      </c>
      <c r="M858" s="5">
        <v>96823.32</v>
      </c>
      <c r="N858" s="3">
        <v>1</v>
      </c>
    </row>
    <row r="859" spans="1:14" x14ac:dyDescent="0.25">
      <c r="A859" s="2">
        <v>110</v>
      </c>
      <c r="B859" s="3">
        <v>15744689</v>
      </c>
      <c r="C859" s="2" t="s">
        <v>125</v>
      </c>
      <c r="D859" s="3">
        <v>479</v>
      </c>
      <c r="E859" s="2" t="s">
        <v>26</v>
      </c>
      <c r="F859" s="2" t="s">
        <v>23</v>
      </c>
      <c r="G859" s="3">
        <v>35</v>
      </c>
      <c r="H859" s="3">
        <v>9</v>
      </c>
      <c r="I859" s="4">
        <v>92833.89</v>
      </c>
      <c r="J859" s="3">
        <v>1</v>
      </c>
      <c r="K859" s="3">
        <v>1</v>
      </c>
      <c r="L859" s="3">
        <v>0</v>
      </c>
      <c r="M859" s="5">
        <v>99449.86</v>
      </c>
      <c r="N859" s="3">
        <v>1</v>
      </c>
    </row>
    <row r="860" spans="1:14" x14ac:dyDescent="0.25">
      <c r="A860" s="2">
        <v>184</v>
      </c>
      <c r="B860" s="3">
        <v>15810845</v>
      </c>
      <c r="C860" s="2" t="s">
        <v>125</v>
      </c>
      <c r="D860" s="3">
        <v>636</v>
      </c>
      <c r="E860" s="2" t="s">
        <v>754</v>
      </c>
      <c r="F860" s="2" t="s">
        <v>23</v>
      </c>
      <c r="G860" s="3">
        <v>42</v>
      </c>
      <c r="H860" s="3">
        <v>2</v>
      </c>
      <c r="I860" s="4">
        <v>0</v>
      </c>
      <c r="J860" s="3">
        <v>2</v>
      </c>
      <c r="K860" s="3">
        <v>1</v>
      </c>
      <c r="L860" s="3">
        <v>1</v>
      </c>
      <c r="M860" s="5">
        <v>55470.78</v>
      </c>
      <c r="N860" s="3">
        <v>0</v>
      </c>
    </row>
    <row r="861" spans="1:14" x14ac:dyDescent="0.25">
      <c r="A861" s="2">
        <v>421</v>
      </c>
      <c r="B861" s="3">
        <v>15810418</v>
      </c>
      <c r="C861" s="2" t="s">
        <v>125</v>
      </c>
      <c r="D861" s="3">
        <v>756</v>
      </c>
      <c r="E861" s="2" t="s">
        <v>26</v>
      </c>
      <c r="F861" s="2" t="s">
        <v>16</v>
      </c>
      <c r="G861" s="3">
        <v>60</v>
      </c>
      <c r="H861" s="3">
        <v>3</v>
      </c>
      <c r="I861" s="4">
        <v>115924.89</v>
      </c>
      <c r="J861" s="3">
        <v>1</v>
      </c>
      <c r="K861" s="3">
        <v>1</v>
      </c>
      <c r="L861" s="3">
        <v>0</v>
      </c>
      <c r="M861" s="5">
        <v>93524.19</v>
      </c>
      <c r="N861" s="3">
        <v>1</v>
      </c>
    </row>
    <row r="862" spans="1:14" x14ac:dyDescent="0.25">
      <c r="A862" s="2">
        <v>800</v>
      </c>
      <c r="B862" s="3">
        <v>15567367</v>
      </c>
      <c r="C862" s="2" t="s">
        <v>642</v>
      </c>
      <c r="D862" s="3">
        <v>601</v>
      </c>
      <c r="E862" s="2" t="s">
        <v>26</v>
      </c>
      <c r="F862" s="2" t="s">
        <v>16</v>
      </c>
      <c r="G862" s="3">
        <v>42</v>
      </c>
      <c r="H862" s="3">
        <v>9</v>
      </c>
      <c r="I862" s="4">
        <v>133636.16</v>
      </c>
      <c r="J862" s="3">
        <v>1</v>
      </c>
      <c r="K862" s="3">
        <v>0</v>
      </c>
      <c r="L862" s="3">
        <v>1</v>
      </c>
      <c r="M862" s="5">
        <v>103315.74</v>
      </c>
      <c r="N862" s="3">
        <v>0</v>
      </c>
    </row>
    <row r="863" spans="1:14" x14ac:dyDescent="0.25">
      <c r="A863" s="2">
        <v>187</v>
      </c>
      <c r="B863" s="3">
        <v>15771977</v>
      </c>
      <c r="C863" s="2" t="s">
        <v>192</v>
      </c>
      <c r="D863" s="3">
        <v>730</v>
      </c>
      <c r="E863" s="2" t="s">
        <v>754</v>
      </c>
      <c r="F863" s="2" t="s">
        <v>16</v>
      </c>
      <c r="G863" s="3">
        <v>39</v>
      </c>
      <c r="H863" s="3">
        <v>1</v>
      </c>
      <c r="I863" s="4">
        <v>99010.67</v>
      </c>
      <c r="J863" s="3">
        <v>1</v>
      </c>
      <c r="K863" s="3">
        <v>1</v>
      </c>
      <c r="L863" s="3">
        <v>0</v>
      </c>
      <c r="M863" s="5">
        <v>194945.8</v>
      </c>
      <c r="N863" s="3">
        <v>0</v>
      </c>
    </row>
    <row r="864" spans="1:14" x14ac:dyDescent="0.25">
      <c r="A864" s="2">
        <v>167</v>
      </c>
      <c r="B864" s="3">
        <v>15724623</v>
      </c>
      <c r="C864" s="2" t="s">
        <v>175</v>
      </c>
      <c r="D864" s="3">
        <v>704</v>
      </c>
      <c r="E864" s="2" t="s">
        <v>26</v>
      </c>
      <c r="F864" s="2" t="s">
        <v>16</v>
      </c>
      <c r="G864" s="3">
        <v>24</v>
      </c>
      <c r="H864" s="3">
        <v>7</v>
      </c>
      <c r="I864" s="4">
        <v>113034.22</v>
      </c>
      <c r="J864" s="3">
        <v>1</v>
      </c>
      <c r="K864" s="3">
        <v>1</v>
      </c>
      <c r="L864" s="3">
        <v>0</v>
      </c>
      <c r="M864" s="5">
        <v>162503.48000000001</v>
      </c>
      <c r="N864" s="3">
        <v>1</v>
      </c>
    </row>
    <row r="865" spans="1:14" x14ac:dyDescent="0.25">
      <c r="A865" s="2">
        <v>165</v>
      </c>
      <c r="B865" s="3">
        <v>15658929</v>
      </c>
      <c r="C865" s="2" t="s">
        <v>173</v>
      </c>
      <c r="D865" s="3">
        <v>683</v>
      </c>
      <c r="E865" s="2" t="s">
        <v>755</v>
      </c>
      <c r="F865" s="2" t="s">
        <v>23</v>
      </c>
      <c r="G865" s="3">
        <v>29</v>
      </c>
      <c r="H865" s="3">
        <v>0</v>
      </c>
      <c r="I865" s="4">
        <v>133702.89000000001</v>
      </c>
      <c r="J865" s="3">
        <v>1</v>
      </c>
      <c r="K865" s="3">
        <v>1</v>
      </c>
      <c r="L865" s="3">
        <v>0</v>
      </c>
      <c r="M865" s="5">
        <v>55582.54</v>
      </c>
      <c r="N865" s="3">
        <v>1</v>
      </c>
    </row>
    <row r="866" spans="1:14" x14ac:dyDescent="0.25">
      <c r="A866" s="2">
        <v>145</v>
      </c>
      <c r="B866" s="3">
        <v>15612350</v>
      </c>
      <c r="C866" s="2" t="s">
        <v>156</v>
      </c>
      <c r="D866" s="3">
        <v>691</v>
      </c>
      <c r="E866" s="2" t="s">
        <v>754</v>
      </c>
      <c r="F866" s="2" t="s">
        <v>16</v>
      </c>
      <c r="G866" s="3">
        <v>31</v>
      </c>
      <c r="H866" s="3">
        <v>5</v>
      </c>
      <c r="I866" s="4">
        <v>40915.550000000003</v>
      </c>
      <c r="J866" s="3">
        <v>1</v>
      </c>
      <c r="K866" s="3">
        <v>1</v>
      </c>
      <c r="L866" s="3">
        <v>0</v>
      </c>
      <c r="M866" s="5">
        <v>126213.84</v>
      </c>
      <c r="N866" s="3">
        <v>1</v>
      </c>
    </row>
    <row r="867" spans="1:14" x14ac:dyDescent="0.25">
      <c r="A867" s="2">
        <v>461</v>
      </c>
      <c r="B867" s="3">
        <v>15732778</v>
      </c>
      <c r="C867" s="2" t="s">
        <v>410</v>
      </c>
      <c r="D867" s="3">
        <v>468</v>
      </c>
      <c r="E867" s="2" t="s">
        <v>26</v>
      </c>
      <c r="F867" s="2" t="s">
        <v>23</v>
      </c>
      <c r="G867" s="3">
        <v>29</v>
      </c>
      <c r="H867" s="3">
        <v>1</v>
      </c>
      <c r="I867" s="4">
        <v>111681.98</v>
      </c>
      <c r="J867" s="3">
        <v>2</v>
      </c>
      <c r="K867" s="3">
        <v>1</v>
      </c>
      <c r="L867" s="3">
        <v>1</v>
      </c>
      <c r="M867" s="5">
        <v>195711.16</v>
      </c>
      <c r="N867" s="3">
        <v>0</v>
      </c>
    </row>
    <row r="868" spans="1:14" x14ac:dyDescent="0.25">
      <c r="A868" s="2">
        <v>568</v>
      </c>
      <c r="B868" s="3">
        <v>15689614</v>
      </c>
      <c r="C868" s="2" t="s">
        <v>479</v>
      </c>
      <c r="D868" s="3">
        <v>687</v>
      </c>
      <c r="E868" s="2" t="s">
        <v>18</v>
      </c>
      <c r="F868" s="2" t="s">
        <v>16</v>
      </c>
      <c r="G868" s="3">
        <v>63</v>
      </c>
      <c r="H868" s="3">
        <v>1</v>
      </c>
      <c r="I868" s="4">
        <v>137715.66</v>
      </c>
      <c r="J868" s="3">
        <v>1</v>
      </c>
      <c r="K868" s="3">
        <v>1</v>
      </c>
      <c r="L868" s="3">
        <v>1</v>
      </c>
      <c r="M868" s="5">
        <v>37938.74</v>
      </c>
      <c r="N868" s="3">
        <v>0</v>
      </c>
    </row>
    <row r="869" spans="1:14" x14ac:dyDescent="0.25">
      <c r="A869" s="2">
        <v>913</v>
      </c>
      <c r="B869" s="3">
        <v>15566091</v>
      </c>
      <c r="C869" s="2" t="s">
        <v>710</v>
      </c>
      <c r="D869" s="3">
        <v>545</v>
      </c>
      <c r="E869" s="2" t="s">
        <v>18</v>
      </c>
      <c r="F869" s="2" t="s">
        <v>16</v>
      </c>
      <c r="G869" s="3">
        <v>32</v>
      </c>
      <c r="H869" s="3">
        <v>4</v>
      </c>
      <c r="I869" s="4">
        <v>0</v>
      </c>
      <c r="J869" s="3">
        <v>1</v>
      </c>
      <c r="K869" s="3">
        <v>1</v>
      </c>
      <c r="L869" s="3">
        <v>0</v>
      </c>
      <c r="M869" s="5">
        <v>94739.199999999997</v>
      </c>
      <c r="N869" s="3">
        <v>0</v>
      </c>
    </row>
    <row r="870" spans="1:14" x14ac:dyDescent="0.25">
      <c r="A870" s="2">
        <v>113</v>
      </c>
      <c r="B870" s="3">
        <v>15715951</v>
      </c>
      <c r="C870" s="2" t="s">
        <v>128</v>
      </c>
      <c r="D870" s="3">
        <v>562</v>
      </c>
      <c r="E870" s="2" t="s">
        <v>754</v>
      </c>
      <c r="F870" s="2" t="s">
        <v>23</v>
      </c>
      <c r="G870" s="3">
        <v>42</v>
      </c>
      <c r="H870" s="3">
        <v>2</v>
      </c>
      <c r="I870" s="4">
        <v>100238.35</v>
      </c>
      <c r="J870" s="3">
        <v>1</v>
      </c>
      <c r="K870" s="3">
        <v>0</v>
      </c>
      <c r="L870" s="3">
        <v>0</v>
      </c>
      <c r="M870" s="5">
        <v>86797.41</v>
      </c>
      <c r="N870" s="3">
        <v>0</v>
      </c>
    </row>
    <row r="871" spans="1:14" x14ac:dyDescent="0.25">
      <c r="A871" s="2">
        <v>927</v>
      </c>
      <c r="B871" s="3">
        <v>15628303</v>
      </c>
      <c r="C871" s="2" t="s">
        <v>717</v>
      </c>
      <c r="D871" s="3">
        <v>738</v>
      </c>
      <c r="E871" s="2" t="s">
        <v>18</v>
      </c>
      <c r="F871" s="2" t="s">
        <v>23</v>
      </c>
      <c r="G871" s="3">
        <v>35</v>
      </c>
      <c r="H871" s="3">
        <v>3</v>
      </c>
      <c r="I871" s="4">
        <v>0</v>
      </c>
      <c r="J871" s="3">
        <v>1</v>
      </c>
      <c r="K871" s="3">
        <v>1</v>
      </c>
      <c r="L871" s="3">
        <v>1</v>
      </c>
      <c r="M871" s="5">
        <v>15650.73</v>
      </c>
      <c r="N871" s="3">
        <v>0</v>
      </c>
    </row>
    <row r="872" spans="1:14" x14ac:dyDescent="0.25">
      <c r="A872" s="2">
        <v>142</v>
      </c>
      <c r="B872" s="3">
        <v>15724944</v>
      </c>
      <c r="C872" s="2" t="s">
        <v>153</v>
      </c>
      <c r="D872" s="3">
        <v>663</v>
      </c>
      <c r="E872" s="2" t="s">
        <v>754</v>
      </c>
      <c r="F872" s="2" t="s">
        <v>23</v>
      </c>
      <c r="G872" s="3">
        <v>34</v>
      </c>
      <c r="H872" s="3">
        <v>7</v>
      </c>
      <c r="I872" s="4">
        <v>0</v>
      </c>
      <c r="J872" s="3">
        <v>2</v>
      </c>
      <c r="K872" s="3">
        <v>1</v>
      </c>
      <c r="L872" s="3">
        <v>1</v>
      </c>
      <c r="M872" s="5">
        <v>180427.24</v>
      </c>
      <c r="N872" s="3">
        <v>0</v>
      </c>
    </row>
    <row r="873" spans="1:14" x14ac:dyDescent="0.25">
      <c r="A873" s="2">
        <v>297</v>
      </c>
      <c r="B873" s="3">
        <v>15774510</v>
      </c>
      <c r="C873" s="2" t="s">
        <v>153</v>
      </c>
      <c r="D873" s="3">
        <v>714</v>
      </c>
      <c r="E873" s="2" t="s">
        <v>15</v>
      </c>
      <c r="F873" s="2" t="s">
        <v>16</v>
      </c>
      <c r="G873" s="3">
        <v>31</v>
      </c>
      <c r="H873" s="3">
        <v>4</v>
      </c>
      <c r="I873" s="4">
        <v>125169.26</v>
      </c>
      <c r="J873" s="3">
        <v>1</v>
      </c>
      <c r="K873" s="3">
        <v>1</v>
      </c>
      <c r="L873" s="3">
        <v>1</v>
      </c>
      <c r="M873" s="5">
        <v>106636.89</v>
      </c>
      <c r="N873" s="3">
        <v>0</v>
      </c>
    </row>
    <row r="874" spans="1:14" x14ac:dyDescent="0.25">
      <c r="A874" s="2">
        <v>342</v>
      </c>
      <c r="B874" s="3">
        <v>15786170</v>
      </c>
      <c r="C874" s="2" t="s">
        <v>153</v>
      </c>
      <c r="D874" s="3">
        <v>659</v>
      </c>
      <c r="E874" s="2" t="s">
        <v>15</v>
      </c>
      <c r="F874" s="2" t="s">
        <v>23</v>
      </c>
      <c r="G874" s="3">
        <v>31</v>
      </c>
      <c r="H874" s="3">
        <v>4</v>
      </c>
      <c r="I874" s="4">
        <v>118342.26</v>
      </c>
      <c r="J874" s="3">
        <v>1</v>
      </c>
      <c r="K874" s="3">
        <v>0</v>
      </c>
      <c r="L874" s="3">
        <v>0</v>
      </c>
      <c r="M874" s="5">
        <v>161574.19</v>
      </c>
      <c r="N874" s="3">
        <v>0</v>
      </c>
    </row>
    <row r="875" spans="1:14" x14ac:dyDescent="0.25">
      <c r="A875" s="2">
        <v>59</v>
      </c>
      <c r="B875" s="3">
        <v>15623944</v>
      </c>
      <c r="C875" s="2" t="s">
        <v>77</v>
      </c>
      <c r="D875" s="3">
        <v>511</v>
      </c>
      <c r="E875" s="2" t="s">
        <v>755</v>
      </c>
      <c r="F875" s="2" t="s">
        <v>16</v>
      </c>
      <c r="G875" s="3">
        <v>66</v>
      </c>
      <c r="H875" s="3">
        <v>4</v>
      </c>
      <c r="I875" s="4">
        <v>0</v>
      </c>
      <c r="J875" s="3">
        <v>1</v>
      </c>
      <c r="K875" s="3">
        <v>1</v>
      </c>
      <c r="L875" s="3">
        <v>0</v>
      </c>
      <c r="M875" s="5">
        <v>1643.11</v>
      </c>
      <c r="N875" s="3">
        <v>1</v>
      </c>
    </row>
    <row r="876" spans="1:14" x14ac:dyDescent="0.25">
      <c r="A876" s="2">
        <v>898</v>
      </c>
      <c r="B876" s="3">
        <v>15782390</v>
      </c>
      <c r="C876" s="2" t="s">
        <v>77</v>
      </c>
      <c r="D876" s="3">
        <v>621</v>
      </c>
      <c r="E876" s="2" t="s">
        <v>15</v>
      </c>
      <c r="F876" s="2" t="s">
        <v>16</v>
      </c>
      <c r="G876" s="3">
        <v>40</v>
      </c>
      <c r="H876" s="3">
        <v>6</v>
      </c>
      <c r="I876" s="4">
        <v>0</v>
      </c>
      <c r="J876" s="3">
        <v>1</v>
      </c>
      <c r="K876" s="3">
        <v>1</v>
      </c>
      <c r="L876" s="3">
        <v>0</v>
      </c>
      <c r="M876" s="5">
        <v>155155.25</v>
      </c>
      <c r="N876" s="3">
        <v>0</v>
      </c>
    </row>
    <row r="877" spans="1:14" x14ac:dyDescent="0.25">
      <c r="A877" s="2">
        <v>174</v>
      </c>
      <c r="B877" s="3">
        <v>15586310</v>
      </c>
      <c r="C877" s="2" t="s">
        <v>182</v>
      </c>
      <c r="D877" s="3">
        <v>578</v>
      </c>
      <c r="E877" s="2" t="s">
        <v>754</v>
      </c>
      <c r="F877" s="2" t="s">
        <v>23</v>
      </c>
      <c r="G877" s="3">
        <v>30</v>
      </c>
      <c r="H877" s="3">
        <v>4</v>
      </c>
      <c r="I877" s="4">
        <v>169462.09</v>
      </c>
      <c r="J877" s="3">
        <v>1</v>
      </c>
      <c r="K877" s="3">
        <v>1</v>
      </c>
      <c r="L877" s="3">
        <v>0</v>
      </c>
      <c r="M877" s="5">
        <v>112187.11</v>
      </c>
      <c r="N877" s="3">
        <v>0</v>
      </c>
    </row>
    <row r="878" spans="1:14" x14ac:dyDescent="0.25">
      <c r="A878" s="2">
        <v>383</v>
      </c>
      <c r="B878" s="3">
        <v>15568240</v>
      </c>
      <c r="C878" s="2" t="s">
        <v>182</v>
      </c>
      <c r="D878" s="3">
        <v>492</v>
      </c>
      <c r="E878" s="2" t="s">
        <v>26</v>
      </c>
      <c r="F878" s="2" t="s">
        <v>16</v>
      </c>
      <c r="G878" s="3">
        <v>30</v>
      </c>
      <c r="H878" s="3">
        <v>10</v>
      </c>
      <c r="I878" s="4">
        <v>77168.87</v>
      </c>
      <c r="J878" s="3">
        <v>2</v>
      </c>
      <c r="K878" s="3">
        <v>0</v>
      </c>
      <c r="L878" s="3">
        <v>1</v>
      </c>
      <c r="M878" s="5">
        <v>146700.22</v>
      </c>
      <c r="N878" s="3">
        <v>0</v>
      </c>
    </row>
    <row r="879" spans="1:14" x14ac:dyDescent="0.25">
      <c r="A879" s="2">
        <v>458</v>
      </c>
      <c r="B879" s="3">
        <v>15634632</v>
      </c>
      <c r="C879" s="2" t="s">
        <v>408</v>
      </c>
      <c r="D879" s="3">
        <v>711</v>
      </c>
      <c r="E879" s="2" t="s">
        <v>15</v>
      </c>
      <c r="F879" s="2" t="s">
        <v>23</v>
      </c>
      <c r="G879" s="3">
        <v>38</v>
      </c>
      <c r="H879" s="3">
        <v>3</v>
      </c>
      <c r="I879" s="4">
        <v>0</v>
      </c>
      <c r="J879" s="3">
        <v>2</v>
      </c>
      <c r="K879" s="3">
        <v>1</v>
      </c>
      <c r="L879" s="3">
        <v>0</v>
      </c>
      <c r="M879" s="5">
        <v>68487.509999999995</v>
      </c>
      <c r="N879" s="3">
        <v>0</v>
      </c>
    </row>
    <row r="880" spans="1:14" x14ac:dyDescent="0.25">
      <c r="A880" s="2">
        <v>277</v>
      </c>
      <c r="B880" s="3">
        <v>15694456</v>
      </c>
      <c r="C880" s="2" t="s">
        <v>271</v>
      </c>
      <c r="D880" s="3">
        <v>756</v>
      </c>
      <c r="E880" s="2" t="s">
        <v>15</v>
      </c>
      <c r="F880" s="2" t="s">
        <v>23</v>
      </c>
      <c r="G880" s="3">
        <v>62</v>
      </c>
      <c r="H880" s="3">
        <v>3</v>
      </c>
      <c r="I880" s="4">
        <v>0</v>
      </c>
      <c r="J880" s="3">
        <v>1</v>
      </c>
      <c r="K880" s="3">
        <v>1</v>
      </c>
      <c r="L880" s="3">
        <v>1</v>
      </c>
      <c r="M880" s="5">
        <v>11199.04</v>
      </c>
      <c r="N880" s="3">
        <v>1</v>
      </c>
    </row>
    <row r="881" spans="1:14" x14ac:dyDescent="0.25">
      <c r="A881" s="2">
        <v>656</v>
      </c>
      <c r="B881" s="3">
        <v>15692926</v>
      </c>
      <c r="C881" s="2" t="s">
        <v>271</v>
      </c>
      <c r="D881" s="3">
        <v>498</v>
      </c>
      <c r="E881" s="2" t="s">
        <v>26</v>
      </c>
      <c r="F881" s="2" t="s">
        <v>23</v>
      </c>
      <c r="G881" s="3">
        <v>25</v>
      </c>
      <c r="H881" s="3">
        <v>8</v>
      </c>
      <c r="I881" s="4">
        <v>121702.73</v>
      </c>
      <c r="J881" s="3">
        <v>1</v>
      </c>
      <c r="K881" s="3">
        <v>1</v>
      </c>
      <c r="L881" s="3">
        <v>1</v>
      </c>
      <c r="M881" s="5">
        <v>132210.49</v>
      </c>
      <c r="N881" s="3">
        <v>0</v>
      </c>
    </row>
    <row r="882" spans="1:14" x14ac:dyDescent="0.25">
      <c r="A882" s="2">
        <v>702</v>
      </c>
      <c r="B882" s="3">
        <v>15659098</v>
      </c>
      <c r="C882" s="2" t="s">
        <v>581</v>
      </c>
      <c r="D882" s="3">
        <v>669</v>
      </c>
      <c r="E882" s="2" t="s">
        <v>754</v>
      </c>
      <c r="F882" s="2" t="s">
        <v>23</v>
      </c>
      <c r="G882" s="3">
        <v>30</v>
      </c>
      <c r="H882" s="3">
        <v>7</v>
      </c>
      <c r="I882" s="4">
        <v>95128.86</v>
      </c>
      <c r="J882" s="3">
        <v>1</v>
      </c>
      <c r="K882" s="3">
        <v>0</v>
      </c>
      <c r="L882" s="3">
        <v>0</v>
      </c>
      <c r="M882" s="5">
        <v>19799.259999999998</v>
      </c>
      <c r="N882" s="3">
        <v>0</v>
      </c>
    </row>
    <row r="883" spans="1:14" x14ac:dyDescent="0.25">
      <c r="A883" s="2">
        <v>163</v>
      </c>
      <c r="B883" s="3">
        <v>15630910</v>
      </c>
      <c r="C883" s="2" t="s">
        <v>172</v>
      </c>
      <c r="D883" s="3">
        <v>800</v>
      </c>
      <c r="E883" s="2" t="s">
        <v>754</v>
      </c>
      <c r="F883" s="2" t="s">
        <v>16</v>
      </c>
      <c r="G883" s="3">
        <v>49</v>
      </c>
      <c r="H883" s="3">
        <v>7</v>
      </c>
      <c r="I883" s="4">
        <v>108007.36</v>
      </c>
      <c r="J883" s="3">
        <v>1</v>
      </c>
      <c r="K883" s="3">
        <v>0</v>
      </c>
      <c r="L883" s="3">
        <v>0</v>
      </c>
      <c r="M883" s="5">
        <v>47125.11</v>
      </c>
      <c r="N883" s="3">
        <v>0</v>
      </c>
    </row>
    <row r="884" spans="1:14" x14ac:dyDescent="0.25">
      <c r="A884" s="2">
        <v>832</v>
      </c>
      <c r="B884" s="3">
        <v>15726234</v>
      </c>
      <c r="C884" s="2" t="s">
        <v>662</v>
      </c>
      <c r="D884" s="3">
        <v>708</v>
      </c>
      <c r="E884" s="2" t="s">
        <v>18</v>
      </c>
      <c r="F884" s="2" t="s">
        <v>757</v>
      </c>
      <c r="G884" s="3">
        <v>41</v>
      </c>
      <c r="H884" s="3">
        <v>5</v>
      </c>
      <c r="I884" s="4">
        <v>0</v>
      </c>
      <c r="J884" s="3">
        <v>1</v>
      </c>
      <c r="K884" s="3">
        <v>0</v>
      </c>
      <c r="L884" s="3">
        <v>1</v>
      </c>
      <c r="M884" s="5">
        <v>157003.99</v>
      </c>
      <c r="N884" s="3">
        <v>0</v>
      </c>
    </row>
    <row r="885" spans="1:14" x14ac:dyDescent="0.25">
      <c r="A885" s="2">
        <v>52</v>
      </c>
      <c r="B885" s="3">
        <v>15768193</v>
      </c>
      <c r="C885" s="2" t="s">
        <v>70</v>
      </c>
      <c r="D885" s="3">
        <v>585</v>
      </c>
      <c r="E885" s="2" t="s">
        <v>758</v>
      </c>
      <c r="F885" s="2" t="s">
        <v>23</v>
      </c>
      <c r="G885" s="3">
        <v>36</v>
      </c>
      <c r="H885" s="3">
        <v>5</v>
      </c>
      <c r="I885" s="4">
        <v>146050.97</v>
      </c>
      <c r="J885" s="3">
        <v>2</v>
      </c>
      <c r="K885" s="3">
        <v>0</v>
      </c>
      <c r="L885" s="3">
        <v>0</v>
      </c>
      <c r="M885" s="5">
        <v>86424.57</v>
      </c>
      <c r="N885" s="3">
        <v>0</v>
      </c>
    </row>
    <row r="886" spans="1:14" x14ac:dyDescent="0.25">
      <c r="A886" s="2">
        <v>685</v>
      </c>
      <c r="B886" s="3">
        <v>15747867</v>
      </c>
      <c r="C886" s="2" t="s">
        <v>70</v>
      </c>
      <c r="D886" s="3">
        <v>583</v>
      </c>
      <c r="E886" s="2" t="s">
        <v>754</v>
      </c>
      <c r="F886" s="2" t="s">
        <v>23</v>
      </c>
      <c r="G886" s="3">
        <v>24</v>
      </c>
      <c r="H886" s="3">
        <v>9</v>
      </c>
      <c r="I886" s="4">
        <v>135125.28</v>
      </c>
      <c r="J886" s="3">
        <v>1</v>
      </c>
      <c r="K886" s="3">
        <v>0</v>
      </c>
      <c r="L886" s="3">
        <v>0</v>
      </c>
      <c r="M886" s="5">
        <v>89801.9</v>
      </c>
      <c r="N886" s="3">
        <v>0</v>
      </c>
    </row>
    <row r="887" spans="1:14" x14ac:dyDescent="0.25">
      <c r="A887" s="2">
        <v>798</v>
      </c>
      <c r="B887" s="3">
        <v>15766908</v>
      </c>
      <c r="C887" s="2" t="s">
        <v>70</v>
      </c>
      <c r="D887" s="3">
        <v>488</v>
      </c>
      <c r="E887" s="2" t="s">
        <v>26</v>
      </c>
      <c r="F887" s="2" t="s">
        <v>23</v>
      </c>
      <c r="G887" s="3">
        <v>32</v>
      </c>
      <c r="H887" s="3">
        <v>3</v>
      </c>
      <c r="I887" s="4">
        <v>114540.38</v>
      </c>
      <c r="J887" s="3">
        <v>1</v>
      </c>
      <c r="K887" s="3">
        <v>1</v>
      </c>
      <c r="L887" s="3">
        <v>0</v>
      </c>
      <c r="M887" s="5">
        <v>92568.07</v>
      </c>
      <c r="N887" s="3">
        <v>0</v>
      </c>
    </row>
    <row r="888" spans="1:14" x14ac:dyDescent="0.25">
      <c r="A888" s="2">
        <v>190</v>
      </c>
      <c r="B888" s="3">
        <v>15587421</v>
      </c>
      <c r="C888" s="2" t="s">
        <v>195</v>
      </c>
      <c r="D888" s="3">
        <v>687</v>
      </c>
      <c r="E888" s="2" t="s">
        <v>26</v>
      </c>
      <c r="F888" s="2" t="s">
        <v>16</v>
      </c>
      <c r="G888" s="3">
        <v>34</v>
      </c>
      <c r="H888" s="3">
        <v>7</v>
      </c>
      <c r="I888" s="4">
        <v>111388.18</v>
      </c>
      <c r="J888" s="3">
        <v>2</v>
      </c>
      <c r="K888" s="3">
        <v>1</v>
      </c>
      <c r="L888" s="3">
        <v>0</v>
      </c>
      <c r="M888" s="5">
        <v>148564.76</v>
      </c>
      <c r="N888" s="3">
        <v>0</v>
      </c>
    </row>
    <row r="889" spans="1:14" x14ac:dyDescent="0.25">
      <c r="A889" s="2">
        <v>322</v>
      </c>
      <c r="B889" s="3">
        <v>15678910</v>
      </c>
      <c r="C889" s="2" t="s">
        <v>305</v>
      </c>
      <c r="D889" s="3">
        <v>680</v>
      </c>
      <c r="E889" s="2" t="s">
        <v>15</v>
      </c>
      <c r="F889" s="2" t="s">
        <v>16</v>
      </c>
      <c r="G889" s="3">
        <v>30</v>
      </c>
      <c r="H889" s="3">
        <v>8</v>
      </c>
      <c r="I889" s="4">
        <v>141441.75</v>
      </c>
      <c r="J889" s="3">
        <v>1</v>
      </c>
      <c r="K889" s="3">
        <v>1</v>
      </c>
      <c r="L889" s="3">
        <v>1</v>
      </c>
      <c r="M889" s="5">
        <v>16278.97</v>
      </c>
      <c r="N889" s="3">
        <v>0</v>
      </c>
    </row>
    <row r="890" spans="1:14" x14ac:dyDescent="0.25">
      <c r="A890" s="2">
        <v>629</v>
      </c>
      <c r="B890" s="3">
        <v>15589030</v>
      </c>
      <c r="C890" s="2" t="s">
        <v>305</v>
      </c>
      <c r="D890" s="3">
        <v>649</v>
      </c>
      <c r="E890" s="2" t="s">
        <v>754</v>
      </c>
      <c r="F890" s="2" t="s">
        <v>23</v>
      </c>
      <c r="G890" s="3">
        <v>47</v>
      </c>
      <c r="H890" s="3">
        <v>1</v>
      </c>
      <c r="I890" s="4">
        <v>0</v>
      </c>
      <c r="J890" s="3">
        <v>2</v>
      </c>
      <c r="K890" s="3">
        <v>1</v>
      </c>
      <c r="L890" s="3">
        <v>1</v>
      </c>
      <c r="M890" s="5">
        <v>145593.85</v>
      </c>
      <c r="N890" s="3">
        <v>0</v>
      </c>
    </row>
    <row r="891" spans="1:14" x14ac:dyDescent="0.25">
      <c r="A891" s="2">
        <v>728</v>
      </c>
      <c r="B891" s="3">
        <v>15767432</v>
      </c>
      <c r="C891" s="2" t="s">
        <v>305</v>
      </c>
      <c r="D891" s="3">
        <v>711</v>
      </c>
      <c r="E891" s="2" t="s">
        <v>15</v>
      </c>
      <c r="F891" s="2" t="s">
        <v>16</v>
      </c>
      <c r="G891" s="3">
        <v>25</v>
      </c>
      <c r="H891" s="3">
        <v>7</v>
      </c>
      <c r="I891" s="4">
        <v>0</v>
      </c>
      <c r="J891" s="3">
        <v>3</v>
      </c>
      <c r="K891" s="3">
        <v>1</v>
      </c>
      <c r="L891" s="3">
        <v>1</v>
      </c>
      <c r="M891" s="5">
        <v>9679.2800000000007</v>
      </c>
      <c r="N891" s="3">
        <v>0</v>
      </c>
    </row>
    <row r="892" spans="1:14" x14ac:dyDescent="0.25">
      <c r="A892" s="2">
        <v>926</v>
      </c>
      <c r="B892" s="3">
        <v>15636731</v>
      </c>
      <c r="C892" s="2" t="s">
        <v>305</v>
      </c>
      <c r="D892" s="3">
        <v>714</v>
      </c>
      <c r="E892" s="2" t="s">
        <v>26</v>
      </c>
      <c r="F892" s="2" t="s">
        <v>16</v>
      </c>
      <c r="G892" s="3">
        <v>36</v>
      </c>
      <c r="H892" s="3">
        <v>1</v>
      </c>
      <c r="I892" s="4">
        <v>101609.01</v>
      </c>
      <c r="J892" s="3">
        <v>2</v>
      </c>
      <c r="K892" s="3">
        <v>1</v>
      </c>
      <c r="L892" s="3">
        <v>1</v>
      </c>
      <c r="M892" s="5">
        <v>447.73</v>
      </c>
      <c r="N892" s="3">
        <v>0</v>
      </c>
    </row>
    <row r="893" spans="1:14" x14ac:dyDescent="0.25">
      <c r="A893" s="2">
        <v>57</v>
      </c>
      <c r="B893" s="3">
        <v>15630053</v>
      </c>
      <c r="C893" s="2" t="s">
        <v>75</v>
      </c>
      <c r="D893" s="3">
        <v>656</v>
      </c>
      <c r="E893" s="2" t="s">
        <v>754</v>
      </c>
      <c r="F893" s="2" t="s">
        <v>23</v>
      </c>
      <c r="G893" s="3">
        <v>45</v>
      </c>
      <c r="H893" s="3">
        <v>5</v>
      </c>
      <c r="I893" s="4">
        <v>127864.4</v>
      </c>
      <c r="J893" s="3">
        <v>1</v>
      </c>
      <c r="K893" s="3">
        <v>1</v>
      </c>
      <c r="L893" s="3">
        <v>0</v>
      </c>
      <c r="M893" s="5">
        <v>87107.57</v>
      </c>
      <c r="N893" s="3">
        <v>0</v>
      </c>
    </row>
    <row r="894" spans="1:14" x14ac:dyDescent="0.25">
      <c r="A894" s="2">
        <v>242</v>
      </c>
      <c r="B894" s="3">
        <v>15651001</v>
      </c>
      <c r="C894" s="2" t="s">
        <v>75</v>
      </c>
      <c r="D894" s="3">
        <v>725</v>
      </c>
      <c r="E894" s="2" t="s">
        <v>758</v>
      </c>
      <c r="F894" s="2" t="s">
        <v>16</v>
      </c>
      <c r="G894" s="3">
        <v>39</v>
      </c>
      <c r="H894" s="3">
        <v>5</v>
      </c>
      <c r="I894" s="4">
        <v>116803.8</v>
      </c>
      <c r="J894" s="3">
        <v>1</v>
      </c>
      <c r="K894" s="3">
        <v>1</v>
      </c>
      <c r="L894" s="3">
        <v>0</v>
      </c>
      <c r="M894" s="5">
        <v>124052.97</v>
      </c>
      <c r="N894" s="3">
        <v>0</v>
      </c>
    </row>
    <row r="895" spans="1:14" x14ac:dyDescent="0.25">
      <c r="A895" s="2">
        <v>296</v>
      </c>
      <c r="B895" s="3">
        <v>15723654</v>
      </c>
      <c r="C895" s="2" t="s">
        <v>75</v>
      </c>
      <c r="D895" s="3">
        <v>773</v>
      </c>
      <c r="E895" s="2" t="s">
        <v>15</v>
      </c>
      <c r="F895" s="2" t="s">
        <v>23</v>
      </c>
      <c r="G895" s="3">
        <v>25</v>
      </c>
      <c r="H895" s="3">
        <v>2</v>
      </c>
      <c r="I895" s="4">
        <v>135903.32999999999</v>
      </c>
      <c r="J895" s="3">
        <v>1</v>
      </c>
      <c r="K895" s="3">
        <v>1</v>
      </c>
      <c r="L895" s="3">
        <v>0</v>
      </c>
      <c r="M895" s="5">
        <v>73656.38</v>
      </c>
      <c r="N895" s="3">
        <v>0</v>
      </c>
    </row>
    <row r="896" spans="1:14" x14ac:dyDescent="0.25">
      <c r="A896" s="2">
        <v>337</v>
      </c>
      <c r="B896" s="3">
        <v>15740476</v>
      </c>
      <c r="C896" s="2" t="s">
        <v>75</v>
      </c>
      <c r="D896" s="3">
        <v>659</v>
      </c>
      <c r="E896" s="2" t="s">
        <v>26</v>
      </c>
      <c r="F896" s="2" t="s">
        <v>16</v>
      </c>
      <c r="G896" s="3">
        <v>32</v>
      </c>
      <c r="H896" s="3">
        <v>3</v>
      </c>
      <c r="I896" s="4">
        <v>150923.74</v>
      </c>
      <c r="J896" s="3">
        <v>2</v>
      </c>
      <c r="K896" s="3">
        <v>0</v>
      </c>
      <c r="L896" s="3">
        <v>1</v>
      </c>
      <c r="M896" s="5">
        <v>174652.51</v>
      </c>
      <c r="N896" s="3">
        <v>0</v>
      </c>
    </row>
    <row r="897" spans="1:14" x14ac:dyDescent="0.25">
      <c r="A897" s="2">
        <v>634</v>
      </c>
      <c r="B897" s="3">
        <v>15724282</v>
      </c>
      <c r="C897" s="2" t="s">
        <v>75</v>
      </c>
      <c r="D897" s="3">
        <v>540</v>
      </c>
      <c r="E897" s="2" t="s">
        <v>26</v>
      </c>
      <c r="F897" s="2" t="s">
        <v>23</v>
      </c>
      <c r="G897" s="3">
        <v>44</v>
      </c>
      <c r="H897" s="3">
        <v>3</v>
      </c>
      <c r="I897" s="4">
        <v>164113.04</v>
      </c>
      <c r="J897" s="3">
        <v>2</v>
      </c>
      <c r="K897" s="3">
        <v>1</v>
      </c>
      <c r="L897" s="3">
        <v>1</v>
      </c>
      <c r="M897" s="5">
        <v>12120.79</v>
      </c>
      <c r="N897" s="3">
        <v>0</v>
      </c>
    </row>
    <row r="898" spans="1:14" x14ac:dyDescent="0.25">
      <c r="A898" s="2">
        <v>981</v>
      </c>
      <c r="B898" s="3">
        <v>15624729</v>
      </c>
      <c r="C898" s="2" t="s">
        <v>75</v>
      </c>
      <c r="D898" s="3">
        <v>594</v>
      </c>
      <c r="E898" s="2" t="s">
        <v>15</v>
      </c>
      <c r="F898" s="2" t="s">
        <v>23</v>
      </c>
      <c r="G898" s="3">
        <v>27</v>
      </c>
      <c r="H898" s="3">
        <v>0</v>
      </c>
      <c r="I898" s="4">
        <v>197041.8</v>
      </c>
      <c r="J898" s="3">
        <v>1</v>
      </c>
      <c r="K898" s="3">
        <v>0</v>
      </c>
      <c r="L898" s="3">
        <v>0</v>
      </c>
      <c r="M898" s="5">
        <v>151912.49</v>
      </c>
      <c r="N898" s="3">
        <v>0</v>
      </c>
    </row>
    <row r="899" spans="1:14" x14ac:dyDescent="0.25">
      <c r="A899" s="2">
        <v>571</v>
      </c>
      <c r="B899" s="3">
        <v>15728505</v>
      </c>
      <c r="C899" s="2" t="s">
        <v>482</v>
      </c>
      <c r="D899" s="3">
        <v>601</v>
      </c>
      <c r="E899" s="2" t="s">
        <v>754</v>
      </c>
      <c r="F899" s="2" t="s">
        <v>23</v>
      </c>
      <c r="G899" s="3">
        <v>44</v>
      </c>
      <c r="H899" s="3">
        <v>1</v>
      </c>
      <c r="I899" s="4">
        <v>100486.18</v>
      </c>
      <c r="J899" s="3">
        <v>2</v>
      </c>
      <c r="K899" s="3">
        <v>1</v>
      </c>
      <c r="L899" s="3">
        <v>1</v>
      </c>
      <c r="M899" s="5">
        <v>62678.53</v>
      </c>
      <c r="N899" s="3">
        <v>0</v>
      </c>
    </row>
    <row r="900" spans="1:14" x14ac:dyDescent="0.25">
      <c r="A900" s="2">
        <v>759</v>
      </c>
      <c r="B900" s="3">
        <v>15647099</v>
      </c>
      <c r="C900" s="2" t="s">
        <v>616</v>
      </c>
      <c r="D900" s="3">
        <v>633</v>
      </c>
      <c r="E900" s="2" t="s">
        <v>15</v>
      </c>
      <c r="F900" s="2" t="s">
        <v>16</v>
      </c>
      <c r="G900" s="3">
        <v>37</v>
      </c>
      <c r="H900" s="3">
        <v>9</v>
      </c>
      <c r="I900" s="4">
        <v>156091.97</v>
      </c>
      <c r="J900" s="3">
        <v>1</v>
      </c>
      <c r="K900" s="3">
        <v>1</v>
      </c>
      <c r="L900" s="3">
        <v>0</v>
      </c>
      <c r="M900" s="5">
        <v>72008.61</v>
      </c>
      <c r="N900" s="3">
        <v>0</v>
      </c>
    </row>
    <row r="901" spans="1:14" x14ac:dyDescent="0.25">
      <c r="A901" s="2">
        <v>958</v>
      </c>
      <c r="B901" s="3">
        <v>15731522</v>
      </c>
      <c r="C901" s="2" t="s">
        <v>616</v>
      </c>
      <c r="D901" s="3">
        <v>771</v>
      </c>
      <c r="E901" s="2" t="s">
        <v>755</v>
      </c>
      <c r="F901" s="2" t="s">
        <v>16</v>
      </c>
      <c r="G901" s="3">
        <v>67</v>
      </c>
      <c r="H901" s="3">
        <v>8</v>
      </c>
      <c r="I901" s="4">
        <v>0</v>
      </c>
      <c r="J901" s="3">
        <v>2</v>
      </c>
      <c r="K901" s="3">
        <v>1</v>
      </c>
      <c r="L901" s="3">
        <v>1</v>
      </c>
      <c r="M901" s="5">
        <v>51219.8</v>
      </c>
      <c r="N901" s="3">
        <v>0</v>
      </c>
    </row>
    <row r="902" spans="1:14" x14ac:dyDescent="0.25">
      <c r="A902" s="2">
        <v>401</v>
      </c>
      <c r="B902" s="3">
        <v>15690452</v>
      </c>
      <c r="C902" s="2" t="s">
        <v>363</v>
      </c>
      <c r="D902" s="3">
        <v>605</v>
      </c>
      <c r="E902" s="2" t="s">
        <v>15</v>
      </c>
      <c r="F902" s="2" t="s">
        <v>23</v>
      </c>
      <c r="G902" s="3">
        <v>52</v>
      </c>
      <c r="H902" s="3">
        <v>1</v>
      </c>
      <c r="I902" s="4">
        <v>63349.75</v>
      </c>
      <c r="J902" s="3">
        <v>1</v>
      </c>
      <c r="K902" s="3">
        <v>1</v>
      </c>
      <c r="L902" s="3">
        <v>0</v>
      </c>
      <c r="M902" s="5">
        <v>108887.44</v>
      </c>
      <c r="N902" s="3">
        <v>0</v>
      </c>
    </row>
    <row r="903" spans="1:14" x14ac:dyDescent="0.25">
      <c r="A903" s="2">
        <v>448</v>
      </c>
      <c r="B903" s="3">
        <v>15644572</v>
      </c>
      <c r="C903" s="2" t="s">
        <v>399</v>
      </c>
      <c r="D903" s="3">
        <v>501</v>
      </c>
      <c r="E903" s="2" t="s">
        <v>15</v>
      </c>
      <c r="F903" s="2" t="s">
        <v>23</v>
      </c>
      <c r="G903" s="3">
        <v>40</v>
      </c>
      <c r="H903" s="3">
        <v>4</v>
      </c>
      <c r="I903" s="4">
        <v>125832.2</v>
      </c>
      <c r="J903" s="3">
        <v>1</v>
      </c>
      <c r="K903" s="3">
        <v>1</v>
      </c>
      <c r="L903" s="3">
        <v>1</v>
      </c>
      <c r="M903" s="5">
        <v>100433.83</v>
      </c>
      <c r="N903" s="3">
        <v>0</v>
      </c>
    </row>
    <row r="904" spans="1:14" x14ac:dyDescent="0.25">
      <c r="A904" s="2">
        <v>46</v>
      </c>
      <c r="B904" s="3">
        <v>15754849</v>
      </c>
      <c r="C904" s="2" t="s">
        <v>64</v>
      </c>
      <c r="D904" s="3">
        <v>776</v>
      </c>
      <c r="E904" s="2" t="s">
        <v>26</v>
      </c>
      <c r="F904" s="2" t="s">
        <v>16</v>
      </c>
      <c r="G904" s="3">
        <v>32</v>
      </c>
      <c r="H904" s="3">
        <v>4</v>
      </c>
      <c r="I904" s="4">
        <v>109421.13</v>
      </c>
      <c r="J904" s="3">
        <v>2</v>
      </c>
      <c r="K904" s="3">
        <v>1</v>
      </c>
      <c r="L904" s="3">
        <v>1</v>
      </c>
      <c r="M904" s="5">
        <v>126517.46</v>
      </c>
      <c r="N904" s="3">
        <v>0</v>
      </c>
    </row>
    <row r="905" spans="1:14" x14ac:dyDescent="0.25">
      <c r="A905" s="2">
        <v>452</v>
      </c>
      <c r="B905" s="3">
        <v>15785798</v>
      </c>
      <c r="C905" s="2" t="s">
        <v>403</v>
      </c>
      <c r="D905" s="3">
        <v>850</v>
      </c>
      <c r="E905" s="2" t="s">
        <v>15</v>
      </c>
      <c r="F905" s="2" t="s">
        <v>23</v>
      </c>
      <c r="G905" s="3">
        <v>40</v>
      </c>
      <c r="H905" s="3">
        <v>9</v>
      </c>
      <c r="I905" s="4">
        <v>0</v>
      </c>
      <c r="J905" s="3">
        <v>2</v>
      </c>
      <c r="K905" s="3">
        <v>0</v>
      </c>
      <c r="L905" s="3">
        <v>1</v>
      </c>
      <c r="M905" s="5">
        <v>119232.33</v>
      </c>
      <c r="N905" s="3">
        <v>0</v>
      </c>
    </row>
    <row r="906" spans="1:14" x14ac:dyDescent="0.25">
      <c r="A906" s="2">
        <v>597</v>
      </c>
      <c r="B906" s="3">
        <v>15697183</v>
      </c>
      <c r="C906" s="2" t="s">
        <v>500</v>
      </c>
      <c r="D906" s="3">
        <v>685</v>
      </c>
      <c r="E906" s="2" t="s">
        <v>18</v>
      </c>
      <c r="F906" s="2" t="s">
        <v>756</v>
      </c>
      <c r="G906" s="3">
        <v>43</v>
      </c>
      <c r="H906" s="3">
        <v>9</v>
      </c>
      <c r="I906" s="4">
        <v>0</v>
      </c>
      <c r="J906" s="3">
        <v>2</v>
      </c>
      <c r="K906" s="3">
        <v>1</v>
      </c>
      <c r="L906" s="3">
        <v>0</v>
      </c>
      <c r="M906" s="5">
        <v>107811.28</v>
      </c>
      <c r="N906" s="3">
        <v>0</v>
      </c>
    </row>
    <row r="907" spans="1:14" x14ac:dyDescent="0.25">
      <c r="A907" s="2">
        <v>503</v>
      </c>
      <c r="B907" s="3">
        <v>15714485</v>
      </c>
      <c r="C907" s="2" t="s">
        <v>438</v>
      </c>
      <c r="D907" s="3">
        <v>774</v>
      </c>
      <c r="E907" s="2" t="s">
        <v>754</v>
      </c>
      <c r="F907" s="2" t="s">
        <v>23</v>
      </c>
      <c r="G907" s="3">
        <v>60</v>
      </c>
      <c r="H907" s="3">
        <v>5</v>
      </c>
      <c r="I907" s="4">
        <v>85891.55</v>
      </c>
      <c r="J907" s="3">
        <v>1</v>
      </c>
      <c r="K907" s="3">
        <v>1</v>
      </c>
      <c r="L907" s="3">
        <v>0</v>
      </c>
      <c r="M907" s="5">
        <v>74135.48</v>
      </c>
      <c r="N907" s="3">
        <v>1</v>
      </c>
    </row>
    <row r="908" spans="1:14" x14ac:dyDescent="0.25">
      <c r="A908" s="2">
        <v>504</v>
      </c>
      <c r="B908" s="3">
        <v>15730059</v>
      </c>
      <c r="C908" s="2" t="s">
        <v>439</v>
      </c>
      <c r="D908" s="3">
        <v>638</v>
      </c>
      <c r="E908" s="2" t="s">
        <v>18</v>
      </c>
      <c r="F908" s="2" t="s">
        <v>756</v>
      </c>
      <c r="G908" s="3">
        <v>44</v>
      </c>
      <c r="H908" s="3">
        <v>9</v>
      </c>
      <c r="I908" s="4">
        <v>77637.350000000006</v>
      </c>
      <c r="J908" s="3">
        <v>2</v>
      </c>
      <c r="K908" s="3">
        <v>1</v>
      </c>
      <c r="L908" s="3">
        <v>1</v>
      </c>
      <c r="M908" s="5">
        <v>111346.22</v>
      </c>
      <c r="N908" s="3">
        <v>0</v>
      </c>
    </row>
    <row r="909" spans="1:14" x14ac:dyDescent="0.25">
      <c r="A909" s="2">
        <v>865</v>
      </c>
      <c r="B909" s="3">
        <v>15805449</v>
      </c>
      <c r="C909" s="2" t="s">
        <v>682</v>
      </c>
      <c r="D909" s="3">
        <v>594</v>
      </c>
      <c r="E909" s="2" t="s">
        <v>15</v>
      </c>
      <c r="F909" s="2" t="s">
        <v>23</v>
      </c>
      <c r="G909" s="3">
        <v>38</v>
      </c>
      <c r="H909" s="3">
        <v>4</v>
      </c>
      <c r="I909" s="4">
        <v>0</v>
      </c>
      <c r="J909" s="3">
        <v>2</v>
      </c>
      <c r="K909" s="3">
        <v>0</v>
      </c>
      <c r="L909" s="3">
        <v>0</v>
      </c>
      <c r="M909" s="5">
        <v>186884.04</v>
      </c>
      <c r="N909" s="3">
        <v>0</v>
      </c>
    </row>
    <row r="910" spans="1:14" x14ac:dyDescent="0.25">
      <c r="A910" s="2">
        <v>444</v>
      </c>
      <c r="B910" s="3">
        <v>15732628</v>
      </c>
      <c r="C910" s="2" t="s">
        <v>395</v>
      </c>
      <c r="D910" s="3">
        <v>745</v>
      </c>
      <c r="E910" s="2" t="s">
        <v>15</v>
      </c>
      <c r="F910" s="2" t="s">
        <v>23</v>
      </c>
      <c r="G910" s="3">
        <v>46</v>
      </c>
      <c r="H910" s="3">
        <v>2</v>
      </c>
      <c r="I910" s="4">
        <v>122220.19</v>
      </c>
      <c r="J910" s="3">
        <v>1</v>
      </c>
      <c r="K910" s="3">
        <v>1</v>
      </c>
      <c r="L910" s="3">
        <v>1</v>
      </c>
      <c r="M910" s="5">
        <v>118024.1</v>
      </c>
      <c r="N910" s="3">
        <v>0</v>
      </c>
    </row>
    <row r="911" spans="1:14" x14ac:dyDescent="0.25">
      <c r="A911" s="2">
        <v>540</v>
      </c>
      <c r="B911" s="3">
        <v>15762729</v>
      </c>
      <c r="C911" s="2" t="s">
        <v>462</v>
      </c>
      <c r="D911" s="3">
        <v>745</v>
      </c>
      <c r="E911" s="2" t="s">
        <v>26</v>
      </c>
      <c r="F911" s="2" t="s">
        <v>16</v>
      </c>
      <c r="G911" s="3">
        <v>28</v>
      </c>
      <c r="H911" s="3">
        <v>1</v>
      </c>
      <c r="I911" s="4">
        <v>111071.36</v>
      </c>
      <c r="J911" s="3">
        <v>1</v>
      </c>
      <c r="K911" s="3">
        <v>1</v>
      </c>
      <c r="L911" s="3">
        <v>0</v>
      </c>
      <c r="M911" s="5">
        <v>73275.960000000006</v>
      </c>
      <c r="N911" s="3">
        <v>1</v>
      </c>
    </row>
    <row r="912" spans="1:14" x14ac:dyDescent="0.25">
      <c r="A912" s="2">
        <v>848</v>
      </c>
      <c r="B912" s="3">
        <v>15586959</v>
      </c>
      <c r="C912" s="2" t="s">
        <v>670</v>
      </c>
      <c r="D912" s="3">
        <v>468</v>
      </c>
      <c r="E912" s="2" t="s">
        <v>15</v>
      </c>
      <c r="F912" s="2" t="s">
        <v>16</v>
      </c>
      <c r="G912" s="3">
        <v>42</v>
      </c>
      <c r="H912" s="3">
        <v>5</v>
      </c>
      <c r="I912" s="4">
        <v>0</v>
      </c>
      <c r="J912" s="3">
        <v>2</v>
      </c>
      <c r="K912" s="3">
        <v>1</v>
      </c>
      <c r="L912" s="3">
        <v>0</v>
      </c>
      <c r="M912" s="5">
        <v>125305.34</v>
      </c>
      <c r="N912" s="3">
        <v>0</v>
      </c>
    </row>
    <row r="913" spans="1:14" x14ac:dyDescent="0.25">
      <c r="A913" s="2">
        <v>449</v>
      </c>
      <c r="B913" s="3">
        <v>15694860</v>
      </c>
      <c r="C913" s="2" t="s">
        <v>400</v>
      </c>
      <c r="D913" s="3">
        <v>675</v>
      </c>
      <c r="E913" s="2" t="s">
        <v>15</v>
      </c>
      <c r="F913" s="2" t="s">
        <v>16</v>
      </c>
      <c r="G913" s="3">
        <v>38</v>
      </c>
      <c r="H913" s="3">
        <v>6</v>
      </c>
      <c r="I913" s="4">
        <v>68065.8</v>
      </c>
      <c r="J913" s="3">
        <v>1</v>
      </c>
      <c r="K913" s="3">
        <v>0</v>
      </c>
      <c r="L913" s="3">
        <v>0</v>
      </c>
      <c r="M913" s="5">
        <v>138777</v>
      </c>
      <c r="N913" s="3">
        <v>1</v>
      </c>
    </row>
    <row r="914" spans="1:14" x14ac:dyDescent="0.25">
      <c r="A914" s="2">
        <v>428</v>
      </c>
      <c r="B914" s="3">
        <v>15806964</v>
      </c>
      <c r="C914" s="2" t="s">
        <v>383</v>
      </c>
      <c r="D914" s="3">
        <v>702</v>
      </c>
      <c r="E914" s="2" t="s">
        <v>15</v>
      </c>
      <c r="F914" s="2" t="s">
        <v>23</v>
      </c>
      <c r="G914" s="3">
        <v>45</v>
      </c>
      <c r="H914" s="3">
        <v>0</v>
      </c>
      <c r="I914" s="4">
        <v>80793.58</v>
      </c>
      <c r="J914" s="3">
        <v>1</v>
      </c>
      <c r="K914" s="3">
        <v>1</v>
      </c>
      <c r="L914" s="3">
        <v>1</v>
      </c>
      <c r="M914" s="5">
        <v>27474.81</v>
      </c>
      <c r="N914" s="3">
        <v>0</v>
      </c>
    </row>
    <row r="915" spans="1:14" x14ac:dyDescent="0.25">
      <c r="A915" s="2">
        <v>668</v>
      </c>
      <c r="B915" s="3">
        <v>15575024</v>
      </c>
      <c r="C915" s="2" t="s">
        <v>551</v>
      </c>
      <c r="D915" s="3">
        <v>503</v>
      </c>
      <c r="E915" s="2" t="s">
        <v>754</v>
      </c>
      <c r="F915" s="2" t="s">
        <v>23</v>
      </c>
      <c r="G915" s="3">
        <v>29</v>
      </c>
      <c r="H915" s="3">
        <v>3</v>
      </c>
      <c r="I915" s="4">
        <v>0</v>
      </c>
      <c r="J915" s="3">
        <v>2</v>
      </c>
      <c r="K915" s="3">
        <v>1</v>
      </c>
      <c r="L915" s="3">
        <v>1</v>
      </c>
      <c r="M915" s="5">
        <v>143954.99</v>
      </c>
      <c r="N915" s="3">
        <v>0</v>
      </c>
    </row>
    <row r="916" spans="1:14" x14ac:dyDescent="0.25">
      <c r="A916" s="2">
        <v>140</v>
      </c>
      <c r="B916" s="3">
        <v>15640905</v>
      </c>
      <c r="C916" s="2" t="s">
        <v>151</v>
      </c>
      <c r="D916" s="3">
        <v>579</v>
      </c>
      <c r="E916" s="2" t="s">
        <v>755</v>
      </c>
      <c r="F916" s="2" t="s">
        <v>16</v>
      </c>
      <c r="G916" s="3">
        <v>35</v>
      </c>
      <c r="H916" s="3">
        <v>1</v>
      </c>
      <c r="I916" s="4">
        <v>129490.36</v>
      </c>
      <c r="J916" s="3">
        <v>2</v>
      </c>
      <c r="K916" s="3">
        <v>0</v>
      </c>
      <c r="L916" s="3">
        <v>1</v>
      </c>
      <c r="M916" s="5">
        <v>8590.83</v>
      </c>
      <c r="N916" s="3">
        <v>1</v>
      </c>
    </row>
    <row r="917" spans="1:14" x14ac:dyDescent="0.25">
      <c r="A917" s="2">
        <v>517</v>
      </c>
      <c r="B917" s="3">
        <v>15752081</v>
      </c>
      <c r="C917" s="2" t="s">
        <v>448</v>
      </c>
      <c r="D917" s="3">
        <v>468</v>
      </c>
      <c r="E917" s="2" t="s">
        <v>754</v>
      </c>
      <c r="F917" s="2" t="s">
        <v>16</v>
      </c>
      <c r="G917" s="3">
        <v>56</v>
      </c>
      <c r="H917" s="3">
        <v>10</v>
      </c>
      <c r="I917" s="4">
        <v>0</v>
      </c>
      <c r="J917" s="3">
        <v>3</v>
      </c>
      <c r="K917" s="3">
        <v>0</v>
      </c>
      <c r="L917" s="3">
        <v>1</v>
      </c>
      <c r="M917" s="5">
        <v>62256.87</v>
      </c>
      <c r="N917" s="3">
        <v>1</v>
      </c>
    </row>
    <row r="918" spans="1:14" x14ac:dyDescent="0.25">
      <c r="A918" s="2">
        <v>60</v>
      </c>
      <c r="B918" s="3">
        <v>15804771</v>
      </c>
      <c r="C918" s="2" t="s">
        <v>78</v>
      </c>
      <c r="D918" s="3">
        <v>614</v>
      </c>
      <c r="E918" s="2" t="s">
        <v>754</v>
      </c>
      <c r="F918" s="2" t="s">
        <v>23</v>
      </c>
      <c r="G918" s="3">
        <v>51</v>
      </c>
      <c r="H918" s="3">
        <v>4</v>
      </c>
      <c r="I918" s="4">
        <v>40685.919999999998</v>
      </c>
      <c r="J918" s="3">
        <v>1</v>
      </c>
      <c r="K918" s="3">
        <v>1</v>
      </c>
      <c r="L918" s="3">
        <v>1</v>
      </c>
      <c r="M918" s="5">
        <v>46775.28</v>
      </c>
      <c r="N918" s="3">
        <v>0</v>
      </c>
    </row>
    <row r="919" spans="1:14" x14ac:dyDescent="0.25">
      <c r="A919" s="2">
        <v>784</v>
      </c>
      <c r="B919" s="3">
        <v>15745196</v>
      </c>
      <c r="C919" s="2" t="s">
        <v>633</v>
      </c>
      <c r="D919" s="3">
        <v>571</v>
      </c>
      <c r="E919" s="2" t="s">
        <v>15</v>
      </c>
      <c r="F919" s="2" t="s">
        <v>16</v>
      </c>
      <c r="G919" s="3">
        <v>35</v>
      </c>
      <c r="H919" s="3">
        <v>8</v>
      </c>
      <c r="I919" s="4">
        <v>0</v>
      </c>
      <c r="J919" s="3">
        <v>2</v>
      </c>
      <c r="K919" s="3">
        <v>0</v>
      </c>
      <c r="L919" s="3">
        <v>0</v>
      </c>
      <c r="M919" s="5">
        <v>84569.13</v>
      </c>
      <c r="N919" s="3">
        <v>0</v>
      </c>
    </row>
    <row r="920" spans="1:14" x14ac:dyDescent="0.25">
      <c r="A920" s="2">
        <v>797</v>
      </c>
      <c r="B920" s="3">
        <v>15668747</v>
      </c>
      <c r="C920" s="2" t="s">
        <v>641</v>
      </c>
      <c r="D920" s="3">
        <v>702</v>
      </c>
      <c r="E920" s="2" t="s">
        <v>15</v>
      </c>
      <c r="F920" s="2" t="s">
        <v>16</v>
      </c>
      <c r="G920" s="3">
        <v>46</v>
      </c>
      <c r="H920" s="3">
        <v>9</v>
      </c>
      <c r="I920" s="4">
        <v>98444.19</v>
      </c>
      <c r="J920" s="3">
        <v>1</v>
      </c>
      <c r="K920" s="3">
        <v>0</v>
      </c>
      <c r="L920" s="3">
        <v>1</v>
      </c>
      <c r="M920" s="5">
        <v>109563.28</v>
      </c>
      <c r="N920" s="3">
        <v>0</v>
      </c>
    </row>
    <row r="921" spans="1:14" x14ac:dyDescent="0.25">
      <c r="A921" s="2">
        <v>200</v>
      </c>
      <c r="B921" s="3">
        <v>15811127</v>
      </c>
      <c r="C921" s="2" t="s">
        <v>204</v>
      </c>
      <c r="D921" s="3">
        <v>521</v>
      </c>
      <c r="E921" s="2" t="s">
        <v>754</v>
      </c>
      <c r="F921" s="2" t="s">
        <v>23</v>
      </c>
      <c r="G921" s="3">
        <v>35</v>
      </c>
      <c r="H921" s="3">
        <v>6</v>
      </c>
      <c r="I921" s="4">
        <v>96423.84</v>
      </c>
      <c r="J921" s="3">
        <v>1</v>
      </c>
      <c r="K921" s="3">
        <v>1</v>
      </c>
      <c r="L921" s="3">
        <v>0</v>
      </c>
      <c r="M921" s="5">
        <v>10488.44</v>
      </c>
      <c r="N921" s="3">
        <v>0</v>
      </c>
    </row>
    <row r="922" spans="1:14" x14ac:dyDescent="0.25">
      <c r="A922" s="2">
        <v>698</v>
      </c>
      <c r="B922" s="3">
        <v>15620204</v>
      </c>
      <c r="C922" s="2" t="s">
        <v>578</v>
      </c>
      <c r="D922" s="3">
        <v>543</v>
      </c>
      <c r="E922" s="2" t="s">
        <v>26</v>
      </c>
      <c r="F922" s="2" t="s">
        <v>16</v>
      </c>
      <c r="G922" s="3">
        <v>57</v>
      </c>
      <c r="H922" s="3">
        <v>1</v>
      </c>
      <c r="I922" s="4">
        <v>106138.33</v>
      </c>
      <c r="J922" s="3">
        <v>2</v>
      </c>
      <c r="K922" s="3">
        <v>1</v>
      </c>
      <c r="L922" s="3">
        <v>1</v>
      </c>
      <c r="M922" s="5">
        <v>120657.32</v>
      </c>
      <c r="N922" s="3">
        <v>1</v>
      </c>
    </row>
    <row r="923" spans="1:14" x14ac:dyDescent="0.25">
      <c r="A923" s="2">
        <v>109</v>
      </c>
      <c r="B923" s="3">
        <v>15602312</v>
      </c>
      <c r="C923" s="2" t="s">
        <v>124</v>
      </c>
      <c r="D923" s="3">
        <v>605</v>
      </c>
      <c r="E923" s="2" t="s">
        <v>755</v>
      </c>
      <c r="F923" s="2" t="s">
        <v>23</v>
      </c>
      <c r="G923" s="3">
        <v>33</v>
      </c>
      <c r="H923" s="3">
        <v>5</v>
      </c>
      <c r="I923" s="4">
        <v>150092.79999999999</v>
      </c>
      <c r="J923" s="3">
        <v>1</v>
      </c>
      <c r="K923" s="3">
        <v>0</v>
      </c>
      <c r="L923" s="3">
        <v>0</v>
      </c>
      <c r="M923" s="5">
        <v>71862.789999999994</v>
      </c>
      <c r="N923" s="3">
        <v>0</v>
      </c>
    </row>
    <row r="924" spans="1:14" x14ac:dyDescent="0.25">
      <c r="A924" s="2">
        <v>946</v>
      </c>
      <c r="B924" s="3">
        <v>15709295</v>
      </c>
      <c r="C924" s="2" t="s">
        <v>728</v>
      </c>
      <c r="D924" s="3">
        <v>697</v>
      </c>
      <c r="E924" s="2" t="s">
        <v>755</v>
      </c>
      <c r="F924" s="2" t="s">
        <v>16</v>
      </c>
      <c r="G924" s="3">
        <v>25</v>
      </c>
      <c r="H924" s="3">
        <v>5</v>
      </c>
      <c r="I924" s="4">
        <v>82931.850000000006</v>
      </c>
      <c r="J924" s="3">
        <v>2</v>
      </c>
      <c r="K924" s="3">
        <v>1</v>
      </c>
      <c r="L924" s="3">
        <v>1</v>
      </c>
      <c r="M924" s="5">
        <v>128373.88</v>
      </c>
      <c r="N924" s="3">
        <v>0</v>
      </c>
    </row>
    <row r="925" spans="1:14" x14ac:dyDescent="0.25">
      <c r="A925" s="2">
        <v>75</v>
      </c>
      <c r="B925" s="3">
        <v>15770811</v>
      </c>
      <c r="C925" s="2" t="s">
        <v>93</v>
      </c>
      <c r="D925" s="3">
        <v>519</v>
      </c>
      <c r="E925" s="2" t="s">
        <v>754</v>
      </c>
      <c r="F925" s="2" t="s">
        <v>23</v>
      </c>
      <c r="G925" s="3">
        <v>36</v>
      </c>
      <c r="H925" s="3">
        <v>9</v>
      </c>
      <c r="I925" s="4">
        <v>0</v>
      </c>
      <c r="J925" s="3">
        <v>2</v>
      </c>
      <c r="K925" s="3">
        <v>0</v>
      </c>
      <c r="L925" s="3">
        <v>1</v>
      </c>
      <c r="M925" s="5">
        <v>145562.4</v>
      </c>
      <c r="N925" s="3">
        <v>0</v>
      </c>
    </row>
    <row r="926" spans="1:14" x14ac:dyDescent="0.25">
      <c r="A926" s="2">
        <v>667</v>
      </c>
      <c r="B926" s="3">
        <v>15725511</v>
      </c>
      <c r="C926" s="2" t="s">
        <v>93</v>
      </c>
      <c r="D926" s="3">
        <v>559</v>
      </c>
      <c r="E926" s="2" t="s">
        <v>754</v>
      </c>
      <c r="F926" s="2" t="s">
        <v>16</v>
      </c>
      <c r="G926" s="3">
        <v>31</v>
      </c>
      <c r="H926" s="3">
        <v>3</v>
      </c>
      <c r="I926" s="4">
        <v>127070.73</v>
      </c>
      <c r="J926" s="3">
        <v>1</v>
      </c>
      <c r="K926" s="3">
        <v>0</v>
      </c>
      <c r="L926" s="3">
        <v>1</v>
      </c>
      <c r="M926" s="5">
        <v>160941.78</v>
      </c>
      <c r="N926" s="3">
        <v>0</v>
      </c>
    </row>
    <row r="927" spans="1:14" x14ac:dyDescent="0.25">
      <c r="A927" s="2">
        <v>267</v>
      </c>
      <c r="B927" s="3">
        <v>15653857</v>
      </c>
      <c r="C927" s="2" t="s">
        <v>263</v>
      </c>
      <c r="D927" s="3">
        <v>498</v>
      </c>
      <c r="E927" s="2" t="s">
        <v>15</v>
      </c>
      <c r="F927" s="2" t="s">
        <v>23</v>
      </c>
      <c r="G927" s="3">
        <v>34</v>
      </c>
      <c r="H927" s="3">
        <v>2</v>
      </c>
      <c r="I927" s="4">
        <v>0</v>
      </c>
      <c r="J927" s="3">
        <v>2</v>
      </c>
      <c r="K927" s="3">
        <v>1</v>
      </c>
      <c r="L927" s="3">
        <v>1</v>
      </c>
      <c r="M927" s="5">
        <v>148528.24</v>
      </c>
      <c r="N927" s="3">
        <v>0</v>
      </c>
    </row>
    <row r="928" spans="1:14" x14ac:dyDescent="0.25">
      <c r="A928" s="2">
        <v>285</v>
      </c>
      <c r="B928" s="3">
        <v>15708608</v>
      </c>
      <c r="C928" s="2" t="s">
        <v>278</v>
      </c>
      <c r="D928" s="3">
        <v>799</v>
      </c>
      <c r="E928" s="2" t="s">
        <v>15</v>
      </c>
      <c r="F928" s="2" t="s">
        <v>16</v>
      </c>
      <c r="G928" s="3">
        <v>22</v>
      </c>
      <c r="H928" s="3">
        <v>8</v>
      </c>
      <c r="I928" s="4">
        <v>174185.98</v>
      </c>
      <c r="J928" s="3">
        <v>2</v>
      </c>
      <c r="K928" s="3">
        <v>0</v>
      </c>
      <c r="L928" s="3">
        <v>1</v>
      </c>
      <c r="M928" s="5">
        <v>192633.85</v>
      </c>
      <c r="N928" s="3">
        <v>0</v>
      </c>
    </row>
    <row r="929" spans="1:14" x14ac:dyDescent="0.25">
      <c r="A929" s="2">
        <v>531</v>
      </c>
      <c r="B929" s="3">
        <v>15736112</v>
      </c>
      <c r="C929" s="2" t="s">
        <v>458</v>
      </c>
      <c r="D929" s="3">
        <v>519</v>
      </c>
      <c r="E929" s="2" t="s">
        <v>18</v>
      </c>
      <c r="F929" s="2" t="s">
        <v>16</v>
      </c>
      <c r="G929" s="3">
        <v>57</v>
      </c>
      <c r="H929" s="3">
        <v>2</v>
      </c>
      <c r="I929" s="4">
        <v>119035.35</v>
      </c>
      <c r="J929" s="3">
        <v>2</v>
      </c>
      <c r="K929" s="3">
        <v>1</v>
      </c>
      <c r="L929" s="3">
        <v>1</v>
      </c>
      <c r="M929" s="5">
        <v>29871.79</v>
      </c>
      <c r="N929" s="3">
        <v>0</v>
      </c>
    </row>
    <row r="930" spans="1:14" x14ac:dyDescent="0.25">
      <c r="A930" s="2">
        <v>852</v>
      </c>
      <c r="B930" s="3">
        <v>15794048</v>
      </c>
      <c r="C930" s="2" t="s">
        <v>673</v>
      </c>
      <c r="D930" s="3">
        <v>667</v>
      </c>
      <c r="E930" s="2" t="s">
        <v>26</v>
      </c>
      <c r="F930" s="2" t="s">
        <v>16</v>
      </c>
      <c r="G930" s="3">
        <v>48</v>
      </c>
      <c r="H930" s="3">
        <v>1</v>
      </c>
      <c r="I930" s="4">
        <v>97133.92</v>
      </c>
      <c r="J930" s="3">
        <v>2</v>
      </c>
      <c r="K930" s="3">
        <v>0</v>
      </c>
      <c r="L930" s="3">
        <v>0</v>
      </c>
      <c r="M930" s="5">
        <v>113316.77</v>
      </c>
      <c r="N930" s="3">
        <v>1</v>
      </c>
    </row>
    <row r="931" spans="1:14" x14ac:dyDescent="0.25">
      <c r="A931" s="2">
        <v>688</v>
      </c>
      <c r="B931" s="3">
        <v>15579334</v>
      </c>
      <c r="C931" s="2" t="s">
        <v>568</v>
      </c>
      <c r="D931" s="3">
        <v>769</v>
      </c>
      <c r="E931" s="2" t="s">
        <v>26</v>
      </c>
      <c r="F931" s="2" t="s">
        <v>16</v>
      </c>
      <c r="G931" s="3">
        <v>45</v>
      </c>
      <c r="H931" s="3">
        <v>5</v>
      </c>
      <c r="I931" s="4">
        <v>126674.81</v>
      </c>
      <c r="J931" s="3">
        <v>1</v>
      </c>
      <c r="K931" s="3">
        <v>1</v>
      </c>
      <c r="L931" s="3">
        <v>0</v>
      </c>
      <c r="M931" s="5">
        <v>124118.71</v>
      </c>
      <c r="N931" s="3">
        <v>1</v>
      </c>
    </row>
    <row r="932" spans="1:14" x14ac:dyDescent="0.25">
      <c r="A932" s="2">
        <v>37</v>
      </c>
      <c r="B932" s="3">
        <v>15788448</v>
      </c>
      <c r="C932" s="2" t="s">
        <v>55</v>
      </c>
      <c r="D932" s="3">
        <v>490</v>
      </c>
      <c r="E932" s="2" t="s">
        <v>755</v>
      </c>
      <c r="F932" s="2" t="s">
        <v>23</v>
      </c>
      <c r="G932" s="3">
        <v>31</v>
      </c>
      <c r="H932" s="3">
        <v>3</v>
      </c>
      <c r="I932" s="4">
        <v>145260.23000000001</v>
      </c>
      <c r="J932" s="3">
        <v>1</v>
      </c>
      <c r="K932" s="3">
        <v>0</v>
      </c>
      <c r="L932" s="3">
        <v>1</v>
      </c>
      <c r="M932" s="5">
        <v>114066.77</v>
      </c>
      <c r="N932" s="3">
        <v>0</v>
      </c>
    </row>
    <row r="933" spans="1:14" x14ac:dyDescent="0.25">
      <c r="A933" s="2">
        <v>216</v>
      </c>
      <c r="B933" s="3">
        <v>15723488</v>
      </c>
      <c r="C933" s="2" t="s">
        <v>55</v>
      </c>
      <c r="D933" s="3">
        <v>668</v>
      </c>
      <c r="E933" s="2" t="s">
        <v>758</v>
      </c>
      <c r="F933" s="2" t="s">
        <v>23</v>
      </c>
      <c r="G933" s="3">
        <v>47</v>
      </c>
      <c r="H933" s="3">
        <v>7</v>
      </c>
      <c r="I933" s="4">
        <v>106854.21</v>
      </c>
      <c r="J933" s="3">
        <v>1</v>
      </c>
      <c r="K933" s="3">
        <v>0</v>
      </c>
      <c r="L933" s="3">
        <v>1</v>
      </c>
      <c r="M933" s="5">
        <v>157959.01999999999</v>
      </c>
      <c r="N933" s="3">
        <v>1</v>
      </c>
    </row>
    <row r="934" spans="1:14" x14ac:dyDescent="0.25">
      <c r="A934" s="2">
        <v>523</v>
      </c>
      <c r="B934" s="3">
        <v>15595766</v>
      </c>
      <c r="C934" s="2" t="s">
        <v>452</v>
      </c>
      <c r="D934" s="3">
        <v>527</v>
      </c>
      <c r="E934" s="2" t="s">
        <v>18</v>
      </c>
      <c r="F934" s="2" t="s">
        <v>756</v>
      </c>
      <c r="G934" s="3">
        <v>37</v>
      </c>
      <c r="H934" s="3">
        <v>5</v>
      </c>
      <c r="I934" s="4">
        <v>93722.73</v>
      </c>
      <c r="J934" s="3">
        <v>2</v>
      </c>
      <c r="K934" s="3">
        <v>1</v>
      </c>
      <c r="L934" s="3">
        <v>1</v>
      </c>
      <c r="M934" s="5">
        <v>139093.73000000001</v>
      </c>
      <c r="N934" s="3">
        <v>0</v>
      </c>
    </row>
    <row r="935" spans="1:14" x14ac:dyDescent="0.25">
      <c r="A935" s="2">
        <v>162</v>
      </c>
      <c r="B935" s="3">
        <v>15641122</v>
      </c>
      <c r="C935" s="2" t="s">
        <v>171</v>
      </c>
      <c r="D935" s="3">
        <v>684</v>
      </c>
      <c r="E935" s="2" t="s">
        <v>754</v>
      </c>
      <c r="F935" s="2" t="s">
        <v>23</v>
      </c>
      <c r="G935" s="3">
        <v>30</v>
      </c>
      <c r="H935" s="3">
        <v>2</v>
      </c>
      <c r="I935" s="4">
        <v>0</v>
      </c>
      <c r="J935" s="3">
        <v>2</v>
      </c>
      <c r="K935" s="3">
        <v>1</v>
      </c>
      <c r="L935" s="3">
        <v>0</v>
      </c>
      <c r="M935" s="5">
        <v>83473.820000000007</v>
      </c>
      <c r="N935" s="3">
        <v>0</v>
      </c>
    </row>
    <row r="936" spans="1:14" x14ac:dyDescent="0.25">
      <c r="A936" s="2">
        <v>429</v>
      </c>
      <c r="B936" s="3">
        <v>15576313</v>
      </c>
      <c r="C936" s="2" t="s">
        <v>171</v>
      </c>
      <c r="D936" s="3">
        <v>486</v>
      </c>
      <c r="E936" s="2" t="s">
        <v>26</v>
      </c>
      <c r="F936" s="2" t="s">
        <v>16</v>
      </c>
      <c r="G936" s="3">
        <v>40</v>
      </c>
      <c r="H936" s="3">
        <v>9</v>
      </c>
      <c r="I936" s="4">
        <v>71340.09</v>
      </c>
      <c r="J936" s="3">
        <v>1</v>
      </c>
      <c r="K936" s="3">
        <v>1</v>
      </c>
      <c r="L936" s="3">
        <v>0</v>
      </c>
      <c r="M936" s="5">
        <v>76192.210000000006</v>
      </c>
      <c r="N936" s="3">
        <v>0</v>
      </c>
    </row>
    <row r="937" spans="1:14" x14ac:dyDescent="0.25">
      <c r="A937" s="2">
        <v>979</v>
      </c>
      <c r="B937" s="3">
        <v>15799515</v>
      </c>
      <c r="C937" s="2" t="s">
        <v>171</v>
      </c>
      <c r="D937" s="3">
        <v>652</v>
      </c>
      <c r="E937" s="2" t="s">
        <v>15</v>
      </c>
      <c r="F937" s="2" t="s">
        <v>16</v>
      </c>
      <c r="G937" s="3">
        <v>48</v>
      </c>
      <c r="H937" s="3">
        <v>8</v>
      </c>
      <c r="I937" s="4">
        <v>133297.24</v>
      </c>
      <c r="J937" s="3">
        <v>1</v>
      </c>
      <c r="K937" s="3">
        <v>1</v>
      </c>
      <c r="L937" s="3">
        <v>0</v>
      </c>
      <c r="M937" s="5">
        <v>77764.37</v>
      </c>
      <c r="N937" s="3">
        <v>0</v>
      </c>
    </row>
    <row r="938" spans="1:14" x14ac:dyDescent="0.25">
      <c r="A938" s="2">
        <v>117</v>
      </c>
      <c r="B938" s="3">
        <v>15705512</v>
      </c>
      <c r="C938" s="2" t="s">
        <v>131</v>
      </c>
      <c r="D938" s="3">
        <v>668</v>
      </c>
      <c r="E938" s="2" t="s">
        <v>26</v>
      </c>
      <c r="F938" s="2" t="s">
        <v>16</v>
      </c>
      <c r="G938" s="3">
        <v>37</v>
      </c>
      <c r="H938" s="3">
        <v>6</v>
      </c>
      <c r="I938" s="4">
        <v>167864.4</v>
      </c>
      <c r="J938" s="3">
        <v>1</v>
      </c>
      <c r="K938" s="3">
        <v>1</v>
      </c>
      <c r="L938" s="3">
        <v>0</v>
      </c>
      <c r="M938" s="5">
        <v>115638.29</v>
      </c>
      <c r="N938" s="3">
        <v>0</v>
      </c>
    </row>
    <row r="939" spans="1:14" x14ac:dyDescent="0.25">
      <c r="A939" s="2">
        <v>260</v>
      </c>
      <c r="B939" s="3">
        <v>15607178</v>
      </c>
      <c r="C939" s="2" t="s">
        <v>131</v>
      </c>
      <c r="D939" s="3">
        <v>850</v>
      </c>
      <c r="E939" s="2" t="s">
        <v>26</v>
      </c>
      <c r="F939" s="2" t="s">
        <v>23</v>
      </c>
      <c r="G939" s="3">
        <v>38</v>
      </c>
      <c r="H939" s="3">
        <v>3</v>
      </c>
      <c r="I939" s="4">
        <v>54901.01</v>
      </c>
      <c r="J939" s="3">
        <v>1</v>
      </c>
      <c r="K939" s="3">
        <v>1</v>
      </c>
      <c r="L939" s="3">
        <v>1</v>
      </c>
      <c r="M939" s="5">
        <v>140075.54999999999</v>
      </c>
      <c r="N939" s="3">
        <v>0</v>
      </c>
    </row>
    <row r="940" spans="1:14" x14ac:dyDescent="0.25">
      <c r="A940" s="2">
        <v>706</v>
      </c>
      <c r="B940" s="3">
        <v>15580148</v>
      </c>
      <c r="C940" s="2" t="s">
        <v>131</v>
      </c>
      <c r="D940" s="3">
        <v>750</v>
      </c>
      <c r="E940" s="2" t="s">
        <v>26</v>
      </c>
      <c r="F940" s="2" t="s">
        <v>23</v>
      </c>
      <c r="G940" s="3">
        <v>40</v>
      </c>
      <c r="H940" s="3">
        <v>5</v>
      </c>
      <c r="I940" s="4">
        <v>168286.81</v>
      </c>
      <c r="J940" s="3">
        <v>3</v>
      </c>
      <c r="K940" s="3">
        <v>1</v>
      </c>
      <c r="L940" s="3">
        <v>0</v>
      </c>
      <c r="M940" s="5">
        <v>20451.990000000002</v>
      </c>
      <c r="N940" s="3">
        <v>1</v>
      </c>
    </row>
    <row r="941" spans="1:14" ht="30" x14ac:dyDescent="0.25">
      <c r="A941" s="2">
        <v>559</v>
      </c>
      <c r="B941" s="3">
        <v>15717046</v>
      </c>
      <c r="C941" s="2" t="s">
        <v>475</v>
      </c>
      <c r="D941" s="3">
        <v>741</v>
      </c>
      <c r="E941" s="2" t="s">
        <v>18</v>
      </c>
      <c r="F941" s="2" t="s">
        <v>756</v>
      </c>
      <c r="G941" s="3">
        <v>53</v>
      </c>
      <c r="H941" s="3">
        <v>3</v>
      </c>
      <c r="I941" s="4">
        <v>0</v>
      </c>
      <c r="J941" s="3">
        <v>2</v>
      </c>
      <c r="K941" s="3">
        <v>1</v>
      </c>
      <c r="L941" s="3">
        <v>1</v>
      </c>
      <c r="M941" s="5">
        <v>38913.68</v>
      </c>
      <c r="N941" s="3">
        <v>0</v>
      </c>
    </row>
    <row r="942" spans="1:14" x14ac:dyDescent="0.25">
      <c r="A942" s="2">
        <v>674</v>
      </c>
      <c r="B942" s="3">
        <v>15745621</v>
      </c>
      <c r="C942" s="2" t="s">
        <v>557</v>
      </c>
      <c r="D942" s="3">
        <v>640</v>
      </c>
      <c r="E942" s="2" t="s">
        <v>18</v>
      </c>
      <c r="F942" s="2" t="s">
        <v>16</v>
      </c>
      <c r="G942" s="3">
        <v>2</v>
      </c>
      <c r="H942" s="3">
        <v>6</v>
      </c>
      <c r="I942" s="4">
        <v>118879.35</v>
      </c>
      <c r="J942" s="3">
        <v>2</v>
      </c>
      <c r="K942" s="3">
        <v>1</v>
      </c>
      <c r="L942" s="3">
        <v>1</v>
      </c>
      <c r="M942" s="5">
        <v>19131.71</v>
      </c>
      <c r="N942" s="3">
        <v>0</v>
      </c>
    </row>
    <row r="943" spans="1:14" x14ac:dyDescent="0.25">
      <c r="A943" s="2">
        <v>361</v>
      </c>
      <c r="B943" s="3">
        <v>15803716</v>
      </c>
      <c r="C943" s="2" t="s">
        <v>333</v>
      </c>
      <c r="D943" s="3">
        <v>706</v>
      </c>
      <c r="E943" s="2" t="s">
        <v>755</v>
      </c>
      <c r="F943" s="2" t="s">
        <v>23</v>
      </c>
      <c r="G943" s="3">
        <v>28</v>
      </c>
      <c r="H943" s="3">
        <v>3</v>
      </c>
      <c r="I943" s="4">
        <v>0</v>
      </c>
      <c r="J943" s="3">
        <v>2</v>
      </c>
      <c r="K943" s="3">
        <v>0</v>
      </c>
      <c r="L943" s="3">
        <v>1</v>
      </c>
      <c r="M943" s="5">
        <v>181543.67</v>
      </c>
      <c r="N943" s="3">
        <v>0</v>
      </c>
    </row>
    <row r="944" spans="1:14" x14ac:dyDescent="0.25">
      <c r="A944" s="2">
        <v>495</v>
      </c>
      <c r="B944" s="3">
        <v>15585865</v>
      </c>
      <c r="C944" s="2" t="s">
        <v>430</v>
      </c>
      <c r="D944" s="3">
        <v>673</v>
      </c>
      <c r="E944" s="2" t="s">
        <v>754</v>
      </c>
      <c r="F944" s="2" t="s">
        <v>16</v>
      </c>
      <c r="G944" s="3">
        <v>38</v>
      </c>
      <c r="H944" s="3">
        <v>2</v>
      </c>
      <c r="I944" s="4">
        <v>170061.92</v>
      </c>
      <c r="J944" s="3">
        <v>2</v>
      </c>
      <c r="K944" s="3">
        <v>0</v>
      </c>
      <c r="L944" s="3">
        <v>0</v>
      </c>
      <c r="M944" s="5">
        <v>134901.34</v>
      </c>
      <c r="N944" s="3">
        <v>1</v>
      </c>
    </row>
    <row r="945" spans="1:14" x14ac:dyDescent="0.25">
      <c r="A945" s="2">
        <v>344</v>
      </c>
      <c r="B945" s="3">
        <v>15684484</v>
      </c>
      <c r="C945" s="2" t="s">
        <v>321</v>
      </c>
      <c r="D945" s="3">
        <v>543</v>
      </c>
      <c r="E945" s="2" t="s">
        <v>15</v>
      </c>
      <c r="F945" s="2" t="s">
        <v>23</v>
      </c>
      <c r="G945" s="3">
        <v>22</v>
      </c>
      <c r="H945" s="3">
        <v>8</v>
      </c>
      <c r="I945" s="4">
        <v>0</v>
      </c>
      <c r="J945" s="3">
        <v>2</v>
      </c>
      <c r="K945" s="3">
        <v>0</v>
      </c>
      <c r="L945" s="3">
        <v>0</v>
      </c>
      <c r="M945" s="5">
        <v>127587.22</v>
      </c>
      <c r="N945" s="3">
        <v>0</v>
      </c>
    </row>
    <row r="946" spans="1:14" x14ac:dyDescent="0.25">
      <c r="A946" s="2">
        <v>389</v>
      </c>
      <c r="B946" s="3">
        <v>15748936</v>
      </c>
      <c r="C946" s="2" t="s">
        <v>353</v>
      </c>
      <c r="D946" s="3">
        <v>709</v>
      </c>
      <c r="E946" s="2" t="s">
        <v>755</v>
      </c>
      <c r="F946" s="2" t="s">
        <v>16</v>
      </c>
      <c r="G946" s="3">
        <v>45</v>
      </c>
      <c r="H946" s="3">
        <v>2</v>
      </c>
      <c r="I946" s="4">
        <v>0</v>
      </c>
      <c r="J946" s="3">
        <v>2</v>
      </c>
      <c r="K946" s="3">
        <v>0</v>
      </c>
      <c r="L946" s="3">
        <v>1</v>
      </c>
      <c r="M946" s="5">
        <v>162922.65</v>
      </c>
      <c r="N946" s="3">
        <v>0</v>
      </c>
    </row>
    <row r="947" spans="1:14" x14ac:dyDescent="0.25">
      <c r="A947" s="2">
        <v>673</v>
      </c>
      <c r="B947" s="3">
        <v>15721024</v>
      </c>
      <c r="C947" s="2" t="s">
        <v>556</v>
      </c>
      <c r="D947" s="3">
        <v>642</v>
      </c>
      <c r="E947" s="2" t="s">
        <v>754</v>
      </c>
      <c r="F947" s="2" t="s">
        <v>23</v>
      </c>
      <c r="G947" s="3">
        <v>26</v>
      </c>
      <c r="H947" s="3">
        <v>0</v>
      </c>
      <c r="I947" s="4">
        <v>0</v>
      </c>
      <c r="J947" s="3">
        <v>1</v>
      </c>
      <c r="K947" s="3">
        <v>0</v>
      </c>
      <c r="L947" s="3">
        <v>0</v>
      </c>
      <c r="M947" s="5">
        <v>47472.68</v>
      </c>
      <c r="N947" s="3">
        <v>0</v>
      </c>
    </row>
    <row r="948" spans="1:14" x14ac:dyDescent="0.25">
      <c r="A948" s="2">
        <v>950</v>
      </c>
      <c r="B948" s="3">
        <v>15620981</v>
      </c>
      <c r="C948" s="2" t="s">
        <v>730</v>
      </c>
      <c r="D948" s="3">
        <v>684</v>
      </c>
      <c r="E948" s="2" t="s">
        <v>15</v>
      </c>
      <c r="F948" s="2" t="s">
        <v>16</v>
      </c>
      <c r="G948" s="3">
        <v>48</v>
      </c>
      <c r="H948" s="3">
        <v>3</v>
      </c>
      <c r="I948" s="4">
        <v>73309.38</v>
      </c>
      <c r="J948" s="3">
        <v>1</v>
      </c>
      <c r="K948" s="3">
        <v>0</v>
      </c>
      <c r="L948" s="3">
        <v>0</v>
      </c>
      <c r="M948" s="5">
        <v>21228.34</v>
      </c>
      <c r="N948" s="3">
        <v>1</v>
      </c>
    </row>
    <row r="949" spans="1:14" x14ac:dyDescent="0.25">
      <c r="A949" s="2">
        <v>249</v>
      </c>
      <c r="B949" s="3">
        <v>15657566</v>
      </c>
      <c r="C949" s="2" t="s">
        <v>247</v>
      </c>
      <c r="D949" s="3">
        <v>634</v>
      </c>
      <c r="E949" s="2" t="s">
        <v>26</v>
      </c>
      <c r="F949" s="2" t="s">
        <v>23</v>
      </c>
      <c r="G949" s="3">
        <v>24</v>
      </c>
      <c r="H949" s="3">
        <v>8</v>
      </c>
      <c r="I949" s="4">
        <v>103097.85</v>
      </c>
      <c r="J949" s="3">
        <v>1</v>
      </c>
      <c r="K949" s="3">
        <v>1</v>
      </c>
      <c r="L949" s="3">
        <v>1</v>
      </c>
      <c r="M949" s="5">
        <v>157577.29</v>
      </c>
      <c r="N949" s="3">
        <v>0</v>
      </c>
    </row>
    <row r="950" spans="1:14" x14ac:dyDescent="0.25">
      <c r="A950" s="2">
        <v>960</v>
      </c>
      <c r="B950" s="3">
        <v>15628034</v>
      </c>
      <c r="C950" s="2" t="s">
        <v>736</v>
      </c>
      <c r="D950" s="3">
        <v>629</v>
      </c>
      <c r="E950" s="2" t="s">
        <v>15</v>
      </c>
      <c r="F950" s="2" t="s">
        <v>16</v>
      </c>
      <c r="G950" s="3">
        <v>37</v>
      </c>
      <c r="H950" s="3">
        <v>6</v>
      </c>
      <c r="I950" s="4">
        <v>129101.3</v>
      </c>
      <c r="J950" s="3">
        <v>1</v>
      </c>
      <c r="K950" s="3">
        <v>1</v>
      </c>
      <c r="L950" s="3">
        <v>1</v>
      </c>
      <c r="M950" s="5">
        <v>23971.33</v>
      </c>
      <c r="N950" s="3">
        <v>0</v>
      </c>
    </row>
    <row r="951" spans="1:14" x14ac:dyDescent="0.25">
      <c r="A951" s="2">
        <v>969</v>
      </c>
      <c r="B951" s="3">
        <v>15641009</v>
      </c>
      <c r="C951" s="2" t="s">
        <v>742</v>
      </c>
      <c r="D951" s="3">
        <v>544</v>
      </c>
      <c r="E951" s="2" t="s">
        <v>15</v>
      </c>
      <c r="F951" s="2" t="s">
        <v>23</v>
      </c>
      <c r="G951" s="3">
        <v>37</v>
      </c>
      <c r="H951" s="3">
        <v>3</v>
      </c>
      <c r="I951" s="4">
        <v>84496.71</v>
      </c>
      <c r="J951" s="3">
        <v>1</v>
      </c>
      <c r="K951" s="3">
        <v>0</v>
      </c>
      <c r="L951" s="3">
        <v>0</v>
      </c>
      <c r="M951" s="5">
        <v>79972.09</v>
      </c>
      <c r="N951" s="3">
        <v>0</v>
      </c>
    </row>
    <row r="952" spans="1:14" x14ac:dyDescent="0.25">
      <c r="A952" s="2">
        <v>161</v>
      </c>
      <c r="B952" s="3">
        <v>15692132</v>
      </c>
      <c r="C952" s="2" t="s">
        <v>170</v>
      </c>
      <c r="D952" s="3">
        <v>717</v>
      </c>
      <c r="E952" s="2" t="s">
        <v>755</v>
      </c>
      <c r="F952" s="2" t="s">
        <v>16</v>
      </c>
      <c r="G952" s="3">
        <v>22</v>
      </c>
      <c r="H952" s="3">
        <v>6</v>
      </c>
      <c r="I952" s="4">
        <v>101060.25</v>
      </c>
      <c r="J952" s="3">
        <v>1</v>
      </c>
      <c r="K952" s="3">
        <v>0</v>
      </c>
      <c r="L952" s="3">
        <v>1</v>
      </c>
      <c r="M952" s="5">
        <v>84699.56</v>
      </c>
      <c r="N952" s="3">
        <v>0</v>
      </c>
    </row>
    <row r="953" spans="1:14" x14ac:dyDescent="0.25">
      <c r="A953" s="2">
        <v>767</v>
      </c>
      <c r="B953" s="3">
        <v>15810864</v>
      </c>
      <c r="C953" s="2" t="s">
        <v>619</v>
      </c>
      <c r="D953" s="3">
        <v>700</v>
      </c>
      <c r="E953" s="2" t="s">
        <v>15</v>
      </c>
      <c r="F953" s="2" t="s">
        <v>16</v>
      </c>
      <c r="G953" s="3">
        <v>82</v>
      </c>
      <c r="H953" s="3">
        <v>2</v>
      </c>
      <c r="I953" s="4">
        <v>0</v>
      </c>
      <c r="J953" s="3">
        <v>2</v>
      </c>
      <c r="K953" s="3">
        <v>0</v>
      </c>
      <c r="L953" s="3">
        <v>1</v>
      </c>
      <c r="M953" s="5">
        <v>182055.36</v>
      </c>
      <c r="N953" s="3">
        <v>0</v>
      </c>
    </row>
    <row r="954" spans="1:14" x14ac:dyDescent="0.25">
      <c r="A954" s="2">
        <v>935</v>
      </c>
      <c r="B954" s="3">
        <v>15790299</v>
      </c>
      <c r="C954" s="2" t="s">
        <v>619</v>
      </c>
      <c r="D954" s="3">
        <v>592</v>
      </c>
      <c r="E954" s="2" t="s">
        <v>755</v>
      </c>
      <c r="F954" s="2" t="s">
        <v>23</v>
      </c>
      <c r="G954" s="3">
        <v>37</v>
      </c>
      <c r="H954" s="3">
        <v>9</v>
      </c>
      <c r="I954" s="4">
        <v>0</v>
      </c>
      <c r="J954" s="3">
        <v>3</v>
      </c>
      <c r="K954" s="3">
        <v>1</v>
      </c>
      <c r="L954" s="3">
        <v>1</v>
      </c>
      <c r="M954" s="5">
        <v>10656.89</v>
      </c>
      <c r="N954" s="3">
        <v>0</v>
      </c>
    </row>
    <row r="955" spans="1:14" x14ac:dyDescent="0.25">
      <c r="A955" s="2">
        <v>281</v>
      </c>
      <c r="B955" s="3">
        <v>15668893</v>
      </c>
      <c r="C955" s="2" t="s">
        <v>275</v>
      </c>
      <c r="D955" s="3">
        <v>782</v>
      </c>
      <c r="E955" s="2" t="s">
        <v>15</v>
      </c>
      <c r="F955" s="2" t="s">
        <v>23</v>
      </c>
      <c r="G955" s="3">
        <v>39</v>
      </c>
      <c r="H955" s="3">
        <v>8</v>
      </c>
      <c r="I955" s="4">
        <v>0</v>
      </c>
      <c r="J955" s="3">
        <v>2</v>
      </c>
      <c r="K955" s="3">
        <v>1</v>
      </c>
      <c r="L955" s="3">
        <v>1</v>
      </c>
      <c r="M955" s="5">
        <v>33949.67</v>
      </c>
      <c r="N955" s="3">
        <v>0</v>
      </c>
    </row>
    <row r="956" spans="1:14" x14ac:dyDescent="0.25">
      <c r="A956" s="2">
        <v>912</v>
      </c>
      <c r="B956" s="3">
        <v>15746490</v>
      </c>
      <c r="C956" s="2" t="s">
        <v>709</v>
      </c>
      <c r="D956" s="3">
        <v>648</v>
      </c>
      <c r="E956" s="2" t="s">
        <v>18</v>
      </c>
      <c r="F956" s="2" t="s">
        <v>16</v>
      </c>
      <c r="G956" s="3">
        <v>53</v>
      </c>
      <c r="H956" s="3">
        <v>6</v>
      </c>
      <c r="I956" s="4">
        <v>111201.41</v>
      </c>
      <c r="J956" s="3">
        <v>1</v>
      </c>
      <c r="K956" s="3">
        <v>1</v>
      </c>
      <c r="L956" s="3">
        <v>1</v>
      </c>
      <c r="M956" s="5">
        <v>121542.29</v>
      </c>
      <c r="N956" s="3">
        <v>0</v>
      </c>
    </row>
    <row r="957" spans="1:14" x14ac:dyDescent="0.25">
      <c r="A957" s="2">
        <v>170</v>
      </c>
      <c r="B957" s="3">
        <v>15611325</v>
      </c>
      <c r="C957" s="2" t="s">
        <v>178</v>
      </c>
      <c r="D957" s="3">
        <v>682</v>
      </c>
      <c r="E957" s="2" t="s">
        <v>26</v>
      </c>
      <c r="F957" s="2" t="s">
        <v>23</v>
      </c>
      <c r="G957" s="3">
        <v>24</v>
      </c>
      <c r="H957" s="3">
        <v>9</v>
      </c>
      <c r="I957" s="4">
        <v>57929.81</v>
      </c>
      <c r="J957" s="3">
        <v>2</v>
      </c>
      <c r="K957" s="3">
        <v>0</v>
      </c>
      <c r="L957" s="3">
        <v>0</v>
      </c>
      <c r="M957" s="5">
        <v>53134.3</v>
      </c>
      <c r="N957" s="3">
        <v>0</v>
      </c>
    </row>
    <row r="958" spans="1:14" x14ac:dyDescent="0.25">
      <c r="A958" s="2">
        <v>953</v>
      </c>
      <c r="B958" s="3">
        <v>15606149</v>
      </c>
      <c r="C958" s="2" t="s">
        <v>178</v>
      </c>
      <c r="D958" s="3">
        <v>571</v>
      </c>
      <c r="E958" s="2" t="s">
        <v>26</v>
      </c>
      <c r="F958" s="2" t="s">
        <v>16</v>
      </c>
      <c r="G958" s="3">
        <v>66</v>
      </c>
      <c r="H958" s="3">
        <v>9</v>
      </c>
      <c r="I958" s="4">
        <v>111577.01</v>
      </c>
      <c r="J958" s="3">
        <v>1</v>
      </c>
      <c r="K958" s="3">
        <v>0</v>
      </c>
      <c r="L958" s="3">
        <v>1</v>
      </c>
      <c r="M958" s="5">
        <v>189271.9</v>
      </c>
      <c r="N958" s="3">
        <v>0</v>
      </c>
    </row>
    <row r="959" spans="1:14" x14ac:dyDescent="0.25">
      <c r="A959" s="2">
        <v>891</v>
      </c>
      <c r="B959" s="3">
        <v>15768104</v>
      </c>
      <c r="C959" s="2" t="s">
        <v>698</v>
      </c>
      <c r="D959" s="3">
        <v>788</v>
      </c>
      <c r="E959" s="2" t="s">
        <v>18</v>
      </c>
      <c r="F959" s="2" t="s">
        <v>23</v>
      </c>
      <c r="G959" s="3">
        <v>37</v>
      </c>
      <c r="H959" s="3">
        <v>8</v>
      </c>
      <c r="I959" s="4">
        <v>141541.25</v>
      </c>
      <c r="J959" s="3">
        <v>1</v>
      </c>
      <c r="K959" s="3">
        <v>0</v>
      </c>
      <c r="L959" s="3">
        <v>0</v>
      </c>
      <c r="M959" s="5">
        <v>66013.27</v>
      </c>
      <c r="N959" s="3">
        <v>0</v>
      </c>
    </row>
    <row r="960" spans="1:14" x14ac:dyDescent="0.25">
      <c r="A960" s="2">
        <v>976</v>
      </c>
      <c r="B960" s="3">
        <v>15685357</v>
      </c>
      <c r="C960" s="2" t="s">
        <v>698</v>
      </c>
      <c r="D960" s="3">
        <v>750</v>
      </c>
      <c r="E960" s="2" t="s">
        <v>755</v>
      </c>
      <c r="F960" s="2" t="s">
        <v>16</v>
      </c>
      <c r="G960" s="3">
        <v>36</v>
      </c>
      <c r="H960" s="3">
        <v>8</v>
      </c>
      <c r="I960" s="4">
        <v>112940.07</v>
      </c>
      <c r="J960" s="3">
        <v>1</v>
      </c>
      <c r="K960" s="3">
        <v>0</v>
      </c>
      <c r="L960" s="3">
        <v>1</v>
      </c>
      <c r="M960" s="5">
        <v>9855.81</v>
      </c>
      <c r="N960" s="3">
        <v>0</v>
      </c>
    </row>
    <row r="961" spans="1:14" x14ac:dyDescent="0.25">
      <c r="A961" s="2">
        <v>120</v>
      </c>
      <c r="B961" s="3">
        <v>15600781</v>
      </c>
      <c r="C961" s="2" t="s">
        <v>134</v>
      </c>
      <c r="D961" s="3">
        <v>699</v>
      </c>
      <c r="E961" s="2" t="s">
        <v>26</v>
      </c>
      <c r="F961" s="2" t="s">
        <v>23</v>
      </c>
      <c r="G961" s="3">
        <v>34</v>
      </c>
      <c r="H961" s="3">
        <v>4</v>
      </c>
      <c r="I961" s="4">
        <v>185173.81</v>
      </c>
      <c r="J961" s="3">
        <v>2</v>
      </c>
      <c r="K961" s="3">
        <v>1</v>
      </c>
      <c r="L961" s="3">
        <v>0</v>
      </c>
      <c r="M961" s="5">
        <v>120834.48</v>
      </c>
      <c r="N961" s="3">
        <v>0</v>
      </c>
    </row>
    <row r="962" spans="1:14" x14ac:dyDescent="0.25">
      <c r="A962" s="2">
        <v>525</v>
      </c>
      <c r="B962" s="3">
        <v>15763274</v>
      </c>
      <c r="C962" s="2" t="s">
        <v>134</v>
      </c>
      <c r="D962" s="3">
        <v>661</v>
      </c>
      <c r="E962" s="2" t="s">
        <v>754</v>
      </c>
      <c r="F962" s="2" t="s">
        <v>23</v>
      </c>
      <c r="G962" s="3">
        <v>48</v>
      </c>
      <c r="H962" s="3">
        <v>3</v>
      </c>
      <c r="I962" s="4">
        <v>120320.54</v>
      </c>
      <c r="J962" s="3">
        <v>1</v>
      </c>
      <c r="K962" s="3">
        <v>0</v>
      </c>
      <c r="L962" s="3">
        <v>0</v>
      </c>
      <c r="M962" s="5">
        <v>96463.25</v>
      </c>
      <c r="N962" s="3">
        <v>0</v>
      </c>
    </row>
    <row r="963" spans="1:14" x14ac:dyDescent="0.25">
      <c r="A963" s="2">
        <v>835</v>
      </c>
      <c r="B963" s="3">
        <v>15780628</v>
      </c>
      <c r="C963" s="2" t="s">
        <v>134</v>
      </c>
      <c r="D963" s="3">
        <v>633</v>
      </c>
      <c r="E963" s="2" t="s">
        <v>15</v>
      </c>
      <c r="F963" s="2" t="s">
        <v>16</v>
      </c>
      <c r="G963" s="3">
        <v>30</v>
      </c>
      <c r="H963" s="3">
        <v>6</v>
      </c>
      <c r="I963" s="4">
        <v>0</v>
      </c>
      <c r="J963" s="3">
        <v>2</v>
      </c>
      <c r="K963" s="3">
        <v>0</v>
      </c>
      <c r="L963" s="3">
        <v>0</v>
      </c>
      <c r="M963" s="5">
        <v>41642.29</v>
      </c>
      <c r="N963" s="3">
        <v>0</v>
      </c>
    </row>
    <row r="964" spans="1:14" x14ac:dyDescent="0.25">
      <c r="A964" s="2">
        <v>851</v>
      </c>
      <c r="B964" s="3">
        <v>15572265</v>
      </c>
      <c r="C964" s="2" t="s">
        <v>134</v>
      </c>
      <c r="D964" s="3">
        <v>646</v>
      </c>
      <c r="E964" s="2" t="s">
        <v>26</v>
      </c>
      <c r="F964" s="2" t="s">
        <v>23</v>
      </c>
      <c r="G964" s="3">
        <v>46</v>
      </c>
      <c r="H964" s="3">
        <v>1</v>
      </c>
      <c r="I964" s="4">
        <v>170826.55</v>
      </c>
      <c r="J964" s="3">
        <v>2</v>
      </c>
      <c r="K964" s="3">
        <v>1</v>
      </c>
      <c r="L964" s="3">
        <v>0</v>
      </c>
      <c r="M964" s="5">
        <v>45041.32</v>
      </c>
      <c r="N964" s="3">
        <v>0</v>
      </c>
    </row>
    <row r="965" spans="1:14" x14ac:dyDescent="0.25">
      <c r="A965" s="2">
        <v>942</v>
      </c>
      <c r="B965" s="3">
        <v>15676521</v>
      </c>
      <c r="C965" s="2" t="s">
        <v>726</v>
      </c>
      <c r="D965" s="3">
        <v>696</v>
      </c>
      <c r="E965" s="2" t="s">
        <v>15</v>
      </c>
      <c r="F965" s="2" t="s">
        <v>16</v>
      </c>
      <c r="G965" s="3">
        <v>31</v>
      </c>
      <c r="H965" s="3">
        <v>8</v>
      </c>
      <c r="I965" s="4">
        <v>0</v>
      </c>
      <c r="J965" s="3">
        <v>2</v>
      </c>
      <c r="K965" s="3">
        <v>0</v>
      </c>
      <c r="L965" s="3">
        <v>0</v>
      </c>
      <c r="M965" s="5">
        <v>191074.11</v>
      </c>
      <c r="N965" s="3">
        <v>0</v>
      </c>
    </row>
    <row r="966" spans="1:14" x14ac:dyDescent="0.25">
      <c r="A966" s="2">
        <v>978</v>
      </c>
      <c r="B966" s="3">
        <v>15582616</v>
      </c>
      <c r="C966" s="2" t="s">
        <v>726</v>
      </c>
      <c r="D966" s="3">
        <v>520</v>
      </c>
      <c r="E966" s="2" t="s">
        <v>15</v>
      </c>
      <c r="F966" s="2" t="s">
        <v>16</v>
      </c>
      <c r="G966" s="3">
        <v>38</v>
      </c>
      <c r="H966" s="3">
        <v>4</v>
      </c>
      <c r="I966" s="4">
        <v>0</v>
      </c>
      <c r="J966" s="3">
        <v>2</v>
      </c>
      <c r="K966" s="3">
        <v>1</v>
      </c>
      <c r="L966" s="3">
        <v>0</v>
      </c>
      <c r="M966" s="5">
        <v>56388.63</v>
      </c>
      <c r="N966" s="3">
        <v>0</v>
      </c>
    </row>
    <row r="967" spans="1:14" x14ac:dyDescent="0.25">
      <c r="A967" s="2">
        <v>222</v>
      </c>
      <c r="B967" s="3">
        <v>15787155</v>
      </c>
      <c r="C967" s="2" t="s">
        <v>221</v>
      </c>
      <c r="D967" s="3">
        <v>514</v>
      </c>
      <c r="E967" s="2" t="s">
        <v>755</v>
      </c>
      <c r="F967" s="2" t="s">
        <v>23</v>
      </c>
      <c r="G967" s="3">
        <v>30</v>
      </c>
      <c r="H967" s="3">
        <v>7</v>
      </c>
      <c r="I967" s="4">
        <v>0</v>
      </c>
      <c r="J967" s="3">
        <v>1</v>
      </c>
      <c r="K967" s="3">
        <v>0</v>
      </c>
      <c r="L967" s="3">
        <v>1</v>
      </c>
      <c r="M967" s="5">
        <v>125010.24000000001</v>
      </c>
      <c r="N967" s="3">
        <v>0</v>
      </c>
    </row>
    <row r="968" spans="1:14" x14ac:dyDescent="0.25">
      <c r="A968" s="2">
        <v>256</v>
      </c>
      <c r="B968" s="3">
        <v>15765297</v>
      </c>
      <c r="C968" s="2" t="s">
        <v>253</v>
      </c>
      <c r="D968" s="3">
        <v>766</v>
      </c>
      <c r="E968" s="2" t="s">
        <v>755</v>
      </c>
      <c r="F968" s="2" t="s">
        <v>23</v>
      </c>
      <c r="G968" s="3">
        <v>41</v>
      </c>
      <c r="H968" s="3">
        <v>0</v>
      </c>
      <c r="I968" s="4">
        <v>0</v>
      </c>
      <c r="J968" s="3">
        <v>2</v>
      </c>
      <c r="K968" s="3">
        <v>0</v>
      </c>
      <c r="L968" s="3">
        <v>1</v>
      </c>
      <c r="M968" s="5">
        <v>34283.230000000003</v>
      </c>
      <c r="N968" s="3">
        <v>0</v>
      </c>
    </row>
    <row r="969" spans="1:14" x14ac:dyDescent="0.25">
      <c r="A969" s="2">
        <v>923</v>
      </c>
      <c r="B969" s="3">
        <v>15753337</v>
      </c>
      <c r="C969" s="2" t="s">
        <v>716</v>
      </c>
      <c r="D969" s="3">
        <v>555</v>
      </c>
      <c r="E969" s="2" t="s">
        <v>15</v>
      </c>
      <c r="F969" s="2" t="s">
        <v>23</v>
      </c>
      <c r="G969" s="3">
        <v>51</v>
      </c>
      <c r="H969" s="3">
        <v>5</v>
      </c>
      <c r="I969" s="4">
        <v>0</v>
      </c>
      <c r="J969" s="3">
        <v>3</v>
      </c>
      <c r="K969" s="3">
        <v>1</v>
      </c>
      <c r="L969" s="3">
        <v>0</v>
      </c>
      <c r="M969" s="5">
        <v>189122.89</v>
      </c>
      <c r="N969" s="3">
        <v>1</v>
      </c>
    </row>
    <row r="970" spans="1:14" x14ac:dyDescent="0.25">
      <c r="A970" s="2">
        <v>940</v>
      </c>
      <c r="B970" s="3">
        <v>15599289</v>
      </c>
      <c r="C970" s="2" t="s">
        <v>724</v>
      </c>
      <c r="D970" s="3">
        <v>724</v>
      </c>
      <c r="E970" s="2" t="s">
        <v>15</v>
      </c>
      <c r="F970" s="2" t="s">
        <v>16</v>
      </c>
      <c r="G970" s="3">
        <v>37</v>
      </c>
      <c r="H970" s="3">
        <v>10</v>
      </c>
      <c r="I970" s="4">
        <v>68598.559999999998</v>
      </c>
      <c r="J970" s="3">
        <v>1</v>
      </c>
      <c r="K970" s="3">
        <v>1</v>
      </c>
      <c r="L970" s="3">
        <v>0</v>
      </c>
      <c r="M970" s="5">
        <v>157862.82</v>
      </c>
      <c r="N970" s="3">
        <v>0</v>
      </c>
    </row>
    <row r="971" spans="1:14" x14ac:dyDescent="0.25">
      <c r="A971" s="2">
        <v>25</v>
      </c>
      <c r="B971" s="3">
        <v>15625047</v>
      </c>
      <c r="C971" s="2" t="s">
        <v>43</v>
      </c>
      <c r="D971" s="3">
        <v>846</v>
      </c>
      <c r="E971" s="2" t="s">
        <v>754</v>
      </c>
      <c r="F971" s="2" t="s">
        <v>16</v>
      </c>
      <c r="G971" s="3">
        <v>38</v>
      </c>
      <c r="H971" s="3">
        <v>5</v>
      </c>
      <c r="I971" s="4">
        <v>0</v>
      </c>
      <c r="J971" s="3">
        <v>1</v>
      </c>
      <c r="K971" s="3">
        <v>1</v>
      </c>
      <c r="L971" s="3">
        <v>1</v>
      </c>
      <c r="M971" s="5">
        <v>187616.16</v>
      </c>
      <c r="N971" s="3">
        <v>0</v>
      </c>
    </row>
    <row r="972" spans="1:14" x14ac:dyDescent="0.25">
      <c r="A972" s="2">
        <v>359</v>
      </c>
      <c r="B972" s="3">
        <v>15633950</v>
      </c>
      <c r="C972" s="2" t="s">
        <v>43</v>
      </c>
      <c r="D972" s="3">
        <v>737</v>
      </c>
      <c r="E972" s="2" t="s">
        <v>15</v>
      </c>
      <c r="F972" s="2" t="s">
        <v>23</v>
      </c>
      <c r="G972" s="3">
        <v>41</v>
      </c>
      <c r="H972" s="3">
        <v>1</v>
      </c>
      <c r="I972" s="4">
        <v>101960.74</v>
      </c>
      <c r="J972" s="3">
        <v>1</v>
      </c>
      <c r="K972" s="3">
        <v>1</v>
      </c>
      <c r="L972" s="3">
        <v>1</v>
      </c>
      <c r="M972" s="5">
        <v>123547.28</v>
      </c>
      <c r="N972" s="3">
        <v>0</v>
      </c>
    </row>
    <row r="973" spans="1:14" x14ac:dyDescent="0.25">
      <c r="A973" s="2">
        <v>49</v>
      </c>
      <c r="B973" s="3">
        <v>15766205</v>
      </c>
      <c r="C973" s="2" t="s">
        <v>67</v>
      </c>
      <c r="D973" s="3">
        <v>550</v>
      </c>
      <c r="E973" s="2" t="s">
        <v>26</v>
      </c>
      <c r="F973" s="2" t="s">
        <v>23</v>
      </c>
      <c r="G973" s="3">
        <v>38</v>
      </c>
      <c r="H973" s="3">
        <v>2</v>
      </c>
      <c r="I973" s="4">
        <v>103391.38</v>
      </c>
      <c r="J973" s="3">
        <v>1</v>
      </c>
      <c r="K973" s="3">
        <v>0</v>
      </c>
      <c r="L973" s="3">
        <v>1</v>
      </c>
      <c r="M973" s="5">
        <v>90878.13</v>
      </c>
      <c r="N973" s="3">
        <v>0</v>
      </c>
    </row>
    <row r="974" spans="1:14" x14ac:dyDescent="0.25">
      <c r="A974" s="2">
        <v>459</v>
      </c>
      <c r="B974" s="3">
        <v>15707362</v>
      </c>
      <c r="C974" s="2" t="s">
        <v>67</v>
      </c>
      <c r="D974" s="3">
        <v>514</v>
      </c>
      <c r="E974" s="2" t="s">
        <v>26</v>
      </c>
      <c r="F974" s="2" t="s">
        <v>23</v>
      </c>
      <c r="G974" s="3">
        <v>43</v>
      </c>
      <c r="H974" s="3">
        <v>1</v>
      </c>
      <c r="I974" s="4">
        <v>95556.31</v>
      </c>
      <c r="J974" s="3">
        <v>1</v>
      </c>
      <c r="K974" s="3">
        <v>0</v>
      </c>
      <c r="L974" s="3">
        <v>1</v>
      </c>
      <c r="M974" s="5">
        <v>199273.98</v>
      </c>
      <c r="N974" s="3">
        <v>1</v>
      </c>
    </row>
    <row r="975" spans="1:14" x14ac:dyDescent="0.25">
      <c r="A975" s="2">
        <v>726</v>
      </c>
      <c r="B975" s="3">
        <v>15672692</v>
      </c>
      <c r="C975" s="2" t="s">
        <v>67</v>
      </c>
      <c r="D975" s="3">
        <v>787</v>
      </c>
      <c r="E975" s="2" t="s">
        <v>754</v>
      </c>
      <c r="F975" s="2" t="s">
        <v>16</v>
      </c>
      <c r="G975" s="3">
        <v>42</v>
      </c>
      <c r="H975" s="3">
        <v>10</v>
      </c>
      <c r="I975" s="4">
        <v>145988.65</v>
      </c>
      <c r="J975" s="3">
        <v>2</v>
      </c>
      <c r="K975" s="3">
        <v>1</v>
      </c>
      <c r="L975" s="3">
        <v>1</v>
      </c>
      <c r="M975" s="5">
        <v>79510.37</v>
      </c>
      <c r="N975" s="3">
        <v>0</v>
      </c>
    </row>
    <row r="976" spans="1:14" x14ac:dyDescent="0.25">
      <c r="A976" s="2">
        <v>55</v>
      </c>
      <c r="B976" s="3">
        <v>15569590</v>
      </c>
      <c r="C976" s="2" t="s">
        <v>73</v>
      </c>
      <c r="D976" s="3">
        <v>601</v>
      </c>
      <c r="E976" s="2" t="s">
        <v>758</v>
      </c>
      <c r="F976" s="2" t="s">
        <v>23</v>
      </c>
      <c r="G976" s="3">
        <v>42</v>
      </c>
      <c r="H976" s="3">
        <v>1</v>
      </c>
      <c r="I976" s="4">
        <v>98495.72</v>
      </c>
      <c r="J976" s="3">
        <v>1</v>
      </c>
      <c r="K976" s="3">
        <v>1</v>
      </c>
      <c r="L976" s="3">
        <v>0</v>
      </c>
      <c r="M976" s="5">
        <v>40014.76</v>
      </c>
      <c r="N976" s="3">
        <v>1</v>
      </c>
    </row>
    <row r="977" spans="1:14" x14ac:dyDescent="0.25">
      <c r="A977" s="2">
        <v>173</v>
      </c>
      <c r="B977" s="3">
        <v>15651022</v>
      </c>
      <c r="C977" s="2" t="s">
        <v>181</v>
      </c>
      <c r="D977" s="3">
        <v>480</v>
      </c>
      <c r="E977" s="2" t="s">
        <v>26</v>
      </c>
      <c r="F977" s="2" t="s">
        <v>23</v>
      </c>
      <c r="G977" s="3">
        <v>44</v>
      </c>
      <c r="H977" s="3">
        <v>10</v>
      </c>
      <c r="I977" s="4">
        <v>129608.57</v>
      </c>
      <c r="J977" s="3">
        <v>1</v>
      </c>
      <c r="K977" s="3">
        <v>1</v>
      </c>
      <c r="L977" s="3">
        <v>0</v>
      </c>
      <c r="M977" s="5">
        <v>5472.7</v>
      </c>
      <c r="N977" s="3">
        <v>1</v>
      </c>
    </row>
    <row r="978" spans="1:14" x14ac:dyDescent="0.25">
      <c r="A978" s="2">
        <v>27</v>
      </c>
      <c r="B978" s="3">
        <v>15736816</v>
      </c>
      <c r="C978" s="2" t="s">
        <v>45</v>
      </c>
      <c r="D978" s="3">
        <v>756</v>
      </c>
      <c r="E978" s="2" t="s">
        <v>26</v>
      </c>
      <c r="F978" s="2" t="s">
        <v>23</v>
      </c>
      <c r="G978" s="3">
        <v>36</v>
      </c>
      <c r="H978" s="3">
        <v>2</v>
      </c>
      <c r="I978" s="4">
        <v>136815.64000000001</v>
      </c>
      <c r="J978" s="3">
        <v>1</v>
      </c>
      <c r="K978" s="3">
        <v>1</v>
      </c>
      <c r="L978" s="3">
        <v>1</v>
      </c>
      <c r="M978" s="5">
        <v>170041.95</v>
      </c>
      <c r="N978" s="3">
        <v>0</v>
      </c>
    </row>
    <row r="979" spans="1:14" x14ac:dyDescent="0.25">
      <c r="A979" s="2">
        <v>340</v>
      </c>
      <c r="B979" s="3">
        <v>15807923</v>
      </c>
      <c r="C979" s="2" t="s">
        <v>45</v>
      </c>
      <c r="D979" s="3">
        <v>716</v>
      </c>
      <c r="E979" s="2" t="s">
        <v>26</v>
      </c>
      <c r="F979" s="2" t="s">
        <v>16</v>
      </c>
      <c r="G979" s="3">
        <v>39</v>
      </c>
      <c r="H979" s="3">
        <v>10</v>
      </c>
      <c r="I979" s="4">
        <v>115301.31</v>
      </c>
      <c r="J979" s="3">
        <v>1</v>
      </c>
      <c r="K979" s="3">
        <v>1</v>
      </c>
      <c r="L979" s="3">
        <v>0</v>
      </c>
      <c r="M979" s="5">
        <v>43527.4</v>
      </c>
      <c r="N979" s="3">
        <v>1</v>
      </c>
    </row>
    <row r="980" spans="1:14" x14ac:dyDescent="0.25">
      <c r="A980" s="2">
        <v>792</v>
      </c>
      <c r="B980" s="3">
        <v>15643696</v>
      </c>
      <c r="C980" s="2" t="s">
        <v>45</v>
      </c>
      <c r="D980" s="3">
        <v>611</v>
      </c>
      <c r="E980" s="2" t="s">
        <v>15</v>
      </c>
      <c r="F980" s="2" t="s">
        <v>23</v>
      </c>
      <c r="G980" s="3">
        <v>49</v>
      </c>
      <c r="H980" s="3">
        <v>3</v>
      </c>
      <c r="I980" s="4">
        <v>0</v>
      </c>
      <c r="J980" s="3">
        <v>2</v>
      </c>
      <c r="K980" s="3">
        <v>1</v>
      </c>
      <c r="L980" s="3">
        <v>1</v>
      </c>
      <c r="M980" s="5">
        <v>142917.54</v>
      </c>
      <c r="N980" s="3">
        <v>0</v>
      </c>
    </row>
    <row r="981" spans="1:14" x14ac:dyDescent="0.25">
      <c r="A981" s="2">
        <v>324</v>
      </c>
      <c r="B981" s="3">
        <v>15585215</v>
      </c>
      <c r="C981" s="2" t="s">
        <v>307</v>
      </c>
      <c r="D981" s="3">
        <v>763</v>
      </c>
      <c r="E981" s="2" t="s">
        <v>15</v>
      </c>
      <c r="F981" s="2" t="s">
        <v>16</v>
      </c>
      <c r="G981" s="3">
        <v>31</v>
      </c>
      <c r="H981" s="3">
        <v>4</v>
      </c>
      <c r="I981" s="4">
        <v>0</v>
      </c>
      <c r="J981" s="3">
        <v>2</v>
      </c>
      <c r="K981" s="3">
        <v>0</v>
      </c>
      <c r="L981" s="3">
        <v>0</v>
      </c>
      <c r="M981" s="5">
        <v>50404.72</v>
      </c>
      <c r="N981" s="3">
        <v>0</v>
      </c>
    </row>
    <row r="982" spans="1:14" x14ac:dyDescent="0.25">
      <c r="A982" s="2">
        <v>715</v>
      </c>
      <c r="B982" s="3">
        <v>15807609</v>
      </c>
      <c r="C982" s="2" t="s">
        <v>307</v>
      </c>
      <c r="D982" s="3">
        <v>650</v>
      </c>
      <c r="E982" s="2" t="s">
        <v>18</v>
      </c>
      <c r="F982" s="2" t="s">
        <v>757</v>
      </c>
      <c r="G982" s="3">
        <v>2</v>
      </c>
      <c r="H982" s="3">
        <v>3</v>
      </c>
      <c r="I982" s="4">
        <v>86605.5</v>
      </c>
      <c r="J982" s="3">
        <v>3</v>
      </c>
      <c r="K982" s="3">
        <v>1</v>
      </c>
      <c r="L982" s="3">
        <v>0</v>
      </c>
      <c r="M982" s="5">
        <v>16649.310000000001</v>
      </c>
      <c r="N982" s="3">
        <v>1</v>
      </c>
    </row>
    <row r="983" spans="1:14" x14ac:dyDescent="0.25">
      <c r="A983" s="2">
        <v>830</v>
      </c>
      <c r="B983" s="3">
        <v>15639788</v>
      </c>
      <c r="C983" s="2" t="s">
        <v>307</v>
      </c>
      <c r="D983" s="3">
        <v>577</v>
      </c>
      <c r="E983" s="2" t="s">
        <v>15</v>
      </c>
      <c r="F983" s="2" t="s">
        <v>16</v>
      </c>
      <c r="G983" s="3">
        <v>39</v>
      </c>
      <c r="H983" s="3">
        <v>10</v>
      </c>
      <c r="I983" s="4">
        <v>0</v>
      </c>
      <c r="J983" s="3">
        <v>2</v>
      </c>
      <c r="K983" s="3">
        <v>1</v>
      </c>
      <c r="L983" s="3">
        <v>0</v>
      </c>
      <c r="M983" s="5">
        <v>10553.31</v>
      </c>
      <c r="N983" s="3">
        <v>0</v>
      </c>
    </row>
    <row r="984" spans="1:14" x14ac:dyDescent="0.25">
      <c r="A984" s="2">
        <v>98</v>
      </c>
      <c r="B984" s="3">
        <v>15693683</v>
      </c>
      <c r="C984" s="2" t="s">
        <v>114</v>
      </c>
      <c r="D984" s="3">
        <v>814</v>
      </c>
      <c r="E984" s="2" t="s">
        <v>26</v>
      </c>
      <c r="F984" s="2" t="s">
        <v>23</v>
      </c>
      <c r="G984" s="3">
        <v>29</v>
      </c>
      <c r="H984" s="3">
        <v>8</v>
      </c>
      <c r="I984" s="4">
        <v>97086.399999999994</v>
      </c>
      <c r="J984" s="3">
        <v>2</v>
      </c>
      <c r="K984" s="3">
        <v>1</v>
      </c>
      <c r="L984" s="3">
        <v>1</v>
      </c>
      <c r="M984" s="5">
        <v>197276.13</v>
      </c>
      <c r="N984" s="3">
        <v>0</v>
      </c>
    </row>
    <row r="985" spans="1:14" x14ac:dyDescent="0.25">
      <c r="A985" s="2">
        <v>956</v>
      </c>
      <c r="B985" s="3">
        <v>15571002</v>
      </c>
      <c r="C985" s="2" t="s">
        <v>734</v>
      </c>
      <c r="D985" s="3">
        <v>706</v>
      </c>
      <c r="E985" s="2" t="s">
        <v>15</v>
      </c>
      <c r="F985" s="2" t="s">
        <v>16</v>
      </c>
      <c r="G985" s="3">
        <v>44</v>
      </c>
      <c r="H985" s="3">
        <v>4</v>
      </c>
      <c r="I985" s="4">
        <v>129605.99</v>
      </c>
      <c r="J985" s="3">
        <v>1</v>
      </c>
      <c r="K985" s="3">
        <v>0</v>
      </c>
      <c r="L985" s="3">
        <v>0</v>
      </c>
      <c r="M985" s="5">
        <v>69865.490000000005</v>
      </c>
      <c r="N985" s="3">
        <v>0</v>
      </c>
    </row>
    <row r="986" spans="1:14" x14ac:dyDescent="0.25">
      <c r="A986" s="2">
        <v>350</v>
      </c>
      <c r="B986" s="3">
        <v>15576256</v>
      </c>
      <c r="C986" s="2" t="s">
        <v>325</v>
      </c>
      <c r="D986" s="3">
        <v>582</v>
      </c>
      <c r="E986" s="2" t="s">
        <v>15</v>
      </c>
      <c r="F986" s="2" t="s">
        <v>23</v>
      </c>
      <c r="G986" s="3">
        <v>39</v>
      </c>
      <c r="H986" s="3">
        <v>5</v>
      </c>
      <c r="I986" s="4">
        <v>0</v>
      </c>
      <c r="J986" s="3">
        <v>2</v>
      </c>
      <c r="K986" s="3">
        <v>1</v>
      </c>
      <c r="L986" s="3">
        <v>1</v>
      </c>
      <c r="M986" s="5">
        <v>129892.93</v>
      </c>
      <c r="N986" s="3">
        <v>0</v>
      </c>
    </row>
    <row r="987" spans="1:14" x14ac:dyDescent="0.25">
      <c r="A987" s="2">
        <v>125</v>
      </c>
      <c r="B987" s="3">
        <v>15779659</v>
      </c>
      <c r="C987" s="2" t="s">
        <v>138</v>
      </c>
      <c r="D987" s="3">
        <v>625</v>
      </c>
      <c r="E987" s="2" t="s">
        <v>754</v>
      </c>
      <c r="F987" s="2" t="s">
        <v>16</v>
      </c>
      <c r="G987" s="3">
        <v>28</v>
      </c>
      <c r="H987" s="3">
        <v>3</v>
      </c>
      <c r="I987" s="4">
        <v>0</v>
      </c>
      <c r="J987" s="3">
        <v>1</v>
      </c>
      <c r="K987" s="3">
        <v>0</v>
      </c>
      <c r="L987" s="3">
        <v>0</v>
      </c>
      <c r="M987" s="5">
        <v>183646.41</v>
      </c>
      <c r="N987" s="3">
        <v>0</v>
      </c>
    </row>
    <row r="988" spans="1:14" x14ac:dyDescent="0.25">
      <c r="A988" s="2">
        <v>270</v>
      </c>
      <c r="B988" s="3">
        <v>15799217</v>
      </c>
      <c r="C988" s="2" t="s">
        <v>138</v>
      </c>
      <c r="D988" s="3">
        <v>791</v>
      </c>
      <c r="E988" s="2" t="s">
        <v>26</v>
      </c>
      <c r="F988" s="2" t="s">
        <v>16</v>
      </c>
      <c r="G988" s="3">
        <v>35</v>
      </c>
      <c r="H988" s="3">
        <v>7</v>
      </c>
      <c r="I988" s="4">
        <v>52436.2</v>
      </c>
      <c r="J988" s="3">
        <v>1</v>
      </c>
      <c r="K988" s="3">
        <v>1</v>
      </c>
      <c r="L988" s="3">
        <v>0</v>
      </c>
      <c r="M988" s="5">
        <v>161051.75</v>
      </c>
      <c r="N988" s="3">
        <v>0</v>
      </c>
    </row>
    <row r="989" spans="1:14" x14ac:dyDescent="0.25">
      <c r="A989" s="2">
        <v>823</v>
      </c>
      <c r="B989" s="3">
        <v>15765311</v>
      </c>
      <c r="C989" s="2" t="s">
        <v>657</v>
      </c>
      <c r="D989" s="3">
        <v>642</v>
      </c>
      <c r="E989" s="2" t="s">
        <v>18</v>
      </c>
      <c r="F989" s="2" t="s">
        <v>23</v>
      </c>
      <c r="G989" s="3">
        <v>34</v>
      </c>
      <c r="H989" s="3">
        <v>8</v>
      </c>
      <c r="I989" s="4">
        <v>0</v>
      </c>
      <c r="J989" s="3">
        <v>1</v>
      </c>
      <c r="K989" s="3">
        <v>1</v>
      </c>
      <c r="L989" s="3">
        <v>0</v>
      </c>
      <c r="M989" s="5">
        <v>72085.100000000006</v>
      </c>
      <c r="N989" s="3">
        <v>0</v>
      </c>
    </row>
    <row r="990" spans="1:14" ht="30" x14ac:dyDescent="0.25">
      <c r="A990" s="2">
        <v>907</v>
      </c>
      <c r="B990" s="3">
        <v>15814275</v>
      </c>
      <c r="C990" s="2" t="s">
        <v>704</v>
      </c>
      <c r="D990" s="3">
        <v>685</v>
      </c>
      <c r="E990" s="2" t="s">
        <v>15</v>
      </c>
      <c r="F990" s="2" t="s">
        <v>23</v>
      </c>
      <c r="G990" s="3">
        <v>33</v>
      </c>
      <c r="H990" s="3">
        <v>6</v>
      </c>
      <c r="I990" s="4">
        <v>174912.72</v>
      </c>
      <c r="J990" s="3">
        <v>1</v>
      </c>
      <c r="K990" s="3">
        <v>1</v>
      </c>
      <c r="L990" s="3">
        <v>1</v>
      </c>
      <c r="M990" s="5">
        <v>43932.54</v>
      </c>
      <c r="N990" s="3">
        <v>0</v>
      </c>
    </row>
    <row r="991" spans="1:14" x14ac:dyDescent="0.25">
      <c r="A991" s="2">
        <v>587</v>
      </c>
      <c r="B991" s="3">
        <v>15722010</v>
      </c>
      <c r="C991" s="2" t="s">
        <v>494</v>
      </c>
      <c r="D991" s="3">
        <v>621</v>
      </c>
      <c r="E991" s="2" t="s">
        <v>18</v>
      </c>
      <c r="F991" s="2" t="s">
        <v>756</v>
      </c>
      <c r="G991" s="3">
        <v>53</v>
      </c>
      <c r="H991" s="3">
        <v>9</v>
      </c>
      <c r="I991" s="4">
        <v>170491.84</v>
      </c>
      <c r="J991" s="3">
        <v>1</v>
      </c>
      <c r="K991" s="3">
        <v>1</v>
      </c>
      <c r="L991" s="3">
        <v>0</v>
      </c>
      <c r="M991" s="5">
        <v>35588.07</v>
      </c>
      <c r="N991" s="3">
        <v>1</v>
      </c>
    </row>
    <row r="992" spans="1:14" x14ac:dyDescent="0.25">
      <c r="A992" s="2">
        <v>211</v>
      </c>
      <c r="B992" s="3">
        <v>15752047</v>
      </c>
      <c r="C992" s="2"/>
      <c r="D992" s="3">
        <v>689</v>
      </c>
      <c r="E992" s="2" t="s">
        <v>758</v>
      </c>
      <c r="F992" s="2" t="s">
        <v>23</v>
      </c>
      <c r="G992" s="3">
        <v>33</v>
      </c>
      <c r="H992" s="3">
        <v>2</v>
      </c>
      <c r="I992" s="4">
        <v>161814.64000000001</v>
      </c>
      <c r="J992" s="3">
        <v>2</v>
      </c>
      <c r="K992" s="3">
        <v>1</v>
      </c>
      <c r="L992" s="3">
        <v>0</v>
      </c>
      <c r="M992" s="5">
        <v>169381.9</v>
      </c>
      <c r="N992" s="3">
        <v>0</v>
      </c>
    </row>
  </sheetData>
  <autoFilter ref="A1:N992" xr:uid="{5AF5E443-536C-4961-8F53-66E645EC3C15}">
    <sortState xmlns:xlrd2="http://schemas.microsoft.com/office/spreadsheetml/2017/richdata2" ref="A2:N992">
      <sortCondition ref="C1:C99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00F6-9C54-4C9F-92B7-D3E2EE99AC5C}">
  <dimension ref="A1:N1010"/>
  <sheetViews>
    <sheetView workbookViewId="0">
      <selection activeCell="C11" sqref="C11"/>
    </sheetView>
  </sheetViews>
  <sheetFormatPr defaultRowHeight="15" x14ac:dyDescent="0.25"/>
  <cols>
    <col min="1" max="1" width="12.42578125" bestFit="1" customWidth="1"/>
    <col min="2" max="2" width="10.7109375" bestFit="1" customWidth="1"/>
    <col min="3" max="3" width="11.7109375" bestFit="1" customWidth="1"/>
    <col min="4" max="4" width="9" bestFit="1" customWidth="1"/>
    <col min="5" max="5" width="7.7109375" bestFit="1" customWidth="1"/>
    <col min="6" max="6" width="7" customWidth="1"/>
    <col min="7" max="7" width="14.85546875" customWidth="1"/>
    <col min="8" max="8" width="15" customWidth="1"/>
    <col min="9" max="9" width="20.42578125" customWidth="1"/>
    <col min="10" max="10" width="12.42578125" customWidth="1"/>
    <col min="11" max="11" width="18.7109375" customWidth="1"/>
    <col min="12" max="12" width="15.140625" customWidth="1"/>
    <col min="13" max="13" width="17.85546875" customWidth="1"/>
    <col min="14" max="14" width="10" customWidth="1"/>
  </cols>
  <sheetData>
    <row r="1" spans="1:14" ht="40.5" customHeight="1" x14ac:dyDescent="0.25">
      <c r="A1" s="12" t="s">
        <v>1</v>
      </c>
      <c r="B1" s="13" t="s">
        <v>2</v>
      </c>
      <c r="C1" s="14" t="s">
        <v>3</v>
      </c>
      <c r="D1" s="13" t="s">
        <v>4</v>
      </c>
      <c r="E1" s="13" t="s">
        <v>5</v>
      </c>
      <c r="F1" s="14" t="s">
        <v>6</v>
      </c>
      <c r="G1" s="15" t="s">
        <v>7</v>
      </c>
      <c r="H1" s="15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6" t="s">
        <v>13</v>
      </c>
      <c r="N1" s="19" t="s">
        <v>765</v>
      </c>
    </row>
    <row r="2" spans="1:14" x14ac:dyDescent="0.25">
      <c r="A2" s="1">
        <v>15737792</v>
      </c>
      <c r="B2" s="1" t="s">
        <v>668</v>
      </c>
      <c r="C2" s="1">
        <v>818</v>
      </c>
      <c r="D2" s="1" t="s">
        <v>15</v>
      </c>
      <c r="E2" s="1" t="s">
        <v>16</v>
      </c>
      <c r="F2" s="1">
        <v>31</v>
      </c>
      <c r="G2" s="1">
        <v>1</v>
      </c>
      <c r="H2" s="17">
        <v>186796.37</v>
      </c>
      <c r="I2" s="1">
        <v>1</v>
      </c>
      <c r="J2" s="1">
        <v>0</v>
      </c>
      <c r="K2" s="1">
        <v>0</v>
      </c>
      <c r="L2" s="17">
        <v>178252.63</v>
      </c>
      <c r="M2" s="1">
        <v>0</v>
      </c>
      <c r="N2" t="b">
        <f>G2&gt;F2</f>
        <v>0</v>
      </c>
    </row>
    <row r="3" spans="1:14" x14ac:dyDescent="0.25">
      <c r="A3" s="1">
        <v>15775238</v>
      </c>
      <c r="B3" s="1" t="s">
        <v>565</v>
      </c>
      <c r="C3" s="1">
        <v>651</v>
      </c>
      <c r="D3" s="1" t="s">
        <v>26</v>
      </c>
      <c r="E3" s="1" t="s">
        <v>16</v>
      </c>
      <c r="F3" s="1">
        <v>41</v>
      </c>
      <c r="G3" s="1">
        <v>4</v>
      </c>
      <c r="H3" s="17">
        <v>133432.59</v>
      </c>
      <c r="I3" s="1">
        <v>1</v>
      </c>
      <c r="J3" s="1">
        <v>0</v>
      </c>
      <c r="K3" s="1">
        <v>1</v>
      </c>
      <c r="L3" s="17">
        <v>151303.48000000001</v>
      </c>
      <c r="M3" s="1">
        <v>0</v>
      </c>
      <c r="N3" t="b">
        <f t="shared" ref="N3:N66" si="0">G3&gt;F3</f>
        <v>0</v>
      </c>
    </row>
    <row r="4" spans="1:14" x14ac:dyDescent="0.25">
      <c r="A4" s="1">
        <v>15607098</v>
      </c>
      <c r="B4" s="1" t="s">
        <v>282</v>
      </c>
      <c r="C4" s="1">
        <v>747</v>
      </c>
      <c r="D4" s="1" t="s">
        <v>18</v>
      </c>
      <c r="E4" s="1" t="s">
        <v>16</v>
      </c>
      <c r="F4" s="1">
        <v>41</v>
      </c>
      <c r="G4" s="1">
        <v>5</v>
      </c>
      <c r="H4" s="17">
        <v>94521.17</v>
      </c>
      <c r="I4" s="1">
        <v>2</v>
      </c>
      <c r="J4" s="1">
        <v>1</v>
      </c>
      <c r="K4" s="1">
        <v>0</v>
      </c>
      <c r="L4" s="17">
        <v>194926.86</v>
      </c>
      <c r="M4" s="1">
        <v>0</v>
      </c>
      <c r="N4" t="b">
        <f t="shared" si="0"/>
        <v>0</v>
      </c>
    </row>
    <row r="5" spans="1:14" x14ac:dyDescent="0.25">
      <c r="A5" s="1">
        <v>15763218</v>
      </c>
      <c r="B5" s="1" t="s">
        <v>550</v>
      </c>
      <c r="C5" s="1">
        <v>661</v>
      </c>
      <c r="D5" s="1" t="s">
        <v>15</v>
      </c>
      <c r="E5" s="1" t="s">
        <v>16</v>
      </c>
      <c r="F5" s="1">
        <v>41</v>
      </c>
      <c r="G5" s="1">
        <v>1</v>
      </c>
      <c r="H5" s="17">
        <v>0</v>
      </c>
      <c r="I5" s="1">
        <v>2</v>
      </c>
      <c r="J5" s="1">
        <v>0</v>
      </c>
      <c r="K5" s="1">
        <v>1</v>
      </c>
      <c r="L5" s="17">
        <v>131300.68</v>
      </c>
      <c r="M5" s="1">
        <v>0</v>
      </c>
      <c r="N5" t="b">
        <f t="shared" si="0"/>
        <v>0</v>
      </c>
    </row>
    <row r="6" spans="1:14" x14ac:dyDescent="0.25">
      <c r="A6" s="1">
        <v>15604119</v>
      </c>
      <c r="B6" s="1" t="s">
        <v>521</v>
      </c>
      <c r="C6" s="1">
        <v>850</v>
      </c>
      <c r="D6" s="1" t="s">
        <v>18</v>
      </c>
      <c r="E6" s="1" t="s">
        <v>23</v>
      </c>
      <c r="F6" s="1">
        <v>35</v>
      </c>
      <c r="G6" s="1">
        <v>7</v>
      </c>
      <c r="H6" s="17">
        <v>110349.82</v>
      </c>
      <c r="I6" s="1">
        <v>1</v>
      </c>
      <c r="J6" s="1">
        <v>0</v>
      </c>
      <c r="K6" s="1">
        <v>0</v>
      </c>
      <c r="L6" s="17">
        <v>126355.8</v>
      </c>
      <c r="M6" s="1">
        <v>0</v>
      </c>
      <c r="N6" t="b">
        <f t="shared" si="0"/>
        <v>0</v>
      </c>
    </row>
    <row r="7" spans="1:14" x14ac:dyDescent="0.25">
      <c r="A7" s="1">
        <v>15642004</v>
      </c>
      <c r="B7" s="1" t="s">
        <v>145</v>
      </c>
      <c r="C7" s="1">
        <v>686</v>
      </c>
      <c r="D7" s="1" t="s">
        <v>15</v>
      </c>
      <c r="E7" s="1" t="s">
        <v>23</v>
      </c>
      <c r="F7" s="1">
        <v>25</v>
      </c>
      <c r="G7" s="1">
        <v>1</v>
      </c>
      <c r="H7" s="17">
        <v>0</v>
      </c>
      <c r="I7" s="1">
        <v>2</v>
      </c>
      <c r="J7" s="1">
        <v>0</v>
      </c>
      <c r="K7" s="1">
        <v>1</v>
      </c>
      <c r="L7" s="17">
        <v>16459.37</v>
      </c>
      <c r="M7" s="1">
        <v>0</v>
      </c>
      <c r="N7" t="b">
        <f t="shared" si="0"/>
        <v>0</v>
      </c>
    </row>
    <row r="8" spans="1:14" x14ac:dyDescent="0.25">
      <c r="A8" s="1">
        <v>15594815</v>
      </c>
      <c r="B8" s="1" t="s">
        <v>200</v>
      </c>
      <c r="C8" s="1">
        <v>807</v>
      </c>
      <c r="D8" s="1" t="s">
        <v>15</v>
      </c>
      <c r="E8" s="1" t="s">
        <v>23</v>
      </c>
      <c r="F8" s="1">
        <v>35</v>
      </c>
      <c r="G8" s="1">
        <v>3</v>
      </c>
      <c r="H8" s="17">
        <v>174790.15</v>
      </c>
      <c r="I8" s="1">
        <v>1</v>
      </c>
      <c r="J8" s="1">
        <v>1</v>
      </c>
      <c r="K8" s="1">
        <v>1</v>
      </c>
      <c r="L8" s="17">
        <v>600.36</v>
      </c>
      <c r="M8" s="1">
        <v>0</v>
      </c>
      <c r="N8" t="b">
        <f t="shared" si="0"/>
        <v>0</v>
      </c>
    </row>
    <row r="9" spans="1:14" x14ac:dyDescent="0.25">
      <c r="A9" s="1">
        <v>15649992</v>
      </c>
      <c r="B9" s="1" t="s">
        <v>650</v>
      </c>
      <c r="C9" s="1">
        <v>681</v>
      </c>
      <c r="D9" s="1" t="s">
        <v>18</v>
      </c>
      <c r="E9" s="1" t="s">
        <v>23</v>
      </c>
      <c r="F9" s="1">
        <v>65</v>
      </c>
      <c r="G9" s="1">
        <v>7</v>
      </c>
      <c r="H9" s="17">
        <v>134714.70000000001</v>
      </c>
      <c r="I9" s="1">
        <v>2</v>
      </c>
      <c r="J9" s="1">
        <v>0</v>
      </c>
      <c r="K9" s="1">
        <v>1</v>
      </c>
      <c r="L9" s="17">
        <v>190419.81</v>
      </c>
      <c r="M9" s="1">
        <v>0</v>
      </c>
      <c r="N9" t="b">
        <f t="shared" si="0"/>
        <v>0</v>
      </c>
    </row>
    <row r="10" spans="1:14" x14ac:dyDescent="0.25">
      <c r="A10" s="1">
        <v>15637476</v>
      </c>
      <c r="B10" s="1" t="s">
        <v>502</v>
      </c>
      <c r="C10" s="1">
        <v>683</v>
      </c>
      <c r="D10" s="1" t="s">
        <v>26</v>
      </c>
      <c r="E10" s="1" t="s">
        <v>16</v>
      </c>
      <c r="F10" s="1">
        <v>57</v>
      </c>
      <c r="G10" s="1">
        <v>5</v>
      </c>
      <c r="H10" s="17">
        <v>162448.69</v>
      </c>
      <c r="I10" s="1">
        <v>1</v>
      </c>
      <c r="J10" s="1">
        <v>0</v>
      </c>
      <c r="K10" s="1">
        <v>0</v>
      </c>
      <c r="L10" s="17">
        <v>9221.7800000000007</v>
      </c>
      <c r="M10" s="1">
        <v>1</v>
      </c>
      <c r="N10" t="b">
        <f t="shared" si="0"/>
        <v>0</v>
      </c>
    </row>
    <row r="11" spans="1:14" x14ac:dyDescent="0.25">
      <c r="A11" s="1">
        <v>15759618</v>
      </c>
      <c r="B11" s="1" t="s">
        <v>163</v>
      </c>
      <c r="C11" s="1">
        <v>535</v>
      </c>
      <c r="D11" s="1" t="s">
        <v>15</v>
      </c>
      <c r="E11" s="1" t="s">
        <v>16</v>
      </c>
      <c r="F11" s="1">
        <v>48</v>
      </c>
      <c r="G11" s="1">
        <v>9</v>
      </c>
      <c r="H11" s="17">
        <v>0</v>
      </c>
      <c r="I11" s="1">
        <v>1</v>
      </c>
      <c r="J11" s="1">
        <v>1</v>
      </c>
      <c r="K11" s="1">
        <v>0</v>
      </c>
      <c r="L11" s="17">
        <v>149892.79</v>
      </c>
      <c r="M11" s="1">
        <v>1</v>
      </c>
      <c r="N11" t="b">
        <f t="shared" si="0"/>
        <v>0</v>
      </c>
    </row>
    <row r="12" spans="1:14" x14ac:dyDescent="0.25">
      <c r="A12" s="1">
        <v>15604348</v>
      </c>
      <c r="B12" s="1" t="s">
        <v>115</v>
      </c>
      <c r="C12" s="1">
        <v>710</v>
      </c>
      <c r="D12" s="1" t="s">
        <v>18</v>
      </c>
      <c r="E12" s="1" t="s">
        <v>23</v>
      </c>
      <c r="F12" s="1">
        <v>22</v>
      </c>
      <c r="G12" s="1">
        <v>8</v>
      </c>
      <c r="H12" s="17">
        <v>0</v>
      </c>
      <c r="I12" s="1">
        <v>2</v>
      </c>
      <c r="J12" s="1">
        <v>0</v>
      </c>
      <c r="K12" s="1">
        <v>0</v>
      </c>
      <c r="L12" s="17">
        <v>99645.04</v>
      </c>
      <c r="M12" s="1">
        <v>0</v>
      </c>
      <c r="N12" t="b">
        <f t="shared" si="0"/>
        <v>0</v>
      </c>
    </row>
    <row r="13" spans="1:14" x14ac:dyDescent="0.25">
      <c r="A13" s="1">
        <v>15683562</v>
      </c>
      <c r="B13" s="1" t="s">
        <v>273</v>
      </c>
      <c r="C13" s="1">
        <v>646</v>
      </c>
      <c r="D13" s="1" t="s">
        <v>15</v>
      </c>
      <c r="E13" s="1" t="s">
        <v>23</v>
      </c>
      <c r="F13" s="1">
        <v>35</v>
      </c>
      <c r="G13" s="1">
        <v>6</v>
      </c>
      <c r="H13" s="17">
        <v>84026.86</v>
      </c>
      <c r="I13" s="1">
        <v>1</v>
      </c>
      <c r="J13" s="1">
        <v>0</v>
      </c>
      <c r="K13" s="1">
        <v>1</v>
      </c>
      <c r="L13" s="17">
        <v>164255.69</v>
      </c>
      <c r="M13" s="1">
        <v>0</v>
      </c>
      <c r="N13" t="b">
        <f t="shared" si="0"/>
        <v>0</v>
      </c>
    </row>
    <row r="14" spans="1:14" x14ac:dyDescent="0.25">
      <c r="A14" s="1">
        <v>15681554</v>
      </c>
      <c r="B14" s="1" t="s">
        <v>645</v>
      </c>
      <c r="C14" s="1">
        <v>614</v>
      </c>
      <c r="D14" s="1" t="s">
        <v>26</v>
      </c>
      <c r="E14" s="1" t="s">
        <v>16</v>
      </c>
      <c r="F14" s="1">
        <v>31</v>
      </c>
      <c r="G14" s="1">
        <v>7</v>
      </c>
      <c r="H14" s="17">
        <v>120599.38</v>
      </c>
      <c r="I14" s="1">
        <v>2</v>
      </c>
      <c r="J14" s="1">
        <v>1</v>
      </c>
      <c r="K14" s="1">
        <v>1</v>
      </c>
      <c r="L14" s="17">
        <v>46163.44</v>
      </c>
      <c r="M14" s="1">
        <v>0</v>
      </c>
      <c r="N14" t="b">
        <f t="shared" si="0"/>
        <v>0</v>
      </c>
    </row>
    <row r="15" spans="1:14" x14ac:dyDescent="0.25">
      <c r="A15" s="1">
        <v>15625461</v>
      </c>
      <c r="B15" s="1" t="s">
        <v>329</v>
      </c>
      <c r="C15" s="1">
        <v>613</v>
      </c>
      <c r="D15" s="1" t="s">
        <v>15</v>
      </c>
      <c r="E15" s="1" t="s">
        <v>16</v>
      </c>
      <c r="F15" s="1">
        <v>45</v>
      </c>
      <c r="G15" s="1">
        <v>1</v>
      </c>
      <c r="H15" s="17">
        <v>187841.99</v>
      </c>
      <c r="I15" s="1">
        <v>2</v>
      </c>
      <c r="J15" s="1">
        <v>1</v>
      </c>
      <c r="K15" s="1">
        <v>1</v>
      </c>
      <c r="L15" s="17">
        <v>147224.26999999999</v>
      </c>
      <c r="M15" s="1">
        <v>0</v>
      </c>
      <c r="N15" t="b">
        <f t="shared" si="0"/>
        <v>0</v>
      </c>
    </row>
    <row r="16" spans="1:14" x14ac:dyDescent="0.25">
      <c r="A16" s="1">
        <v>15730447</v>
      </c>
      <c r="B16" s="1" t="s">
        <v>540</v>
      </c>
      <c r="C16" s="1">
        <v>629</v>
      </c>
      <c r="D16" s="1" t="s">
        <v>15</v>
      </c>
      <c r="E16" s="1" t="s">
        <v>16</v>
      </c>
      <c r="F16" s="1">
        <v>49</v>
      </c>
      <c r="G16" s="1">
        <v>4</v>
      </c>
      <c r="H16" s="17">
        <v>0</v>
      </c>
      <c r="I16" s="1">
        <v>2</v>
      </c>
      <c r="J16" s="1">
        <v>1</v>
      </c>
      <c r="K16" s="1">
        <v>1</v>
      </c>
      <c r="L16" s="17">
        <v>196335.48</v>
      </c>
      <c r="M16" s="1">
        <v>0</v>
      </c>
      <c r="N16" t="b">
        <f t="shared" si="0"/>
        <v>0</v>
      </c>
    </row>
    <row r="17" spans="1:14" x14ac:dyDescent="0.25">
      <c r="A17" s="1">
        <v>15661526</v>
      </c>
      <c r="B17" s="1" t="s">
        <v>540</v>
      </c>
      <c r="C17" s="1">
        <v>815</v>
      </c>
      <c r="D17" s="1" t="s">
        <v>26</v>
      </c>
      <c r="E17" s="1" t="s">
        <v>23</v>
      </c>
      <c r="F17" s="1">
        <v>37</v>
      </c>
      <c r="G17" s="1">
        <v>2</v>
      </c>
      <c r="H17" s="17">
        <v>110777.26</v>
      </c>
      <c r="I17" s="1">
        <v>2</v>
      </c>
      <c r="J17" s="1">
        <v>1</v>
      </c>
      <c r="K17" s="1">
        <v>0</v>
      </c>
      <c r="L17" s="17">
        <v>2383.59</v>
      </c>
      <c r="M17" s="1">
        <v>0</v>
      </c>
      <c r="N17" t="b">
        <f t="shared" si="0"/>
        <v>0</v>
      </c>
    </row>
    <row r="18" spans="1:14" x14ac:dyDescent="0.25">
      <c r="A18" s="1">
        <v>15737173</v>
      </c>
      <c r="B18" s="1" t="s">
        <v>30</v>
      </c>
      <c r="C18" s="1">
        <v>497</v>
      </c>
      <c r="D18" s="1" t="s">
        <v>18</v>
      </c>
      <c r="E18" s="1" t="s">
        <v>753</v>
      </c>
      <c r="F18" s="1">
        <v>24</v>
      </c>
      <c r="G18" s="1">
        <v>3</v>
      </c>
      <c r="H18" s="17">
        <v>0</v>
      </c>
      <c r="I18" s="1">
        <v>2</v>
      </c>
      <c r="J18" s="1">
        <v>1</v>
      </c>
      <c r="K18" s="1">
        <v>0</v>
      </c>
      <c r="L18" s="17">
        <v>76390.009999999995</v>
      </c>
      <c r="M18" s="1">
        <v>0</v>
      </c>
      <c r="N18" t="b">
        <f t="shared" si="0"/>
        <v>0</v>
      </c>
    </row>
    <row r="19" spans="1:14" x14ac:dyDescent="0.25">
      <c r="A19" s="1">
        <v>15794549</v>
      </c>
      <c r="B19" s="1" t="s">
        <v>30</v>
      </c>
      <c r="C19" s="1">
        <v>722</v>
      </c>
      <c r="D19" s="1" t="s">
        <v>15</v>
      </c>
      <c r="E19" s="1" t="s">
        <v>16</v>
      </c>
      <c r="F19" s="1">
        <v>35</v>
      </c>
      <c r="G19" s="1">
        <v>2</v>
      </c>
      <c r="H19" s="17">
        <v>163943.89000000001</v>
      </c>
      <c r="I19" s="1">
        <v>2</v>
      </c>
      <c r="J19" s="1">
        <v>1</v>
      </c>
      <c r="K19" s="1">
        <v>1</v>
      </c>
      <c r="L19" s="17">
        <v>15068.18</v>
      </c>
      <c r="M19" s="1">
        <v>0</v>
      </c>
      <c r="N19" t="b">
        <f t="shared" si="0"/>
        <v>0</v>
      </c>
    </row>
    <row r="20" spans="1:14" x14ac:dyDescent="0.25">
      <c r="A20" s="1">
        <v>15699637</v>
      </c>
      <c r="B20" s="1" t="s">
        <v>547</v>
      </c>
      <c r="C20" s="1">
        <v>694</v>
      </c>
      <c r="D20" s="1" t="s">
        <v>18</v>
      </c>
      <c r="E20" s="1" t="s">
        <v>23</v>
      </c>
      <c r="F20" s="1">
        <v>57</v>
      </c>
      <c r="G20" s="1">
        <v>8</v>
      </c>
      <c r="H20" s="17">
        <v>116326.07</v>
      </c>
      <c r="I20" s="1">
        <v>1</v>
      </c>
      <c r="J20" s="1">
        <v>1</v>
      </c>
      <c r="K20" s="1">
        <v>1</v>
      </c>
      <c r="L20" s="17">
        <v>117704.65</v>
      </c>
      <c r="M20" s="1">
        <v>0</v>
      </c>
      <c r="N20" t="b">
        <f t="shared" si="0"/>
        <v>0</v>
      </c>
    </row>
    <row r="21" spans="1:14" x14ac:dyDescent="0.25">
      <c r="A21" s="1">
        <v>15758449</v>
      </c>
      <c r="B21" s="1" t="s">
        <v>343</v>
      </c>
      <c r="C21" s="1">
        <v>769</v>
      </c>
      <c r="D21" s="1" t="s">
        <v>15</v>
      </c>
      <c r="E21" s="1" t="s">
        <v>16</v>
      </c>
      <c r="F21" s="1">
        <v>39</v>
      </c>
      <c r="G21" s="1">
        <v>8</v>
      </c>
      <c r="H21" s="17">
        <v>0</v>
      </c>
      <c r="I21" s="1">
        <v>1</v>
      </c>
      <c r="J21" s="1">
        <v>0</v>
      </c>
      <c r="K21" s="1">
        <v>1</v>
      </c>
      <c r="L21" s="17">
        <v>21016</v>
      </c>
      <c r="M21" s="1">
        <v>0</v>
      </c>
      <c r="N21" t="b">
        <f t="shared" si="0"/>
        <v>0</v>
      </c>
    </row>
    <row r="22" spans="1:14" x14ac:dyDescent="0.25">
      <c r="A22" s="1">
        <v>15809722</v>
      </c>
      <c r="B22" s="1" t="s">
        <v>419</v>
      </c>
      <c r="C22" s="1">
        <v>611</v>
      </c>
      <c r="D22" s="1" t="s">
        <v>15</v>
      </c>
      <c r="E22" s="1" t="s">
        <v>16</v>
      </c>
      <c r="F22" s="1">
        <v>40</v>
      </c>
      <c r="G22" s="1">
        <v>8</v>
      </c>
      <c r="H22" s="17">
        <v>100812.33</v>
      </c>
      <c r="I22" s="1">
        <v>2</v>
      </c>
      <c r="J22" s="1">
        <v>1</v>
      </c>
      <c r="K22" s="1">
        <v>0</v>
      </c>
      <c r="L22" s="17">
        <v>147358.26999999999</v>
      </c>
      <c r="M22" s="1">
        <v>0</v>
      </c>
      <c r="N22" t="b">
        <f t="shared" si="0"/>
        <v>0</v>
      </c>
    </row>
    <row r="23" spans="1:14" x14ac:dyDescent="0.25">
      <c r="A23" s="1">
        <v>15628936</v>
      </c>
      <c r="B23" s="1" t="s">
        <v>628</v>
      </c>
      <c r="C23" s="1">
        <v>692</v>
      </c>
      <c r="D23" s="1" t="s">
        <v>18</v>
      </c>
      <c r="E23" s="1" t="s">
        <v>23</v>
      </c>
      <c r="F23" s="1">
        <v>28</v>
      </c>
      <c r="G23" s="1">
        <v>9</v>
      </c>
      <c r="H23" s="17">
        <v>118945.09</v>
      </c>
      <c r="I23" s="1">
        <v>1</v>
      </c>
      <c r="J23" s="1">
        <v>0</v>
      </c>
      <c r="K23" s="1">
        <v>0</v>
      </c>
      <c r="L23" s="17">
        <v>16064.25</v>
      </c>
      <c r="M23" s="1">
        <v>1</v>
      </c>
      <c r="N23" t="b">
        <f t="shared" si="0"/>
        <v>0</v>
      </c>
    </row>
    <row r="24" spans="1:14" x14ac:dyDescent="0.25">
      <c r="A24" s="1">
        <v>15717426</v>
      </c>
      <c r="B24" s="1" t="s">
        <v>57</v>
      </c>
      <c r="C24" s="1">
        <v>850</v>
      </c>
      <c r="D24" s="1" t="s">
        <v>15</v>
      </c>
      <c r="E24" s="1" t="s">
        <v>23</v>
      </c>
      <c r="F24" s="1">
        <v>36</v>
      </c>
      <c r="G24" s="1">
        <v>7</v>
      </c>
      <c r="H24" s="17">
        <v>0</v>
      </c>
      <c r="I24" s="1">
        <v>1</v>
      </c>
      <c r="J24" s="1">
        <v>1</v>
      </c>
      <c r="K24" s="1">
        <v>1</v>
      </c>
      <c r="L24" s="17">
        <v>40812.9</v>
      </c>
      <c r="M24" s="1">
        <v>0</v>
      </c>
      <c r="N24" t="b">
        <f t="shared" si="0"/>
        <v>0</v>
      </c>
    </row>
    <row r="25" spans="1:14" x14ac:dyDescent="0.25">
      <c r="A25" s="1">
        <v>15727915</v>
      </c>
      <c r="B25" s="1" t="s">
        <v>666</v>
      </c>
      <c r="C25" s="1">
        <v>507</v>
      </c>
      <c r="D25" s="1" t="s">
        <v>15</v>
      </c>
      <c r="E25" s="1" t="s">
        <v>23</v>
      </c>
      <c r="F25" s="1">
        <v>36</v>
      </c>
      <c r="G25" s="1">
        <v>4</v>
      </c>
      <c r="H25" s="17">
        <v>83543.37</v>
      </c>
      <c r="I25" s="1">
        <v>1</v>
      </c>
      <c r="J25" s="1">
        <v>0</v>
      </c>
      <c r="K25" s="1">
        <v>0</v>
      </c>
      <c r="L25" s="17">
        <v>140134.43</v>
      </c>
      <c r="M25" s="1">
        <v>0</v>
      </c>
      <c r="N25" t="b">
        <f t="shared" si="0"/>
        <v>0</v>
      </c>
    </row>
    <row r="26" spans="1:14" x14ac:dyDescent="0.25">
      <c r="A26" s="1">
        <v>15702968</v>
      </c>
      <c r="B26" s="1" t="s">
        <v>696</v>
      </c>
      <c r="C26" s="1">
        <v>733</v>
      </c>
      <c r="D26" s="1" t="s">
        <v>26</v>
      </c>
      <c r="E26" s="1" t="s">
        <v>23</v>
      </c>
      <c r="F26" s="1">
        <v>74</v>
      </c>
      <c r="G26" s="1">
        <v>3</v>
      </c>
      <c r="H26" s="17">
        <v>106545.53</v>
      </c>
      <c r="I26" s="1">
        <v>1</v>
      </c>
      <c r="J26" s="1">
        <v>1</v>
      </c>
      <c r="K26" s="1">
        <v>1</v>
      </c>
      <c r="L26" s="17">
        <v>134589.57999999999</v>
      </c>
      <c r="M26" s="1">
        <v>0</v>
      </c>
      <c r="N26" t="b">
        <f t="shared" si="0"/>
        <v>0</v>
      </c>
    </row>
    <row r="27" spans="1:14" x14ac:dyDescent="0.25">
      <c r="A27" s="1">
        <v>15584518</v>
      </c>
      <c r="B27" s="1" t="s">
        <v>147</v>
      </c>
      <c r="C27" s="1">
        <v>589</v>
      </c>
      <c r="D27" s="1" t="s">
        <v>26</v>
      </c>
      <c r="E27" s="1" t="s">
        <v>16</v>
      </c>
      <c r="F27" s="1">
        <v>50</v>
      </c>
      <c r="G27" s="1">
        <v>5</v>
      </c>
      <c r="H27" s="17">
        <v>144895.04999999999</v>
      </c>
      <c r="I27" s="1">
        <v>2</v>
      </c>
      <c r="J27" s="1">
        <v>1</v>
      </c>
      <c r="K27" s="1">
        <v>1</v>
      </c>
      <c r="L27" s="17">
        <v>34941.230000000003</v>
      </c>
      <c r="M27" s="1">
        <v>0</v>
      </c>
      <c r="N27" t="b">
        <f t="shared" si="0"/>
        <v>0</v>
      </c>
    </row>
    <row r="28" spans="1:14" x14ac:dyDescent="0.25">
      <c r="A28" s="1">
        <v>15625426</v>
      </c>
      <c r="B28" s="1" t="s">
        <v>187</v>
      </c>
      <c r="C28" s="1">
        <v>754</v>
      </c>
      <c r="D28" s="1" t="s">
        <v>26</v>
      </c>
      <c r="E28" s="1" t="s">
        <v>16</v>
      </c>
      <c r="F28" s="1">
        <v>55</v>
      </c>
      <c r="G28" s="1">
        <v>3</v>
      </c>
      <c r="H28" s="17">
        <v>161608.81</v>
      </c>
      <c r="I28" s="1">
        <v>1</v>
      </c>
      <c r="J28" s="1">
        <v>1</v>
      </c>
      <c r="K28" s="1">
        <v>0</v>
      </c>
      <c r="L28" s="17">
        <v>8080.85</v>
      </c>
      <c r="M28" s="1">
        <v>1</v>
      </c>
      <c r="N28" t="b">
        <f t="shared" si="0"/>
        <v>0</v>
      </c>
    </row>
    <row r="29" spans="1:14" x14ac:dyDescent="0.25">
      <c r="A29" s="1">
        <v>15815364</v>
      </c>
      <c r="B29" s="1" t="s">
        <v>615</v>
      </c>
      <c r="C29" s="1">
        <v>736</v>
      </c>
      <c r="D29" s="1" t="s">
        <v>18</v>
      </c>
      <c r="E29" s="1" t="s">
        <v>16</v>
      </c>
      <c r="F29" s="1">
        <v>28</v>
      </c>
      <c r="G29" s="1">
        <v>2</v>
      </c>
      <c r="H29" s="17">
        <v>0</v>
      </c>
      <c r="I29" s="1">
        <v>2</v>
      </c>
      <c r="J29" s="1">
        <v>1</v>
      </c>
      <c r="K29" s="1">
        <v>1</v>
      </c>
      <c r="L29" s="17">
        <v>117431.1</v>
      </c>
      <c r="M29" s="1">
        <v>0</v>
      </c>
      <c r="N29" t="b">
        <f t="shared" si="0"/>
        <v>0</v>
      </c>
    </row>
    <row r="30" spans="1:14" x14ac:dyDescent="0.25">
      <c r="A30" s="1">
        <v>15695585</v>
      </c>
      <c r="B30" s="1" t="s">
        <v>421</v>
      </c>
      <c r="C30" s="1">
        <v>788</v>
      </c>
      <c r="D30" s="1" t="s">
        <v>18</v>
      </c>
      <c r="E30" s="1" t="s">
        <v>23</v>
      </c>
      <c r="F30" s="1">
        <v>34</v>
      </c>
      <c r="G30" s="1">
        <v>6</v>
      </c>
      <c r="H30" s="17">
        <v>156478.62</v>
      </c>
      <c r="I30" s="1">
        <v>1</v>
      </c>
      <c r="J30" s="1">
        <v>0</v>
      </c>
      <c r="K30" s="1">
        <v>1</v>
      </c>
      <c r="L30" s="17">
        <v>181196.76</v>
      </c>
      <c r="M30" s="1">
        <v>0</v>
      </c>
      <c r="N30" t="b">
        <f t="shared" si="0"/>
        <v>0</v>
      </c>
    </row>
    <row r="31" spans="1:14" x14ac:dyDescent="0.25">
      <c r="A31" s="1">
        <v>15581539</v>
      </c>
      <c r="B31" s="1" t="s">
        <v>301</v>
      </c>
      <c r="C31" s="1">
        <v>474</v>
      </c>
      <c r="D31" s="1" t="s">
        <v>18</v>
      </c>
      <c r="E31" s="1" t="s">
        <v>23</v>
      </c>
      <c r="F31" s="1">
        <v>37</v>
      </c>
      <c r="G31" s="1">
        <v>3</v>
      </c>
      <c r="H31" s="17">
        <v>0</v>
      </c>
      <c r="I31" s="1">
        <v>2</v>
      </c>
      <c r="J31" s="1">
        <v>0</v>
      </c>
      <c r="K31" s="1">
        <v>0</v>
      </c>
      <c r="L31" s="17">
        <v>57175.32</v>
      </c>
      <c r="M31" s="1">
        <v>0</v>
      </c>
      <c r="N31" t="b">
        <f t="shared" si="0"/>
        <v>0</v>
      </c>
    </row>
    <row r="32" spans="1:14" x14ac:dyDescent="0.25">
      <c r="A32" s="1">
        <v>15675316</v>
      </c>
      <c r="B32" s="1" t="s">
        <v>721</v>
      </c>
      <c r="C32" s="1">
        <v>619</v>
      </c>
      <c r="D32" s="1" t="s">
        <v>15</v>
      </c>
      <c r="E32" s="1" t="s">
        <v>16</v>
      </c>
      <c r="F32" s="1">
        <v>38</v>
      </c>
      <c r="G32" s="1">
        <v>3</v>
      </c>
      <c r="H32" s="17">
        <v>0</v>
      </c>
      <c r="I32" s="1">
        <v>2</v>
      </c>
      <c r="J32" s="1">
        <v>0</v>
      </c>
      <c r="K32" s="1">
        <v>1</v>
      </c>
      <c r="L32" s="17">
        <v>116467.35</v>
      </c>
      <c r="M32" s="1">
        <v>0</v>
      </c>
      <c r="N32" t="b">
        <f t="shared" si="0"/>
        <v>0</v>
      </c>
    </row>
    <row r="33" spans="1:14" x14ac:dyDescent="0.25">
      <c r="A33" s="1">
        <v>15603203</v>
      </c>
      <c r="B33" s="1" t="s">
        <v>512</v>
      </c>
      <c r="C33" s="1">
        <v>650</v>
      </c>
      <c r="D33" s="1" t="s">
        <v>15</v>
      </c>
      <c r="E33" s="1" t="s">
        <v>16</v>
      </c>
      <c r="F33" s="1">
        <v>27</v>
      </c>
      <c r="G33" s="1">
        <v>6</v>
      </c>
      <c r="H33" s="17">
        <v>0</v>
      </c>
      <c r="I33" s="1">
        <v>2</v>
      </c>
      <c r="J33" s="1">
        <v>1</v>
      </c>
      <c r="K33" s="1">
        <v>0</v>
      </c>
      <c r="L33" s="17">
        <v>1002.39</v>
      </c>
      <c r="M33" s="1">
        <v>0</v>
      </c>
      <c r="N33" t="b">
        <f t="shared" si="0"/>
        <v>0</v>
      </c>
    </row>
    <row r="34" spans="1:14" x14ac:dyDescent="0.25">
      <c r="A34" s="1">
        <v>15660535</v>
      </c>
      <c r="B34" s="1" t="s">
        <v>661</v>
      </c>
      <c r="C34" s="1">
        <v>680</v>
      </c>
      <c r="D34" s="1" t="s">
        <v>15</v>
      </c>
      <c r="E34" s="1" t="s">
        <v>16</v>
      </c>
      <c r="F34" s="1">
        <v>47</v>
      </c>
      <c r="G34" s="1">
        <v>5</v>
      </c>
      <c r="H34" s="17">
        <v>0</v>
      </c>
      <c r="I34" s="1">
        <v>2</v>
      </c>
      <c r="J34" s="1">
        <v>1</v>
      </c>
      <c r="K34" s="1">
        <v>1</v>
      </c>
      <c r="L34" s="17">
        <v>179843.33</v>
      </c>
      <c r="M34" s="1">
        <v>0</v>
      </c>
      <c r="N34" t="b">
        <f t="shared" si="0"/>
        <v>0</v>
      </c>
    </row>
    <row r="35" spans="1:14" x14ac:dyDescent="0.25">
      <c r="A35" s="1">
        <v>15608968</v>
      </c>
      <c r="B35" s="1" t="s">
        <v>669</v>
      </c>
      <c r="C35" s="1">
        <v>714</v>
      </c>
      <c r="D35" s="1" t="s">
        <v>26</v>
      </c>
      <c r="E35" s="1" t="s">
        <v>23</v>
      </c>
      <c r="F35" s="1">
        <v>21</v>
      </c>
      <c r="G35" s="1">
        <v>6</v>
      </c>
      <c r="H35" s="17">
        <v>86402.52</v>
      </c>
      <c r="I35" s="1">
        <v>2</v>
      </c>
      <c r="J35" s="1">
        <v>0</v>
      </c>
      <c r="K35" s="1">
        <v>0</v>
      </c>
      <c r="L35" s="17">
        <v>27330.59</v>
      </c>
      <c r="M35" s="1">
        <v>0</v>
      </c>
      <c r="N35" t="b">
        <f t="shared" si="0"/>
        <v>0</v>
      </c>
    </row>
    <row r="36" spans="1:14" x14ac:dyDescent="0.25">
      <c r="A36" s="1">
        <v>15589475</v>
      </c>
      <c r="B36" s="1" t="s">
        <v>49</v>
      </c>
      <c r="C36" s="1">
        <v>591</v>
      </c>
      <c r="D36" s="1" t="s">
        <v>18</v>
      </c>
      <c r="E36" s="1" t="s">
        <v>16</v>
      </c>
      <c r="F36" s="1">
        <v>39</v>
      </c>
      <c r="G36" s="1">
        <v>3</v>
      </c>
      <c r="H36" s="17">
        <v>0</v>
      </c>
      <c r="I36" s="1">
        <v>3</v>
      </c>
      <c r="J36" s="1">
        <v>1</v>
      </c>
      <c r="K36" s="1">
        <v>0</v>
      </c>
      <c r="L36" s="17">
        <v>140469.38</v>
      </c>
      <c r="M36" s="1">
        <v>1</v>
      </c>
      <c r="N36" t="b">
        <f t="shared" si="0"/>
        <v>0</v>
      </c>
    </row>
    <row r="37" spans="1:14" x14ac:dyDescent="0.25">
      <c r="A37" s="1">
        <v>15685997</v>
      </c>
      <c r="B37" s="1" t="s">
        <v>613</v>
      </c>
      <c r="C37" s="1">
        <v>838</v>
      </c>
      <c r="D37" s="1" t="s">
        <v>18</v>
      </c>
      <c r="E37" s="1" t="s">
        <v>16</v>
      </c>
      <c r="F37" s="1">
        <v>39</v>
      </c>
      <c r="G37" s="1">
        <v>5</v>
      </c>
      <c r="H37" s="17">
        <v>166733.92000000001</v>
      </c>
      <c r="I37" s="1">
        <v>2</v>
      </c>
      <c r="J37" s="1">
        <v>1</v>
      </c>
      <c r="K37" s="1">
        <v>0</v>
      </c>
      <c r="L37" s="17">
        <v>14279.44</v>
      </c>
      <c r="M37" s="1">
        <v>0</v>
      </c>
      <c r="N37" t="b">
        <f t="shared" si="0"/>
        <v>0</v>
      </c>
    </row>
    <row r="38" spans="1:14" x14ac:dyDescent="0.25">
      <c r="A38" s="1">
        <v>15700476</v>
      </c>
      <c r="B38" s="1" t="s">
        <v>613</v>
      </c>
      <c r="C38" s="1">
        <v>564</v>
      </c>
      <c r="D38" s="1" t="s">
        <v>26</v>
      </c>
      <c r="E38" s="1" t="s">
        <v>23</v>
      </c>
      <c r="F38" s="1">
        <v>41</v>
      </c>
      <c r="G38" s="1">
        <v>9</v>
      </c>
      <c r="H38" s="17">
        <v>103522.75</v>
      </c>
      <c r="I38" s="1">
        <v>2</v>
      </c>
      <c r="J38" s="1">
        <v>1</v>
      </c>
      <c r="K38" s="1">
        <v>1</v>
      </c>
      <c r="L38" s="17">
        <v>34338.21</v>
      </c>
      <c r="M38" s="1">
        <v>0</v>
      </c>
      <c r="N38" t="b">
        <f t="shared" si="0"/>
        <v>0</v>
      </c>
    </row>
    <row r="39" spans="1:14" x14ac:dyDescent="0.25">
      <c r="A39" s="1">
        <v>15699029</v>
      </c>
      <c r="B39" s="1" t="s">
        <v>225</v>
      </c>
      <c r="C39" s="1">
        <v>670</v>
      </c>
      <c r="D39" s="1" t="s">
        <v>15</v>
      </c>
      <c r="E39" s="1" t="s">
        <v>23</v>
      </c>
      <c r="F39" s="1">
        <v>37</v>
      </c>
      <c r="G39" s="1">
        <v>4</v>
      </c>
      <c r="H39" s="17">
        <v>170557.91</v>
      </c>
      <c r="I39" s="1">
        <v>2</v>
      </c>
      <c r="J39" s="1">
        <v>1</v>
      </c>
      <c r="K39" s="1">
        <v>0</v>
      </c>
      <c r="L39" s="17">
        <v>198252.88</v>
      </c>
      <c r="M39" s="1">
        <v>0</v>
      </c>
      <c r="N39" t="b">
        <f t="shared" si="0"/>
        <v>0</v>
      </c>
    </row>
    <row r="40" spans="1:14" x14ac:dyDescent="0.25">
      <c r="A40" s="1">
        <v>15773972</v>
      </c>
      <c r="B40" s="1" t="s">
        <v>295</v>
      </c>
      <c r="C40" s="1">
        <v>614</v>
      </c>
      <c r="D40" s="1" t="s">
        <v>15</v>
      </c>
      <c r="E40" s="1" t="s">
        <v>23</v>
      </c>
      <c r="F40" s="1">
        <v>50</v>
      </c>
      <c r="G40" s="1">
        <v>4</v>
      </c>
      <c r="H40" s="17">
        <v>137104.47</v>
      </c>
      <c r="I40" s="1">
        <v>1</v>
      </c>
      <c r="J40" s="1">
        <v>1</v>
      </c>
      <c r="K40" s="1">
        <v>0</v>
      </c>
      <c r="L40" s="17">
        <v>127166.49</v>
      </c>
      <c r="M40" s="1">
        <v>1</v>
      </c>
      <c r="N40" t="b">
        <f t="shared" si="0"/>
        <v>0</v>
      </c>
    </row>
    <row r="41" spans="1:14" x14ac:dyDescent="0.25">
      <c r="A41" s="1">
        <v>15663478</v>
      </c>
      <c r="B41" s="1" t="s">
        <v>459</v>
      </c>
      <c r="C41" s="1">
        <v>729</v>
      </c>
      <c r="D41" s="1" t="s">
        <v>15</v>
      </c>
      <c r="E41" s="1" t="s">
        <v>23</v>
      </c>
      <c r="F41" s="1">
        <v>32</v>
      </c>
      <c r="G41" s="1">
        <v>6</v>
      </c>
      <c r="H41" s="17">
        <v>93694.42</v>
      </c>
      <c r="I41" s="1">
        <v>1</v>
      </c>
      <c r="J41" s="1">
        <v>1</v>
      </c>
      <c r="K41" s="1">
        <v>1</v>
      </c>
      <c r="L41" s="17">
        <v>79919.13</v>
      </c>
      <c r="M41" s="1">
        <v>0</v>
      </c>
      <c r="N41" t="b">
        <f t="shared" si="0"/>
        <v>0</v>
      </c>
    </row>
    <row r="42" spans="1:14" x14ac:dyDescent="0.25">
      <c r="A42" s="1">
        <v>15686870</v>
      </c>
      <c r="B42" s="1" t="s">
        <v>640</v>
      </c>
      <c r="C42" s="1">
        <v>761</v>
      </c>
      <c r="D42" s="1" t="s">
        <v>26</v>
      </c>
      <c r="E42" s="1" t="s">
        <v>23</v>
      </c>
      <c r="F42" s="1">
        <v>36</v>
      </c>
      <c r="G42" s="1">
        <v>8</v>
      </c>
      <c r="H42" s="17">
        <v>108239.11</v>
      </c>
      <c r="I42" s="1">
        <v>2</v>
      </c>
      <c r="J42" s="1">
        <v>0</v>
      </c>
      <c r="K42" s="1">
        <v>0</v>
      </c>
      <c r="L42" s="17">
        <v>99444.02</v>
      </c>
      <c r="M42" s="1">
        <v>0</v>
      </c>
      <c r="N42" t="b">
        <f t="shared" si="0"/>
        <v>0</v>
      </c>
    </row>
    <row r="43" spans="1:14" x14ac:dyDescent="0.25">
      <c r="A43" s="1">
        <v>15772781</v>
      </c>
      <c r="B43" s="1" t="s">
        <v>640</v>
      </c>
      <c r="C43" s="1">
        <v>703</v>
      </c>
      <c r="D43" s="1" t="s">
        <v>15</v>
      </c>
      <c r="E43" s="1" t="s">
        <v>16</v>
      </c>
      <c r="F43" s="1">
        <v>51</v>
      </c>
      <c r="G43" s="1">
        <v>3</v>
      </c>
      <c r="H43" s="17">
        <v>0</v>
      </c>
      <c r="I43" s="1">
        <v>3</v>
      </c>
      <c r="J43" s="1">
        <v>1</v>
      </c>
      <c r="K43" s="1">
        <v>1</v>
      </c>
      <c r="L43" s="17">
        <v>77294.559999999998</v>
      </c>
      <c r="M43" s="1">
        <v>1</v>
      </c>
      <c r="N43" t="b">
        <f t="shared" si="0"/>
        <v>0</v>
      </c>
    </row>
    <row r="44" spans="1:14" x14ac:dyDescent="0.25">
      <c r="A44" s="1">
        <v>15779052</v>
      </c>
      <c r="B44" s="1" t="s">
        <v>92</v>
      </c>
      <c r="C44" s="1">
        <v>604</v>
      </c>
      <c r="D44" s="1" t="s">
        <v>26</v>
      </c>
      <c r="E44" s="1" t="s">
        <v>16</v>
      </c>
      <c r="F44" s="1">
        <v>25</v>
      </c>
      <c r="G44" s="1">
        <v>5</v>
      </c>
      <c r="H44" s="17">
        <v>157780.84</v>
      </c>
      <c r="I44" s="1">
        <v>2</v>
      </c>
      <c r="J44" s="1">
        <v>1</v>
      </c>
      <c r="K44" s="1">
        <v>1</v>
      </c>
      <c r="L44" s="17">
        <v>58426.81</v>
      </c>
      <c r="M44" s="1">
        <v>0</v>
      </c>
      <c r="N44" t="b">
        <f t="shared" si="0"/>
        <v>0</v>
      </c>
    </row>
    <row r="45" spans="1:14" x14ac:dyDescent="0.25">
      <c r="A45" s="1">
        <v>15601589</v>
      </c>
      <c r="B45" s="1" t="s">
        <v>675</v>
      </c>
      <c r="C45" s="1">
        <v>675</v>
      </c>
      <c r="D45" s="1" t="s">
        <v>15</v>
      </c>
      <c r="E45" s="1" t="s">
        <v>16</v>
      </c>
      <c r="F45" s="1">
        <v>57</v>
      </c>
      <c r="G45" s="1">
        <v>8</v>
      </c>
      <c r="H45" s="17">
        <v>0</v>
      </c>
      <c r="I45" s="1">
        <v>2</v>
      </c>
      <c r="J45" s="1">
        <v>0</v>
      </c>
      <c r="K45" s="1">
        <v>1</v>
      </c>
      <c r="L45" s="17">
        <v>95463.29</v>
      </c>
      <c r="M45" s="1">
        <v>0</v>
      </c>
      <c r="N45" t="b">
        <f t="shared" si="0"/>
        <v>0</v>
      </c>
    </row>
    <row r="46" spans="1:14" x14ac:dyDescent="0.25">
      <c r="A46" s="1">
        <v>15813844</v>
      </c>
      <c r="B46" s="1" t="s">
        <v>241</v>
      </c>
      <c r="C46" s="1">
        <v>703</v>
      </c>
      <c r="D46" s="1" t="s">
        <v>15</v>
      </c>
      <c r="E46" s="1" t="s">
        <v>23</v>
      </c>
      <c r="F46" s="1">
        <v>37</v>
      </c>
      <c r="G46" s="1">
        <v>8</v>
      </c>
      <c r="H46" s="17">
        <v>105961.68</v>
      </c>
      <c r="I46" s="1">
        <v>2</v>
      </c>
      <c r="J46" s="1">
        <v>0</v>
      </c>
      <c r="K46" s="1">
        <v>1</v>
      </c>
      <c r="L46" s="17">
        <v>74158.8</v>
      </c>
      <c r="M46" s="1">
        <v>0</v>
      </c>
      <c r="N46" t="b">
        <f t="shared" si="0"/>
        <v>0</v>
      </c>
    </row>
    <row r="47" spans="1:14" x14ac:dyDescent="0.25">
      <c r="A47" s="1">
        <v>15591995</v>
      </c>
      <c r="B47" s="1" t="s">
        <v>434</v>
      </c>
      <c r="C47" s="1">
        <v>757</v>
      </c>
      <c r="D47" s="1" t="s">
        <v>26</v>
      </c>
      <c r="E47" s="1" t="s">
        <v>23</v>
      </c>
      <c r="F47" s="1">
        <v>26</v>
      </c>
      <c r="G47" s="1">
        <v>8</v>
      </c>
      <c r="H47" s="17">
        <v>121581.56</v>
      </c>
      <c r="I47" s="1">
        <v>2</v>
      </c>
      <c r="J47" s="1">
        <v>1</v>
      </c>
      <c r="K47" s="1">
        <v>1</v>
      </c>
      <c r="L47" s="17">
        <v>127059.04</v>
      </c>
      <c r="M47" s="1">
        <v>0</v>
      </c>
      <c r="N47" t="b">
        <f t="shared" si="0"/>
        <v>0</v>
      </c>
    </row>
    <row r="48" spans="1:14" x14ac:dyDescent="0.25">
      <c r="A48" s="1">
        <v>15686137</v>
      </c>
      <c r="B48" s="1" t="s">
        <v>434</v>
      </c>
      <c r="C48" s="1">
        <v>456</v>
      </c>
      <c r="D48" s="1" t="s">
        <v>18</v>
      </c>
      <c r="E48" s="1" t="s">
        <v>23</v>
      </c>
      <c r="F48" s="1">
        <v>32</v>
      </c>
      <c r="G48" s="1">
        <v>9</v>
      </c>
      <c r="H48" s="17">
        <v>147506.25</v>
      </c>
      <c r="I48" s="1">
        <v>1</v>
      </c>
      <c r="J48" s="1">
        <v>1</v>
      </c>
      <c r="K48" s="1">
        <v>1</v>
      </c>
      <c r="L48" s="17">
        <v>135399.21</v>
      </c>
      <c r="M48" s="1">
        <v>0</v>
      </c>
      <c r="N48" t="b">
        <f t="shared" si="0"/>
        <v>0</v>
      </c>
    </row>
    <row r="49" spans="1:14" x14ac:dyDescent="0.25">
      <c r="A49" s="1">
        <v>15592531</v>
      </c>
      <c r="B49" s="1" t="s">
        <v>24</v>
      </c>
      <c r="C49" s="1">
        <v>822</v>
      </c>
      <c r="D49" s="1" t="s">
        <v>15</v>
      </c>
      <c r="E49" s="1" t="s">
        <v>23</v>
      </c>
      <c r="F49" s="1">
        <v>50</v>
      </c>
      <c r="G49" s="1">
        <v>7</v>
      </c>
      <c r="H49" s="17">
        <v>0</v>
      </c>
      <c r="I49" s="1">
        <v>2</v>
      </c>
      <c r="J49" s="1">
        <v>1</v>
      </c>
      <c r="K49" s="1">
        <v>1</v>
      </c>
      <c r="L49" s="17">
        <v>10062.799999999999</v>
      </c>
      <c r="M49" s="1">
        <v>0</v>
      </c>
      <c r="N49" t="b">
        <f t="shared" si="0"/>
        <v>0</v>
      </c>
    </row>
    <row r="50" spans="1:14" x14ac:dyDescent="0.25">
      <c r="A50" s="1">
        <v>15600462</v>
      </c>
      <c r="B50" s="1" t="s">
        <v>697</v>
      </c>
      <c r="C50" s="1">
        <v>542</v>
      </c>
      <c r="D50" s="1" t="s">
        <v>15</v>
      </c>
      <c r="E50" s="1" t="s">
        <v>16</v>
      </c>
      <c r="F50" s="1">
        <v>43</v>
      </c>
      <c r="G50" s="1">
        <v>8</v>
      </c>
      <c r="H50" s="17">
        <v>145618.37</v>
      </c>
      <c r="I50" s="1">
        <v>1</v>
      </c>
      <c r="J50" s="1">
        <v>0</v>
      </c>
      <c r="K50" s="1">
        <v>1</v>
      </c>
      <c r="L50" s="17">
        <v>10350.74</v>
      </c>
      <c r="M50" s="1">
        <v>0</v>
      </c>
      <c r="N50" t="b">
        <f t="shared" si="0"/>
        <v>0</v>
      </c>
    </row>
    <row r="51" spans="1:14" x14ac:dyDescent="0.25">
      <c r="A51" s="1">
        <v>15790782</v>
      </c>
      <c r="B51" s="1" t="s">
        <v>719</v>
      </c>
      <c r="C51" s="1">
        <v>661</v>
      </c>
      <c r="D51" s="1" t="s">
        <v>18</v>
      </c>
      <c r="E51" s="1" t="s">
        <v>23</v>
      </c>
      <c r="F51" s="1">
        <v>39</v>
      </c>
      <c r="G51" s="1">
        <v>6</v>
      </c>
      <c r="H51" s="17">
        <v>132628.98000000001</v>
      </c>
      <c r="I51" s="1">
        <v>1</v>
      </c>
      <c r="J51" s="1">
        <v>0</v>
      </c>
      <c r="K51" s="1">
        <v>0</v>
      </c>
      <c r="L51" s="17">
        <v>38812.67</v>
      </c>
      <c r="M51" s="1">
        <v>0</v>
      </c>
      <c r="N51" t="b">
        <f t="shared" si="0"/>
        <v>0</v>
      </c>
    </row>
    <row r="52" spans="1:14" x14ac:dyDescent="0.25">
      <c r="A52" s="1">
        <v>15598493</v>
      </c>
      <c r="B52" s="1" t="s">
        <v>312</v>
      </c>
      <c r="C52" s="1">
        <v>656</v>
      </c>
      <c r="D52" s="1" t="s">
        <v>15</v>
      </c>
      <c r="E52" s="1" t="s">
        <v>23</v>
      </c>
      <c r="F52" s="1">
        <v>50</v>
      </c>
      <c r="G52" s="1">
        <v>7</v>
      </c>
      <c r="H52" s="17">
        <v>0</v>
      </c>
      <c r="I52" s="1">
        <v>2</v>
      </c>
      <c r="J52" s="1">
        <v>0</v>
      </c>
      <c r="K52" s="1">
        <v>1</v>
      </c>
      <c r="L52" s="17">
        <v>72143.44</v>
      </c>
      <c r="M52" s="1">
        <v>0</v>
      </c>
      <c r="N52" t="b">
        <f t="shared" si="0"/>
        <v>0</v>
      </c>
    </row>
    <row r="53" spans="1:14" x14ac:dyDescent="0.25">
      <c r="A53" s="1">
        <v>15767821</v>
      </c>
      <c r="B53" s="1" t="s">
        <v>29</v>
      </c>
      <c r="C53" s="1">
        <v>528</v>
      </c>
      <c r="D53" s="1" t="s">
        <v>15</v>
      </c>
      <c r="E53" s="1" t="s">
        <v>23</v>
      </c>
      <c r="F53" s="1">
        <v>31</v>
      </c>
      <c r="G53" s="1">
        <v>6</v>
      </c>
      <c r="H53" s="17">
        <v>102016.72</v>
      </c>
      <c r="I53" s="1">
        <v>2</v>
      </c>
      <c r="J53" s="1">
        <v>0</v>
      </c>
      <c r="K53" s="1">
        <v>0</v>
      </c>
      <c r="L53" s="17">
        <v>80181.119999999995</v>
      </c>
      <c r="M53" s="1">
        <v>0</v>
      </c>
      <c r="N53" t="b">
        <f t="shared" si="0"/>
        <v>0</v>
      </c>
    </row>
    <row r="54" spans="1:14" x14ac:dyDescent="0.25">
      <c r="A54" s="1">
        <v>15800228</v>
      </c>
      <c r="B54" s="1" t="s">
        <v>689</v>
      </c>
      <c r="C54" s="1">
        <v>652</v>
      </c>
      <c r="D54" s="1" t="s">
        <v>18</v>
      </c>
      <c r="E54" s="1" t="s">
        <v>16</v>
      </c>
      <c r="F54" s="1">
        <v>42</v>
      </c>
      <c r="G54" s="1">
        <v>4</v>
      </c>
      <c r="H54" s="17">
        <v>0</v>
      </c>
      <c r="I54" s="1">
        <v>2</v>
      </c>
      <c r="J54" s="1">
        <v>1</v>
      </c>
      <c r="K54" s="1">
        <v>1</v>
      </c>
      <c r="L54" s="17">
        <v>38152.01</v>
      </c>
      <c r="M54" s="1">
        <v>0</v>
      </c>
      <c r="N54" t="b">
        <f t="shared" si="0"/>
        <v>0</v>
      </c>
    </row>
    <row r="55" spans="1:14" x14ac:dyDescent="0.25">
      <c r="A55" s="1">
        <v>15803689</v>
      </c>
      <c r="B55" s="1" t="s">
        <v>492</v>
      </c>
      <c r="C55" s="1">
        <v>647</v>
      </c>
      <c r="D55" s="1" t="s">
        <v>26</v>
      </c>
      <c r="E55" s="1" t="s">
        <v>16</v>
      </c>
      <c r="F55" s="1">
        <v>51</v>
      </c>
      <c r="G55" s="1">
        <v>1</v>
      </c>
      <c r="H55" s="17">
        <v>119741.77</v>
      </c>
      <c r="I55" s="1">
        <v>2</v>
      </c>
      <c r="J55" s="1">
        <v>0</v>
      </c>
      <c r="K55" s="1">
        <v>0</v>
      </c>
      <c r="L55" s="17">
        <v>54954.51</v>
      </c>
      <c r="M55" s="1">
        <v>1</v>
      </c>
      <c r="N55" t="b">
        <f t="shared" si="0"/>
        <v>0</v>
      </c>
    </row>
    <row r="56" spans="1:14" x14ac:dyDescent="0.25">
      <c r="A56" s="1">
        <v>15738751</v>
      </c>
      <c r="B56" s="1" t="s">
        <v>103</v>
      </c>
      <c r="C56" s="1">
        <v>493</v>
      </c>
      <c r="D56" s="1" t="s">
        <v>15</v>
      </c>
      <c r="E56" s="1" t="s">
        <v>16</v>
      </c>
      <c r="F56" s="1">
        <v>46</v>
      </c>
      <c r="G56" s="1">
        <v>4</v>
      </c>
      <c r="H56" s="17">
        <v>0</v>
      </c>
      <c r="I56" s="1">
        <v>2</v>
      </c>
      <c r="J56" s="1">
        <v>1</v>
      </c>
      <c r="K56" s="1">
        <v>0</v>
      </c>
      <c r="L56" s="17">
        <v>1907.66</v>
      </c>
      <c r="M56" s="1">
        <v>0</v>
      </c>
      <c r="N56" t="b">
        <f t="shared" si="0"/>
        <v>0</v>
      </c>
    </row>
    <row r="57" spans="1:14" x14ac:dyDescent="0.25">
      <c r="A57" s="1">
        <v>15603323</v>
      </c>
      <c r="B57" s="1" t="s">
        <v>528</v>
      </c>
      <c r="C57" s="1">
        <v>660</v>
      </c>
      <c r="D57" s="1" t="s">
        <v>18</v>
      </c>
      <c r="E57" s="1" t="s">
        <v>16</v>
      </c>
      <c r="F57" s="1">
        <v>2</v>
      </c>
      <c r="G57" s="1">
        <v>1</v>
      </c>
      <c r="H57" s="17">
        <v>0</v>
      </c>
      <c r="I57" s="1">
        <v>2</v>
      </c>
      <c r="J57" s="1">
        <v>0</v>
      </c>
      <c r="K57" s="1">
        <v>0</v>
      </c>
      <c r="L57" s="17">
        <v>117834.91</v>
      </c>
      <c r="M57" s="1">
        <v>0</v>
      </c>
      <c r="N57" t="b">
        <f t="shared" si="0"/>
        <v>0</v>
      </c>
    </row>
    <row r="58" spans="1:14" x14ac:dyDescent="0.25">
      <c r="A58" s="1">
        <v>15661249</v>
      </c>
      <c r="B58" s="1" t="s">
        <v>509</v>
      </c>
      <c r="C58" s="1">
        <v>699</v>
      </c>
      <c r="D58" s="1" t="s">
        <v>15</v>
      </c>
      <c r="E58" s="1" t="s">
        <v>23</v>
      </c>
      <c r="F58" s="1">
        <v>53</v>
      </c>
      <c r="G58" s="1">
        <v>4</v>
      </c>
      <c r="H58" s="17">
        <v>0</v>
      </c>
      <c r="I58" s="1">
        <v>2</v>
      </c>
      <c r="J58" s="1">
        <v>0</v>
      </c>
      <c r="K58" s="1">
        <v>1</v>
      </c>
      <c r="L58" s="17">
        <v>111307.98</v>
      </c>
      <c r="M58" s="1">
        <v>0</v>
      </c>
      <c r="N58" t="b">
        <f t="shared" si="0"/>
        <v>0</v>
      </c>
    </row>
    <row r="59" spans="1:14" x14ac:dyDescent="0.25">
      <c r="A59" s="1">
        <v>15780140</v>
      </c>
      <c r="B59" s="1" t="s">
        <v>509</v>
      </c>
      <c r="C59" s="1">
        <v>435</v>
      </c>
      <c r="D59" s="1" t="s">
        <v>26</v>
      </c>
      <c r="E59" s="1" t="s">
        <v>23</v>
      </c>
      <c r="F59" s="1">
        <v>32</v>
      </c>
      <c r="G59" s="1">
        <v>2</v>
      </c>
      <c r="H59" s="17">
        <v>57017.06</v>
      </c>
      <c r="I59" s="1">
        <v>2</v>
      </c>
      <c r="J59" s="1">
        <v>1</v>
      </c>
      <c r="K59" s="1">
        <v>1</v>
      </c>
      <c r="L59" s="17">
        <v>5907.11</v>
      </c>
      <c r="M59" s="1">
        <v>0</v>
      </c>
      <c r="N59" t="b">
        <f t="shared" si="0"/>
        <v>0</v>
      </c>
    </row>
    <row r="60" spans="1:14" x14ac:dyDescent="0.25">
      <c r="A60" s="1">
        <v>15746902</v>
      </c>
      <c r="B60" s="1" t="s">
        <v>447</v>
      </c>
      <c r="C60" s="1">
        <v>793</v>
      </c>
      <c r="D60" s="1" t="s">
        <v>18</v>
      </c>
      <c r="E60" s="1" t="s">
        <v>23</v>
      </c>
      <c r="F60" s="1">
        <v>38</v>
      </c>
      <c r="G60" s="1">
        <v>9</v>
      </c>
      <c r="H60" s="17">
        <v>0</v>
      </c>
      <c r="I60" s="1">
        <v>2</v>
      </c>
      <c r="J60" s="1">
        <v>1</v>
      </c>
      <c r="K60" s="1">
        <v>0</v>
      </c>
      <c r="L60" s="17">
        <v>88225.02</v>
      </c>
      <c r="M60" s="1">
        <v>0</v>
      </c>
      <c r="N60" t="b">
        <f t="shared" si="0"/>
        <v>0</v>
      </c>
    </row>
    <row r="61" spans="1:14" x14ac:dyDescent="0.25">
      <c r="A61" s="1">
        <v>15812351</v>
      </c>
      <c r="B61" s="1" t="s">
        <v>618</v>
      </c>
      <c r="C61" s="1">
        <v>710</v>
      </c>
      <c r="D61" s="1" t="s">
        <v>18</v>
      </c>
      <c r="E61" s="1" t="s">
        <v>16</v>
      </c>
      <c r="F61" s="1">
        <v>27</v>
      </c>
      <c r="G61" s="1">
        <v>2</v>
      </c>
      <c r="H61" s="17">
        <v>135277.96</v>
      </c>
      <c r="I61" s="1">
        <v>1</v>
      </c>
      <c r="J61" s="1">
        <v>1</v>
      </c>
      <c r="K61" s="1">
        <v>0</v>
      </c>
      <c r="L61" s="17">
        <v>142200.15</v>
      </c>
      <c r="M61" s="1">
        <v>0</v>
      </c>
      <c r="N61" t="b">
        <f t="shared" si="0"/>
        <v>0</v>
      </c>
    </row>
    <row r="62" spans="1:14" x14ac:dyDescent="0.25">
      <c r="A62" s="1">
        <v>15665238</v>
      </c>
      <c r="B62" s="1" t="s">
        <v>573</v>
      </c>
      <c r="C62" s="1">
        <v>745</v>
      </c>
      <c r="D62" s="1" t="s">
        <v>26</v>
      </c>
      <c r="E62" s="1" t="s">
        <v>23</v>
      </c>
      <c r="F62" s="1">
        <v>36</v>
      </c>
      <c r="G62" s="1">
        <v>8</v>
      </c>
      <c r="H62" s="17">
        <v>145071.24</v>
      </c>
      <c r="I62" s="1">
        <v>1</v>
      </c>
      <c r="J62" s="1">
        <v>0</v>
      </c>
      <c r="K62" s="1">
        <v>0</v>
      </c>
      <c r="L62" s="17">
        <v>6078.46</v>
      </c>
      <c r="M62" s="1">
        <v>0</v>
      </c>
      <c r="N62" t="b">
        <f t="shared" si="0"/>
        <v>0</v>
      </c>
    </row>
    <row r="63" spans="1:14" x14ac:dyDescent="0.25">
      <c r="A63" s="1">
        <v>15705707</v>
      </c>
      <c r="B63" s="1" t="s">
        <v>158</v>
      </c>
      <c r="C63" s="1">
        <v>635</v>
      </c>
      <c r="D63" s="1" t="s">
        <v>18</v>
      </c>
      <c r="E63" s="1" t="s">
        <v>16</v>
      </c>
      <c r="F63" s="1">
        <v>29</v>
      </c>
      <c r="G63" s="1">
        <v>8</v>
      </c>
      <c r="H63" s="17">
        <v>138296.94</v>
      </c>
      <c r="I63" s="1">
        <v>2</v>
      </c>
      <c r="J63" s="1">
        <v>1</v>
      </c>
      <c r="K63" s="1">
        <v>0</v>
      </c>
      <c r="L63" s="17">
        <v>141075.51</v>
      </c>
      <c r="M63" s="1">
        <v>0</v>
      </c>
      <c r="N63" t="b">
        <f t="shared" si="0"/>
        <v>0</v>
      </c>
    </row>
    <row r="64" spans="1:14" x14ac:dyDescent="0.25">
      <c r="A64" s="1">
        <v>15599660</v>
      </c>
      <c r="B64" s="1" t="s">
        <v>708</v>
      </c>
      <c r="C64" s="1">
        <v>604</v>
      </c>
      <c r="D64" s="1" t="s">
        <v>15</v>
      </c>
      <c r="E64" s="1" t="s">
        <v>23</v>
      </c>
      <c r="F64" s="1">
        <v>36</v>
      </c>
      <c r="G64" s="1">
        <v>6</v>
      </c>
      <c r="H64" s="17">
        <v>116229.85</v>
      </c>
      <c r="I64" s="1">
        <v>2</v>
      </c>
      <c r="J64" s="1">
        <v>1</v>
      </c>
      <c r="K64" s="1">
        <v>1</v>
      </c>
      <c r="L64" s="17">
        <v>79633.38</v>
      </c>
      <c r="M64" s="1">
        <v>0</v>
      </c>
      <c r="N64" t="b">
        <f t="shared" si="0"/>
        <v>0</v>
      </c>
    </row>
    <row r="65" spans="1:14" x14ac:dyDescent="0.25">
      <c r="A65" s="1">
        <v>15589805</v>
      </c>
      <c r="B65" s="1" t="s">
        <v>740</v>
      </c>
      <c r="C65" s="1">
        <v>563</v>
      </c>
      <c r="D65" s="1" t="s">
        <v>15</v>
      </c>
      <c r="E65" s="1" t="s">
        <v>16</v>
      </c>
      <c r="F65" s="1">
        <v>34</v>
      </c>
      <c r="G65" s="1">
        <v>6</v>
      </c>
      <c r="H65" s="17">
        <v>139810.34</v>
      </c>
      <c r="I65" s="1">
        <v>1</v>
      </c>
      <c r="J65" s="1">
        <v>1</v>
      </c>
      <c r="K65" s="1">
        <v>1</v>
      </c>
      <c r="L65" s="17">
        <v>152417.79</v>
      </c>
      <c r="M65" s="1">
        <v>0</v>
      </c>
      <c r="N65" t="b">
        <f t="shared" si="0"/>
        <v>0</v>
      </c>
    </row>
    <row r="66" spans="1:14" x14ac:dyDescent="0.25">
      <c r="A66" s="1">
        <v>15571221</v>
      </c>
      <c r="B66" s="1" t="s">
        <v>634</v>
      </c>
      <c r="C66" s="1">
        <v>747</v>
      </c>
      <c r="D66" s="1" t="s">
        <v>26</v>
      </c>
      <c r="E66" s="1" t="s">
        <v>23</v>
      </c>
      <c r="F66" s="1">
        <v>58</v>
      </c>
      <c r="G66" s="1">
        <v>7</v>
      </c>
      <c r="H66" s="17">
        <v>116313.57</v>
      </c>
      <c r="I66" s="1">
        <v>1</v>
      </c>
      <c r="J66" s="1">
        <v>1</v>
      </c>
      <c r="K66" s="1">
        <v>1</v>
      </c>
      <c r="L66" s="17">
        <v>190696.35</v>
      </c>
      <c r="M66" s="1">
        <v>1</v>
      </c>
      <c r="N66" t="b">
        <f t="shared" si="0"/>
        <v>0</v>
      </c>
    </row>
    <row r="67" spans="1:14" x14ac:dyDescent="0.25">
      <c r="A67" s="1">
        <v>15619955</v>
      </c>
      <c r="B67" s="1" t="s">
        <v>266</v>
      </c>
      <c r="C67" s="1">
        <v>733</v>
      </c>
      <c r="D67" s="1" t="s">
        <v>26</v>
      </c>
      <c r="E67" s="1" t="s">
        <v>23</v>
      </c>
      <c r="F67" s="1">
        <v>34</v>
      </c>
      <c r="G67" s="1">
        <v>3</v>
      </c>
      <c r="H67" s="17">
        <v>100337.96</v>
      </c>
      <c r="I67" s="1">
        <v>3</v>
      </c>
      <c r="J67" s="1">
        <v>1</v>
      </c>
      <c r="K67" s="1">
        <v>0</v>
      </c>
      <c r="L67" s="17">
        <v>48559.19</v>
      </c>
      <c r="M67" s="1">
        <v>1</v>
      </c>
      <c r="N67" t="b">
        <f t="shared" ref="N67:N130" si="1">G67&gt;F67</f>
        <v>0</v>
      </c>
    </row>
    <row r="68" spans="1:14" x14ac:dyDescent="0.25">
      <c r="A68" s="1">
        <v>15684171</v>
      </c>
      <c r="B68" s="1" t="s">
        <v>63</v>
      </c>
      <c r="C68" s="1">
        <v>660</v>
      </c>
      <c r="D68" s="1" t="s">
        <v>18</v>
      </c>
      <c r="E68" s="1" t="s">
        <v>16</v>
      </c>
      <c r="F68" s="1">
        <v>61</v>
      </c>
      <c r="G68" s="1">
        <v>5</v>
      </c>
      <c r="H68" s="17">
        <v>155931.10999999999</v>
      </c>
      <c r="I68" s="1">
        <v>1</v>
      </c>
      <c r="J68" s="1">
        <v>1</v>
      </c>
      <c r="K68" s="1">
        <v>1</v>
      </c>
      <c r="L68" s="17">
        <v>158338.39000000001</v>
      </c>
      <c r="M68" s="1">
        <v>0</v>
      </c>
      <c r="N68" t="b">
        <f t="shared" si="1"/>
        <v>0</v>
      </c>
    </row>
    <row r="69" spans="1:14" x14ac:dyDescent="0.25">
      <c r="A69" s="1">
        <v>15706365</v>
      </c>
      <c r="B69" s="1" t="s">
        <v>63</v>
      </c>
      <c r="C69" s="1">
        <v>648</v>
      </c>
      <c r="D69" s="1" t="s">
        <v>15</v>
      </c>
      <c r="E69" s="1" t="s">
        <v>16</v>
      </c>
      <c r="F69" s="1">
        <v>50</v>
      </c>
      <c r="G69" s="1">
        <v>9</v>
      </c>
      <c r="H69" s="17">
        <v>102535.57</v>
      </c>
      <c r="I69" s="1">
        <v>1</v>
      </c>
      <c r="J69" s="1">
        <v>1</v>
      </c>
      <c r="K69" s="1">
        <v>1</v>
      </c>
      <c r="L69" s="17">
        <v>189543.19</v>
      </c>
      <c r="M69" s="1">
        <v>0</v>
      </c>
      <c r="N69" t="b">
        <f t="shared" si="1"/>
        <v>0</v>
      </c>
    </row>
    <row r="70" spans="1:14" x14ac:dyDescent="0.25">
      <c r="A70" s="1">
        <v>15759537</v>
      </c>
      <c r="B70" s="1" t="s">
        <v>63</v>
      </c>
      <c r="C70" s="1">
        <v>717</v>
      </c>
      <c r="D70" s="1" t="s">
        <v>26</v>
      </c>
      <c r="E70" s="1" t="s">
        <v>23</v>
      </c>
      <c r="F70" s="1">
        <v>35</v>
      </c>
      <c r="G70" s="1">
        <v>7</v>
      </c>
      <c r="H70" s="17">
        <v>58469.37</v>
      </c>
      <c r="I70" s="1">
        <v>2</v>
      </c>
      <c r="J70" s="1">
        <v>1</v>
      </c>
      <c r="K70" s="1">
        <v>1</v>
      </c>
      <c r="L70" s="17">
        <v>172459.39</v>
      </c>
      <c r="M70" s="1">
        <v>0</v>
      </c>
      <c r="N70" t="b">
        <f t="shared" si="1"/>
        <v>0</v>
      </c>
    </row>
    <row r="71" spans="1:14" x14ac:dyDescent="0.25">
      <c r="A71" s="1">
        <v>15651674</v>
      </c>
      <c r="B71" s="1" t="s">
        <v>478</v>
      </c>
      <c r="C71" s="1">
        <v>438</v>
      </c>
      <c r="D71" s="1" t="s">
        <v>18</v>
      </c>
      <c r="E71" s="1" t="s">
        <v>16</v>
      </c>
      <c r="F71" s="1">
        <v>54</v>
      </c>
      <c r="G71" s="1">
        <v>2</v>
      </c>
      <c r="H71" s="17">
        <v>0</v>
      </c>
      <c r="I71" s="1">
        <v>1</v>
      </c>
      <c r="J71" s="1">
        <v>0</v>
      </c>
      <c r="K71" s="1">
        <v>0</v>
      </c>
      <c r="L71" s="17">
        <v>191763.07</v>
      </c>
      <c r="M71" s="1">
        <v>1</v>
      </c>
      <c r="N71" t="b">
        <f t="shared" si="1"/>
        <v>0</v>
      </c>
    </row>
    <row r="72" spans="1:14" x14ac:dyDescent="0.25">
      <c r="A72" s="1">
        <v>15630328</v>
      </c>
      <c r="B72" s="1" t="s">
        <v>731</v>
      </c>
      <c r="C72" s="1">
        <v>635</v>
      </c>
      <c r="D72" s="1" t="s">
        <v>15</v>
      </c>
      <c r="E72" s="1" t="s">
        <v>16</v>
      </c>
      <c r="F72" s="1">
        <v>48</v>
      </c>
      <c r="G72" s="1">
        <v>8</v>
      </c>
      <c r="H72" s="17">
        <v>130796.33</v>
      </c>
      <c r="I72" s="1">
        <v>2</v>
      </c>
      <c r="J72" s="1">
        <v>1</v>
      </c>
      <c r="K72" s="1">
        <v>1</v>
      </c>
      <c r="L72" s="17">
        <v>43250.3</v>
      </c>
      <c r="M72" s="1">
        <v>0</v>
      </c>
      <c r="N72" t="b">
        <f t="shared" si="1"/>
        <v>0</v>
      </c>
    </row>
    <row r="73" spans="1:14" x14ac:dyDescent="0.25">
      <c r="A73" s="1">
        <v>15720910</v>
      </c>
      <c r="B73" s="1" t="s">
        <v>350</v>
      </c>
      <c r="C73" s="1">
        <v>560</v>
      </c>
      <c r="D73" s="1" t="s">
        <v>15</v>
      </c>
      <c r="E73" s="1" t="s">
        <v>16</v>
      </c>
      <c r="F73" s="1">
        <v>66</v>
      </c>
      <c r="G73" s="1">
        <v>9</v>
      </c>
      <c r="H73" s="17">
        <v>0</v>
      </c>
      <c r="I73" s="1">
        <v>1</v>
      </c>
      <c r="J73" s="1">
        <v>1</v>
      </c>
      <c r="K73" s="1">
        <v>1</v>
      </c>
      <c r="L73" s="17">
        <v>15928.49</v>
      </c>
      <c r="M73" s="1">
        <v>0</v>
      </c>
      <c r="N73" t="b">
        <f t="shared" si="1"/>
        <v>0</v>
      </c>
    </row>
    <row r="74" spans="1:14" x14ac:dyDescent="0.25">
      <c r="A74" s="1">
        <v>15641655</v>
      </c>
      <c r="B74" s="1" t="s">
        <v>350</v>
      </c>
      <c r="C74" s="1">
        <v>700</v>
      </c>
      <c r="D74" s="1" t="s">
        <v>15</v>
      </c>
      <c r="E74" s="1" t="s">
        <v>16</v>
      </c>
      <c r="F74" s="1">
        <v>26</v>
      </c>
      <c r="G74" s="1">
        <v>2</v>
      </c>
      <c r="H74" s="17">
        <v>0</v>
      </c>
      <c r="I74" s="1">
        <v>2</v>
      </c>
      <c r="J74" s="1">
        <v>0</v>
      </c>
      <c r="K74" s="1">
        <v>0</v>
      </c>
      <c r="L74" s="17">
        <v>50051.42</v>
      </c>
      <c r="M74" s="1">
        <v>0</v>
      </c>
      <c r="N74" t="b">
        <f t="shared" si="1"/>
        <v>0</v>
      </c>
    </row>
    <row r="75" spans="1:14" x14ac:dyDescent="0.25">
      <c r="A75" s="1">
        <v>15783659</v>
      </c>
      <c r="B75" s="1" t="s">
        <v>729</v>
      </c>
      <c r="C75" s="1">
        <v>659</v>
      </c>
      <c r="D75" s="1" t="s">
        <v>15</v>
      </c>
      <c r="E75" s="1" t="s">
        <v>23</v>
      </c>
      <c r="F75" s="1">
        <v>67</v>
      </c>
      <c r="G75" s="1">
        <v>4</v>
      </c>
      <c r="H75" s="17">
        <v>145981.87</v>
      </c>
      <c r="I75" s="1">
        <v>1</v>
      </c>
      <c r="J75" s="1">
        <v>1</v>
      </c>
      <c r="K75" s="1">
        <v>1</v>
      </c>
      <c r="L75" s="17">
        <v>131043.2</v>
      </c>
      <c r="M75" s="1">
        <v>0</v>
      </c>
      <c r="N75" t="b">
        <f t="shared" si="1"/>
        <v>0</v>
      </c>
    </row>
    <row r="76" spans="1:14" x14ac:dyDescent="0.25">
      <c r="A76" s="1">
        <v>15684042</v>
      </c>
      <c r="B76" s="1" t="s">
        <v>338</v>
      </c>
      <c r="C76" s="1">
        <v>636</v>
      </c>
      <c r="D76" s="1" t="s">
        <v>26</v>
      </c>
      <c r="E76" s="1" t="s">
        <v>23</v>
      </c>
      <c r="F76" s="1">
        <v>34</v>
      </c>
      <c r="G76" s="1">
        <v>2</v>
      </c>
      <c r="H76" s="17">
        <v>40105.51</v>
      </c>
      <c r="I76" s="1">
        <v>2</v>
      </c>
      <c r="J76" s="1">
        <v>0</v>
      </c>
      <c r="K76" s="1">
        <v>1</v>
      </c>
      <c r="L76" s="17">
        <v>53512.160000000003</v>
      </c>
      <c r="M76" s="1">
        <v>0</v>
      </c>
      <c r="N76" t="b">
        <f t="shared" si="1"/>
        <v>0</v>
      </c>
    </row>
    <row r="77" spans="1:14" x14ac:dyDescent="0.25">
      <c r="A77" s="1">
        <v>15668886</v>
      </c>
      <c r="B77" s="1" t="s">
        <v>562</v>
      </c>
      <c r="C77" s="1">
        <v>684</v>
      </c>
      <c r="D77" s="1" t="s">
        <v>18</v>
      </c>
      <c r="E77" s="1" t="s">
        <v>16</v>
      </c>
      <c r="F77" s="1">
        <v>2</v>
      </c>
      <c r="G77" s="1">
        <v>3</v>
      </c>
      <c r="H77" s="17">
        <v>0</v>
      </c>
      <c r="I77" s="1">
        <v>2</v>
      </c>
      <c r="J77" s="1">
        <v>1</v>
      </c>
      <c r="K77" s="1">
        <v>0</v>
      </c>
      <c r="L77" s="17">
        <v>44255.65</v>
      </c>
      <c r="M77" s="1">
        <v>0</v>
      </c>
      <c r="N77" t="b">
        <f t="shared" si="1"/>
        <v>1</v>
      </c>
    </row>
    <row r="78" spans="1:14" x14ac:dyDescent="0.25">
      <c r="A78" s="1">
        <v>15576368</v>
      </c>
      <c r="B78" s="1" t="s">
        <v>554</v>
      </c>
      <c r="C78" s="1">
        <v>624</v>
      </c>
      <c r="D78" s="1" t="s">
        <v>26</v>
      </c>
      <c r="E78" s="1" t="s">
        <v>16</v>
      </c>
      <c r="F78" s="1">
        <v>48</v>
      </c>
      <c r="G78" s="1">
        <v>3</v>
      </c>
      <c r="H78" s="17">
        <v>122388.38</v>
      </c>
      <c r="I78" s="1">
        <v>2</v>
      </c>
      <c r="J78" s="1">
        <v>0</v>
      </c>
      <c r="K78" s="1">
        <v>0</v>
      </c>
      <c r="L78" s="17">
        <v>30020.09</v>
      </c>
      <c r="M78" s="1">
        <v>0</v>
      </c>
      <c r="N78" t="b">
        <f t="shared" si="1"/>
        <v>0</v>
      </c>
    </row>
    <row r="79" spans="1:14" x14ac:dyDescent="0.25">
      <c r="A79" s="1">
        <v>15677921</v>
      </c>
      <c r="B79" s="1" t="s">
        <v>620</v>
      </c>
      <c r="C79" s="1">
        <v>720</v>
      </c>
      <c r="D79" s="1" t="s">
        <v>26</v>
      </c>
      <c r="E79" s="1" t="s">
        <v>23</v>
      </c>
      <c r="F79" s="1">
        <v>60</v>
      </c>
      <c r="G79" s="1">
        <v>9</v>
      </c>
      <c r="H79" s="17">
        <v>115920.62</v>
      </c>
      <c r="I79" s="1">
        <v>2</v>
      </c>
      <c r="J79" s="1">
        <v>0</v>
      </c>
      <c r="K79" s="1">
        <v>0</v>
      </c>
      <c r="L79" s="17">
        <v>157552.07999999999</v>
      </c>
      <c r="M79" s="1">
        <v>1</v>
      </c>
      <c r="N79" t="b">
        <f t="shared" si="1"/>
        <v>0</v>
      </c>
    </row>
    <row r="80" spans="1:14" x14ac:dyDescent="0.25">
      <c r="A80" s="1">
        <v>15701354</v>
      </c>
      <c r="B80" s="1" t="s">
        <v>20</v>
      </c>
      <c r="C80" s="1">
        <v>699</v>
      </c>
      <c r="D80" s="1" t="s">
        <v>15</v>
      </c>
      <c r="E80" s="1" t="s">
        <v>16</v>
      </c>
      <c r="F80" s="1">
        <v>39</v>
      </c>
      <c r="G80" s="1">
        <v>1</v>
      </c>
      <c r="H80" s="17">
        <v>0</v>
      </c>
      <c r="I80" s="1">
        <v>2</v>
      </c>
      <c r="J80" s="1">
        <v>0</v>
      </c>
      <c r="K80" s="1">
        <v>0</v>
      </c>
      <c r="L80" s="17">
        <v>93826.63</v>
      </c>
      <c r="M80" s="1">
        <v>0</v>
      </c>
      <c r="N80" t="b">
        <f t="shared" si="1"/>
        <v>0</v>
      </c>
    </row>
    <row r="81" spans="1:14" x14ac:dyDescent="0.25">
      <c r="A81" s="1">
        <v>15655774</v>
      </c>
      <c r="B81" s="1" t="s">
        <v>283</v>
      </c>
      <c r="C81" s="1">
        <v>583</v>
      </c>
      <c r="D81" s="1" t="s">
        <v>15</v>
      </c>
      <c r="E81" s="1" t="s">
        <v>23</v>
      </c>
      <c r="F81" s="1">
        <v>27</v>
      </c>
      <c r="G81" s="1">
        <v>7</v>
      </c>
      <c r="H81" s="17">
        <v>0</v>
      </c>
      <c r="I81" s="1">
        <v>2</v>
      </c>
      <c r="J81" s="1">
        <v>1</v>
      </c>
      <c r="K81" s="1">
        <v>0</v>
      </c>
      <c r="L81" s="17">
        <v>51285.49</v>
      </c>
      <c r="M81" s="1">
        <v>0</v>
      </c>
      <c r="N81" t="b">
        <f t="shared" si="1"/>
        <v>0</v>
      </c>
    </row>
    <row r="82" spans="1:14" x14ac:dyDescent="0.25">
      <c r="A82" s="1">
        <v>15800116</v>
      </c>
      <c r="B82" s="1" t="s">
        <v>269</v>
      </c>
      <c r="C82" s="1">
        <v>712</v>
      </c>
      <c r="D82" s="1" t="s">
        <v>26</v>
      </c>
      <c r="E82" s="1" t="s">
        <v>23</v>
      </c>
      <c r="F82" s="1">
        <v>28</v>
      </c>
      <c r="G82" s="1">
        <v>4</v>
      </c>
      <c r="H82" s="17">
        <v>145605.44</v>
      </c>
      <c r="I82" s="1">
        <v>1</v>
      </c>
      <c r="J82" s="1">
        <v>0</v>
      </c>
      <c r="K82" s="1">
        <v>1</v>
      </c>
      <c r="L82" s="17">
        <v>93883.53</v>
      </c>
      <c r="M82" s="1">
        <v>0</v>
      </c>
      <c r="N82" t="b">
        <f t="shared" si="1"/>
        <v>0</v>
      </c>
    </row>
    <row r="83" spans="1:14" x14ac:dyDescent="0.25">
      <c r="A83" s="1">
        <v>15622993</v>
      </c>
      <c r="B83" s="1" t="s">
        <v>348</v>
      </c>
      <c r="C83" s="1">
        <v>709</v>
      </c>
      <c r="D83" s="1" t="s">
        <v>26</v>
      </c>
      <c r="E83" s="1" t="s">
        <v>23</v>
      </c>
      <c r="F83" s="1">
        <v>28</v>
      </c>
      <c r="G83" s="1">
        <v>8</v>
      </c>
      <c r="H83" s="17">
        <v>124695.72</v>
      </c>
      <c r="I83" s="1">
        <v>2</v>
      </c>
      <c r="J83" s="1">
        <v>1</v>
      </c>
      <c r="K83" s="1">
        <v>0</v>
      </c>
      <c r="L83" s="17">
        <v>145251.35</v>
      </c>
      <c r="M83" s="1">
        <v>0</v>
      </c>
      <c r="N83" t="b">
        <f t="shared" si="1"/>
        <v>0</v>
      </c>
    </row>
    <row r="84" spans="1:14" x14ac:dyDescent="0.25">
      <c r="A84" s="1">
        <v>15796505</v>
      </c>
      <c r="B84" s="1" t="s">
        <v>267</v>
      </c>
      <c r="C84" s="1">
        <v>811</v>
      </c>
      <c r="D84" s="1" t="s">
        <v>26</v>
      </c>
      <c r="E84" s="1" t="s">
        <v>16</v>
      </c>
      <c r="F84" s="1">
        <v>34</v>
      </c>
      <c r="G84" s="1">
        <v>1</v>
      </c>
      <c r="H84" s="17">
        <v>149297.19</v>
      </c>
      <c r="I84" s="1">
        <v>2</v>
      </c>
      <c r="J84" s="1">
        <v>1</v>
      </c>
      <c r="K84" s="1">
        <v>1</v>
      </c>
      <c r="L84" s="17">
        <v>186339.74</v>
      </c>
      <c r="M84" s="1">
        <v>0</v>
      </c>
      <c r="N84" t="b">
        <f t="shared" si="1"/>
        <v>0</v>
      </c>
    </row>
    <row r="85" spans="1:14" x14ac:dyDescent="0.25">
      <c r="A85" s="1">
        <v>15806467</v>
      </c>
      <c r="B85" s="1" t="s">
        <v>267</v>
      </c>
      <c r="C85" s="1">
        <v>568</v>
      </c>
      <c r="D85" s="1" t="s">
        <v>26</v>
      </c>
      <c r="E85" s="1" t="s">
        <v>23</v>
      </c>
      <c r="F85" s="1">
        <v>40</v>
      </c>
      <c r="G85" s="1">
        <v>1</v>
      </c>
      <c r="H85" s="17">
        <v>99282.63</v>
      </c>
      <c r="I85" s="1">
        <v>1</v>
      </c>
      <c r="J85" s="1">
        <v>0</v>
      </c>
      <c r="K85" s="1">
        <v>0</v>
      </c>
      <c r="L85" s="17">
        <v>134600.94</v>
      </c>
      <c r="M85" s="1">
        <v>1</v>
      </c>
      <c r="N85" t="b">
        <f t="shared" si="1"/>
        <v>0</v>
      </c>
    </row>
    <row r="86" spans="1:14" x14ac:dyDescent="0.25">
      <c r="A86" s="1">
        <v>15607170</v>
      </c>
      <c r="B86" s="1" t="s">
        <v>267</v>
      </c>
      <c r="C86" s="1">
        <v>699</v>
      </c>
      <c r="D86" s="1" t="s">
        <v>15</v>
      </c>
      <c r="E86" s="1" t="s">
        <v>23</v>
      </c>
      <c r="F86" s="1">
        <v>35</v>
      </c>
      <c r="G86" s="1">
        <v>5</v>
      </c>
      <c r="H86" s="17">
        <v>0</v>
      </c>
      <c r="I86" s="1">
        <v>2</v>
      </c>
      <c r="J86" s="1">
        <v>1</v>
      </c>
      <c r="K86" s="1">
        <v>1</v>
      </c>
      <c r="L86" s="17">
        <v>78397.240000000005</v>
      </c>
      <c r="M86" s="1">
        <v>0</v>
      </c>
      <c r="N86" t="b">
        <f t="shared" si="1"/>
        <v>0</v>
      </c>
    </row>
    <row r="87" spans="1:14" x14ac:dyDescent="0.25">
      <c r="A87" s="1">
        <v>15776605</v>
      </c>
      <c r="B87" s="1" t="s">
        <v>119</v>
      </c>
      <c r="C87" s="1">
        <v>528</v>
      </c>
      <c r="D87" s="1" t="s">
        <v>18</v>
      </c>
      <c r="E87" s="1" t="s">
        <v>23</v>
      </c>
      <c r="F87" s="1">
        <v>36</v>
      </c>
      <c r="G87" s="1">
        <v>7</v>
      </c>
      <c r="H87" s="17">
        <v>0</v>
      </c>
      <c r="I87" s="1">
        <v>2</v>
      </c>
      <c r="J87" s="1">
        <v>1</v>
      </c>
      <c r="K87" s="1">
        <v>0</v>
      </c>
      <c r="L87" s="17">
        <v>60536.56</v>
      </c>
      <c r="M87" s="1">
        <v>0</v>
      </c>
      <c r="N87" t="b">
        <f t="shared" si="1"/>
        <v>0</v>
      </c>
    </row>
    <row r="88" spans="1:14" x14ac:dyDescent="0.25">
      <c r="A88" s="1">
        <v>15629448</v>
      </c>
      <c r="B88" s="1" t="s">
        <v>589</v>
      </c>
      <c r="C88" s="1">
        <v>632</v>
      </c>
      <c r="D88" s="1" t="s">
        <v>18</v>
      </c>
      <c r="E88" s="1" t="s">
        <v>23</v>
      </c>
      <c r="F88" s="1">
        <v>38</v>
      </c>
      <c r="G88" s="1">
        <v>1</v>
      </c>
      <c r="H88" s="17">
        <v>120599.21</v>
      </c>
      <c r="I88" s="1">
        <v>1</v>
      </c>
      <c r="J88" s="1">
        <v>1</v>
      </c>
      <c r="K88" s="1">
        <v>0</v>
      </c>
      <c r="L88" s="17">
        <v>92816.86</v>
      </c>
      <c r="M88" s="1">
        <v>0</v>
      </c>
      <c r="N88" t="b">
        <f t="shared" si="1"/>
        <v>0</v>
      </c>
    </row>
    <row r="89" spans="1:14" x14ac:dyDescent="0.25">
      <c r="A89" s="1">
        <v>15812191</v>
      </c>
      <c r="B89" s="1" t="s">
        <v>292</v>
      </c>
      <c r="C89" s="1">
        <v>553</v>
      </c>
      <c r="D89" s="1" t="s">
        <v>15</v>
      </c>
      <c r="E89" s="1" t="s">
        <v>23</v>
      </c>
      <c r="F89" s="1">
        <v>33</v>
      </c>
      <c r="G89" s="1">
        <v>4</v>
      </c>
      <c r="H89" s="17">
        <v>118082.89</v>
      </c>
      <c r="I89" s="1">
        <v>1</v>
      </c>
      <c r="J89" s="1">
        <v>0</v>
      </c>
      <c r="K89" s="1">
        <v>0</v>
      </c>
      <c r="L89" s="17">
        <v>94440.45</v>
      </c>
      <c r="M89" s="1">
        <v>0</v>
      </c>
      <c r="N89" t="b">
        <f t="shared" si="1"/>
        <v>0</v>
      </c>
    </row>
    <row r="90" spans="1:14" x14ac:dyDescent="0.25">
      <c r="A90" s="1">
        <v>15776807</v>
      </c>
      <c r="B90" s="1" t="s">
        <v>292</v>
      </c>
      <c r="C90" s="1">
        <v>654</v>
      </c>
      <c r="D90" s="1" t="s">
        <v>15</v>
      </c>
      <c r="E90" s="1" t="s">
        <v>23</v>
      </c>
      <c r="F90" s="1">
        <v>29</v>
      </c>
      <c r="G90" s="1">
        <v>1</v>
      </c>
      <c r="H90" s="17">
        <v>0</v>
      </c>
      <c r="I90" s="1">
        <v>1</v>
      </c>
      <c r="J90" s="1">
        <v>1</v>
      </c>
      <c r="K90" s="1">
        <v>0</v>
      </c>
      <c r="L90" s="17">
        <v>180345.44</v>
      </c>
      <c r="M90" s="1">
        <v>0</v>
      </c>
      <c r="N90" t="b">
        <f t="shared" si="1"/>
        <v>0</v>
      </c>
    </row>
    <row r="91" spans="1:14" x14ac:dyDescent="0.25">
      <c r="A91" s="1">
        <v>15694506</v>
      </c>
      <c r="B91" s="1" t="s">
        <v>341</v>
      </c>
      <c r="C91" s="1">
        <v>611</v>
      </c>
      <c r="D91" s="1" t="s">
        <v>26</v>
      </c>
      <c r="E91" s="1" t="s">
        <v>23</v>
      </c>
      <c r="F91" s="1">
        <v>31</v>
      </c>
      <c r="G91" s="1">
        <v>0</v>
      </c>
      <c r="H91" s="17">
        <v>107884.81</v>
      </c>
      <c r="I91" s="1">
        <v>2</v>
      </c>
      <c r="J91" s="1">
        <v>1</v>
      </c>
      <c r="K91" s="1">
        <v>1</v>
      </c>
      <c r="L91" s="17">
        <v>183487.98</v>
      </c>
      <c r="M91" s="1">
        <v>0</v>
      </c>
      <c r="N91" t="b">
        <f t="shared" si="1"/>
        <v>0</v>
      </c>
    </row>
    <row r="92" spans="1:14" x14ac:dyDescent="0.25">
      <c r="A92" s="1">
        <v>15671139</v>
      </c>
      <c r="B92" s="1" t="s">
        <v>732</v>
      </c>
      <c r="C92" s="1">
        <v>694</v>
      </c>
      <c r="D92" s="1" t="s">
        <v>18</v>
      </c>
      <c r="E92" s="1" t="s">
        <v>23</v>
      </c>
      <c r="F92" s="1">
        <v>39</v>
      </c>
      <c r="G92" s="1">
        <v>0</v>
      </c>
      <c r="H92" s="17">
        <v>107042.74</v>
      </c>
      <c r="I92" s="1">
        <v>1</v>
      </c>
      <c r="J92" s="1">
        <v>1</v>
      </c>
      <c r="K92" s="1">
        <v>1</v>
      </c>
      <c r="L92" s="17">
        <v>102284.2</v>
      </c>
      <c r="M92" s="1">
        <v>0</v>
      </c>
      <c r="N92" t="b">
        <f t="shared" si="1"/>
        <v>0</v>
      </c>
    </row>
    <row r="93" spans="1:14" x14ac:dyDescent="0.25">
      <c r="A93" s="1">
        <v>15593782</v>
      </c>
      <c r="B93" s="1" t="s">
        <v>414</v>
      </c>
      <c r="C93" s="1">
        <v>816</v>
      </c>
      <c r="D93" s="1" t="s">
        <v>26</v>
      </c>
      <c r="E93" s="1" t="s">
        <v>16</v>
      </c>
      <c r="F93" s="1">
        <v>38</v>
      </c>
      <c r="G93" s="1">
        <v>5</v>
      </c>
      <c r="H93" s="17">
        <v>130878.75</v>
      </c>
      <c r="I93" s="1">
        <v>3</v>
      </c>
      <c r="J93" s="1">
        <v>1</v>
      </c>
      <c r="K93" s="1">
        <v>0</v>
      </c>
      <c r="L93" s="17">
        <v>71905.77</v>
      </c>
      <c r="M93" s="1">
        <v>1</v>
      </c>
      <c r="N93" t="b">
        <f t="shared" si="1"/>
        <v>0</v>
      </c>
    </row>
    <row r="94" spans="1:14" x14ac:dyDescent="0.25">
      <c r="A94" s="1">
        <v>15749851</v>
      </c>
      <c r="B94" s="1" t="s">
        <v>414</v>
      </c>
      <c r="C94" s="1">
        <v>702</v>
      </c>
      <c r="D94" s="1" t="s">
        <v>18</v>
      </c>
      <c r="E94" s="1" t="s">
        <v>16</v>
      </c>
      <c r="F94" s="1">
        <v>26</v>
      </c>
      <c r="G94" s="1">
        <v>4</v>
      </c>
      <c r="H94" s="17">
        <v>135219.57</v>
      </c>
      <c r="I94" s="1">
        <v>1</v>
      </c>
      <c r="J94" s="1">
        <v>0</v>
      </c>
      <c r="K94" s="1">
        <v>1</v>
      </c>
      <c r="L94" s="17">
        <v>59747.63</v>
      </c>
      <c r="M94" s="1">
        <v>0</v>
      </c>
      <c r="N94" t="b">
        <f t="shared" si="1"/>
        <v>0</v>
      </c>
    </row>
    <row r="95" spans="1:14" x14ac:dyDescent="0.25">
      <c r="A95" s="1">
        <v>15763859</v>
      </c>
      <c r="B95" s="1" t="s">
        <v>322</v>
      </c>
      <c r="C95" s="1">
        <v>840</v>
      </c>
      <c r="D95" s="1" t="s">
        <v>15</v>
      </c>
      <c r="E95" s="1" t="s">
        <v>16</v>
      </c>
      <c r="F95" s="1">
        <v>43</v>
      </c>
      <c r="G95" s="1">
        <v>7</v>
      </c>
      <c r="H95" s="17">
        <v>0</v>
      </c>
      <c r="I95" s="1">
        <v>2</v>
      </c>
      <c r="J95" s="1">
        <v>1</v>
      </c>
      <c r="K95" s="1">
        <v>0</v>
      </c>
      <c r="L95" s="17">
        <v>90908.95</v>
      </c>
      <c r="M95" s="1">
        <v>0</v>
      </c>
      <c r="N95" t="b">
        <f t="shared" si="1"/>
        <v>0</v>
      </c>
    </row>
    <row r="96" spans="1:14" x14ac:dyDescent="0.25">
      <c r="A96" s="1">
        <v>15696061</v>
      </c>
      <c r="B96" s="1" t="s">
        <v>85</v>
      </c>
      <c r="C96" s="1">
        <v>581</v>
      </c>
      <c r="D96" s="1" t="s">
        <v>26</v>
      </c>
      <c r="E96" s="1" t="s">
        <v>16</v>
      </c>
      <c r="F96" s="1">
        <v>34</v>
      </c>
      <c r="G96" s="1">
        <v>1</v>
      </c>
      <c r="H96" s="17">
        <v>101633.04</v>
      </c>
      <c r="I96" s="1">
        <v>1</v>
      </c>
      <c r="J96" s="1">
        <v>1</v>
      </c>
      <c r="K96" s="1">
        <v>0</v>
      </c>
      <c r="L96" s="17">
        <v>110431.51</v>
      </c>
      <c r="M96" s="1">
        <v>0</v>
      </c>
      <c r="N96" t="b">
        <f t="shared" si="1"/>
        <v>0</v>
      </c>
    </row>
    <row r="97" spans="1:14" x14ac:dyDescent="0.25">
      <c r="A97" s="1">
        <v>15709324</v>
      </c>
      <c r="B97" s="1" t="s">
        <v>472</v>
      </c>
      <c r="C97" s="1">
        <v>417</v>
      </c>
      <c r="D97" s="1" t="s">
        <v>15</v>
      </c>
      <c r="E97" s="1" t="s">
        <v>23</v>
      </c>
      <c r="F97" s="1">
        <v>34</v>
      </c>
      <c r="G97" s="1">
        <v>7</v>
      </c>
      <c r="H97" s="17">
        <v>0</v>
      </c>
      <c r="I97" s="1">
        <v>2</v>
      </c>
      <c r="J97" s="1">
        <v>1</v>
      </c>
      <c r="K97" s="1">
        <v>0</v>
      </c>
      <c r="L97" s="17">
        <v>55003.79</v>
      </c>
      <c r="M97" s="1">
        <v>0</v>
      </c>
      <c r="N97" t="b">
        <f t="shared" si="1"/>
        <v>0</v>
      </c>
    </row>
    <row r="98" spans="1:14" x14ac:dyDescent="0.25">
      <c r="A98" s="1">
        <v>15771873</v>
      </c>
      <c r="B98" s="1" t="s">
        <v>68</v>
      </c>
      <c r="C98" s="1">
        <v>776</v>
      </c>
      <c r="D98" s="1" t="s">
        <v>26</v>
      </c>
      <c r="E98" s="1" t="s">
        <v>16</v>
      </c>
      <c r="F98" s="1">
        <v>37</v>
      </c>
      <c r="G98" s="1">
        <v>2</v>
      </c>
      <c r="H98" s="17">
        <v>103769.22</v>
      </c>
      <c r="I98" s="1">
        <v>2</v>
      </c>
      <c r="J98" s="1">
        <v>1</v>
      </c>
      <c r="K98" s="1">
        <v>0</v>
      </c>
      <c r="L98" s="17">
        <v>194099.12</v>
      </c>
      <c r="M98" s="1">
        <v>0</v>
      </c>
      <c r="N98" t="b">
        <f t="shared" si="1"/>
        <v>0</v>
      </c>
    </row>
    <row r="99" spans="1:14" x14ac:dyDescent="0.25">
      <c r="A99" s="1">
        <v>15625944</v>
      </c>
      <c r="B99" s="1" t="s">
        <v>68</v>
      </c>
      <c r="C99" s="1">
        <v>664</v>
      </c>
      <c r="D99" s="1" t="s">
        <v>15</v>
      </c>
      <c r="E99" s="1" t="s">
        <v>23</v>
      </c>
      <c r="F99" s="1">
        <v>58</v>
      </c>
      <c r="G99" s="1">
        <v>5</v>
      </c>
      <c r="H99" s="17">
        <v>98668.18</v>
      </c>
      <c r="I99" s="1">
        <v>1</v>
      </c>
      <c r="J99" s="1">
        <v>1</v>
      </c>
      <c r="K99" s="1">
        <v>1</v>
      </c>
      <c r="L99" s="17">
        <v>60887.58</v>
      </c>
      <c r="M99" s="1">
        <v>0</v>
      </c>
      <c r="N99" t="b">
        <f t="shared" si="1"/>
        <v>0</v>
      </c>
    </row>
    <row r="100" spans="1:14" x14ac:dyDescent="0.25">
      <c r="A100" s="1">
        <v>15668032</v>
      </c>
      <c r="B100" s="1" t="s">
        <v>723</v>
      </c>
      <c r="C100" s="1">
        <v>577</v>
      </c>
      <c r="D100" s="1" t="s">
        <v>15</v>
      </c>
      <c r="E100" s="1" t="s">
        <v>16</v>
      </c>
      <c r="F100" s="1">
        <v>37</v>
      </c>
      <c r="G100" s="1">
        <v>4</v>
      </c>
      <c r="H100" s="17">
        <v>0</v>
      </c>
      <c r="I100" s="1">
        <v>1</v>
      </c>
      <c r="J100" s="1">
        <v>1</v>
      </c>
      <c r="K100" s="1">
        <v>1</v>
      </c>
      <c r="L100" s="17">
        <v>79881.39</v>
      </c>
      <c r="M100" s="1">
        <v>0</v>
      </c>
      <c r="N100" t="b">
        <f t="shared" si="1"/>
        <v>0</v>
      </c>
    </row>
    <row r="101" spans="1:14" x14ac:dyDescent="0.25">
      <c r="A101" s="1">
        <v>15775153</v>
      </c>
      <c r="B101" s="1" t="s">
        <v>498</v>
      </c>
      <c r="C101" s="1">
        <v>630</v>
      </c>
      <c r="D101" s="1" t="s">
        <v>18</v>
      </c>
      <c r="E101" s="1" t="s">
        <v>23</v>
      </c>
      <c r="F101" s="1">
        <v>32</v>
      </c>
      <c r="G101" s="1">
        <v>4</v>
      </c>
      <c r="H101" s="17">
        <v>82034</v>
      </c>
      <c r="I101" s="1">
        <v>1</v>
      </c>
      <c r="J101" s="1">
        <v>0</v>
      </c>
      <c r="K101" s="1">
        <v>0</v>
      </c>
      <c r="L101" s="17">
        <v>146326.45000000001</v>
      </c>
      <c r="M101" s="1">
        <v>0</v>
      </c>
      <c r="N101" t="b">
        <f t="shared" si="1"/>
        <v>0</v>
      </c>
    </row>
    <row r="102" spans="1:14" x14ac:dyDescent="0.25">
      <c r="A102" s="1">
        <v>15801488</v>
      </c>
      <c r="B102" s="1" t="s">
        <v>744</v>
      </c>
      <c r="C102" s="1">
        <v>723</v>
      </c>
      <c r="D102" s="1" t="s">
        <v>15</v>
      </c>
      <c r="E102" s="1" t="s">
        <v>23</v>
      </c>
      <c r="F102" s="1">
        <v>25</v>
      </c>
      <c r="G102" s="1">
        <v>3</v>
      </c>
      <c r="H102" s="17">
        <v>0</v>
      </c>
      <c r="I102" s="1">
        <v>2</v>
      </c>
      <c r="J102" s="1">
        <v>1</v>
      </c>
      <c r="K102" s="1">
        <v>1</v>
      </c>
      <c r="L102" s="17">
        <v>134509.47</v>
      </c>
      <c r="M102" s="1">
        <v>0</v>
      </c>
      <c r="N102" t="b">
        <f t="shared" si="1"/>
        <v>0</v>
      </c>
    </row>
    <row r="103" spans="1:14" x14ac:dyDescent="0.25">
      <c r="A103" s="1">
        <v>15706021</v>
      </c>
      <c r="B103" s="1" t="s">
        <v>99</v>
      </c>
      <c r="C103" s="1">
        <v>665</v>
      </c>
      <c r="D103" s="1" t="s">
        <v>15</v>
      </c>
      <c r="E103" s="1" t="s">
        <v>16</v>
      </c>
      <c r="F103" s="1">
        <v>34</v>
      </c>
      <c r="G103" s="1">
        <v>1</v>
      </c>
      <c r="H103" s="17">
        <v>96645.54</v>
      </c>
      <c r="I103" s="1">
        <v>2</v>
      </c>
      <c r="J103" s="1">
        <v>0</v>
      </c>
      <c r="K103" s="1">
        <v>0</v>
      </c>
      <c r="L103" s="17">
        <v>171413.66</v>
      </c>
      <c r="M103" s="1">
        <v>0</v>
      </c>
      <c r="N103" t="b">
        <f t="shared" si="1"/>
        <v>0</v>
      </c>
    </row>
    <row r="104" spans="1:14" x14ac:dyDescent="0.25">
      <c r="A104" s="1">
        <v>15592387</v>
      </c>
      <c r="B104" s="1" t="s">
        <v>506</v>
      </c>
      <c r="C104" s="1">
        <v>566</v>
      </c>
      <c r="D104" s="1" t="s">
        <v>15</v>
      </c>
      <c r="E104" s="1" t="s">
        <v>23</v>
      </c>
      <c r="F104" s="1">
        <v>30</v>
      </c>
      <c r="G104" s="1">
        <v>5</v>
      </c>
      <c r="H104" s="17">
        <v>0</v>
      </c>
      <c r="I104" s="1">
        <v>1</v>
      </c>
      <c r="J104" s="1">
        <v>1</v>
      </c>
      <c r="K104" s="1">
        <v>0</v>
      </c>
      <c r="L104" s="17">
        <v>54926.51</v>
      </c>
      <c r="M104" s="1">
        <v>1</v>
      </c>
      <c r="N104" t="b">
        <f t="shared" si="1"/>
        <v>0</v>
      </c>
    </row>
    <row r="105" spans="1:14" x14ac:dyDescent="0.25">
      <c r="A105" s="1">
        <v>15745527</v>
      </c>
      <c r="B105" s="1" t="s">
        <v>506</v>
      </c>
      <c r="C105" s="1">
        <v>655</v>
      </c>
      <c r="D105" s="1" t="s">
        <v>15</v>
      </c>
      <c r="E105" s="1" t="s">
        <v>23</v>
      </c>
      <c r="F105" s="1">
        <v>37</v>
      </c>
      <c r="G105" s="1">
        <v>5</v>
      </c>
      <c r="H105" s="17">
        <v>93147</v>
      </c>
      <c r="I105" s="1">
        <v>2</v>
      </c>
      <c r="J105" s="1">
        <v>1</v>
      </c>
      <c r="K105" s="1">
        <v>0</v>
      </c>
      <c r="L105" s="17">
        <v>66214.13</v>
      </c>
      <c r="M105" s="1">
        <v>0</v>
      </c>
      <c r="N105" t="b">
        <f t="shared" si="1"/>
        <v>0</v>
      </c>
    </row>
    <row r="106" spans="1:14" x14ac:dyDescent="0.25">
      <c r="A106" s="1">
        <v>15744398</v>
      </c>
      <c r="B106" s="1" t="s">
        <v>422</v>
      </c>
      <c r="C106" s="1">
        <v>525</v>
      </c>
      <c r="D106" s="1" t="s">
        <v>15</v>
      </c>
      <c r="E106" s="1" t="s">
        <v>16</v>
      </c>
      <c r="F106" s="1">
        <v>23</v>
      </c>
      <c r="G106" s="1">
        <v>5</v>
      </c>
      <c r="H106" s="17">
        <v>0</v>
      </c>
      <c r="I106" s="1">
        <v>2</v>
      </c>
      <c r="J106" s="1">
        <v>1</v>
      </c>
      <c r="K106" s="1">
        <v>0</v>
      </c>
      <c r="L106" s="17">
        <v>160249.1</v>
      </c>
      <c r="M106" s="1">
        <v>0</v>
      </c>
      <c r="N106" t="b">
        <f t="shared" si="1"/>
        <v>0</v>
      </c>
    </row>
    <row r="107" spans="1:14" x14ac:dyDescent="0.25">
      <c r="A107" s="1">
        <v>15615457</v>
      </c>
      <c r="B107" s="1" t="s">
        <v>422</v>
      </c>
      <c r="C107" s="1">
        <v>842</v>
      </c>
      <c r="D107" s="1" t="s">
        <v>18</v>
      </c>
      <c r="E107" s="1" t="s">
        <v>16</v>
      </c>
      <c r="F107" s="1">
        <v>44</v>
      </c>
      <c r="G107" s="1">
        <v>2</v>
      </c>
      <c r="H107" s="17">
        <v>112652.08</v>
      </c>
      <c r="I107" s="1">
        <v>2</v>
      </c>
      <c r="J107" s="1">
        <v>1</v>
      </c>
      <c r="K107" s="1">
        <v>0</v>
      </c>
      <c r="L107" s="17">
        <v>126644.98</v>
      </c>
      <c r="M107" s="1">
        <v>0</v>
      </c>
      <c r="N107" t="b">
        <f t="shared" si="1"/>
        <v>0</v>
      </c>
    </row>
    <row r="108" spans="1:14" x14ac:dyDescent="0.25">
      <c r="A108" s="1">
        <v>15637876</v>
      </c>
      <c r="B108" s="1" t="s">
        <v>422</v>
      </c>
      <c r="C108" s="1">
        <v>663</v>
      </c>
      <c r="D108" s="1" t="s">
        <v>26</v>
      </c>
      <c r="E108" s="1" t="s">
        <v>16</v>
      </c>
      <c r="F108" s="1">
        <v>36</v>
      </c>
      <c r="G108" s="1">
        <v>6</v>
      </c>
      <c r="H108" s="17">
        <v>77253.5</v>
      </c>
      <c r="I108" s="1">
        <v>1</v>
      </c>
      <c r="J108" s="1">
        <v>0</v>
      </c>
      <c r="K108" s="1">
        <v>0</v>
      </c>
      <c r="L108" s="17">
        <v>35817.97</v>
      </c>
      <c r="M108" s="1">
        <v>1</v>
      </c>
      <c r="N108" t="b">
        <f t="shared" si="1"/>
        <v>0</v>
      </c>
    </row>
    <row r="109" spans="1:14" x14ac:dyDescent="0.25">
      <c r="A109" s="1">
        <v>15642041</v>
      </c>
      <c r="B109" s="1" t="s">
        <v>422</v>
      </c>
      <c r="C109" s="1">
        <v>727</v>
      </c>
      <c r="D109" s="1" t="s">
        <v>26</v>
      </c>
      <c r="E109" s="1" t="s">
        <v>23</v>
      </c>
      <c r="F109" s="1">
        <v>40</v>
      </c>
      <c r="G109" s="1">
        <v>1</v>
      </c>
      <c r="H109" s="17">
        <v>93051.64</v>
      </c>
      <c r="I109" s="1">
        <v>2</v>
      </c>
      <c r="J109" s="1">
        <v>1</v>
      </c>
      <c r="K109" s="1">
        <v>0</v>
      </c>
      <c r="L109" s="17">
        <v>71865.31</v>
      </c>
      <c r="M109" s="1">
        <v>1</v>
      </c>
      <c r="N109" t="b">
        <f t="shared" si="1"/>
        <v>0</v>
      </c>
    </row>
    <row r="110" spans="1:14" x14ac:dyDescent="0.25">
      <c r="A110" s="1">
        <v>15575185</v>
      </c>
      <c r="B110" s="1" t="s">
        <v>97</v>
      </c>
      <c r="C110" s="1">
        <v>757</v>
      </c>
      <c r="D110" s="1" t="s">
        <v>18</v>
      </c>
      <c r="E110" s="1" t="s">
        <v>23</v>
      </c>
      <c r="F110" s="1">
        <v>33</v>
      </c>
      <c r="G110" s="1">
        <v>5</v>
      </c>
      <c r="H110" s="17">
        <v>77253.22</v>
      </c>
      <c r="I110" s="1">
        <v>1</v>
      </c>
      <c r="J110" s="1">
        <v>0</v>
      </c>
      <c r="K110" s="1">
        <v>1</v>
      </c>
      <c r="L110" s="17">
        <v>194239.63</v>
      </c>
      <c r="M110" s="1">
        <v>0</v>
      </c>
      <c r="N110" t="b">
        <f t="shared" si="1"/>
        <v>0</v>
      </c>
    </row>
    <row r="111" spans="1:14" x14ac:dyDescent="0.25">
      <c r="A111" s="1">
        <v>15695699</v>
      </c>
      <c r="B111" s="1" t="s">
        <v>290</v>
      </c>
      <c r="C111" s="1">
        <v>687</v>
      </c>
      <c r="D111" s="1" t="s">
        <v>15</v>
      </c>
      <c r="E111" s="1" t="s">
        <v>23</v>
      </c>
      <c r="F111" s="1">
        <v>35</v>
      </c>
      <c r="G111" s="1">
        <v>8</v>
      </c>
      <c r="H111" s="17">
        <v>0</v>
      </c>
      <c r="I111" s="1">
        <v>2</v>
      </c>
      <c r="J111" s="1">
        <v>1</v>
      </c>
      <c r="K111" s="1">
        <v>0</v>
      </c>
      <c r="L111" s="17">
        <v>10334.049999999999</v>
      </c>
      <c r="M111" s="1">
        <v>0</v>
      </c>
      <c r="N111" t="b">
        <f t="shared" si="1"/>
        <v>0</v>
      </c>
    </row>
    <row r="112" spans="1:14" x14ac:dyDescent="0.25">
      <c r="A112" s="1">
        <v>15760085</v>
      </c>
      <c r="B112" s="1" t="s">
        <v>137</v>
      </c>
      <c r="C112" s="1">
        <v>684</v>
      </c>
      <c r="D112" s="1" t="s">
        <v>26</v>
      </c>
      <c r="E112" s="1" t="s">
        <v>16</v>
      </c>
      <c r="F112" s="1">
        <v>48</v>
      </c>
      <c r="G112" s="1">
        <v>10</v>
      </c>
      <c r="H112" s="17">
        <v>126384.42</v>
      </c>
      <c r="I112" s="1">
        <v>1</v>
      </c>
      <c r="J112" s="1">
        <v>1</v>
      </c>
      <c r="K112" s="1">
        <v>1</v>
      </c>
      <c r="L112" s="17">
        <v>198129.36</v>
      </c>
      <c r="M112" s="1">
        <v>0</v>
      </c>
      <c r="N112" t="b">
        <f t="shared" si="1"/>
        <v>0</v>
      </c>
    </row>
    <row r="113" spans="1:14" x14ac:dyDescent="0.25">
      <c r="A113" s="1">
        <v>15596939</v>
      </c>
      <c r="B113" s="1" t="s">
        <v>137</v>
      </c>
      <c r="C113" s="1">
        <v>659</v>
      </c>
      <c r="D113" s="1" t="s">
        <v>26</v>
      </c>
      <c r="E113" s="1" t="s">
        <v>23</v>
      </c>
      <c r="F113" s="1">
        <v>36</v>
      </c>
      <c r="G113" s="1">
        <v>4</v>
      </c>
      <c r="H113" s="17">
        <v>132578.92000000001</v>
      </c>
      <c r="I113" s="1">
        <v>2</v>
      </c>
      <c r="J113" s="1">
        <v>1</v>
      </c>
      <c r="K113" s="1">
        <v>0</v>
      </c>
      <c r="L113" s="17">
        <v>84320.94</v>
      </c>
      <c r="M113" s="1">
        <v>0</v>
      </c>
      <c r="N113" t="b">
        <f t="shared" si="1"/>
        <v>0</v>
      </c>
    </row>
    <row r="114" spans="1:14" x14ac:dyDescent="0.25">
      <c r="A114" s="1">
        <v>15585768</v>
      </c>
      <c r="B114" s="1" t="s">
        <v>58</v>
      </c>
      <c r="C114" s="1">
        <v>582</v>
      </c>
      <c r="D114" s="1" t="s">
        <v>26</v>
      </c>
      <c r="E114" s="1" t="s">
        <v>23</v>
      </c>
      <c r="F114" s="1">
        <v>41</v>
      </c>
      <c r="G114" s="1">
        <v>6</v>
      </c>
      <c r="H114" s="17">
        <v>70349.48</v>
      </c>
      <c r="I114" s="1">
        <v>2</v>
      </c>
      <c r="J114" s="1">
        <v>0</v>
      </c>
      <c r="K114" s="1">
        <v>1</v>
      </c>
      <c r="L114" s="17">
        <v>178074.04</v>
      </c>
      <c r="M114" s="1">
        <v>0</v>
      </c>
      <c r="N114" t="b">
        <f t="shared" si="1"/>
        <v>0</v>
      </c>
    </row>
    <row r="115" spans="1:14" x14ac:dyDescent="0.25">
      <c r="A115" s="1">
        <v>15690673</v>
      </c>
      <c r="B115" s="1" t="s">
        <v>58</v>
      </c>
      <c r="C115" s="1">
        <v>656</v>
      </c>
      <c r="D115" s="1" t="s">
        <v>15</v>
      </c>
      <c r="E115" s="1" t="s">
        <v>16</v>
      </c>
      <c r="F115" s="1">
        <v>39</v>
      </c>
      <c r="G115" s="1">
        <v>6</v>
      </c>
      <c r="H115" s="17">
        <v>0</v>
      </c>
      <c r="I115" s="1">
        <v>2</v>
      </c>
      <c r="J115" s="1">
        <v>1</v>
      </c>
      <c r="K115" s="1">
        <v>0</v>
      </c>
      <c r="L115" s="17">
        <v>141069.88</v>
      </c>
      <c r="M115" s="1">
        <v>0</v>
      </c>
      <c r="N115" t="b">
        <f t="shared" si="1"/>
        <v>0</v>
      </c>
    </row>
    <row r="116" spans="1:14" x14ac:dyDescent="0.25">
      <c r="A116" s="1">
        <v>15640280</v>
      </c>
      <c r="B116" s="1" t="s">
        <v>58</v>
      </c>
      <c r="C116" s="1">
        <v>850</v>
      </c>
      <c r="D116" s="1" t="s">
        <v>15</v>
      </c>
      <c r="E116" s="1" t="s">
        <v>23</v>
      </c>
      <c r="F116" s="1">
        <v>39</v>
      </c>
      <c r="G116" s="1">
        <v>4</v>
      </c>
      <c r="H116" s="17">
        <v>127771.35</v>
      </c>
      <c r="I116" s="1">
        <v>2</v>
      </c>
      <c r="J116" s="1">
        <v>0</v>
      </c>
      <c r="K116" s="1">
        <v>1</v>
      </c>
      <c r="L116" s="17">
        <v>151738.54</v>
      </c>
      <c r="M116" s="1">
        <v>0</v>
      </c>
      <c r="N116" t="b">
        <f t="shared" si="1"/>
        <v>0</v>
      </c>
    </row>
    <row r="117" spans="1:14" x14ac:dyDescent="0.25">
      <c r="A117" s="1">
        <v>15797964</v>
      </c>
      <c r="B117" s="1" t="s">
        <v>58</v>
      </c>
      <c r="C117" s="1">
        <v>732</v>
      </c>
      <c r="D117" s="1" t="s">
        <v>26</v>
      </c>
      <c r="E117" s="1" t="s">
        <v>16</v>
      </c>
      <c r="F117" s="1">
        <v>29</v>
      </c>
      <c r="G117" s="1">
        <v>1</v>
      </c>
      <c r="H117" s="17">
        <v>154333.82</v>
      </c>
      <c r="I117" s="1">
        <v>1</v>
      </c>
      <c r="J117" s="1">
        <v>1</v>
      </c>
      <c r="K117" s="1">
        <v>1</v>
      </c>
      <c r="L117" s="17">
        <v>138527.56</v>
      </c>
      <c r="M117" s="1">
        <v>0</v>
      </c>
      <c r="N117" t="b">
        <f t="shared" si="1"/>
        <v>0</v>
      </c>
    </row>
    <row r="118" spans="1:14" x14ac:dyDescent="0.25">
      <c r="A118" s="1">
        <v>15762615</v>
      </c>
      <c r="B118" s="1" t="s">
        <v>186</v>
      </c>
      <c r="C118" s="1">
        <v>597</v>
      </c>
      <c r="D118" s="1" t="s">
        <v>18</v>
      </c>
      <c r="E118" s="1" t="s">
        <v>16</v>
      </c>
      <c r="F118" s="1">
        <v>40</v>
      </c>
      <c r="G118" s="1">
        <v>8</v>
      </c>
      <c r="H118" s="17">
        <v>101993.12</v>
      </c>
      <c r="I118" s="1">
        <v>1</v>
      </c>
      <c r="J118" s="1">
        <v>0</v>
      </c>
      <c r="K118" s="1">
        <v>1</v>
      </c>
      <c r="L118" s="17">
        <v>94774.12</v>
      </c>
      <c r="M118" s="1">
        <v>0</v>
      </c>
      <c r="N118" t="b">
        <f t="shared" si="1"/>
        <v>0</v>
      </c>
    </row>
    <row r="119" spans="1:14" x14ac:dyDescent="0.25">
      <c r="A119" s="1">
        <v>15592386</v>
      </c>
      <c r="B119" s="1" t="s">
        <v>186</v>
      </c>
      <c r="C119" s="1">
        <v>520</v>
      </c>
      <c r="D119" s="1" t="s">
        <v>15</v>
      </c>
      <c r="E119" s="1" t="s">
        <v>23</v>
      </c>
      <c r="F119" s="1">
        <v>58</v>
      </c>
      <c r="G119" s="1">
        <v>3</v>
      </c>
      <c r="H119" s="17">
        <v>0</v>
      </c>
      <c r="I119" s="1">
        <v>2</v>
      </c>
      <c r="J119" s="1">
        <v>0</v>
      </c>
      <c r="K119" s="1">
        <v>1</v>
      </c>
      <c r="L119" s="17">
        <v>32790.019999999997</v>
      </c>
      <c r="M119" s="1">
        <v>0</v>
      </c>
      <c r="N119" t="b">
        <f t="shared" si="1"/>
        <v>0</v>
      </c>
    </row>
    <row r="120" spans="1:14" x14ac:dyDescent="0.25">
      <c r="A120" s="1">
        <v>15664610</v>
      </c>
      <c r="B120" s="1" t="s">
        <v>186</v>
      </c>
      <c r="C120" s="1">
        <v>459</v>
      </c>
      <c r="D120" s="1" t="s">
        <v>26</v>
      </c>
      <c r="E120" s="1" t="s">
        <v>23</v>
      </c>
      <c r="F120" s="1">
        <v>48</v>
      </c>
      <c r="G120" s="1">
        <v>4</v>
      </c>
      <c r="H120" s="17">
        <v>133994.51999999999</v>
      </c>
      <c r="I120" s="1">
        <v>1</v>
      </c>
      <c r="J120" s="1">
        <v>1</v>
      </c>
      <c r="K120" s="1">
        <v>1</v>
      </c>
      <c r="L120" s="17">
        <v>19287.060000000001</v>
      </c>
      <c r="M120" s="1">
        <v>1</v>
      </c>
      <c r="N120" t="b">
        <f t="shared" si="1"/>
        <v>0</v>
      </c>
    </row>
    <row r="121" spans="1:14" x14ac:dyDescent="0.25">
      <c r="A121" s="1">
        <v>15773809</v>
      </c>
      <c r="B121" s="1" t="s">
        <v>186</v>
      </c>
      <c r="C121" s="1">
        <v>620</v>
      </c>
      <c r="D121" s="1" t="s">
        <v>15</v>
      </c>
      <c r="E121" s="1" t="s">
        <v>23</v>
      </c>
      <c r="F121" s="1">
        <v>42</v>
      </c>
      <c r="G121" s="1">
        <v>4</v>
      </c>
      <c r="H121" s="17">
        <v>0</v>
      </c>
      <c r="I121" s="1">
        <v>2</v>
      </c>
      <c r="J121" s="1">
        <v>1</v>
      </c>
      <c r="K121" s="1">
        <v>0</v>
      </c>
      <c r="L121" s="17">
        <v>6232.31</v>
      </c>
      <c r="M121" s="1">
        <v>0</v>
      </c>
      <c r="N121" t="b">
        <f t="shared" si="1"/>
        <v>0</v>
      </c>
    </row>
    <row r="122" spans="1:14" x14ac:dyDescent="0.25">
      <c r="A122" s="1">
        <v>15640635</v>
      </c>
      <c r="B122" s="1" t="s">
        <v>111</v>
      </c>
      <c r="C122" s="1">
        <v>769</v>
      </c>
      <c r="D122" s="1" t="s">
        <v>15</v>
      </c>
      <c r="E122" s="1" t="s">
        <v>23</v>
      </c>
      <c r="F122" s="1">
        <v>29</v>
      </c>
      <c r="G122" s="1">
        <v>8</v>
      </c>
      <c r="H122" s="17">
        <v>0</v>
      </c>
      <c r="I122" s="1">
        <v>2</v>
      </c>
      <c r="J122" s="1">
        <v>1</v>
      </c>
      <c r="K122" s="1">
        <v>1</v>
      </c>
      <c r="L122" s="17">
        <v>172290.61</v>
      </c>
      <c r="M122" s="1">
        <v>0</v>
      </c>
      <c r="N122" t="b">
        <f t="shared" si="1"/>
        <v>0</v>
      </c>
    </row>
    <row r="123" spans="1:14" x14ac:dyDescent="0.25">
      <c r="A123" s="1">
        <v>15676966</v>
      </c>
      <c r="B123" s="1" t="s">
        <v>111</v>
      </c>
      <c r="C123" s="1">
        <v>730</v>
      </c>
      <c r="D123" s="1" t="s">
        <v>18</v>
      </c>
      <c r="E123" s="1" t="s">
        <v>23</v>
      </c>
      <c r="F123" s="1">
        <v>42</v>
      </c>
      <c r="G123" s="1">
        <v>4</v>
      </c>
      <c r="H123" s="17">
        <v>0</v>
      </c>
      <c r="I123" s="1">
        <v>2</v>
      </c>
      <c r="J123" s="1">
        <v>0</v>
      </c>
      <c r="K123" s="1">
        <v>1</v>
      </c>
      <c r="L123" s="17">
        <v>85982.47</v>
      </c>
      <c r="M123" s="1">
        <v>0</v>
      </c>
      <c r="N123" t="b">
        <f t="shared" si="1"/>
        <v>0</v>
      </c>
    </row>
    <row r="124" spans="1:14" x14ac:dyDescent="0.25">
      <c r="A124" s="1">
        <v>15781589</v>
      </c>
      <c r="B124" s="1" t="s">
        <v>365</v>
      </c>
      <c r="C124" s="1">
        <v>751</v>
      </c>
      <c r="D124" s="1" t="s">
        <v>18</v>
      </c>
      <c r="E124" s="1" t="s">
        <v>23</v>
      </c>
      <c r="F124" s="1">
        <v>52</v>
      </c>
      <c r="G124" s="1">
        <v>8</v>
      </c>
      <c r="H124" s="17">
        <v>0</v>
      </c>
      <c r="I124" s="1">
        <v>2</v>
      </c>
      <c r="J124" s="1">
        <v>0</v>
      </c>
      <c r="K124" s="1">
        <v>1</v>
      </c>
      <c r="L124" s="17">
        <v>179291.85</v>
      </c>
      <c r="M124" s="1">
        <v>0</v>
      </c>
      <c r="N124" t="b">
        <f t="shared" si="1"/>
        <v>0</v>
      </c>
    </row>
    <row r="125" spans="1:14" x14ac:dyDescent="0.25">
      <c r="A125" s="1">
        <v>15626742</v>
      </c>
      <c r="B125" s="1" t="s">
        <v>365</v>
      </c>
      <c r="C125" s="1">
        <v>694</v>
      </c>
      <c r="D125" s="1" t="s">
        <v>15</v>
      </c>
      <c r="E125" s="1" t="s">
        <v>23</v>
      </c>
      <c r="F125" s="1">
        <v>36</v>
      </c>
      <c r="G125" s="1">
        <v>3</v>
      </c>
      <c r="H125" s="17">
        <v>97530.25</v>
      </c>
      <c r="I125" s="1">
        <v>1</v>
      </c>
      <c r="J125" s="1">
        <v>1</v>
      </c>
      <c r="K125" s="1">
        <v>1</v>
      </c>
      <c r="L125" s="17">
        <v>117140.41</v>
      </c>
      <c r="M125" s="1">
        <v>0</v>
      </c>
      <c r="N125" t="b">
        <f t="shared" si="1"/>
        <v>0</v>
      </c>
    </row>
    <row r="126" spans="1:14" x14ac:dyDescent="0.25">
      <c r="A126" s="1">
        <v>15693737</v>
      </c>
      <c r="B126" s="1" t="s">
        <v>389</v>
      </c>
      <c r="C126" s="1">
        <v>627</v>
      </c>
      <c r="D126" s="1" t="s">
        <v>26</v>
      </c>
      <c r="E126" s="1" t="s">
        <v>16</v>
      </c>
      <c r="F126" s="1">
        <v>30</v>
      </c>
      <c r="G126" s="1">
        <v>4</v>
      </c>
      <c r="H126" s="17">
        <v>79871.02</v>
      </c>
      <c r="I126" s="1">
        <v>2</v>
      </c>
      <c r="J126" s="1">
        <v>1</v>
      </c>
      <c r="K126" s="1">
        <v>0</v>
      </c>
      <c r="L126" s="17">
        <v>129826.89</v>
      </c>
      <c r="M126" s="1">
        <v>0</v>
      </c>
      <c r="N126" t="b">
        <f t="shared" si="1"/>
        <v>0</v>
      </c>
    </row>
    <row r="127" spans="1:14" x14ac:dyDescent="0.25">
      <c r="A127" s="1">
        <v>15731744</v>
      </c>
      <c r="B127" s="1" t="s">
        <v>427</v>
      </c>
      <c r="C127" s="1">
        <v>692</v>
      </c>
      <c r="D127" s="1" t="s">
        <v>15</v>
      </c>
      <c r="E127" s="1" t="s">
        <v>23</v>
      </c>
      <c r="F127" s="1">
        <v>30</v>
      </c>
      <c r="G127" s="1">
        <v>2</v>
      </c>
      <c r="H127" s="17">
        <v>0</v>
      </c>
      <c r="I127" s="1">
        <v>2</v>
      </c>
      <c r="J127" s="1">
        <v>0</v>
      </c>
      <c r="K127" s="1">
        <v>1</v>
      </c>
      <c r="L127" s="17">
        <v>130486.57</v>
      </c>
      <c r="M127" s="1">
        <v>0</v>
      </c>
      <c r="N127" t="b">
        <f t="shared" si="1"/>
        <v>0</v>
      </c>
    </row>
    <row r="128" spans="1:14" x14ac:dyDescent="0.25">
      <c r="A128" s="1">
        <v>15622003</v>
      </c>
      <c r="B128" s="1" t="s">
        <v>427</v>
      </c>
      <c r="C128" s="1">
        <v>745</v>
      </c>
      <c r="D128" s="1" t="s">
        <v>15</v>
      </c>
      <c r="E128" s="1" t="s">
        <v>23</v>
      </c>
      <c r="F128" s="1">
        <v>35</v>
      </c>
      <c r="G128" s="1">
        <v>9</v>
      </c>
      <c r="H128" s="17">
        <v>92566.53</v>
      </c>
      <c r="I128" s="1">
        <v>2</v>
      </c>
      <c r="J128" s="1">
        <v>1</v>
      </c>
      <c r="K128" s="1">
        <v>0</v>
      </c>
      <c r="L128" s="17">
        <v>161519.76999999999</v>
      </c>
      <c r="M128" s="1">
        <v>0</v>
      </c>
      <c r="N128" t="b">
        <f t="shared" si="1"/>
        <v>0</v>
      </c>
    </row>
    <row r="129" spans="1:14" x14ac:dyDescent="0.25">
      <c r="A129" s="1">
        <v>15639314</v>
      </c>
      <c r="B129" s="1" t="s">
        <v>623</v>
      </c>
      <c r="C129" s="1">
        <v>589</v>
      </c>
      <c r="D129" s="1" t="s">
        <v>15</v>
      </c>
      <c r="E129" s="1" t="s">
        <v>23</v>
      </c>
      <c r="F129" s="1">
        <v>32</v>
      </c>
      <c r="G129" s="1">
        <v>2</v>
      </c>
      <c r="H129" s="17">
        <v>0</v>
      </c>
      <c r="I129" s="1">
        <v>2</v>
      </c>
      <c r="J129" s="1">
        <v>0</v>
      </c>
      <c r="K129" s="1">
        <v>1</v>
      </c>
      <c r="L129" s="17">
        <v>9468.64</v>
      </c>
      <c r="M129" s="1">
        <v>0</v>
      </c>
      <c r="N129" t="b">
        <f t="shared" si="1"/>
        <v>0</v>
      </c>
    </row>
    <row r="130" spans="1:14" x14ac:dyDescent="0.25">
      <c r="A130" s="1">
        <v>15808017</v>
      </c>
      <c r="B130" s="1" t="s">
        <v>684</v>
      </c>
      <c r="C130" s="1">
        <v>545</v>
      </c>
      <c r="D130" s="1" t="s">
        <v>15</v>
      </c>
      <c r="E130" s="1" t="s">
        <v>23</v>
      </c>
      <c r="F130" s="1">
        <v>38</v>
      </c>
      <c r="G130" s="1">
        <v>1</v>
      </c>
      <c r="H130" s="17">
        <v>88293.13</v>
      </c>
      <c r="I130" s="1">
        <v>2</v>
      </c>
      <c r="J130" s="1">
        <v>1</v>
      </c>
      <c r="K130" s="1">
        <v>1</v>
      </c>
      <c r="L130" s="17">
        <v>24302.95</v>
      </c>
      <c r="M130" s="1">
        <v>0</v>
      </c>
      <c r="N130" t="b">
        <f t="shared" si="1"/>
        <v>0</v>
      </c>
    </row>
    <row r="131" spans="1:14" x14ac:dyDescent="0.25">
      <c r="A131" s="1">
        <v>15676895</v>
      </c>
      <c r="B131" s="1" t="s">
        <v>227</v>
      </c>
      <c r="C131" s="1">
        <v>547</v>
      </c>
      <c r="D131" s="1" t="s">
        <v>26</v>
      </c>
      <c r="E131" s="1" t="s">
        <v>16</v>
      </c>
      <c r="F131" s="1">
        <v>39</v>
      </c>
      <c r="G131" s="1">
        <v>6</v>
      </c>
      <c r="H131" s="17">
        <v>74596.149999999994</v>
      </c>
      <c r="I131" s="1">
        <v>3</v>
      </c>
      <c r="J131" s="1">
        <v>1</v>
      </c>
      <c r="K131" s="1">
        <v>1</v>
      </c>
      <c r="L131" s="17">
        <v>85746.52</v>
      </c>
      <c r="M131" s="1">
        <v>1</v>
      </c>
      <c r="N131" t="b">
        <f t="shared" ref="N131:N194" si="2">G131&gt;F131</f>
        <v>0</v>
      </c>
    </row>
    <row r="132" spans="1:14" x14ac:dyDescent="0.25">
      <c r="A132" s="1">
        <v>15780961</v>
      </c>
      <c r="B132" s="1" t="s">
        <v>94</v>
      </c>
      <c r="C132" s="1">
        <v>735</v>
      </c>
      <c r="D132" s="1" t="s">
        <v>15</v>
      </c>
      <c r="E132" s="1" t="s">
        <v>16</v>
      </c>
      <c r="F132" s="1">
        <v>21</v>
      </c>
      <c r="G132" s="1">
        <v>1</v>
      </c>
      <c r="H132" s="17">
        <v>178718.19</v>
      </c>
      <c r="I132" s="1">
        <v>2</v>
      </c>
      <c r="J132" s="1">
        <v>1</v>
      </c>
      <c r="K132" s="1">
        <v>0</v>
      </c>
      <c r="L132" s="17">
        <v>22388</v>
      </c>
      <c r="M132" s="1">
        <v>0</v>
      </c>
      <c r="N132" t="b">
        <f t="shared" si="2"/>
        <v>0</v>
      </c>
    </row>
    <row r="133" spans="1:14" x14ac:dyDescent="0.25">
      <c r="A133" s="1">
        <v>15620505</v>
      </c>
      <c r="B133" s="1" t="s">
        <v>358</v>
      </c>
      <c r="C133" s="1">
        <v>594</v>
      </c>
      <c r="D133" s="1" t="s">
        <v>18</v>
      </c>
      <c r="E133" s="1" t="s">
        <v>16</v>
      </c>
      <c r="F133" s="1">
        <v>24</v>
      </c>
      <c r="G133" s="1">
        <v>0</v>
      </c>
      <c r="H133" s="17">
        <v>97378.54</v>
      </c>
      <c r="I133" s="1">
        <v>1</v>
      </c>
      <c r="J133" s="1">
        <v>1</v>
      </c>
      <c r="K133" s="1">
        <v>1</v>
      </c>
      <c r="L133" s="17">
        <v>71405.17</v>
      </c>
      <c r="M133" s="1">
        <v>0</v>
      </c>
      <c r="N133" t="b">
        <f t="shared" si="2"/>
        <v>0</v>
      </c>
    </row>
    <row r="134" spans="1:14" x14ac:dyDescent="0.25">
      <c r="A134" s="1">
        <v>15609286</v>
      </c>
      <c r="B134" s="1" t="s">
        <v>507</v>
      </c>
      <c r="C134" s="1">
        <v>702</v>
      </c>
      <c r="D134" s="1" t="s">
        <v>15</v>
      </c>
      <c r="E134" s="1" t="s">
        <v>23</v>
      </c>
      <c r="F134" s="1">
        <v>37</v>
      </c>
      <c r="G134" s="1">
        <v>10</v>
      </c>
      <c r="H134" s="17">
        <v>150525.79999999999</v>
      </c>
      <c r="I134" s="1">
        <v>1</v>
      </c>
      <c r="J134" s="1">
        <v>1</v>
      </c>
      <c r="K134" s="1">
        <v>1</v>
      </c>
      <c r="L134" s="17">
        <v>94728.49</v>
      </c>
      <c r="M134" s="1">
        <v>0</v>
      </c>
      <c r="N134" t="b">
        <f t="shared" si="2"/>
        <v>0</v>
      </c>
    </row>
    <row r="135" spans="1:14" x14ac:dyDescent="0.25">
      <c r="A135" s="1">
        <v>15640078</v>
      </c>
      <c r="B135" s="1" t="s">
        <v>533</v>
      </c>
      <c r="C135" s="1">
        <v>660</v>
      </c>
      <c r="D135" s="1" t="s">
        <v>26</v>
      </c>
      <c r="E135" s="1" t="s">
        <v>16</v>
      </c>
      <c r="F135" s="1">
        <v>39</v>
      </c>
      <c r="G135" s="1">
        <v>5</v>
      </c>
      <c r="H135" s="17">
        <v>135134.99</v>
      </c>
      <c r="I135" s="1">
        <v>1</v>
      </c>
      <c r="J135" s="1">
        <v>1</v>
      </c>
      <c r="K135" s="1">
        <v>0</v>
      </c>
      <c r="L135" s="17">
        <v>173683</v>
      </c>
      <c r="M135" s="1">
        <v>1</v>
      </c>
      <c r="N135" t="b">
        <f t="shared" si="2"/>
        <v>0</v>
      </c>
    </row>
    <row r="136" spans="1:14" x14ac:dyDescent="0.25">
      <c r="A136" s="1">
        <v>15677610</v>
      </c>
      <c r="B136" s="1" t="s">
        <v>533</v>
      </c>
      <c r="C136" s="1">
        <v>511</v>
      </c>
      <c r="D136" s="1" t="s">
        <v>26</v>
      </c>
      <c r="E136" s="1" t="s">
        <v>16</v>
      </c>
      <c r="F136" s="1">
        <v>41</v>
      </c>
      <c r="G136" s="1">
        <v>8</v>
      </c>
      <c r="H136" s="17">
        <v>153895.65</v>
      </c>
      <c r="I136" s="1">
        <v>1</v>
      </c>
      <c r="J136" s="1">
        <v>1</v>
      </c>
      <c r="K136" s="1">
        <v>1</v>
      </c>
      <c r="L136" s="17">
        <v>39087.42</v>
      </c>
      <c r="M136" s="1">
        <v>0</v>
      </c>
      <c r="N136" t="b">
        <f t="shared" si="2"/>
        <v>0</v>
      </c>
    </row>
    <row r="137" spans="1:14" x14ac:dyDescent="0.25">
      <c r="A137" s="1">
        <v>15679587</v>
      </c>
      <c r="B137" s="1" t="s">
        <v>497</v>
      </c>
      <c r="C137" s="1">
        <v>666</v>
      </c>
      <c r="D137" s="1" t="s">
        <v>15</v>
      </c>
      <c r="E137" s="1" t="s">
        <v>16</v>
      </c>
      <c r="F137" s="1">
        <v>34</v>
      </c>
      <c r="G137" s="1">
        <v>9</v>
      </c>
      <c r="H137" s="17">
        <v>115897.12</v>
      </c>
      <c r="I137" s="1">
        <v>1</v>
      </c>
      <c r="J137" s="1">
        <v>1</v>
      </c>
      <c r="K137" s="1">
        <v>1</v>
      </c>
      <c r="L137" s="17">
        <v>25095.03</v>
      </c>
      <c r="M137" s="1">
        <v>0</v>
      </c>
      <c r="N137" t="b">
        <f t="shared" si="2"/>
        <v>0</v>
      </c>
    </row>
    <row r="138" spans="1:14" x14ac:dyDescent="0.25">
      <c r="A138" s="1">
        <v>15667215</v>
      </c>
      <c r="B138" s="1" t="s">
        <v>548</v>
      </c>
      <c r="C138" s="1">
        <v>678</v>
      </c>
      <c r="D138" s="1" t="s">
        <v>15</v>
      </c>
      <c r="E138" s="1" t="s">
        <v>23</v>
      </c>
      <c r="F138" s="1">
        <v>31</v>
      </c>
      <c r="G138" s="1">
        <v>2</v>
      </c>
      <c r="H138" s="17">
        <v>0</v>
      </c>
      <c r="I138" s="1">
        <v>2</v>
      </c>
      <c r="J138" s="1">
        <v>1</v>
      </c>
      <c r="K138" s="1">
        <v>1</v>
      </c>
      <c r="L138" s="17">
        <v>58803.28</v>
      </c>
      <c r="M138" s="1">
        <v>0</v>
      </c>
      <c r="N138" t="b">
        <f t="shared" si="2"/>
        <v>0</v>
      </c>
    </row>
    <row r="139" spans="1:14" x14ac:dyDescent="0.25">
      <c r="A139" s="1">
        <v>15654506</v>
      </c>
      <c r="B139" s="1" t="s">
        <v>191</v>
      </c>
      <c r="C139" s="1">
        <v>514</v>
      </c>
      <c r="D139" s="1" t="s">
        <v>15</v>
      </c>
      <c r="E139" s="1" t="s">
        <v>23</v>
      </c>
      <c r="F139" s="1">
        <v>32</v>
      </c>
      <c r="G139" s="1">
        <v>8</v>
      </c>
      <c r="H139" s="17">
        <v>0</v>
      </c>
      <c r="I139" s="1">
        <v>2</v>
      </c>
      <c r="J139" s="1">
        <v>1</v>
      </c>
      <c r="K139" s="1">
        <v>0</v>
      </c>
      <c r="L139" s="17">
        <v>95857.18</v>
      </c>
      <c r="M139" s="1">
        <v>0</v>
      </c>
      <c r="N139" t="b">
        <f t="shared" si="2"/>
        <v>0</v>
      </c>
    </row>
    <row r="140" spans="1:14" x14ac:dyDescent="0.25">
      <c r="A140" s="1">
        <v>15684173</v>
      </c>
      <c r="B140" s="1" t="s">
        <v>191</v>
      </c>
      <c r="C140" s="1">
        <v>687</v>
      </c>
      <c r="D140" s="1" t="s">
        <v>18</v>
      </c>
      <c r="E140" s="1" t="s">
        <v>16</v>
      </c>
      <c r="F140" s="1">
        <v>44</v>
      </c>
      <c r="G140" s="1">
        <v>7</v>
      </c>
      <c r="H140" s="17">
        <v>0</v>
      </c>
      <c r="I140" s="1">
        <v>3</v>
      </c>
      <c r="J140" s="1">
        <v>1</v>
      </c>
      <c r="K140" s="1">
        <v>0</v>
      </c>
      <c r="L140" s="17">
        <v>155853.51999999999</v>
      </c>
      <c r="M140" s="1">
        <v>1</v>
      </c>
      <c r="N140" t="b">
        <f t="shared" si="2"/>
        <v>0</v>
      </c>
    </row>
    <row r="141" spans="1:14" x14ac:dyDescent="0.25">
      <c r="A141" s="1">
        <v>15607312</v>
      </c>
      <c r="B141" s="1" t="s">
        <v>191</v>
      </c>
      <c r="C141" s="1">
        <v>648</v>
      </c>
      <c r="D141" s="1" t="s">
        <v>18</v>
      </c>
      <c r="E141" s="1" t="s">
        <v>16</v>
      </c>
      <c r="F141" s="1">
        <v>49</v>
      </c>
      <c r="G141" s="1">
        <v>10</v>
      </c>
      <c r="H141" s="17">
        <v>0</v>
      </c>
      <c r="I141" s="1">
        <v>2</v>
      </c>
      <c r="J141" s="1">
        <v>1</v>
      </c>
      <c r="K141" s="1">
        <v>1</v>
      </c>
      <c r="L141" s="17">
        <v>159835.78</v>
      </c>
      <c r="M141" s="1">
        <v>1</v>
      </c>
      <c r="N141" t="b">
        <f t="shared" si="2"/>
        <v>0</v>
      </c>
    </row>
    <row r="142" spans="1:14" x14ac:dyDescent="0.25">
      <c r="A142" s="1">
        <v>15665834</v>
      </c>
      <c r="B142" s="1" t="s">
        <v>252</v>
      </c>
      <c r="C142" s="1">
        <v>696</v>
      </c>
      <c r="D142" s="1" t="s">
        <v>18</v>
      </c>
      <c r="E142" s="1" t="s">
        <v>23</v>
      </c>
      <c r="F142" s="1">
        <v>28</v>
      </c>
      <c r="G142" s="1">
        <v>8</v>
      </c>
      <c r="H142" s="17">
        <v>0</v>
      </c>
      <c r="I142" s="1">
        <v>1</v>
      </c>
      <c r="J142" s="1">
        <v>0</v>
      </c>
      <c r="K142" s="1">
        <v>0</v>
      </c>
      <c r="L142" s="17">
        <v>176713.47</v>
      </c>
      <c r="M142" s="1">
        <v>0</v>
      </c>
      <c r="N142" t="b">
        <f t="shared" si="2"/>
        <v>0</v>
      </c>
    </row>
    <row r="143" spans="1:14" x14ac:dyDescent="0.25">
      <c r="A143" s="1">
        <v>15745088</v>
      </c>
      <c r="B143" s="1" t="s">
        <v>334</v>
      </c>
      <c r="C143" s="1">
        <v>443</v>
      </c>
      <c r="D143" s="1" t="s">
        <v>26</v>
      </c>
      <c r="E143" s="1" t="s">
        <v>16</v>
      </c>
      <c r="F143" s="1">
        <v>29</v>
      </c>
      <c r="G143" s="1">
        <v>9</v>
      </c>
      <c r="H143" s="17">
        <v>99027.61</v>
      </c>
      <c r="I143" s="1">
        <v>2</v>
      </c>
      <c r="J143" s="1">
        <v>1</v>
      </c>
      <c r="K143" s="1">
        <v>0</v>
      </c>
      <c r="L143" s="17">
        <v>10940.4</v>
      </c>
      <c r="M143" s="1">
        <v>0</v>
      </c>
      <c r="N143" t="b">
        <f t="shared" si="2"/>
        <v>0</v>
      </c>
    </row>
    <row r="144" spans="1:14" x14ac:dyDescent="0.25">
      <c r="A144" s="1">
        <v>15804072</v>
      </c>
      <c r="B144" s="1" t="s">
        <v>334</v>
      </c>
      <c r="C144" s="1">
        <v>701</v>
      </c>
      <c r="D144" s="1" t="s">
        <v>18</v>
      </c>
      <c r="E144" s="1" t="s">
        <v>16</v>
      </c>
      <c r="F144" s="1">
        <v>42</v>
      </c>
      <c r="G144" s="1">
        <v>5</v>
      </c>
      <c r="H144" s="17">
        <v>0</v>
      </c>
      <c r="I144" s="1">
        <v>2</v>
      </c>
      <c r="J144" s="1">
        <v>0</v>
      </c>
      <c r="K144" s="1">
        <v>0</v>
      </c>
      <c r="L144" s="17">
        <v>24210.560000000001</v>
      </c>
      <c r="M144" s="1">
        <v>0</v>
      </c>
      <c r="N144" t="b">
        <f t="shared" si="2"/>
        <v>0</v>
      </c>
    </row>
    <row r="145" spans="1:14" x14ac:dyDescent="0.25">
      <c r="A145" s="1">
        <v>15710825</v>
      </c>
      <c r="B145" s="1" t="s">
        <v>334</v>
      </c>
      <c r="C145" s="1">
        <v>592</v>
      </c>
      <c r="D145" s="1" t="s">
        <v>18</v>
      </c>
      <c r="E145" s="1" t="s">
        <v>23</v>
      </c>
      <c r="F145" s="1">
        <v>31</v>
      </c>
      <c r="G145" s="1">
        <v>7</v>
      </c>
      <c r="H145" s="17">
        <v>110071.1</v>
      </c>
      <c r="I145" s="1">
        <v>1</v>
      </c>
      <c r="J145" s="1">
        <v>0</v>
      </c>
      <c r="K145" s="1">
        <v>0</v>
      </c>
      <c r="L145" s="17">
        <v>43921.36</v>
      </c>
      <c r="M145" s="1">
        <v>0</v>
      </c>
      <c r="N145" t="b">
        <f t="shared" si="2"/>
        <v>0</v>
      </c>
    </row>
    <row r="146" spans="1:14" x14ac:dyDescent="0.25">
      <c r="A146" s="1">
        <v>15794580</v>
      </c>
      <c r="B146" s="1" t="s">
        <v>334</v>
      </c>
      <c r="C146" s="1">
        <v>599</v>
      </c>
      <c r="D146" s="1" t="s">
        <v>15</v>
      </c>
      <c r="E146" s="1" t="s">
        <v>23</v>
      </c>
      <c r="F146" s="1">
        <v>58</v>
      </c>
      <c r="G146" s="1">
        <v>4</v>
      </c>
      <c r="H146" s="17">
        <v>0</v>
      </c>
      <c r="I146" s="1">
        <v>1</v>
      </c>
      <c r="J146" s="1">
        <v>0</v>
      </c>
      <c r="K146" s="1">
        <v>0</v>
      </c>
      <c r="L146" s="17">
        <v>176407.15</v>
      </c>
      <c r="M146" s="1">
        <v>1</v>
      </c>
      <c r="N146" t="b">
        <f t="shared" si="2"/>
        <v>0</v>
      </c>
    </row>
    <row r="147" spans="1:14" x14ac:dyDescent="0.25">
      <c r="A147" s="1">
        <v>15785899</v>
      </c>
      <c r="B147" s="1" t="s">
        <v>334</v>
      </c>
      <c r="C147" s="1">
        <v>789</v>
      </c>
      <c r="D147" s="1" t="s">
        <v>26</v>
      </c>
      <c r="E147" s="1" t="s">
        <v>23</v>
      </c>
      <c r="F147" s="1">
        <v>33</v>
      </c>
      <c r="G147" s="1">
        <v>8</v>
      </c>
      <c r="H147" s="17">
        <v>151607.56</v>
      </c>
      <c r="I147" s="1">
        <v>1</v>
      </c>
      <c r="J147" s="1">
        <v>1</v>
      </c>
      <c r="K147" s="1">
        <v>0</v>
      </c>
      <c r="L147" s="17">
        <v>4389.3999999999996</v>
      </c>
      <c r="M147" s="1">
        <v>0</v>
      </c>
      <c r="N147" t="b">
        <f t="shared" si="2"/>
        <v>0</v>
      </c>
    </row>
    <row r="148" spans="1:14" x14ac:dyDescent="0.25">
      <c r="A148" s="1">
        <v>15807432</v>
      </c>
      <c r="B148" s="1" t="s">
        <v>359</v>
      </c>
      <c r="C148" s="1">
        <v>645</v>
      </c>
      <c r="D148" s="1" t="s">
        <v>26</v>
      </c>
      <c r="E148" s="1" t="s">
        <v>16</v>
      </c>
      <c r="F148" s="1">
        <v>37</v>
      </c>
      <c r="G148" s="1">
        <v>2</v>
      </c>
      <c r="H148" s="17">
        <v>136925.09</v>
      </c>
      <c r="I148" s="1">
        <v>2</v>
      </c>
      <c r="J148" s="1">
        <v>0</v>
      </c>
      <c r="K148" s="1">
        <v>1</v>
      </c>
      <c r="L148" s="17">
        <v>153400.24</v>
      </c>
      <c r="M148" s="1">
        <v>0</v>
      </c>
      <c r="N148" t="b">
        <f t="shared" si="2"/>
        <v>0</v>
      </c>
    </row>
    <row r="149" spans="1:14" x14ac:dyDescent="0.25">
      <c r="A149" s="1">
        <v>15660602</v>
      </c>
      <c r="B149" s="1" t="s">
        <v>359</v>
      </c>
      <c r="C149" s="1">
        <v>464</v>
      </c>
      <c r="D149" s="1" t="s">
        <v>26</v>
      </c>
      <c r="E149" s="1" t="s">
        <v>23</v>
      </c>
      <c r="F149" s="1">
        <v>33</v>
      </c>
      <c r="G149" s="1">
        <v>8</v>
      </c>
      <c r="H149" s="17">
        <v>164284.72</v>
      </c>
      <c r="I149" s="1">
        <v>2</v>
      </c>
      <c r="J149" s="1">
        <v>1</v>
      </c>
      <c r="K149" s="1">
        <v>1</v>
      </c>
      <c r="L149" s="17">
        <v>3710.34</v>
      </c>
      <c r="M149" s="1">
        <v>0</v>
      </c>
      <c r="N149" t="b">
        <f t="shared" si="2"/>
        <v>0</v>
      </c>
    </row>
    <row r="150" spans="1:14" x14ac:dyDescent="0.25">
      <c r="A150" s="1">
        <v>15589488</v>
      </c>
      <c r="B150" s="1" t="s">
        <v>359</v>
      </c>
      <c r="C150" s="1">
        <v>686</v>
      </c>
      <c r="D150" s="1" t="s">
        <v>26</v>
      </c>
      <c r="E150" s="1" t="s">
        <v>16</v>
      </c>
      <c r="F150" s="1">
        <v>56</v>
      </c>
      <c r="G150" s="1">
        <v>5</v>
      </c>
      <c r="H150" s="17">
        <v>111642.08</v>
      </c>
      <c r="I150" s="1">
        <v>1</v>
      </c>
      <c r="J150" s="1">
        <v>1</v>
      </c>
      <c r="K150" s="1">
        <v>1</v>
      </c>
      <c r="L150" s="17">
        <v>80553.87</v>
      </c>
      <c r="M150" s="1">
        <v>0</v>
      </c>
      <c r="N150" t="b">
        <f t="shared" si="2"/>
        <v>0</v>
      </c>
    </row>
    <row r="151" spans="1:14" x14ac:dyDescent="0.25">
      <c r="A151" s="1">
        <v>15600258</v>
      </c>
      <c r="B151" s="1" t="s">
        <v>454</v>
      </c>
      <c r="C151" s="1">
        <v>701</v>
      </c>
      <c r="D151" s="1" t="s">
        <v>15</v>
      </c>
      <c r="E151" s="1" t="s">
        <v>23</v>
      </c>
      <c r="F151" s="1">
        <v>43</v>
      </c>
      <c r="G151" s="1">
        <v>2</v>
      </c>
      <c r="H151" s="17">
        <v>0</v>
      </c>
      <c r="I151" s="1">
        <v>2</v>
      </c>
      <c r="J151" s="1">
        <v>1</v>
      </c>
      <c r="K151" s="1">
        <v>1</v>
      </c>
      <c r="L151" s="17">
        <v>165303.79</v>
      </c>
      <c r="M151" s="1">
        <v>0</v>
      </c>
      <c r="N151" t="b">
        <f t="shared" si="2"/>
        <v>0</v>
      </c>
    </row>
    <row r="152" spans="1:14" x14ac:dyDescent="0.25">
      <c r="A152" s="1">
        <v>15594408</v>
      </c>
      <c r="B152" s="1" t="s">
        <v>150</v>
      </c>
      <c r="C152" s="1">
        <v>584</v>
      </c>
      <c r="D152" s="1" t="s">
        <v>18</v>
      </c>
      <c r="E152" s="1" t="s">
        <v>16</v>
      </c>
      <c r="F152" s="1">
        <v>48</v>
      </c>
      <c r="G152" s="1">
        <v>2</v>
      </c>
      <c r="H152" s="17">
        <v>213146.2</v>
      </c>
      <c r="I152" s="1">
        <v>1</v>
      </c>
      <c r="J152" s="1">
        <v>1</v>
      </c>
      <c r="K152" s="1">
        <v>0</v>
      </c>
      <c r="L152" s="17">
        <v>75161.25</v>
      </c>
      <c r="M152" s="1">
        <v>1</v>
      </c>
      <c r="N152" t="b">
        <f t="shared" si="2"/>
        <v>0</v>
      </c>
    </row>
    <row r="153" spans="1:14" x14ac:dyDescent="0.25">
      <c r="A153" s="1">
        <v>15806438</v>
      </c>
      <c r="B153" s="1" t="s">
        <v>654</v>
      </c>
      <c r="C153" s="1">
        <v>580</v>
      </c>
      <c r="D153" s="1" t="s">
        <v>26</v>
      </c>
      <c r="E153" s="1" t="s">
        <v>16</v>
      </c>
      <c r="F153" s="1">
        <v>42</v>
      </c>
      <c r="G153" s="1">
        <v>2</v>
      </c>
      <c r="H153" s="17">
        <v>123331.36</v>
      </c>
      <c r="I153" s="1">
        <v>1</v>
      </c>
      <c r="J153" s="1">
        <v>0</v>
      </c>
      <c r="K153" s="1">
        <v>0</v>
      </c>
      <c r="L153" s="17">
        <v>103516.08</v>
      </c>
      <c r="M153" s="1">
        <v>1</v>
      </c>
      <c r="N153" t="b">
        <f t="shared" si="2"/>
        <v>0</v>
      </c>
    </row>
    <row r="154" spans="1:14" x14ac:dyDescent="0.25">
      <c r="A154" s="1">
        <v>15801559</v>
      </c>
      <c r="B154" s="1" t="s">
        <v>373</v>
      </c>
      <c r="C154" s="1">
        <v>693</v>
      </c>
      <c r="D154" s="1" t="s">
        <v>26</v>
      </c>
      <c r="E154" s="1" t="s">
        <v>16</v>
      </c>
      <c r="F154" s="1">
        <v>41</v>
      </c>
      <c r="G154" s="1">
        <v>9</v>
      </c>
      <c r="H154" s="17">
        <v>181461.48</v>
      </c>
      <c r="I154" s="1">
        <v>3</v>
      </c>
      <c r="J154" s="1">
        <v>1</v>
      </c>
      <c r="K154" s="1">
        <v>1</v>
      </c>
      <c r="L154" s="17">
        <v>187929.43</v>
      </c>
      <c r="M154" s="1">
        <v>1</v>
      </c>
      <c r="N154" t="b">
        <f t="shared" si="2"/>
        <v>0</v>
      </c>
    </row>
    <row r="155" spans="1:14" x14ac:dyDescent="0.25">
      <c r="A155" s="1">
        <v>15743411</v>
      </c>
      <c r="B155" s="1" t="s">
        <v>715</v>
      </c>
      <c r="C155" s="1">
        <v>609</v>
      </c>
      <c r="D155" s="1" t="s">
        <v>18</v>
      </c>
      <c r="E155" s="1" t="s">
        <v>23</v>
      </c>
      <c r="F155" s="1">
        <v>61</v>
      </c>
      <c r="G155" s="1">
        <v>1</v>
      </c>
      <c r="H155" s="17">
        <v>0</v>
      </c>
      <c r="I155" s="1">
        <v>1</v>
      </c>
      <c r="J155" s="1">
        <v>1</v>
      </c>
      <c r="K155" s="1">
        <v>0</v>
      </c>
      <c r="L155" s="17">
        <v>22447.85</v>
      </c>
      <c r="M155" s="1">
        <v>1</v>
      </c>
      <c r="N155" t="b">
        <f t="shared" si="2"/>
        <v>0</v>
      </c>
    </row>
    <row r="156" spans="1:14" x14ac:dyDescent="0.25">
      <c r="A156" s="1">
        <v>15767339</v>
      </c>
      <c r="B156" s="1" t="s">
        <v>272</v>
      </c>
      <c r="C156" s="1">
        <v>777</v>
      </c>
      <c r="D156" s="1" t="s">
        <v>15</v>
      </c>
      <c r="E156" s="1" t="s">
        <v>16</v>
      </c>
      <c r="F156" s="1">
        <v>53</v>
      </c>
      <c r="G156" s="1">
        <v>10</v>
      </c>
      <c r="H156" s="17">
        <v>0</v>
      </c>
      <c r="I156" s="1">
        <v>2</v>
      </c>
      <c r="J156" s="1">
        <v>1</v>
      </c>
      <c r="K156" s="1">
        <v>0</v>
      </c>
      <c r="L156" s="17">
        <v>189992.97</v>
      </c>
      <c r="M156" s="1">
        <v>0</v>
      </c>
      <c r="N156" t="b">
        <f t="shared" si="2"/>
        <v>0</v>
      </c>
    </row>
    <row r="157" spans="1:14" x14ac:dyDescent="0.25">
      <c r="A157" s="1">
        <v>15674840</v>
      </c>
      <c r="B157" s="1" t="s">
        <v>272</v>
      </c>
      <c r="C157" s="1">
        <v>645</v>
      </c>
      <c r="D157" s="1" t="s">
        <v>15</v>
      </c>
      <c r="E157" s="1" t="s">
        <v>16</v>
      </c>
      <c r="F157" s="1">
        <v>38</v>
      </c>
      <c r="G157" s="1">
        <v>5</v>
      </c>
      <c r="H157" s="17">
        <v>101430.3</v>
      </c>
      <c r="I157" s="1">
        <v>2</v>
      </c>
      <c r="J157" s="1">
        <v>0</v>
      </c>
      <c r="K157" s="1">
        <v>1</v>
      </c>
      <c r="L157" s="17">
        <v>4400.32</v>
      </c>
      <c r="M157" s="1">
        <v>0</v>
      </c>
      <c r="N157" t="b">
        <f t="shared" si="2"/>
        <v>0</v>
      </c>
    </row>
    <row r="158" spans="1:14" x14ac:dyDescent="0.25">
      <c r="A158" s="1">
        <v>15641582</v>
      </c>
      <c r="B158" s="1" t="s">
        <v>86</v>
      </c>
      <c r="C158" s="1">
        <v>735</v>
      </c>
      <c r="D158" s="1" t="s">
        <v>26</v>
      </c>
      <c r="E158" s="1" t="s">
        <v>23</v>
      </c>
      <c r="F158" s="1">
        <v>43</v>
      </c>
      <c r="G158" s="1">
        <v>10</v>
      </c>
      <c r="H158" s="17">
        <v>123180.01</v>
      </c>
      <c r="I158" s="1">
        <v>2</v>
      </c>
      <c r="J158" s="1">
        <v>1</v>
      </c>
      <c r="K158" s="1">
        <v>1</v>
      </c>
      <c r="L158" s="17">
        <v>196673.28</v>
      </c>
      <c r="M158" s="1">
        <v>0</v>
      </c>
      <c r="N158" t="b">
        <f t="shared" si="2"/>
        <v>0</v>
      </c>
    </row>
    <row r="159" spans="1:14" x14ac:dyDescent="0.25">
      <c r="A159" s="1">
        <v>15718443</v>
      </c>
      <c r="B159" s="1" t="s">
        <v>411</v>
      </c>
      <c r="C159" s="1">
        <v>539</v>
      </c>
      <c r="D159" s="1" t="s">
        <v>15</v>
      </c>
      <c r="E159" s="1" t="s">
        <v>23</v>
      </c>
      <c r="F159" s="1">
        <v>39</v>
      </c>
      <c r="G159" s="1">
        <v>3</v>
      </c>
      <c r="H159" s="17">
        <v>0</v>
      </c>
      <c r="I159" s="1">
        <v>2</v>
      </c>
      <c r="J159" s="1">
        <v>1</v>
      </c>
      <c r="K159" s="1">
        <v>0</v>
      </c>
      <c r="L159" s="17">
        <v>36692.17</v>
      </c>
      <c r="M159" s="1">
        <v>0</v>
      </c>
      <c r="N159" t="b">
        <f t="shared" si="2"/>
        <v>0</v>
      </c>
    </row>
    <row r="160" spans="1:14" x14ac:dyDescent="0.25">
      <c r="A160" s="1">
        <v>15616550</v>
      </c>
      <c r="B160" s="1" t="s">
        <v>69</v>
      </c>
      <c r="C160" s="1">
        <v>698</v>
      </c>
      <c r="D160" s="1" t="s">
        <v>26</v>
      </c>
      <c r="E160" s="1" t="s">
        <v>23</v>
      </c>
      <c r="F160" s="1">
        <v>44</v>
      </c>
      <c r="G160" s="1">
        <v>10</v>
      </c>
      <c r="H160" s="17">
        <v>116363.37</v>
      </c>
      <c r="I160" s="1">
        <v>2</v>
      </c>
      <c r="J160" s="1">
        <v>1</v>
      </c>
      <c r="K160" s="1">
        <v>0</v>
      </c>
      <c r="L160" s="17">
        <v>198059.16</v>
      </c>
      <c r="M160" s="1">
        <v>0</v>
      </c>
      <c r="N160" t="b">
        <f t="shared" si="2"/>
        <v>0</v>
      </c>
    </row>
    <row r="161" spans="1:14" x14ac:dyDescent="0.25">
      <c r="A161" s="1">
        <v>15652266</v>
      </c>
      <c r="B161" s="1" t="s">
        <v>69</v>
      </c>
      <c r="C161" s="1">
        <v>703</v>
      </c>
      <c r="D161" s="1" t="s">
        <v>26</v>
      </c>
      <c r="E161" s="1" t="s">
        <v>23</v>
      </c>
      <c r="F161" s="1">
        <v>42</v>
      </c>
      <c r="G161" s="1">
        <v>9</v>
      </c>
      <c r="H161" s="17">
        <v>63227</v>
      </c>
      <c r="I161" s="1">
        <v>1</v>
      </c>
      <c r="J161" s="1">
        <v>0</v>
      </c>
      <c r="K161" s="1">
        <v>1</v>
      </c>
      <c r="L161" s="17">
        <v>137316.32</v>
      </c>
      <c r="M161" s="1">
        <v>0</v>
      </c>
      <c r="N161" t="b">
        <f t="shared" si="2"/>
        <v>0</v>
      </c>
    </row>
    <row r="162" spans="1:14" x14ac:dyDescent="0.25">
      <c r="A162" s="1">
        <v>15653762</v>
      </c>
      <c r="B162" s="1" t="s">
        <v>69</v>
      </c>
      <c r="C162" s="1">
        <v>501</v>
      </c>
      <c r="D162" s="1" t="s">
        <v>15</v>
      </c>
      <c r="E162" s="1" t="s">
        <v>16</v>
      </c>
      <c r="F162" s="1">
        <v>39</v>
      </c>
      <c r="G162" s="1">
        <v>9</v>
      </c>
      <c r="H162" s="17">
        <v>117301.66</v>
      </c>
      <c r="I162" s="1">
        <v>1</v>
      </c>
      <c r="J162" s="1">
        <v>0</v>
      </c>
      <c r="K162" s="1">
        <v>0</v>
      </c>
      <c r="L162" s="17">
        <v>182025.95</v>
      </c>
      <c r="M162" s="1">
        <v>0</v>
      </c>
      <c r="N162" t="b">
        <f t="shared" si="2"/>
        <v>0</v>
      </c>
    </row>
    <row r="163" spans="1:14" x14ac:dyDescent="0.25">
      <c r="A163" s="1">
        <v>15661670</v>
      </c>
      <c r="B163" s="1" t="s">
        <v>133</v>
      </c>
      <c r="C163" s="1">
        <v>524</v>
      </c>
      <c r="D163" s="1" t="s">
        <v>26</v>
      </c>
      <c r="E163" s="1" t="s">
        <v>16</v>
      </c>
      <c r="F163" s="1">
        <v>31</v>
      </c>
      <c r="G163" s="1">
        <v>8</v>
      </c>
      <c r="H163" s="17">
        <v>107818.63</v>
      </c>
      <c r="I163" s="1">
        <v>1</v>
      </c>
      <c r="J163" s="1">
        <v>1</v>
      </c>
      <c r="K163" s="1">
        <v>0</v>
      </c>
      <c r="L163" s="17">
        <v>199725.39</v>
      </c>
      <c r="M163" s="1">
        <v>1</v>
      </c>
      <c r="N163" t="b">
        <f t="shared" si="2"/>
        <v>0</v>
      </c>
    </row>
    <row r="164" spans="1:14" x14ac:dyDescent="0.25">
      <c r="A164" s="1">
        <v>15583212</v>
      </c>
      <c r="B164" s="1" t="s">
        <v>133</v>
      </c>
      <c r="C164" s="1">
        <v>600</v>
      </c>
      <c r="D164" s="1" t="s">
        <v>15</v>
      </c>
      <c r="E164" s="1" t="s">
        <v>16</v>
      </c>
      <c r="F164" s="1">
        <v>43</v>
      </c>
      <c r="G164" s="1">
        <v>5</v>
      </c>
      <c r="H164" s="17">
        <v>134022.06</v>
      </c>
      <c r="I164" s="1">
        <v>1</v>
      </c>
      <c r="J164" s="1">
        <v>1</v>
      </c>
      <c r="K164" s="1">
        <v>0</v>
      </c>
      <c r="L164" s="17">
        <v>194764.83</v>
      </c>
      <c r="M164" s="1">
        <v>0</v>
      </c>
      <c r="N164" t="b">
        <f t="shared" si="2"/>
        <v>0</v>
      </c>
    </row>
    <row r="165" spans="1:14" x14ac:dyDescent="0.25">
      <c r="A165" s="1">
        <v>15591100</v>
      </c>
      <c r="B165" s="1" t="s">
        <v>129</v>
      </c>
      <c r="C165" s="1">
        <v>675</v>
      </c>
      <c r="D165" s="1" t="s">
        <v>18</v>
      </c>
      <c r="E165" s="1" t="s">
        <v>23</v>
      </c>
      <c r="F165" s="1">
        <v>36</v>
      </c>
      <c r="G165" s="1">
        <v>9</v>
      </c>
      <c r="H165" s="17">
        <v>106190.55</v>
      </c>
      <c r="I165" s="1">
        <v>1</v>
      </c>
      <c r="J165" s="1">
        <v>0</v>
      </c>
      <c r="K165" s="1">
        <v>1</v>
      </c>
      <c r="L165" s="17">
        <v>22994.32</v>
      </c>
      <c r="M165" s="1">
        <v>0</v>
      </c>
      <c r="N165" t="b">
        <f t="shared" si="2"/>
        <v>0</v>
      </c>
    </row>
    <row r="166" spans="1:14" x14ac:dyDescent="0.25">
      <c r="A166" s="1">
        <v>15604482</v>
      </c>
      <c r="B166" s="1" t="s">
        <v>205</v>
      </c>
      <c r="C166" s="1">
        <v>850</v>
      </c>
      <c r="D166" s="1" t="s">
        <v>18</v>
      </c>
      <c r="E166" s="1" t="s">
        <v>23</v>
      </c>
      <c r="F166" s="1">
        <v>30</v>
      </c>
      <c r="G166" s="1">
        <v>2</v>
      </c>
      <c r="H166" s="17">
        <v>141040.01</v>
      </c>
      <c r="I166" s="1">
        <v>1</v>
      </c>
      <c r="J166" s="1">
        <v>1</v>
      </c>
      <c r="K166" s="1">
        <v>1</v>
      </c>
      <c r="L166" s="17">
        <v>5978.2</v>
      </c>
      <c r="M166" s="1">
        <v>0</v>
      </c>
      <c r="N166" t="b">
        <f t="shared" si="2"/>
        <v>0</v>
      </c>
    </row>
    <row r="167" spans="1:14" x14ac:dyDescent="0.25">
      <c r="A167" s="1">
        <v>15774393</v>
      </c>
      <c r="B167" s="1" t="s">
        <v>334</v>
      </c>
      <c r="C167" s="1">
        <v>694</v>
      </c>
      <c r="D167" s="1" t="s">
        <v>15</v>
      </c>
      <c r="E167" s="1" t="s">
        <v>16</v>
      </c>
      <c r="F167" s="1">
        <v>30</v>
      </c>
      <c r="G167" s="1">
        <v>9</v>
      </c>
      <c r="H167" s="17">
        <v>0</v>
      </c>
      <c r="I167" s="1">
        <v>2</v>
      </c>
      <c r="J167" s="1">
        <v>1</v>
      </c>
      <c r="K167" s="1">
        <v>1</v>
      </c>
      <c r="L167" s="17">
        <v>26960.31</v>
      </c>
      <c r="M167" s="1">
        <v>0</v>
      </c>
      <c r="N167" t="b">
        <f t="shared" si="2"/>
        <v>0</v>
      </c>
    </row>
    <row r="168" spans="1:14" x14ac:dyDescent="0.25">
      <c r="A168" s="1">
        <v>15699389</v>
      </c>
      <c r="B168" s="1" t="s">
        <v>334</v>
      </c>
      <c r="C168" s="1">
        <v>807</v>
      </c>
      <c r="D168" s="1" t="s">
        <v>15</v>
      </c>
      <c r="E168" s="1" t="s">
        <v>23</v>
      </c>
      <c r="F168" s="1">
        <v>42</v>
      </c>
      <c r="G168" s="1">
        <v>7</v>
      </c>
      <c r="H168" s="17">
        <v>118274.71</v>
      </c>
      <c r="I168" s="1">
        <v>1</v>
      </c>
      <c r="J168" s="1">
        <v>1</v>
      </c>
      <c r="K168" s="1">
        <v>1</v>
      </c>
      <c r="L168" s="17">
        <v>25885.72</v>
      </c>
      <c r="M168" s="1">
        <v>0</v>
      </c>
      <c r="N168" t="b">
        <f t="shared" si="2"/>
        <v>0</v>
      </c>
    </row>
    <row r="169" spans="1:14" x14ac:dyDescent="0.25">
      <c r="A169" s="1">
        <v>15804017</v>
      </c>
      <c r="B169" s="1" t="s">
        <v>169</v>
      </c>
      <c r="C169" s="1">
        <v>631</v>
      </c>
      <c r="D169" s="1" t="s">
        <v>26</v>
      </c>
      <c r="E169" s="1" t="s">
        <v>16</v>
      </c>
      <c r="F169" s="1">
        <v>33</v>
      </c>
      <c r="G169" s="1">
        <v>4</v>
      </c>
      <c r="H169" s="17">
        <v>123246.7</v>
      </c>
      <c r="I169" s="1">
        <v>1</v>
      </c>
      <c r="J169" s="1">
        <v>0</v>
      </c>
      <c r="K169" s="1">
        <v>0</v>
      </c>
      <c r="L169" s="17">
        <v>112687.57</v>
      </c>
      <c r="M169" s="1">
        <v>0</v>
      </c>
      <c r="N169" t="b">
        <f t="shared" si="2"/>
        <v>0</v>
      </c>
    </row>
    <row r="170" spans="1:14" x14ac:dyDescent="0.25">
      <c r="A170" s="1">
        <v>15691483</v>
      </c>
      <c r="B170" s="1" t="s">
        <v>32</v>
      </c>
      <c r="C170" s="1">
        <v>549</v>
      </c>
      <c r="D170" s="1" t="s">
        <v>15</v>
      </c>
      <c r="E170" s="1" t="s">
        <v>16</v>
      </c>
      <c r="F170" s="1">
        <v>25</v>
      </c>
      <c r="G170" s="1">
        <v>5</v>
      </c>
      <c r="H170" s="17">
        <v>0</v>
      </c>
      <c r="I170" s="1">
        <v>2</v>
      </c>
      <c r="J170" s="1">
        <v>0</v>
      </c>
      <c r="K170" s="1">
        <v>0</v>
      </c>
      <c r="L170" s="17">
        <v>190857.79</v>
      </c>
      <c r="M170" s="1">
        <v>0</v>
      </c>
      <c r="N170" t="b">
        <f t="shared" si="2"/>
        <v>0</v>
      </c>
    </row>
    <row r="171" spans="1:14" x14ac:dyDescent="0.25">
      <c r="A171" s="1">
        <v>15786063</v>
      </c>
      <c r="B171" s="1" t="s">
        <v>32</v>
      </c>
      <c r="C171" s="1">
        <v>776</v>
      </c>
      <c r="D171" s="1" t="s">
        <v>15</v>
      </c>
      <c r="E171" s="1" t="s">
        <v>16</v>
      </c>
      <c r="F171" s="1">
        <v>31</v>
      </c>
      <c r="G171" s="1">
        <v>2</v>
      </c>
      <c r="H171" s="17">
        <v>0</v>
      </c>
      <c r="I171" s="1">
        <v>2</v>
      </c>
      <c r="J171" s="1">
        <v>1</v>
      </c>
      <c r="K171" s="1">
        <v>1</v>
      </c>
      <c r="L171" s="17">
        <v>112349.51</v>
      </c>
      <c r="M171" s="1">
        <v>0</v>
      </c>
      <c r="N171" t="b">
        <f t="shared" si="2"/>
        <v>0</v>
      </c>
    </row>
    <row r="172" spans="1:14" x14ac:dyDescent="0.25">
      <c r="A172" s="1">
        <v>15660429</v>
      </c>
      <c r="B172" s="1" t="s">
        <v>32</v>
      </c>
      <c r="C172" s="1">
        <v>665</v>
      </c>
      <c r="D172" s="1" t="s">
        <v>18</v>
      </c>
      <c r="E172" s="1" t="s">
        <v>16</v>
      </c>
      <c r="F172" s="1">
        <v>42</v>
      </c>
      <c r="G172" s="1">
        <v>2</v>
      </c>
      <c r="H172" s="17">
        <v>156371.60999999999</v>
      </c>
      <c r="I172" s="1">
        <v>2</v>
      </c>
      <c r="J172" s="1">
        <v>0</v>
      </c>
      <c r="K172" s="1">
        <v>1</v>
      </c>
      <c r="L172" s="17">
        <v>156774.94</v>
      </c>
      <c r="M172" s="1">
        <v>1</v>
      </c>
      <c r="N172" t="b">
        <f t="shared" si="2"/>
        <v>0</v>
      </c>
    </row>
    <row r="173" spans="1:14" x14ac:dyDescent="0.25">
      <c r="A173" s="1">
        <v>15681068</v>
      </c>
      <c r="B173" s="1" t="s">
        <v>575</v>
      </c>
      <c r="C173" s="1">
        <v>796</v>
      </c>
      <c r="D173" s="1" t="s">
        <v>15</v>
      </c>
      <c r="E173" s="1" t="s">
        <v>16</v>
      </c>
      <c r="F173" s="1">
        <v>45</v>
      </c>
      <c r="G173" s="1">
        <v>2</v>
      </c>
      <c r="H173" s="17">
        <v>109730.22</v>
      </c>
      <c r="I173" s="1">
        <v>1</v>
      </c>
      <c r="J173" s="1">
        <v>1</v>
      </c>
      <c r="K173" s="1">
        <v>1</v>
      </c>
      <c r="L173" s="17">
        <v>123882.73</v>
      </c>
      <c r="M173" s="1">
        <v>0</v>
      </c>
      <c r="N173" t="b">
        <f t="shared" si="2"/>
        <v>0</v>
      </c>
    </row>
    <row r="174" spans="1:14" x14ac:dyDescent="0.25">
      <c r="A174" s="1">
        <v>15712543</v>
      </c>
      <c r="B174" s="1" t="s">
        <v>146</v>
      </c>
      <c r="C174" s="1">
        <v>789</v>
      </c>
      <c r="D174" s="1" t="s">
        <v>26</v>
      </c>
      <c r="E174" s="1" t="s">
        <v>23</v>
      </c>
      <c r="F174" s="1">
        <v>39</v>
      </c>
      <c r="G174" s="1">
        <v>7</v>
      </c>
      <c r="H174" s="17">
        <v>124828.46</v>
      </c>
      <c r="I174" s="1">
        <v>2</v>
      </c>
      <c r="J174" s="1">
        <v>1</v>
      </c>
      <c r="K174" s="1">
        <v>1</v>
      </c>
      <c r="L174" s="17">
        <v>124411.08</v>
      </c>
      <c r="M174" s="1">
        <v>0</v>
      </c>
      <c r="N174" t="b">
        <f t="shared" si="2"/>
        <v>0</v>
      </c>
    </row>
    <row r="175" spans="1:14" x14ac:dyDescent="0.25">
      <c r="A175" s="1">
        <v>15571973</v>
      </c>
      <c r="B175" s="1" t="s">
        <v>594</v>
      </c>
      <c r="C175" s="1">
        <v>776</v>
      </c>
      <c r="D175" s="1" t="s">
        <v>15</v>
      </c>
      <c r="E175" s="1" t="s">
        <v>16</v>
      </c>
      <c r="F175" s="1">
        <v>38</v>
      </c>
      <c r="G175" s="1">
        <v>2</v>
      </c>
      <c r="H175" s="17">
        <v>169824.46</v>
      </c>
      <c r="I175" s="1">
        <v>1</v>
      </c>
      <c r="J175" s="1">
        <v>1</v>
      </c>
      <c r="K175" s="1">
        <v>0</v>
      </c>
      <c r="L175" s="17">
        <v>169291.7</v>
      </c>
      <c r="M175" s="1">
        <v>0</v>
      </c>
      <c r="N175" t="b">
        <f t="shared" si="2"/>
        <v>0</v>
      </c>
    </row>
    <row r="176" spans="1:14" x14ac:dyDescent="0.25">
      <c r="A176" s="1">
        <v>15710404</v>
      </c>
      <c r="B176" s="1" t="s">
        <v>711</v>
      </c>
      <c r="C176" s="1">
        <v>569</v>
      </c>
      <c r="D176" s="1" t="s">
        <v>15</v>
      </c>
      <c r="E176" s="1" t="s">
        <v>23</v>
      </c>
      <c r="F176" s="1">
        <v>35</v>
      </c>
      <c r="G176" s="1">
        <v>10</v>
      </c>
      <c r="H176" s="17">
        <v>124525.52</v>
      </c>
      <c r="I176" s="1">
        <v>1</v>
      </c>
      <c r="J176" s="1">
        <v>1</v>
      </c>
      <c r="K176" s="1">
        <v>1</v>
      </c>
      <c r="L176" s="17">
        <v>193793.78</v>
      </c>
      <c r="M176" s="1">
        <v>0</v>
      </c>
      <c r="N176" t="b">
        <f t="shared" si="2"/>
        <v>0</v>
      </c>
    </row>
    <row r="177" spans="1:14" x14ac:dyDescent="0.25">
      <c r="A177" s="1">
        <v>15624188</v>
      </c>
      <c r="B177" s="1" t="s">
        <v>291</v>
      </c>
      <c r="C177" s="1">
        <v>712</v>
      </c>
      <c r="D177" s="1" t="s">
        <v>15</v>
      </c>
      <c r="E177" s="1" t="s">
        <v>16</v>
      </c>
      <c r="F177" s="1">
        <v>33</v>
      </c>
      <c r="G177" s="1">
        <v>6</v>
      </c>
      <c r="H177" s="17">
        <v>0</v>
      </c>
      <c r="I177" s="1">
        <v>2</v>
      </c>
      <c r="J177" s="1">
        <v>1</v>
      </c>
      <c r="K177" s="1">
        <v>1</v>
      </c>
      <c r="L177" s="17">
        <v>190686.16</v>
      </c>
      <c r="M177" s="1">
        <v>0</v>
      </c>
      <c r="N177" t="b">
        <f t="shared" si="2"/>
        <v>0</v>
      </c>
    </row>
    <row r="178" spans="1:14" x14ac:dyDescent="0.25">
      <c r="A178" s="1">
        <v>15813163</v>
      </c>
      <c r="B178" s="1" t="s">
        <v>291</v>
      </c>
      <c r="C178" s="1">
        <v>531</v>
      </c>
      <c r="D178" s="1" t="s">
        <v>18</v>
      </c>
      <c r="E178" s="1" t="s">
        <v>16</v>
      </c>
      <c r="F178" s="1">
        <v>36</v>
      </c>
      <c r="G178" s="1">
        <v>9</v>
      </c>
      <c r="H178" s="17">
        <v>99240.51</v>
      </c>
      <c r="I178" s="1">
        <v>1</v>
      </c>
      <c r="J178" s="1">
        <v>1</v>
      </c>
      <c r="K178" s="1">
        <v>0</v>
      </c>
      <c r="L178" s="17">
        <v>123137.01</v>
      </c>
      <c r="M178" s="1">
        <v>0</v>
      </c>
      <c r="N178" t="b">
        <f t="shared" si="2"/>
        <v>0</v>
      </c>
    </row>
    <row r="179" spans="1:14" x14ac:dyDescent="0.25">
      <c r="A179" s="1">
        <v>15745307</v>
      </c>
      <c r="B179" s="1" t="s">
        <v>291</v>
      </c>
      <c r="C179" s="1">
        <v>477</v>
      </c>
      <c r="D179" s="1" t="s">
        <v>18</v>
      </c>
      <c r="E179" s="1" t="s">
        <v>16</v>
      </c>
      <c r="F179" s="1">
        <v>2</v>
      </c>
      <c r="G179" s="1">
        <v>2</v>
      </c>
      <c r="H179" s="17">
        <v>129120.64</v>
      </c>
      <c r="I179" s="1">
        <v>1</v>
      </c>
      <c r="J179" s="1">
        <v>0</v>
      </c>
      <c r="K179" s="1">
        <v>1</v>
      </c>
      <c r="L179" s="17">
        <v>26475.79</v>
      </c>
      <c r="M179" s="1">
        <v>0</v>
      </c>
      <c r="N179" t="b">
        <f t="shared" si="2"/>
        <v>0</v>
      </c>
    </row>
    <row r="180" spans="1:14" x14ac:dyDescent="0.25">
      <c r="A180" s="1">
        <v>15582797</v>
      </c>
      <c r="B180" s="1" t="s">
        <v>291</v>
      </c>
      <c r="C180" s="1">
        <v>685</v>
      </c>
      <c r="D180" s="1" t="s">
        <v>18</v>
      </c>
      <c r="E180" s="1" t="s">
        <v>23</v>
      </c>
      <c r="F180" s="1">
        <v>35</v>
      </c>
      <c r="G180" s="1">
        <v>4</v>
      </c>
      <c r="H180" s="17">
        <v>137948.51</v>
      </c>
      <c r="I180" s="1">
        <v>1</v>
      </c>
      <c r="J180" s="1">
        <v>1</v>
      </c>
      <c r="K180" s="1">
        <v>0</v>
      </c>
      <c r="L180" s="17">
        <v>113639.64</v>
      </c>
      <c r="M180" s="1">
        <v>0</v>
      </c>
      <c r="N180" t="b">
        <f t="shared" si="2"/>
        <v>0</v>
      </c>
    </row>
    <row r="181" spans="1:14" x14ac:dyDescent="0.25">
      <c r="A181" s="1">
        <v>15696231</v>
      </c>
      <c r="B181" s="1" t="s">
        <v>607</v>
      </c>
      <c r="C181" s="1">
        <v>635</v>
      </c>
      <c r="D181" s="1" t="s">
        <v>15</v>
      </c>
      <c r="E181" s="1" t="s">
        <v>23</v>
      </c>
      <c r="F181" s="1">
        <v>29</v>
      </c>
      <c r="G181" s="1">
        <v>7</v>
      </c>
      <c r="H181" s="17">
        <v>105405.97</v>
      </c>
      <c r="I181" s="1">
        <v>1</v>
      </c>
      <c r="J181" s="1">
        <v>1</v>
      </c>
      <c r="K181" s="1">
        <v>1</v>
      </c>
      <c r="L181" s="17">
        <v>149853.89000000001</v>
      </c>
      <c r="M181" s="1">
        <v>0</v>
      </c>
      <c r="N181" t="b">
        <f t="shared" si="2"/>
        <v>0</v>
      </c>
    </row>
    <row r="182" spans="1:14" x14ac:dyDescent="0.25">
      <c r="A182" s="1">
        <v>15727688</v>
      </c>
      <c r="B182" s="1" t="s">
        <v>436</v>
      </c>
      <c r="C182" s="1">
        <v>555</v>
      </c>
      <c r="D182" s="1" t="s">
        <v>18</v>
      </c>
      <c r="E182" s="1" t="s">
        <v>23</v>
      </c>
      <c r="F182" s="1">
        <v>32</v>
      </c>
      <c r="G182" s="1">
        <v>4</v>
      </c>
      <c r="H182" s="17">
        <v>0</v>
      </c>
      <c r="I182" s="1">
        <v>2</v>
      </c>
      <c r="J182" s="1">
        <v>1</v>
      </c>
      <c r="K182" s="1">
        <v>1</v>
      </c>
      <c r="L182" s="17">
        <v>54405.79</v>
      </c>
      <c r="M182" s="1">
        <v>0</v>
      </c>
      <c r="N182" t="b">
        <f t="shared" si="2"/>
        <v>0</v>
      </c>
    </row>
    <row r="183" spans="1:14" x14ac:dyDescent="0.25">
      <c r="A183" s="1">
        <v>15679145</v>
      </c>
      <c r="B183" s="1" t="s">
        <v>167</v>
      </c>
      <c r="C183" s="1">
        <v>706</v>
      </c>
      <c r="D183" s="1" t="s">
        <v>18</v>
      </c>
      <c r="E183" s="1" t="s">
        <v>23</v>
      </c>
      <c r="F183" s="1">
        <v>57</v>
      </c>
      <c r="G183" s="1">
        <v>7</v>
      </c>
      <c r="H183" s="17">
        <v>0</v>
      </c>
      <c r="I183" s="1">
        <v>1</v>
      </c>
      <c r="J183" s="1">
        <v>1</v>
      </c>
      <c r="K183" s="1">
        <v>0</v>
      </c>
      <c r="L183" s="17">
        <v>17941.16</v>
      </c>
      <c r="M183" s="1">
        <v>1</v>
      </c>
      <c r="N183" t="b">
        <f t="shared" si="2"/>
        <v>0</v>
      </c>
    </row>
    <row r="184" spans="1:14" x14ac:dyDescent="0.25">
      <c r="A184" s="1">
        <v>15813850</v>
      </c>
      <c r="B184" s="1" t="s">
        <v>541</v>
      </c>
      <c r="C184" s="1">
        <v>720</v>
      </c>
      <c r="D184" s="1" t="s">
        <v>15</v>
      </c>
      <c r="E184" s="1" t="s">
        <v>23</v>
      </c>
      <c r="F184" s="1">
        <v>52</v>
      </c>
      <c r="G184" s="1">
        <v>7</v>
      </c>
      <c r="H184" s="17">
        <v>0</v>
      </c>
      <c r="I184" s="1">
        <v>1</v>
      </c>
      <c r="J184" s="1">
        <v>1</v>
      </c>
      <c r="K184" s="1">
        <v>1</v>
      </c>
      <c r="L184" s="17">
        <v>14781.12</v>
      </c>
      <c r="M184" s="1">
        <v>0</v>
      </c>
      <c r="N184" t="b">
        <f t="shared" si="2"/>
        <v>0</v>
      </c>
    </row>
    <row r="185" spans="1:14" x14ac:dyDescent="0.25">
      <c r="A185" s="1">
        <v>15574012</v>
      </c>
      <c r="B185" s="1" t="s">
        <v>22</v>
      </c>
      <c r="C185" s="1">
        <v>645</v>
      </c>
      <c r="D185" s="1" t="s">
        <v>18</v>
      </c>
      <c r="E185" s="1" t="s">
        <v>23</v>
      </c>
      <c r="F185" s="1">
        <v>44</v>
      </c>
      <c r="G185" s="1">
        <v>8</v>
      </c>
      <c r="H185" s="17">
        <v>113755.78</v>
      </c>
      <c r="I185" s="1">
        <v>2</v>
      </c>
      <c r="J185" s="1">
        <v>1</v>
      </c>
      <c r="K185" s="1">
        <v>0</v>
      </c>
      <c r="L185" s="17">
        <v>149756.71</v>
      </c>
      <c r="M185" s="1">
        <v>1</v>
      </c>
      <c r="N185" t="b">
        <f t="shared" si="2"/>
        <v>0</v>
      </c>
    </row>
    <row r="186" spans="1:14" x14ac:dyDescent="0.25">
      <c r="A186" s="1">
        <v>15626144</v>
      </c>
      <c r="B186" s="1" t="s">
        <v>22</v>
      </c>
      <c r="C186" s="1">
        <v>675</v>
      </c>
      <c r="D186" s="1" t="s">
        <v>15</v>
      </c>
      <c r="E186" s="1" t="s">
        <v>23</v>
      </c>
      <c r="F186" s="1">
        <v>40</v>
      </c>
      <c r="G186" s="1">
        <v>7</v>
      </c>
      <c r="H186" s="17">
        <v>113208.86</v>
      </c>
      <c r="I186" s="1">
        <v>2</v>
      </c>
      <c r="J186" s="1">
        <v>1</v>
      </c>
      <c r="K186" s="1">
        <v>0</v>
      </c>
      <c r="L186" s="17">
        <v>34577.360000000001</v>
      </c>
      <c r="M186" s="1">
        <v>0</v>
      </c>
      <c r="N186" t="b">
        <f t="shared" si="2"/>
        <v>0</v>
      </c>
    </row>
    <row r="187" spans="1:14" x14ac:dyDescent="0.25">
      <c r="A187" s="1">
        <v>15622750</v>
      </c>
      <c r="B187" s="1" t="s">
        <v>22</v>
      </c>
      <c r="C187" s="1">
        <v>742</v>
      </c>
      <c r="D187" s="1" t="s">
        <v>26</v>
      </c>
      <c r="E187" s="1" t="s">
        <v>16</v>
      </c>
      <c r="F187" s="1">
        <v>21</v>
      </c>
      <c r="G187" s="1">
        <v>1</v>
      </c>
      <c r="H187" s="17">
        <v>114292.48</v>
      </c>
      <c r="I187" s="1">
        <v>1</v>
      </c>
      <c r="J187" s="1">
        <v>1</v>
      </c>
      <c r="K187" s="1">
        <v>0</v>
      </c>
      <c r="L187" s="17">
        <v>31520.400000000001</v>
      </c>
      <c r="M187" s="1">
        <v>0</v>
      </c>
      <c r="N187" t="b">
        <f t="shared" si="2"/>
        <v>0</v>
      </c>
    </row>
    <row r="188" spans="1:14" x14ac:dyDescent="0.25">
      <c r="A188" s="1">
        <v>15590241</v>
      </c>
      <c r="B188" s="1" t="s">
        <v>284</v>
      </c>
      <c r="C188" s="1">
        <v>750</v>
      </c>
      <c r="D188" s="1" t="s">
        <v>18</v>
      </c>
      <c r="E188" s="1" t="s">
        <v>16</v>
      </c>
      <c r="F188" s="1">
        <v>34</v>
      </c>
      <c r="G188" s="1">
        <v>9</v>
      </c>
      <c r="H188" s="17">
        <v>112822.26</v>
      </c>
      <c r="I188" s="1">
        <v>1</v>
      </c>
      <c r="J188" s="1">
        <v>0</v>
      </c>
      <c r="K188" s="1">
        <v>0</v>
      </c>
      <c r="L188" s="17">
        <v>150401.53</v>
      </c>
      <c r="M188" s="1">
        <v>1</v>
      </c>
      <c r="N188" t="b">
        <f t="shared" si="2"/>
        <v>0</v>
      </c>
    </row>
    <row r="189" spans="1:14" x14ac:dyDescent="0.25">
      <c r="A189" s="1">
        <v>15782735</v>
      </c>
      <c r="B189" s="1" t="s">
        <v>392</v>
      </c>
      <c r="C189" s="1">
        <v>626</v>
      </c>
      <c r="D189" s="1" t="s">
        <v>15</v>
      </c>
      <c r="E189" s="1" t="s">
        <v>16</v>
      </c>
      <c r="F189" s="1">
        <v>35</v>
      </c>
      <c r="G189" s="1">
        <v>3</v>
      </c>
      <c r="H189" s="17">
        <v>0</v>
      </c>
      <c r="I189" s="1">
        <v>1</v>
      </c>
      <c r="J189" s="1">
        <v>0</v>
      </c>
      <c r="K189" s="1">
        <v>0</v>
      </c>
      <c r="L189" s="17">
        <v>80190.36</v>
      </c>
      <c r="M189" s="1">
        <v>0</v>
      </c>
      <c r="N189" t="b">
        <f t="shared" si="2"/>
        <v>0</v>
      </c>
    </row>
    <row r="190" spans="1:14" x14ac:dyDescent="0.25">
      <c r="A190" s="1">
        <v>15703264</v>
      </c>
      <c r="B190" s="1" t="s">
        <v>160</v>
      </c>
      <c r="C190" s="1">
        <v>735</v>
      </c>
      <c r="D190" s="1" t="s">
        <v>15</v>
      </c>
      <c r="E190" s="1" t="s">
        <v>23</v>
      </c>
      <c r="F190" s="1">
        <v>44</v>
      </c>
      <c r="G190" s="1">
        <v>9</v>
      </c>
      <c r="H190" s="17">
        <v>120681.63</v>
      </c>
      <c r="I190" s="1">
        <v>1</v>
      </c>
      <c r="J190" s="1">
        <v>1</v>
      </c>
      <c r="K190" s="1">
        <v>0</v>
      </c>
      <c r="L190" s="17">
        <v>74836.34</v>
      </c>
      <c r="M190" s="1">
        <v>0</v>
      </c>
      <c r="N190" t="b">
        <f t="shared" si="2"/>
        <v>0</v>
      </c>
    </row>
    <row r="191" spans="1:14" x14ac:dyDescent="0.25">
      <c r="A191" s="1">
        <v>15675964</v>
      </c>
      <c r="B191" s="1" t="s">
        <v>703</v>
      </c>
      <c r="C191" s="1">
        <v>672</v>
      </c>
      <c r="D191" s="1" t="s">
        <v>15</v>
      </c>
      <c r="E191" s="1" t="s">
        <v>16</v>
      </c>
      <c r="F191" s="1">
        <v>45</v>
      </c>
      <c r="G191" s="1">
        <v>9</v>
      </c>
      <c r="H191" s="17">
        <v>0</v>
      </c>
      <c r="I191" s="1">
        <v>1</v>
      </c>
      <c r="J191" s="1">
        <v>1</v>
      </c>
      <c r="K191" s="1">
        <v>1</v>
      </c>
      <c r="L191" s="17">
        <v>92027.69</v>
      </c>
      <c r="M191" s="1">
        <v>1</v>
      </c>
      <c r="N191" t="b">
        <f t="shared" si="2"/>
        <v>0</v>
      </c>
    </row>
    <row r="192" spans="1:14" x14ac:dyDescent="0.25">
      <c r="A192" s="1">
        <v>15652883</v>
      </c>
      <c r="B192" s="1" t="s">
        <v>382</v>
      </c>
      <c r="C192" s="1">
        <v>492</v>
      </c>
      <c r="D192" s="1" t="s">
        <v>26</v>
      </c>
      <c r="E192" s="1" t="s">
        <v>23</v>
      </c>
      <c r="F192" s="1">
        <v>39</v>
      </c>
      <c r="G192" s="1">
        <v>10</v>
      </c>
      <c r="H192" s="17">
        <v>124576.65</v>
      </c>
      <c r="I192" s="1">
        <v>2</v>
      </c>
      <c r="J192" s="1">
        <v>1</v>
      </c>
      <c r="K192" s="1">
        <v>0</v>
      </c>
      <c r="L192" s="17">
        <v>148584.60999999999</v>
      </c>
      <c r="M192" s="1">
        <v>0</v>
      </c>
      <c r="N192" t="b">
        <f t="shared" si="2"/>
        <v>0</v>
      </c>
    </row>
    <row r="193" spans="1:14" x14ac:dyDescent="0.25">
      <c r="A193" s="1">
        <v>15646558</v>
      </c>
      <c r="B193" s="1" t="s">
        <v>671</v>
      </c>
      <c r="C193" s="1">
        <v>611</v>
      </c>
      <c r="D193" s="1" t="s">
        <v>18</v>
      </c>
      <c r="E193" s="1" t="s">
        <v>23</v>
      </c>
      <c r="F193" s="1">
        <v>51</v>
      </c>
      <c r="G193" s="1">
        <v>1</v>
      </c>
      <c r="H193" s="17">
        <v>122874.74</v>
      </c>
      <c r="I193" s="1">
        <v>1</v>
      </c>
      <c r="J193" s="1">
        <v>1</v>
      </c>
      <c r="K193" s="1">
        <v>1</v>
      </c>
      <c r="L193" s="17">
        <v>149648.45000000001</v>
      </c>
      <c r="M193" s="1">
        <v>0</v>
      </c>
      <c r="N193" t="b">
        <f t="shared" si="2"/>
        <v>0</v>
      </c>
    </row>
    <row r="194" spans="1:14" x14ac:dyDescent="0.25">
      <c r="A194" s="1">
        <v>15773469</v>
      </c>
      <c r="B194" s="1" t="s">
        <v>80</v>
      </c>
      <c r="C194" s="1">
        <v>687</v>
      </c>
      <c r="D194" s="1" t="s">
        <v>26</v>
      </c>
      <c r="E194" s="1" t="s">
        <v>16</v>
      </c>
      <c r="F194" s="1">
        <v>27</v>
      </c>
      <c r="G194" s="1">
        <v>9</v>
      </c>
      <c r="H194" s="17">
        <v>152328.88</v>
      </c>
      <c r="I194" s="1">
        <v>2</v>
      </c>
      <c r="J194" s="1">
        <v>0</v>
      </c>
      <c r="K194" s="1">
        <v>0</v>
      </c>
      <c r="L194" s="17">
        <v>126494.82</v>
      </c>
      <c r="M194" s="1">
        <v>0</v>
      </c>
      <c r="N194" t="b">
        <f t="shared" si="2"/>
        <v>0</v>
      </c>
    </row>
    <row r="195" spans="1:14" x14ac:dyDescent="0.25">
      <c r="A195" s="1">
        <v>15777076</v>
      </c>
      <c r="B195" s="1" t="s">
        <v>80</v>
      </c>
      <c r="C195" s="1">
        <v>651</v>
      </c>
      <c r="D195" s="1" t="s">
        <v>15</v>
      </c>
      <c r="E195" s="1" t="s">
        <v>23</v>
      </c>
      <c r="F195" s="1">
        <v>36</v>
      </c>
      <c r="G195" s="1">
        <v>7</v>
      </c>
      <c r="H195" s="17">
        <v>0</v>
      </c>
      <c r="I195" s="1">
        <v>2</v>
      </c>
      <c r="J195" s="1">
        <v>1</v>
      </c>
      <c r="K195" s="1">
        <v>0</v>
      </c>
      <c r="L195" s="17">
        <v>13898.31</v>
      </c>
      <c r="M195" s="1">
        <v>0</v>
      </c>
      <c r="N195" t="b">
        <f t="shared" ref="N195:N258" si="3">G195&gt;F195</f>
        <v>0</v>
      </c>
    </row>
    <row r="196" spans="1:14" x14ac:dyDescent="0.25">
      <c r="A196" s="1">
        <v>15792360</v>
      </c>
      <c r="B196" s="1" t="s">
        <v>80</v>
      </c>
      <c r="C196" s="1">
        <v>668</v>
      </c>
      <c r="D196" s="1" t="s">
        <v>15</v>
      </c>
      <c r="E196" s="1" t="s">
        <v>23</v>
      </c>
      <c r="F196" s="1">
        <v>32</v>
      </c>
      <c r="G196" s="1">
        <v>7</v>
      </c>
      <c r="H196" s="17">
        <v>0</v>
      </c>
      <c r="I196" s="1">
        <v>2</v>
      </c>
      <c r="J196" s="1">
        <v>1</v>
      </c>
      <c r="K196" s="1">
        <v>1</v>
      </c>
      <c r="L196" s="17">
        <v>777.37</v>
      </c>
      <c r="M196" s="1">
        <v>0</v>
      </c>
      <c r="N196" t="b">
        <f t="shared" si="3"/>
        <v>0</v>
      </c>
    </row>
    <row r="197" spans="1:14" x14ac:dyDescent="0.25">
      <c r="A197" s="1">
        <v>15738148</v>
      </c>
      <c r="B197" s="1" t="s">
        <v>60</v>
      </c>
      <c r="C197" s="1">
        <v>465</v>
      </c>
      <c r="D197" s="1" t="s">
        <v>15</v>
      </c>
      <c r="E197" s="1" t="s">
        <v>16</v>
      </c>
      <c r="F197" s="1">
        <v>51</v>
      </c>
      <c r="G197" s="1">
        <v>8</v>
      </c>
      <c r="H197" s="17">
        <v>122522.32</v>
      </c>
      <c r="I197" s="1">
        <v>1</v>
      </c>
      <c r="J197" s="1">
        <v>0</v>
      </c>
      <c r="K197" s="1">
        <v>0</v>
      </c>
      <c r="L197" s="17">
        <v>181297.65</v>
      </c>
      <c r="M197" s="1">
        <v>1</v>
      </c>
      <c r="N197" t="b">
        <f t="shared" si="3"/>
        <v>0</v>
      </c>
    </row>
    <row r="198" spans="1:14" x14ac:dyDescent="0.25">
      <c r="A198" s="1">
        <v>15623595</v>
      </c>
      <c r="B198" s="1" t="s">
        <v>168</v>
      </c>
      <c r="C198" s="1">
        <v>586</v>
      </c>
      <c r="D198" s="1" t="s">
        <v>18</v>
      </c>
      <c r="E198" s="1" t="s">
        <v>16</v>
      </c>
      <c r="F198" s="1">
        <v>28</v>
      </c>
      <c r="G198" s="1">
        <v>2</v>
      </c>
      <c r="H198" s="17">
        <v>0</v>
      </c>
      <c r="I198" s="1">
        <v>2</v>
      </c>
      <c r="J198" s="1">
        <v>1</v>
      </c>
      <c r="K198" s="1">
        <v>1</v>
      </c>
      <c r="L198" s="17">
        <v>92067.35</v>
      </c>
      <c r="M198" s="1">
        <v>0</v>
      </c>
      <c r="N198" t="b">
        <f t="shared" si="3"/>
        <v>0</v>
      </c>
    </row>
    <row r="199" spans="1:14" x14ac:dyDescent="0.25">
      <c r="A199" s="1">
        <v>15732963</v>
      </c>
      <c r="B199" s="1" t="s">
        <v>53</v>
      </c>
      <c r="C199" s="1">
        <v>722</v>
      </c>
      <c r="D199" s="1" t="s">
        <v>18</v>
      </c>
      <c r="E199" s="1" t="s">
        <v>16</v>
      </c>
      <c r="F199" s="1">
        <v>29</v>
      </c>
      <c r="G199" s="1">
        <v>9</v>
      </c>
      <c r="H199" s="17">
        <v>0</v>
      </c>
      <c r="I199" s="1">
        <v>2</v>
      </c>
      <c r="J199" s="1">
        <v>1</v>
      </c>
      <c r="K199" s="1">
        <v>1</v>
      </c>
      <c r="L199" s="17">
        <v>142033.07</v>
      </c>
      <c r="M199" s="1">
        <v>0</v>
      </c>
      <c r="N199" t="b">
        <f t="shared" si="3"/>
        <v>0</v>
      </c>
    </row>
    <row r="200" spans="1:14" x14ac:dyDescent="0.25">
      <c r="A200" s="1">
        <v>15677871</v>
      </c>
      <c r="B200" s="1" t="s">
        <v>144</v>
      </c>
      <c r="C200" s="1">
        <v>687</v>
      </c>
      <c r="D200" s="1" t="s">
        <v>15</v>
      </c>
      <c r="E200" s="1" t="s">
        <v>23</v>
      </c>
      <c r="F200" s="1">
        <v>38</v>
      </c>
      <c r="G200" s="1">
        <v>9</v>
      </c>
      <c r="H200" s="17">
        <v>122570.87</v>
      </c>
      <c r="I200" s="1">
        <v>1</v>
      </c>
      <c r="J200" s="1">
        <v>1</v>
      </c>
      <c r="K200" s="1">
        <v>1</v>
      </c>
      <c r="L200" s="17">
        <v>35608.879999999997</v>
      </c>
      <c r="M200" s="1">
        <v>0</v>
      </c>
      <c r="N200" t="b">
        <f t="shared" si="3"/>
        <v>0</v>
      </c>
    </row>
    <row r="201" spans="1:14" x14ac:dyDescent="0.25">
      <c r="A201" s="1">
        <v>15719377</v>
      </c>
      <c r="B201" s="1" t="s">
        <v>144</v>
      </c>
      <c r="C201" s="1">
        <v>804</v>
      </c>
      <c r="D201" s="1" t="s">
        <v>15</v>
      </c>
      <c r="E201" s="1" t="s">
        <v>16</v>
      </c>
      <c r="F201" s="1">
        <v>50</v>
      </c>
      <c r="G201" s="1">
        <v>4</v>
      </c>
      <c r="H201" s="17">
        <v>0</v>
      </c>
      <c r="I201" s="1">
        <v>1</v>
      </c>
      <c r="J201" s="1">
        <v>1</v>
      </c>
      <c r="K201" s="1">
        <v>1</v>
      </c>
      <c r="L201" s="17">
        <v>8546.8700000000008</v>
      </c>
      <c r="M201" s="1">
        <v>1</v>
      </c>
      <c r="N201" t="b">
        <f t="shared" si="3"/>
        <v>0</v>
      </c>
    </row>
    <row r="202" spans="1:14" x14ac:dyDescent="0.25">
      <c r="A202" s="1">
        <v>15790757</v>
      </c>
      <c r="B202" s="1" t="s">
        <v>599</v>
      </c>
      <c r="C202" s="1">
        <v>769</v>
      </c>
      <c r="D202" s="1" t="s">
        <v>15</v>
      </c>
      <c r="E202" s="1" t="s">
        <v>16</v>
      </c>
      <c r="F202" s="1">
        <v>25</v>
      </c>
      <c r="G202" s="1">
        <v>10</v>
      </c>
      <c r="H202" s="17">
        <v>0</v>
      </c>
      <c r="I202" s="1">
        <v>2</v>
      </c>
      <c r="J202" s="1">
        <v>0</v>
      </c>
      <c r="K202" s="1">
        <v>0</v>
      </c>
      <c r="L202" s="17">
        <v>187925.75</v>
      </c>
      <c r="M202" s="1">
        <v>0</v>
      </c>
      <c r="N202" t="b">
        <f t="shared" si="3"/>
        <v>0</v>
      </c>
    </row>
    <row r="203" spans="1:14" x14ac:dyDescent="0.25">
      <c r="A203" s="1">
        <v>15567446</v>
      </c>
      <c r="B203" s="1" t="s">
        <v>501</v>
      </c>
      <c r="C203" s="1">
        <v>646</v>
      </c>
      <c r="D203" s="1" t="s">
        <v>26</v>
      </c>
      <c r="E203" s="1" t="s">
        <v>23</v>
      </c>
      <c r="F203" s="1">
        <v>39</v>
      </c>
      <c r="G203" s="1">
        <v>9</v>
      </c>
      <c r="H203" s="17">
        <v>111574.41</v>
      </c>
      <c r="I203" s="1">
        <v>1</v>
      </c>
      <c r="J203" s="1">
        <v>1</v>
      </c>
      <c r="K203" s="1">
        <v>1</v>
      </c>
      <c r="L203" s="17">
        <v>30838.51</v>
      </c>
      <c r="M203" s="1">
        <v>0</v>
      </c>
      <c r="N203" t="b">
        <f t="shared" si="3"/>
        <v>0</v>
      </c>
    </row>
    <row r="204" spans="1:14" x14ac:dyDescent="0.25">
      <c r="A204" s="1">
        <v>15809248</v>
      </c>
      <c r="B204" s="1" t="s">
        <v>110</v>
      </c>
      <c r="C204" s="1">
        <v>524</v>
      </c>
      <c r="D204" s="1" t="s">
        <v>15</v>
      </c>
      <c r="E204" s="1" t="s">
        <v>16</v>
      </c>
      <c r="F204" s="1">
        <v>36</v>
      </c>
      <c r="G204" s="1">
        <v>10</v>
      </c>
      <c r="H204" s="17">
        <v>0</v>
      </c>
      <c r="I204" s="1">
        <v>2</v>
      </c>
      <c r="J204" s="1">
        <v>1</v>
      </c>
      <c r="K204" s="1">
        <v>0</v>
      </c>
      <c r="L204" s="17">
        <v>109614.57</v>
      </c>
      <c r="M204" s="1">
        <v>0</v>
      </c>
      <c r="N204" t="b">
        <f t="shared" si="3"/>
        <v>0</v>
      </c>
    </row>
    <row r="205" spans="1:14" x14ac:dyDescent="0.25">
      <c r="A205" s="1">
        <v>15774696</v>
      </c>
      <c r="B205" s="1" t="s">
        <v>110</v>
      </c>
      <c r="C205" s="1">
        <v>640</v>
      </c>
      <c r="D205" s="1" t="s">
        <v>26</v>
      </c>
      <c r="E205" s="1" t="s">
        <v>16</v>
      </c>
      <c r="F205" s="1">
        <v>75</v>
      </c>
      <c r="G205" s="1">
        <v>1</v>
      </c>
      <c r="H205" s="17">
        <v>106307.91</v>
      </c>
      <c r="I205" s="1">
        <v>2</v>
      </c>
      <c r="J205" s="1">
        <v>0</v>
      </c>
      <c r="K205" s="1">
        <v>1</v>
      </c>
      <c r="L205" s="17">
        <v>113428.77</v>
      </c>
      <c r="M205" s="1">
        <v>0</v>
      </c>
      <c r="N205" t="b">
        <f t="shared" si="3"/>
        <v>0</v>
      </c>
    </row>
    <row r="206" spans="1:14" x14ac:dyDescent="0.25">
      <c r="A206" s="1">
        <v>15602084</v>
      </c>
      <c r="B206" s="1" t="s">
        <v>739</v>
      </c>
      <c r="C206" s="1">
        <v>663</v>
      </c>
      <c r="D206" s="1" t="s">
        <v>15</v>
      </c>
      <c r="E206" s="1" t="s">
        <v>16</v>
      </c>
      <c r="F206" s="1">
        <v>42</v>
      </c>
      <c r="G206" s="1">
        <v>5</v>
      </c>
      <c r="H206" s="17">
        <v>124626.07</v>
      </c>
      <c r="I206" s="1">
        <v>1</v>
      </c>
      <c r="J206" s="1">
        <v>1</v>
      </c>
      <c r="K206" s="1">
        <v>1</v>
      </c>
      <c r="L206" s="17">
        <v>78004.5</v>
      </c>
      <c r="M206" s="1">
        <v>0</v>
      </c>
      <c r="N206" t="b">
        <f t="shared" si="3"/>
        <v>0</v>
      </c>
    </row>
    <row r="207" spans="1:14" x14ac:dyDescent="0.25">
      <c r="A207" s="1">
        <v>15799384</v>
      </c>
      <c r="B207" s="1" t="s">
        <v>388</v>
      </c>
      <c r="C207" s="1">
        <v>683</v>
      </c>
      <c r="D207" s="1" t="s">
        <v>15</v>
      </c>
      <c r="E207" s="1" t="s">
        <v>23</v>
      </c>
      <c r="F207" s="1">
        <v>33</v>
      </c>
      <c r="G207" s="1">
        <v>8</v>
      </c>
      <c r="H207" s="17">
        <v>0</v>
      </c>
      <c r="I207" s="1">
        <v>1</v>
      </c>
      <c r="J207" s="1">
        <v>0</v>
      </c>
      <c r="K207" s="1">
        <v>0</v>
      </c>
      <c r="L207" s="17">
        <v>73564.44</v>
      </c>
      <c r="M207" s="1">
        <v>0</v>
      </c>
      <c r="N207" t="b">
        <f t="shared" si="3"/>
        <v>0</v>
      </c>
    </row>
    <row r="208" spans="1:14" x14ac:dyDescent="0.25">
      <c r="A208" s="1">
        <v>15679531</v>
      </c>
      <c r="B208" s="1" t="s">
        <v>210</v>
      </c>
      <c r="C208" s="1">
        <v>618</v>
      </c>
      <c r="D208" s="1" t="s">
        <v>15</v>
      </c>
      <c r="E208" s="1" t="s">
        <v>23</v>
      </c>
      <c r="F208" s="1">
        <v>34</v>
      </c>
      <c r="G208" s="1">
        <v>5</v>
      </c>
      <c r="H208" s="17">
        <v>134954.53</v>
      </c>
      <c r="I208" s="1">
        <v>1</v>
      </c>
      <c r="J208" s="1">
        <v>1</v>
      </c>
      <c r="K208" s="1">
        <v>1</v>
      </c>
      <c r="L208" s="17">
        <v>151954.39000000001</v>
      </c>
      <c r="M208" s="1">
        <v>0</v>
      </c>
      <c r="N208" t="b">
        <f t="shared" si="3"/>
        <v>0</v>
      </c>
    </row>
    <row r="209" spans="1:14" x14ac:dyDescent="0.25">
      <c r="A209" s="1">
        <v>15702919</v>
      </c>
      <c r="B209" s="1" t="s">
        <v>210</v>
      </c>
      <c r="C209" s="1">
        <v>729</v>
      </c>
      <c r="D209" s="1" t="s">
        <v>26</v>
      </c>
      <c r="E209" s="1" t="s">
        <v>23</v>
      </c>
      <c r="F209" s="1">
        <v>30</v>
      </c>
      <c r="G209" s="1">
        <v>6</v>
      </c>
      <c r="H209" s="17">
        <v>63669.42</v>
      </c>
      <c r="I209" s="1">
        <v>1</v>
      </c>
      <c r="J209" s="1">
        <v>1</v>
      </c>
      <c r="K209" s="1">
        <v>0</v>
      </c>
      <c r="L209" s="17">
        <v>145111.37</v>
      </c>
      <c r="M209" s="1">
        <v>0</v>
      </c>
      <c r="N209" t="b">
        <f t="shared" si="3"/>
        <v>0</v>
      </c>
    </row>
    <row r="210" spans="1:14" x14ac:dyDescent="0.25">
      <c r="A210" s="1">
        <v>15658169</v>
      </c>
      <c r="B210" s="1" t="s">
        <v>401</v>
      </c>
      <c r="C210" s="1">
        <v>778</v>
      </c>
      <c r="D210" s="1" t="s">
        <v>18</v>
      </c>
      <c r="E210" s="1" t="s">
        <v>16</v>
      </c>
      <c r="F210" s="1">
        <v>47</v>
      </c>
      <c r="G210" s="1">
        <v>6</v>
      </c>
      <c r="H210" s="17">
        <v>127299.34</v>
      </c>
      <c r="I210" s="1">
        <v>2</v>
      </c>
      <c r="J210" s="1">
        <v>1</v>
      </c>
      <c r="K210" s="1">
        <v>0</v>
      </c>
      <c r="L210" s="17">
        <v>124694.99</v>
      </c>
      <c r="M210" s="1">
        <v>0</v>
      </c>
      <c r="N210" t="b">
        <f t="shared" si="3"/>
        <v>0</v>
      </c>
    </row>
    <row r="211" spans="1:14" x14ac:dyDescent="0.25">
      <c r="A211" s="1">
        <v>15649423</v>
      </c>
      <c r="B211" s="1" t="s">
        <v>585</v>
      </c>
      <c r="C211" s="1">
        <v>580</v>
      </c>
      <c r="D211" s="1" t="s">
        <v>15</v>
      </c>
      <c r="E211" s="1" t="s">
        <v>16</v>
      </c>
      <c r="F211" s="1">
        <v>35</v>
      </c>
      <c r="G211" s="1">
        <v>8</v>
      </c>
      <c r="H211" s="17">
        <v>0</v>
      </c>
      <c r="I211" s="1">
        <v>2</v>
      </c>
      <c r="J211" s="1">
        <v>0</v>
      </c>
      <c r="K211" s="1">
        <v>1</v>
      </c>
      <c r="L211" s="17">
        <v>10357.030000000001</v>
      </c>
      <c r="M211" s="1">
        <v>0</v>
      </c>
      <c r="N211" t="b">
        <f t="shared" si="3"/>
        <v>0</v>
      </c>
    </row>
    <row r="212" spans="1:14" x14ac:dyDescent="0.25">
      <c r="A212" s="1">
        <v>15798906</v>
      </c>
      <c r="B212" s="1" t="s">
        <v>648</v>
      </c>
      <c r="C212" s="1">
        <v>628</v>
      </c>
      <c r="D212" s="1" t="s">
        <v>15</v>
      </c>
      <c r="E212" s="1" t="s">
        <v>23</v>
      </c>
      <c r="F212" s="1">
        <v>69</v>
      </c>
      <c r="G212" s="1">
        <v>5</v>
      </c>
      <c r="H212" s="17">
        <v>0</v>
      </c>
      <c r="I212" s="1">
        <v>2</v>
      </c>
      <c r="J212" s="1">
        <v>1</v>
      </c>
      <c r="K212" s="1">
        <v>1</v>
      </c>
      <c r="L212" s="17">
        <v>181964.6</v>
      </c>
      <c r="M212" s="1">
        <v>0</v>
      </c>
      <c r="N212" t="b">
        <f t="shared" si="3"/>
        <v>0</v>
      </c>
    </row>
    <row r="213" spans="1:14" x14ac:dyDescent="0.25">
      <c r="A213" s="1">
        <v>15753831</v>
      </c>
      <c r="B213" s="1" t="s">
        <v>648</v>
      </c>
      <c r="C213" s="1">
        <v>642</v>
      </c>
      <c r="D213" s="1" t="s">
        <v>18</v>
      </c>
      <c r="E213" s="1" t="s">
        <v>23</v>
      </c>
      <c r="F213" s="1">
        <v>32</v>
      </c>
      <c r="G213" s="1">
        <v>7</v>
      </c>
      <c r="H213" s="17">
        <v>100433.8</v>
      </c>
      <c r="I213" s="1">
        <v>1</v>
      </c>
      <c r="J213" s="1">
        <v>1</v>
      </c>
      <c r="K213" s="1">
        <v>1</v>
      </c>
      <c r="L213" s="17">
        <v>39768.589999999997</v>
      </c>
      <c r="M213" s="1">
        <v>0</v>
      </c>
      <c r="N213" t="b">
        <f t="shared" si="3"/>
        <v>0</v>
      </c>
    </row>
    <row r="214" spans="1:14" x14ac:dyDescent="0.25">
      <c r="A214" s="1">
        <v>15636444</v>
      </c>
      <c r="B214" s="1" t="s">
        <v>519</v>
      </c>
      <c r="C214" s="1">
        <v>535</v>
      </c>
      <c r="D214" s="1" t="s">
        <v>26</v>
      </c>
      <c r="E214" s="1" t="s">
        <v>16</v>
      </c>
      <c r="F214" s="1">
        <v>53</v>
      </c>
      <c r="G214" s="1">
        <v>5</v>
      </c>
      <c r="H214" s="17">
        <v>141616.54999999999</v>
      </c>
      <c r="I214" s="1">
        <v>2</v>
      </c>
      <c r="J214" s="1">
        <v>1</v>
      </c>
      <c r="K214" s="1">
        <v>1</v>
      </c>
      <c r="L214" s="17">
        <v>75888.649999999994</v>
      </c>
      <c r="M214" s="1">
        <v>0</v>
      </c>
      <c r="N214" t="b">
        <f t="shared" si="3"/>
        <v>0</v>
      </c>
    </row>
    <row r="215" spans="1:14" x14ac:dyDescent="0.25">
      <c r="A215" s="1">
        <v>15679200</v>
      </c>
      <c r="B215" s="1" t="s">
        <v>199</v>
      </c>
      <c r="C215" s="1">
        <v>580</v>
      </c>
      <c r="D215" s="1" t="s">
        <v>18</v>
      </c>
      <c r="E215" s="1" t="s">
        <v>23</v>
      </c>
      <c r="F215" s="1">
        <v>29</v>
      </c>
      <c r="G215" s="1">
        <v>9</v>
      </c>
      <c r="H215" s="17">
        <v>61710.44</v>
      </c>
      <c r="I215" s="1">
        <v>2</v>
      </c>
      <c r="J215" s="1">
        <v>1</v>
      </c>
      <c r="K215" s="1">
        <v>0</v>
      </c>
      <c r="L215" s="17">
        <v>128077.8</v>
      </c>
      <c r="M215" s="1">
        <v>0</v>
      </c>
      <c r="N215" t="b">
        <f t="shared" si="3"/>
        <v>0</v>
      </c>
    </row>
    <row r="216" spans="1:14" x14ac:dyDescent="0.25">
      <c r="A216" s="1">
        <v>15619857</v>
      </c>
      <c r="B216" s="1" t="s">
        <v>199</v>
      </c>
      <c r="C216" s="1">
        <v>605</v>
      </c>
      <c r="D216" s="1" t="s">
        <v>15</v>
      </c>
      <c r="E216" s="1" t="s">
        <v>16</v>
      </c>
      <c r="F216" s="1">
        <v>64</v>
      </c>
      <c r="G216" s="1">
        <v>2</v>
      </c>
      <c r="H216" s="17">
        <v>129555.7</v>
      </c>
      <c r="I216" s="1">
        <v>1</v>
      </c>
      <c r="J216" s="1">
        <v>1</v>
      </c>
      <c r="K216" s="1">
        <v>1</v>
      </c>
      <c r="L216" s="17">
        <v>13601.79</v>
      </c>
      <c r="M216" s="1">
        <v>0</v>
      </c>
      <c r="N216" t="b">
        <f t="shared" si="3"/>
        <v>0</v>
      </c>
    </row>
    <row r="217" spans="1:14" x14ac:dyDescent="0.25">
      <c r="A217" s="1">
        <v>15682472</v>
      </c>
      <c r="B217" s="1" t="s">
        <v>135</v>
      </c>
      <c r="C217" s="1">
        <v>828</v>
      </c>
      <c r="D217" s="1" t="s">
        <v>15</v>
      </c>
      <c r="E217" s="1" t="s">
        <v>23</v>
      </c>
      <c r="F217" s="1">
        <v>34</v>
      </c>
      <c r="G217" s="1">
        <v>8</v>
      </c>
      <c r="H217" s="17">
        <v>129433.34</v>
      </c>
      <c r="I217" s="1">
        <v>2</v>
      </c>
      <c r="J217" s="1">
        <v>0</v>
      </c>
      <c r="K217" s="1">
        <v>0</v>
      </c>
      <c r="L217" s="17">
        <v>38131.769999999997</v>
      </c>
      <c r="M217" s="1">
        <v>0</v>
      </c>
      <c r="N217" t="b">
        <f t="shared" si="3"/>
        <v>0</v>
      </c>
    </row>
    <row r="218" spans="1:14" x14ac:dyDescent="0.25">
      <c r="A218" s="1">
        <v>15573456</v>
      </c>
      <c r="B218" s="1" t="s">
        <v>356</v>
      </c>
      <c r="C218" s="1">
        <v>648</v>
      </c>
      <c r="D218" s="1" t="s">
        <v>18</v>
      </c>
      <c r="E218" s="1" t="s">
        <v>23</v>
      </c>
      <c r="F218" s="1">
        <v>46</v>
      </c>
      <c r="G218" s="1">
        <v>9</v>
      </c>
      <c r="H218" s="17">
        <v>127209</v>
      </c>
      <c r="I218" s="1">
        <v>2</v>
      </c>
      <c r="J218" s="1">
        <v>1</v>
      </c>
      <c r="K218" s="1">
        <v>0</v>
      </c>
      <c r="L218" s="17">
        <v>77405.95</v>
      </c>
      <c r="M218" s="1">
        <v>1</v>
      </c>
      <c r="N218" t="b">
        <f t="shared" si="3"/>
        <v>0</v>
      </c>
    </row>
    <row r="219" spans="1:14" x14ac:dyDescent="0.25">
      <c r="A219" s="1">
        <v>15578761</v>
      </c>
      <c r="B219" s="1" t="s">
        <v>356</v>
      </c>
      <c r="C219" s="1">
        <v>459</v>
      </c>
      <c r="D219" s="1" t="s">
        <v>18</v>
      </c>
      <c r="E219" s="1" t="s">
        <v>16</v>
      </c>
      <c r="F219" s="1">
        <v>42</v>
      </c>
      <c r="G219" s="1">
        <v>6</v>
      </c>
      <c r="H219" s="17">
        <v>129634.25</v>
      </c>
      <c r="I219" s="1">
        <v>2</v>
      </c>
      <c r="J219" s="1">
        <v>1</v>
      </c>
      <c r="K219" s="1">
        <v>1</v>
      </c>
      <c r="L219" s="17">
        <v>177683.02</v>
      </c>
      <c r="M219" s="1">
        <v>1</v>
      </c>
      <c r="N219" t="b">
        <f t="shared" si="3"/>
        <v>0</v>
      </c>
    </row>
    <row r="220" spans="1:14" x14ac:dyDescent="0.25">
      <c r="A220" s="1">
        <v>15730830</v>
      </c>
      <c r="B220" s="1" t="s">
        <v>536</v>
      </c>
      <c r="C220" s="1">
        <v>752</v>
      </c>
      <c r="D220" s="1" t="s">
        <v>15</v>
      </c>
      <c r="E220" s="1" t="s">
        <v>16</v>
      </c>
      <c r="F220" s="1">
        <v>30</v>
      </c>
      <c r="G220" s="1">
        <v>3</v>
      </c>
      <c r="H220" s="17">
        <v>0</v>
      </c>
      <c r="I220" s="1">
        <v>2</v>
      </c>
      <c r="J220" s="1">
        <v>1</v>
      </c>
      <c r="K220" s="1">
        <v>1</v>
      </c>
      <c r="L220" s="17">
        <v>104991.28</v>
      </c>
      <c r="M220" s="1">
        <v>0</v>
      </c>
      <c r="N220" t="b">
        <f t="shared" si="3"/>
        <v>0</v>
      </c>
    </row>
    <row r="221" spans="1:14" x14ac:dyDescent="0.25">
      <c r="A221" s="1">
        <v>15613772</v>
      </c>
      <c r="B221" s="1" t="s">
        <v>426</v>
      </c>
      <c r="C221" s="1">
        <v>542</v>
      </c>
      <c r="D221" s="1" t="s">
        <v>15</v>
      </c>
      <c r="E221" s="1" t="s">
        <v>23</v>
      </c>
      <c r="F221" s="1">
        <v>39</v>
      </c>
      <c r="G221" s="1">
        <v>3</v>
      </c>
      <c r="H221" s="17">
        <v>135096.76999999999</v>
      </c>
      <c r="I221" s="1">
        <v>1</v>
      </c>
      <c r="J221" s="1">
        <v>1</v>
      </c>
      <c r="K221" s="1">
        <v>1</v>
      </c>
      <c r="L221" s="17">
        <v>14353.43</v>
      </c>
      <c r="M221" s="1">
        <v>1</v>
      </c>
      <c r="N221" t="b">
        <f t="shared" si="3"/>
        <v>0</v>
      </c>
    </row>
    <row r="222" spans="1:14" x14ac:dyDescent="0.25">
      <c r="A222" s="1">
        <v>15664521</v>
      </c>
      <c r="B222" s="1" t="s">
        <v>751</v>
      </c>
      <c r="C222" s="1">
        <v>659</v>
      </c>
      <c r="D222" s="1" t="s">
        <v>18</v>
      </c>
      <c r="E222" s="1" t="s">
        <v>23</v>
      </c>
      <c r="F222" s="1">
        <v>31</v>
      </c>
      <c r="G222" s="1">
        <v>7</v>
      </c>
      <c r="H222" s="17">
        <v>149620.88</v>
      </c>
      <c r="I222" s="1">
        <v>2</v>
      </c>
      <c r="J222" s="1">
        <v>1</v>
      </c>
      <c r="K222" s="1">
        <v>1</v>
      </c>
      <c r="L222" s="17">
        <v>104533.51</v>
      </c>
      <c r="M222" s="1">
        <v>0</v>
      </c>
      <c r="N222" t="b">
        <f t="shared" si="3"/>
        <v>0</v>
      </c>
    </row>
    <row r="223" spans="1:14" x14ac:dyDescent="0.25">
      <c r="A223" s="1">
        <v>15776223</v>
      </c>
      <c r="B223" s="1" t="s">
        <v>464</v>
      </c>
      <c r="C223" s="1">
        <v>597</v>
      </c>
      <c r="D223" s="1" t="s">
        <v>15</v>
      </c>
      <c r="E223" s="1" t="s">
        <v>16</v>
      </c>
      <c r="F223" s="1">
        <v>42</v>
      </c>
      <c r="G223" s="1">
        <v>4</v>
      </c>
      <c r="H223" s="17">
        <v>64740.12</v>
      </c>
      <c r="I223" s="1">
        <v>1</v>
      </c>
      <c r="J223" s="1">
        <v>1</v>
      </c>
      <c r="K223" s="1">
        <v>1</v>
      </c>
      <c r="L223" s="17">
        <v>106841.12</v>
      </c>
      <c r="M223" s="1">
        <v>0</v>
      </c>
      <c r="N223" t="b">
        <f t="shared" si="3"/>
        <v>0</v>
      </c>
    </row>
    <row r="224" spans="1:14" x14ac:dyDescent="0.25">
      <c r="A224" s="1">
        <v>15699430</v>
      </c>
      <c r="B224" s="1" t="s">
        <v>464</v>
      </c>
      <c r="C224" s="1">
        <v>618</v>
      </c>
      <c r="D224" s="1" t="s">
        <v>15</v>
      </c>
      <c r="E224" s="1" t="s">
        <v>16</v>
      </c>
      <c r="F224" s="1">
        <v>35</v>
      </c>
      <c r="G224" s="1">
        <v>10</v>
      </c>
      <c r="H224" s="17">
        <v>0</v>
      </c>
      <c r="I224" s="1">
        <v>2</v>
      </c>
      <c r="J224" s="1">
        <v>1</v>
      </c>
      <c r="K224" s="1">
        <v>0</v>
      </c>
      <c r="L224" s="17">
        <v>180439.75</v>
      </c>
      <c r="M224" s="1">
        <v>0</v>
      </c>
      <c r="N224" t="b">
        <f t="shared" si="3"/>
        <v>0</v>
      </c>
    </row>
    <row r="225" spans="1:14" x14ac:dyDescent="0.25">
      <c r="A225" s="1">
        <v>15790678</v>
      </c>
      <c r="B225" s="1" t="s">
        <v>279</v>
      </c>
      <c r="C225" s="1">
        <v>475</v>
      </c>
      <c r="D225" s="1" t="s">
        <v>15</v>
      </c>
      <c r="E225" s="1" t="s">
        <v>16</v>
      </c>
      <c r="F225" s="1">
        <v>32</v>
      </c>
      <c r="G225" s="1">
        <v>8</v>
      </c>
      <c r="H225" s="17">
        <v>119023.28</v>
      </c>
      <c r="I225" s="1">
        <v>1</v>
      </c>
      <c r="J225" s="1">
        <v>1</v>
      </c>
      <c r="K225" s="1">
        <v>0</v>
      </c>
      <c r="L225" s="17">
        <v>100816.29</v>
      </c>
      <c r="M225" s="1">
        <v>0</v>
      </c>
      <c r="N225" t="b">
        <f t="shared" si="3"/>
        <v>0</v>
      </c>
    </row>
    <row r="226" spans="1:14" x14ac:dyDescent="0.25">
      <c r="A226" s="1">
        <v>15719352</v>
      </c>
      <c r="B226" s="1" t="s">
        <v>279</v>
      </c>
      <c r="C226" s="1">
        <v>754</v>
      </c>
      <c r="D226" s="1" t="s">
        <v>18</v>
      </c>
      <c r="E226" s="1" t="s">
        <v>23</v>
      </c>
      <c r="F226" s="1">
        <v>39</v>
      </c>
      <c r="G226" s="1">
        <v>6</v>
      </c>
      <c r="H226" s="17">
        <v>170184.99</v>
      </c>
      <c r="I226" s="1">
        <v>2</v>
      </c>
      <c r="J226" s="1">
        <v>1</v>
      </c>
      <c r="K226" s="1">
        <v>0</v>
      </c>
      <c r="L226" s="17">
        <v>89593.26</v>
      </c>
      <c r="M226" s="1">
        <v>0</v>
      </c>
      <c r="N226" t="b">
        <f t="shared" si="3"/>
        <v>0</v>
      </c>
    </row>
    <row r="227" spans="1:14" x14ac:dyDescent="0.25">
      <c r="A227" s="1">
        <v>15661036</v>
      </c>
      <c r="B227" s="1" t="s">
        <v>604</v>
      </c>
      <c r="C227" s="1">
        <v>725</v>
      </c>
      <c r="D227" s="1" t="s">
        <v>15</v>
      </c>
      <c r="E227" s="1" t="s">
        <v>23</v>
      </c>
      <c r="F227" s="1">
        <v>46</v>
      </c>
      <c r="G227" s="1">
        <v>6</v>
      </c>
      <c r="H227" s="17">
        <v>0</v>
      </c>
      <c r="I227" s="1">
        <v>2</v>
      </c>
      <c r="J227" s="1">
        <v>1</v>
      </c>
      <c r="K227" s="1">
        <v>0</v>
      </c>
      <c r="L227" s="17">
        <v>161767.38</v>
      </c>
      <c r="M227" s="1">
        <v>0</v>
      </c>
      <c r="N227" t="b">
        <f t="shared" si="3"/>
        <v>0</v>
      </c>
    </row>
    <row r="228" spans="1:14" x14ac:dyDescent="0.25">
      <c r="A228" s="1">
        <v>15742668</v>
      </c>
      <c r="B228" s="1" t="s">
        <v>316</v>
      </c>
      <c r="C228" s="1">
        <v>626</v>
      </c>
      <c r="D228" s="1" t="s">
        <v>18</v>
      </c>
      <c r="E228" s="1" t="s">
        <v>16</v>
      </c>
      <c r="F228" s="1">
        <v>37</v>
      </c>
      <c r="G228" s="1">
        <v>6</v>
      </c>
      <c r="H228" s="17">
        <v>108269.37</v>
      </c>
      <c r="I228" s="1">
        <v>1</v>
      </c>
      <c r="J228" s="1">
        <v>1</v>
      </c>
      <c r="K228" s="1">
        <v>0</v>
      </c>
      <c r="L228" s="17">
        <v>5597.94</v>
      </c>
      <c r="M228" s="1">
        <v>0</v>
      </c>
      <c r="N228" t="b">
        <f t="shared" si="3"/>
        <v>0</v>
      </c>
    </row>
    <row r="229" spans="1:14" x14ac:dyDescent="0.25">
      <c r="A229" s="1">
        <v>15657284</v>
      </c>
      <c r="B229" s="1" t="s">
        <v>316</v>
      </c>
      <c r="C229" s="1">
        <v>674</v>
      </c>
      <c r="D229" s="1" t="s">
        <v>26</v>
      </c>
      <c r="E229" s="1" t="s">
        <v>23</v>
      </c>
      <c r="F229" s="1">
        <v>47</v>
      </c>
      <c r="G229" s="1">
        <v>6</v>
      </c>
      <c r="H229" s="17">
        <v>106901.94</v>
      </c>
      <c r="I229" s="1">
        <v>1</v>
      </c>
      <c r="J229" s="1">
        <v>1</v>
      </c>
      <c r="K229" s="1">
        <v>1</v>
      </c>
      <c r="L229" s="17">
        <v>2079.1999999999998</v>
      </c>
      <c r="M229" s="1">
        <v>1</v>
      </c>
      <c r="N229" t="b">
        <f t="shared" si="3"/>
        <v>0</v>
      </c>
    </row>
    <row r="230" spans="1:14" x14ac:dyDescent="0.25">
      <c r="A230" s="1">
        <v>15667896</v>
      </c>
      <c r="B230" s="1" t="s">
        <v>463</v>
      </c>
      <c r="C230" s="1">
        <v>833</v>
      </c>
      <c r="D230" s="1" t="s">
        <v>15</v>
      </c>
      <c r="E230" s="1" t="s">
        <v>23</v>
      </c>
      <c r="F230" s="1">
        <v>37</v>
      </c>
      <c r="G230" s="1">
        <v>8</v>
      </c>
      <c r="H230" s="17">
        <v>151226.18</v>
      </c>
      <c r="I230" s="1">
        <v>2</v>
      </c>
      <c r="J230" s="1">
        <v>1</v>
      </c>
      <c r="K230" s="1">
        <v>1</v>
      </c>
      <c r="L230" s="17">
        <v>136129.49</v>
      </c>
      <c r="M230" s="1">
        <v>0</v>
      </c>
      <c r="N230" t="b">
        <f t="shared" si="3"/>
        <v>0</v>
      </c>
    </row>
    <row r="231" spans="1:14" x14ac:dyDescent="0.25">
      <c r="A231" s="1">
        <v>15615624</v>
      </c>
      <c r="B231" s="1" t="s">
        <v>377</v>
      </c>
      <c r="C231" s="1">
        <v>605</v>
      </c>
      <c r="D231" s="1" t="s">
        <v>15</v>
      </c>
      <c r="E231" s="1" t="s">
        <v>16</v>
      </c>
      <c r="F231" s="1">
        <v>28</v>
      </c>
      <c r="G231" s="1">
        <v>6</v>
      </c>
      <c r="H231" s="17">
        <v>0</v>
      </c>
      <c r="I231" s="1">
        <v>2</v>
      </c>
      <c r="J231" s="1">
        <v>0</v>
      </c>
      <c r="K231" s="1">
        <v>0</v>
      </c>
      <c r="L231" s="17">
        <v>159508.51999999999</v>
      </c>
      <c r="M231" s="1">
        <v>0</v>
      </c>
      <c r="N231" t="b">
        <f t="shared" si="3"/>
        <v>0</v>
      </c>
    </row>
    <row r="232" spans="1:14" x14ac:dyDescent="0.25">
      <c r="A232" s="1">
        <v>15597945</v>
      </c>
      <c r="B232" s="1" t="s">
        <v>40</v>
      </c>
      <c r="C232" s="1">
        <v>636</v>
      </c>
      <c r="D232" s="1" t="s">
        <v>18</v>
      </c>
      <c r="E232" s="1" t="s">
        <v>16</v>
      </c>
      <c r="F232" s="1">
        <v>32</v>
      </c>
      <c r="G232" s="1">
        <v>8</v>
      </c>
      <c r="H232" s="17">
        <v>0</v>
      </c>
      <c r="I232" s="1">
        <v>2</v>
      </c>
      <c r="J232" s="1">
        <v>1</v>
      </c>
      <c r="K232" s="1">
        <v>0</v>
      </c>
      <c r="L232" s="17">
        <v>0</v>
      </c>
      <c r="M232" s="1">
        <v>0</v>
      </c>
      <c r="N232" t="b">
        <f t="shared" si="3"/>
        <v>0</v>
      </c>
    </row>
    <row r="233" spans="1:14" x14ac:dyDescent="0.25">
      <c r="A233" s="1">
        <v>15695632</v>
      </c>
      <c r="B233" s="1" t="s">
        <v>40</v>
      </c>
      <c r="C233" s="1">
        <v>556</v>
      </c>
      <c r="D233" s="1" t="s">
        <v>15</v>
      </c>
      <c r="E233" s="1" t="s">
        <v>16</v>
      </c>
      <c r="F233" s="1">
        <v>39</v>
      </c>
      <c r="G233" s="1">
        <v>9</v>
      </c>
      <c r="H233" s="17">
        <v>89588.35</v>
      </c>
      <c r="I233" s="1">
        <v>1</v>
      </c>
      <c r="J233" s="1">
        <v>1</v>
      </c>
      <c r="K233" s="1">
        <v>1</v>
      </c>
      <c r="L233" s="17">
        <v>94898.1</v>
      </c>
      <c r="M233" s="1">
        <v>0</v>
      </c>
      <c r="N233" t="b">
        <f t="shared" si="3"/>
        <v>0</v>
      </c>
    </row>
    <row r="234" spans="1:14" x14ac:dyDescent="0.25">
      <c r="A234" s="1">
        <v>15684548</v>
      </c>
      <c r="B234" s="1" t="s">
        <v>357</v>
      </c>
      <c r="C234" s="1">
        <v>556</v>
      </c>
      <c r="D234" s="1" t="s">
        <v>18</v>
      </c>
      <c r="E234" s="1" t="s">
        <v>23</v>
      </c>
      <c r="F234" s="1">
        <v>38</v>
      </c>
      <c r="G234" s="1">
        <v>8</v>
      </c>
      <c r="H234" s="17">
        <v>0</v>
      </c>
      <c r="I234" s="1">
        <v>2</v>
      </c>
      <c r="J234" s="1">
        <v>0</v>
      </c>
      <c r="K234" s="1">
        <v>0</v>
      </c>
      <c r="L234" s="17">
        <v>417.41</v>
      </c>
      <c r="M234" s="1">
        <v>1</v>
      </c>
      <c r="N234" t="b">
        <f t="shared" si="3"/>
        <v>0</v>
      </c>
    </row>
    <row r="235" spans="1:14" x14ac:dyDescent="0.25">
      <c r="A235" s="1">
        <v>15737051</v>
      </c>
      <c r="B235" s="1" t="s">
        <v>630</v>
      </c>
      <c r="C235" s="1">
        <v>639</v>
      </c>
      <c r="D235" s="1" t="s">
        <v>15</v>
      </c>
      <c r="E235" s="1" t="s">
        <v>23</v>
      </c>
      <c r="F235" s="1">
        <v>27</v>
      </c>
      <c r="G235" s="1">
        <v>8</v>
      </c>
      <c r="H235" s="17">
        <v>0</v>
      </c>
      <c r="I235" s="1">
        <v>2</v>
      </c>
      <c r="J235" s="1">
        <v>1</v>
      </c>
      <c r="K235" s="1">
        <v>0</v>
      </c>
      <c r="L235" s="17">
        <v>192247.35</v>
      </c>
      <c r="M235" s="1">
        <v>0</v>
      </c>
      <c r="N235" t="b">
        <f t="shared" si="3"/>
        <v>0</v>
      </c>
    </row>
    <row r="236" spans="1:14" x14ac:dyDescent="0.25">
      <c r="A236" s="1">
        <v>15612087</v>
      </c>
      <c r="B236" s="1" t="s">
        <v>212</v>
      </c>
      <c r="C236" s="1">
        <v>671</v>
      </c>
      <c r="D236" s="1" t="s">
        <v>15</v>
      </c>
      <c r="E236" s="1" t="s">
        <v>23</v>
      </c>
      <c r="F236" s="1">
        <v>45</v>
      </c>
      <c r="G236" s="1">
        <v>2</v>
      </c>
      <c r="H236" s="17">
        <v>106376.85</v>
      </c>
      <c r="I236" s="1">
        <v>1</v>
      </c>
      <c r="J236" s="1">
        <v>0</v>
      </c>
      <c r="K236" s="1">
        <v>1</v>
      </c>
      <c r="L236" s="17">
        <v>158264.62</v>
      </c>
      <c r="M236" s="1">
        <v>0</v>
      </c>
      <c r="N236" t="b">
        <f t="shared" si="3"/>
        <v>0</v>
      </c>
    </row>
    <row r="237" spans="1:14" x14ac:dyDescent="0.25">
      <c r="A237" s="1">
        <v>15599792</v>
      </c>
      <c r="B237" s="1" t="s">
        <v>246</v>
      </c>
      <c r="C237" s="1">
        <v>545</v>
      </c>
      <c r="D237" s="1" t="s">
        <v>15</v>
      </c>
      <c r="E237" s="1" t="s">
        <v>16</v>
      </c>
      <c r="F237" s="1">
        <v>26</v>
      </c>
      <c r="G237" s="1">
        <v>1</v>
      </c>
      <c r="H237" s="17">
        <v>0</v>
      </c>
      <c r="I237" s="1">
        <v>2</v>
      </c>
      <c r="J237" s="1">
        <v>1</v>
      </c>
      <c r="K237" s="1">
        <v>1</v>
      </c>
      <c r="L237" s="17">
        <v>199638.56</v>
      </c>
      <c r="M237" s="1">
        <v>0</v>
      </c>
      <c r="N237" t="b">
        <f t="shared" si="3"/>
        <v>0</v>
      </c>
    </row>
    <row r="238" spans="1:14" x14ac:dyDescent="0.25">
      <c r="A238" s="1">
        <v>15629677</v>
      </c>
      <c r="B238" s="1" t="s">
        <v>345</v>
      </c>
      <c r="C238" s="1">
        <v>687</v>
      </c>
      <c r="D238" s="1" t="s">
        <v>18</v>
      </c>
      <c r="E238" s="1" t="s">
        <v>16</v>
      </c>
      <c r="F238" s="1">
        <v>39</v>
      </c>
      <c r="G238" s="1">
        <v>2</v>
      </c>
      <c r="H238" s="17">
        <v>0</v>
      </c>
      <c r="I238" s="1">
        <v>3</v>
      </c>
      <c r="J238" s="1">
        <v>0</v>
      </c>
      <c r="K238" s="1">
        <v>0</v>
      </c>
      <c r="L238" s="17">
        <v>188150.6</v>
      </c>
      <c r="M238" s="1">
        <v>1</v>
      </c>
      <c r="N238" t="b">
        <f t="shared" si="3"/>
        <v>0</v>
      </c>
    </row>
    <row r="239" spans="1:14" x14ac:dyDescent="0.25">
      <c r="A239" s="1">
        <v>15600337</v>
      </c>
      <c r="B239" s="1" t="s">
        <v>566</v>
      </c>
      <c r="C239" s="1">
        <v>661</v>
      </c>
      <c r="D239" s="1" t="s">
        <v>18</v>
      </c>
      <c r="E239" s="1" t="s">
        <v>23</v>
      </c>
      <c r="F239" s="1">
        <v>42</v>
      </c>
      <c r="G239" s="1">
        <v>2</v>
      </c>
      <c r="H239" s="17">
        <v>178820.91</v>
      </c>
      <c r="I239" s="1">
        <v>1</v>
      </c>
      <c r="J239" s="1">
        <v>0</v>
      </c>
      <c r="K239" s="1">
        <v>0</v>
      </c>
      <c r="L239" s="17">
        <v>29358.57</v>
      </c>
      <c r="M239" s="1">
        <v>1</v>
      </c>
      <c r="N239" t="b">
        <f t="shared" si="3"/>
        <v>0</v>
      </c>
    </row>
    <row r="240" spans="1:14" x14ac:dyDescent="0.25">
      <c r="A240" s="1">
        <v>15692671</v>
      </c>
      <c r="B240" s="1" t="s">
        <v>488</v>
      </c>
      <c r="C240" s="1">
        <v>701</v>
      </c>
      <c r="D240" s="1" t="s">
        <v>18</v>
      </c>
      <c r="E240" s="1" t="s">
        <v>23</v>
      </c>
      <c r="F240" s="1">
        <v>36</v>
      </c>
      <c r="G240" s="1">
        <v>8</v>
      </c>
      <c r="H240" s="17">
        <v>0</v>
      </c>
      <c r="I240" s="1">
        <v>2</v>
      </c>
      <c r="J240" s="1">
        <v>1</v>
      </c>
      <c r="K240" s="1">
        <v>0</v>
      </c>
      <c r="L240" s="17">
        <v>169161.46</v>
      </c>
      <c r="M240" s="1">
        <v>0</v>
      </c>
      <c r="N240" t="b">
        <f t="shared" si="3"/>
        <v>0</v>
      </c>
    </row>
    <row r="241" spans="1:14" x14ac:dyDescent="0.25">
      <c r="A241" s="1">
        <v>15809663</v>
      </c>
      <c r="B241" s="1" t="s">
        <v>532</v>
      </c>
      <c r="C241" s="1">
        <v>583</v>
      </c>
      <c r="D241" s="1" t="s">
        <v>15</v>
      </c>
      <c r="E241" s="1" t="s">
        <v>16</v>
      </c>
      <c r="F241" s="1">
        <v>27</v>
      </c>
      <c r="G241" s="1">
        <v>1</v>
      </c>
      <c r="H241" s="17">
        <v>125406.58</v>
      </c>
      <c r="I241" s="1">
        <v>1</v>
      </c>
      <c r="J241" s="1">
        <v>1</v>
      </c>
      <c r="K241" s="1">
        <v>1</v>
      </c>
      <c r="L241" s="17">
        <v>110784.42</v>
      </c>
      <c r="M241" s="1">
        <v>0</v>
      </c>
      <c r="N241" t="b">
        <f t="shared" si="3"/>
        <v>0</v>
      </c>
    </row>
    <row r="242" spans="1:14" x14ac:dyDescent="0.25">
      <c r="A242" s="1">
        <v>15738181</v>
      </c>
      <c r="B242" s="1" t="s">
        <v>526</v>
      </c>
      <c r="C242" s="1">
        <v>850</v>
      </c>
      <c r="D242" s="1" t="s">
        <v>15</v>
      </c>
      <c r="E242" s="1" t="s">
        <v>23</v>
      </c>
      <c r="F242" s="1">
        <v>31</v>
      </c>
      <c r="G242" s="1">
        <v>6</v>
      </c>
      <c r="H242" s="17">
        <v>67996.23</v>
      </c>
      <c r="I242" s="1">
        <v>2</v>
      </c>
      <c r="J242" s="1">
        <v>0</v>
      </c>
      <c r="K242" s="1">
        <v>0</v>
      </c>
      <c r="L242" s="17">
        <v>50129.87</v>
      </c>
      <c r="M242" s="1">
        <v>1</v>
      </c>
      <c r="N242" t="b">
        <f t="shared" si="3"/>
        <v>0</v>
      </c>
    </row>
    <row r="243" spans="1:14" x14ac:dyDescent="0.25">
      <c r="A243" s="1">
        <v>15746726</v>
      </c>
      <c r="B243" s="1" t="s">
        <v>296</v>
      </c>
      <c r="C243" s="1">
        <v>438</v>
      </c>
      <c r="D243" s="1" t="s">
        <v>26</v>
      </c>
      <c r="E243" s="1" t="s">
        <v>23</v>
      </c>
      <c r="F243" s="1">
        <v>31</v>
      </c>
      <c r="G243" s="1">
        <v>8</v>
      </c>
      <c r="H243" s="17">
        <v>78398.69</v>
      </c>
      <c r="I243" s="1">
        <v>1</v>
      </c>
      <c r="J243" s="1">
        <v>1</v>
      </c>
      <c r="K243" s="1">
        <v>0</v>
      </c>
      <c r="L243" s="17">
        <v>44937.01</v>
      </c>
      <c r="M243" s="1">
        <v>0</v>
      </c>
      <c r="N243" t="b">
        <f t="shared" si="3"/>
        <v>0</v>
      </c>
    </row>
    <row r="244" spans="1:14" x14ac:dyDescent="0.25">
      <c r="A244" s="1">
        <v>15662736</v>
      </c>
      <c r="B244" s="1" t="s">
        <v>296</v>
      </c>
      <c r="C244" s="1">
        <v>559</v>
      </c>
      <c r="D244" s="1" t="s">
        <v>15</v>
      </c>
      <c r="E244" s="1" t="s">
        <v>23</v>
      </c>
      <c r="F244" s="1">
        <v>49</v>
      </c>
      <c r="G244" s="1">
        <v>2</v>
      </c>
      <c r="H244" s="17">
        <v>147069.78</v>
      </c>
      <c r="I244" s="1">
        <v>1</v>
      </c>
      <c r="J244" s="1">
        <v>1</v>
      </c>
      <c r="K244" s="1">
        <v>0</v>
      </c>
      <c r="L244" s="17">
        <v>120540.83</v>
      </c>
      <c r="M244" s="1">
        <v>1</v>
      </c>
      <c r="N244" t="b">
        <f t="shared" si="3"/>
        <v>0</v>
      </c>
    </row>
    <row r="245" spans="1:14" x14ac:dyDescent="0.25">
      <c r="A245" s="1">
        <v>15758685</v>
      </c>
      <c r="B245" s="1" t="s">
        <v>270</v>
      </c>
      <c r="C245" s="1">
        <v>706</v>
      </c>
      <c r="D245" s="1" t="s">
        <v>18</v>
      </c>
      <c r="E245" s="1" t="s">
        <v>16</v>
      </c>
      <c r="F245" s="1">
        <v>37</v>
      </c>
      <c r="G245" s="1">
        <v>7</v>
      </c>
      <c r="H245" s="17">
        <v>0</v>
      </c>
      <c r="I245" s="1">
        <v>2</v>
      </c>
      <c r="J245" s="1">
        <v>1</v>
      </c>
      <c r="K245" s="1">
        <v>1</v>
      </c>
      <c r="L245" s="17">
        <v>110899.3</v>
      </c>
      <c r="M245" s="1">
        <v>0</v>
      </c>
      <c r="N245" t="b">
        <f t="shared" si="3"/>
        <v>0</v>
      </c>
    </row>
    <row r="246" spans="1:14" x14ac:dyDescent="0.25">
      <c r="A246" s="1">
        <v>15787071</v>
      </c>
      <c r="B246" s="1" t="s">
        <v>265</v>
      </c>
      <c r="C246" s="1">
        <v>650</v>
      </c>
      <c r="D246" s="1" t="s">
        <v>18</v>
      </c>
      <c r="E246" s="1" t="s">
        <v>23</v>
      </c>
      <c r="F246" s="1">
        <v>41</v>
      </c>
      <c r="G246" s="1">
        <v>9</v>
      </c>
      <c r="H246" s="17">
        <v>0</v>
      </c>
      <c r="I246" s="1">
        <v>2</v>
      </c>
      <c r="J246" s="1">
        <v>0</v>
      </c>
      <c r="K246" s="1">
        <v>1</v>
      </c>
      <c r="L246" s="17">
        <v>191599.67</v>
      </c>
      <c r="M246" s="1">
        <v>0</v>
      </c>
      <c r="N246" t="b">
        <f t="shared" si="3"/>
        <v>0</v>
      </c>
    </row>
    <row r="247" spans="1:14" x14ac:dyDescent="0.25">
      <c r="A247" s="1">
        <v>15772896</v>
      </c>
      <c r="B247" s="1" t="s">
        <v>235</v>
      </c>
      <c r="C247" s="1">
        <v>763</v>
      </c>
      <c r="D247" s="1" t="s">
        <v>26</v>
      </c>
      <c r="E247" s="1" t="s">
        <v>23</v>
      </c>
      <c r="F247" s="1">
        <v>42</v>
      </c>
      <c r="G247" s="1">
        <v>6</v>
      </c>
      <c r="H247" s="17">
        <v>100160.75</v>
      </c>
      <c r="I247" s="1">
        <v>1</v>
      </c>
      <c r="J247" s="1">
        <v>1</v>
      </c>
      <c r="K247" s="1">
        <v>0</v>
      </c>
      <c r="L247" s="17">
        <v>33462.94</v>
      </c>
      <c r="M247" s="1">
        <v>1</v>
      </c>
      <c r="N247" t="b">
        <f t="shared" si="3"/>
        <v>0</v>
      </c>
    </row>
    <row r="248" spans="1:14" x14ac:dyDescent="0.25">
      <c r="A248" s="1">
        <v>15804919</v>
      </c>
      <c r="B248" s="1" t="s">
        <v>120</v>
      </c>
      <c r="C248" s="1">
        <v>670</v>
      </c>
      <c r="D248" s="1" t="s">
        <v>18</v>
      </c>
      <c r="E248" s="1" t="s">
        <v>16</v>
      </c>
      <c r="F248" s="1">
        <v>65</v>
      </c>
      <c r="G248" s="1">
        <v>1</v>
      </c>
      <c r="H248" s="17">
        <v>0</v>
      </c>
      <c r="I248" s="1">
        <v>1</v>
      </c>
      <c r="J248" s="1">
        <v>1</v>
      </c>
      <c r="K248" s="1">
        <v>1</v>
      </c>
      <c r="L248" s="17">
        <v>177655.67999999999</v>
      </c>
      <c r="M248" s="1">
        <v>1</v>
      </c>
      <c r="N248" t="b">
        <f t="shared" si="3"/>
        <v>0</v>
      </c>
    </row>
    <row r="249" spans="1:14" x14ac:dyDescent="0.25">
      <c r="A249" s="1">
        <v>15698028</v>
      </c>
      <c r="B249" s="1" t="s">
        <v>132</v>
      </c>
      <c r="C249" s="1">
        <v>506</v>
      </c>
      <c r="D249" s="1" t="s">
        <v>15</v>
      </c>
      <c r="E249" s="1" t="s">
        <v>16</v>
      </c>
      <c r="F249" s="1">
        <v>41</v>
      </c>
      <c r="G249" s="1">
        <v>1</v>
      </c>
      <c r="H249" s="17">
        <v>0</v>
      </c>
      <c r="I249" s="1">
        <v>2</v>
      </c>
      <c r="J249" s="1">
        <v>1</v>
      </c>
      <c r="K249" s="1">
        <v>0</v>
      </c>
      <c r="L249" s="17">
        <v>31766.3</v>
      </c>
      <c r="M249" s="1">
        <v>0</v>
      </c>
      <c r="N249" t="b">
        <f t="shared" si="3"/>
        <v>0</v>
      </c>
    </row>
    <row r="250" spans="1:14" x14ac:dyDescent="0.25">
      <c r="A250" s="1">
        <v>15586585</v>
      </c>
      <c r="B250" s="1" t="s">
        <v>132</v>
      </c>
      <c r="C250" s="1">
        <v>698</v>
      </c>
      <c r="D250" s="1" t="s">
        <v>26</v>
      </c>
      <c r="E250" s="1" t="s">
        <v>16</v>
      </c>
      <c r="F250" s="1">
        <v>51</v>
      </c>
      <c r="G250" s="1">
        <v>2</v>
      </c>
      <c r="H250" s="17">
        <v>111018.98</v>
      </c>
      <c r="I250" s="1">
        <v>1</v>
      </c>
      <c r="J250" s="1">
        <v>1</v>
      </c>
      <c r="K250" s="1">
        <v>0</v>
      </c>
      <c r="L250" s="17">
        <v>86410.28</v>
      </c>
      <c r="M250" s="1">
        <v>0</v>
      </c>
      <c r="N250" t="b">
        <f t="shared" si="3"/>
        <v>0</v>
      </c>
    </row>
    <row r="251" spans="1:14" x14ac:dyDescent="0.25">
      <c r="A251" s="1">
        <v>15660271</v>
      </c>
      <c r="B251" s="1" t="s">
        <v>132</v>
      </c>
      <c r="C251" s="1">
        <v>688</v>
      </c>
      <c r="D251" s="1" t="s">
        <v>26</v>
      </c>
      <c r="E251" s="1" t="s">
        <v>23</v>
      </c>
      <c r="F251" s="1">
        <v>26</v>
      </c>
      <c r="G251" s="1">
        <v>8</v>
      </c>
      <c r="H251" s="17">
        <v>146133.39000000001</v>
      </c>
      <c r="I251" s="1">
        <v>1</v>
      </c>
      <c r="J251" s="1">
        <v>1</v>
      </c>
      <c r="K251" s="1">
        <v>1</v>
      </c>
      <c r="L251" s="17">
        <v>175296.76</v>
      </c>
      <c r="M251" s="1">
        <v>0</v>
      </c>
      <c r="N251" t="b">
        <f t="shared" si="3"/>
        <v>0</v>
      </c>
    </row>
    <row r="252" spans="1:14" x14ac:dyDescent="0.25">
      <c r="A252" s="1">
        <v>15760550</v>
      </c>
      <c r="B252" s="1" t="s">
        <v>132</v>
      </c>
      <c r="C252" s="1">
        <v>741</v>
      </c>
      <c r="D252" s="1" t="s">
        <v>18</v>
      </c>
      <c r="E252" s="1" t="s">
        <v>23</v>
      </c>
      <c r="F252" s="1">
        <v>39</v>
      </c>
      <c r="G252" s="1">
        <v>7</v>
      </c>
      <c r="H252" s="17">
        <v>143637.57999999999</v>
      </c>
      <c r="I252" s="1">
        <v>2</v>
      </c>
      <c r="J252" s="1">
        <v>0</v>
      </c>
      <c r="K252" s="1">
        <v>1</v>
      </c>
      <c r="L252" s="17">
        <v>174227.66</v>
      </c>
      <c r="M252" s="1">
        <v>0</v>
      </c>
      <c r="N252" t="b">
        <f t="shared" si="3"/>
        <v>0</v>
      </c>
    </row>
    <row r="253" spans="1:14" x14ac:dyDescent="0.25">
      <c r="A253" s="1">
        <v>15763431</v>
      </c>
      <c r="B253" s="1" t="s">
        <v>638</v>
      </c>
      <c r="C253" s="1">
        <v>698</v>
      </c>
      <c r="D253" s="1" t="s">
        <v>15</v>
      </c>
      <c r="E253" s="1" t="s">
        <v>23</v>
      </c>
      <c r="F253" s="1">
        <v>36</v>
      </c>
      <c r="G253" s="1">
        <v>2</v>
      </c>
      <c r="H253" s="17">
        <v>82275.350000000006</v>
      </c>
      <c r="I253" s="1">
        <v>2</v>
      </c>
      <c r="J253" s="1">
        <v>1</v>
      </c>
      <c r="K253" s="1">
        <v>1</v>
      </c>
      <c r="L253" s="17">
        <v>93249.26</v>
      </c>
      <c r="M253" s="1">
        <v>0</v>
      </c>
      <c r="N253" t="b">
        <f t="shared" si="3"/>
        <v>0</v>
      </c>
    </row>
    <row r="254" spans="1:14" x14ac:dyDescent="0.25">
      <c r="A254" s="1">
        <v>15727299</v>
      </c>
      <c r="B254" s="1" t="s">
        <v>577</v>
      </c>
      <c r="C254" s="1">
        <v>445</v>
      </c>
      <c r="D254" s="1" t="s">
        <v>18</v>
      </c>
      <c r="E254" s="1" t="s">
        <v>23</v>
      </c>
      <c r="F254" s="1">
        <v>62</v>
      </c>
      <c r="G254" s="1">
        <v>1</v>
      </c>
      <c r="H254" s="17">
        <v>64119.38</v>
      </c>
      <c r="I254" s="1">
        <v>1</v>
      </c>
      <c r="J254" s="1">
        <v>1</v>
      </c>
      <c r="K254" s="1">
        <v>1</v>
      </c>
      <c r="L254" s="17">
        <v>76569.64</v>
      </c>
      <c r="M254" s="1">
        <v>1</v>
      </c>
      <c r="N254" t="b">
        <f t="shared" si="3"/>
        <v>0</v>
      </c>
    </row>
    <row r="255" spans="1:14" x14ac:dyDescent="0.25">
      <c r="A255" s="1">
        <v>15803976</v>
      </c>
      <c r="B255" s="1" t="s">
        <v>288</v>
      </c>
      <c r="C255" s="1">
        <v>694</v>
      </c>
      <c r="D255" s="1" t="s">
        <v>15</v>
      </c>
      <c r="E255" s="1" t="s">
        <v>16</v>
      </c>
      <c r="F255" s="1">
        <v>31</v>
      </c>
      <c r="G255" s="1">
        <v>10</v>
      </c>
      <c r="H255" s="17">
        <v>0</v>
      </c>
      <c r="I255" s="1">
        <v>2</v>
      </c>
      <c r="J255" s="1">
        <v>1</v>
      </c>
      <c r="K255" s="1">
        <v>0</v>
      </c>
      <c r="L255" s="17">
        <v>160990.26999999999</v>
      </c>
      <c r="M255" s="1">
        <v>0</v>
      </c>
      <c r="N255" t="b">
        <f t="shared" si="3"/>
        <v>0</v>
      </c>
    </row>
    <row r="256" spans="1:14" x14ac:dyDescent="0.25">
      <c r="A256" s="1">
        <v>15569807</v>
      </c>
      <c r="B256" s="1" t="s">
        <v>535</v>
      </c>
      <c r="C256" s="1">
        <v>673</v>
      </c>
      <c r="D256" s="1" t="s">
        <v>15</v>
      </c>
      <c r="E256" s="1" t="s">
        <v>16</v>
      </c>
      <c r="F256" s="1">
        <v>34</v>
      </c>
      <c r="G256" s="1">
        <v>8</v>
      </c>
      <c r="H256" s="17">
        <v>42157.08</v>
      </c>
      <c r="I256" s="1">
        <v>1</v>
      </c>
      <c r="J256" s="1">
        <v>1</v>
      </c>
      <c r="K256" s="1">
        <v>0</v>
      </c>
      <c r="L256" s="17">
        <v>20598.59</v>
      </c>
      <c r="M256" s="1">
        <v>1</v>
      </c>
      <c r="N256" t="b">
        <f t="shared" si="3"/>
        <v>0</v>
      </c>
    </row>
    <row r="257" spans="1:14" x14ac:dyDescent="0.25">
      <c r="A257" s="1">
        <v>15741336</v>
      </c>
      <c r="B257" s="1" t="s">
        <v>535</v>
      </c>
      <c r="C257" s="1">
        <v>715</v>
      </c>
      <c r="D257" s="1" t="s">
        <v>15</v>
      </c>
      <c r="E257" s="1" t="s">
        <v>16</v>
      </c>
      <c r="F257" s="1">
        <v>38</v>
      </c>
      <c r="G257" s="1">
        <v>5</v>
      </c>
      <c r="H257" s="17">
        <v>118590.41</v>
      </c>
      <c r="I257" s="1">
        <v>1</v>
      </c>
      <c r="J257" s="1">
        <v>1</v>
      </c>
      <c r="K257" s="1">
        <v>1</v>
      </c>
      <c r="L257" s="17">
        <v>5684.17</v>
      </c>
      <c r="M257" s="1">
        <v>1</v>
      </c>
      <c r="N257" t="b">
        <f t="shared" si="3"/>
        <v>0</v>
      </c>
    </row>
    <row r="258" spans="1:14" x14ac:dyDescent="0.25">
      <c r="A258" s="1">
        <v>15603156</v>
      </c>
      <c r="B258" s="1" t="s">
        <v>418</v>
      </c>
      <c r="C258" s="1">
        <v>571</v>
      </c>
      <c r="D258" s="1" t="s">
        <v>15</v>
      </c>
      <c r="E258" s="1" t="s">
        <v>16</v>
      </c>
      <c r="F258" s="1">
        <v>33</v>
      </c>
      <c r="G258" s="1">
        <v>1</v>
      </c>
      <c r="H258" s="17">
        <v>0</v>
      </c>
      <c r="I258" s="1">
        <v>2</v>
      </c>
      <c r="J258" s="1">
        <v>1</v>
      </c>
      <c r="K258" s="1">
        <v>0</v>
      </c>
      <c r="L258" s="17">
        <v>102750.7</v>
      </c>
      <c r="M258" s="1">
        <v>0</v>
      </c>
      <c r="N258" t="b">
        <f t="shared" si="3"/>
        <v>0</v>
      </c>
    </row>
    <row r="259" spans="1:14" x14ac:dyDescent="0.25">
      <c r="A259" s="1">
        <v>15736534</v>
      </c>
      <c r="B259" s="1" t="s">
        <v>580</v>
      </c>
      <c r="C259" s="1">
        <v>742</v>
      </c>
      <c r="D259" s="1" t="s">
        <v>26</v>
      </c>
      <c r="E259" s="1" t="s">
        <v>23</v>
      </c>
      <c r="F259" s="1">
        <v>33</v>
      </c>
      <c r="G259" s="1">
        <v>0</v>
      </c>
      <c r="H259" s="17">
        <v>181656.51</v>
      </c>
      <c r="I259" s="1">
        <v>1</v>
      </c>
      <c r="J259" s="1">
        <v>1</v>
      </c>
      <c r="K259" s="1">
        <v>1</v>
      </c>
      <c r="L259" s="17">
        <v>107667.91</v>
      </c>
      <c r="M259" s="1">
        <v>0</v>
      </c>
      <c r="N259" t="b">
        <f t="shared" ref="N259:N322" si="4">G259&gt;F259</f>
        <v>0</v>
      </c>
    </row>
    <row r="260" spans="1:14" x14ac:dyDescent="0.25">
      <c r="A260" s="1">
        <v>15747960</v>
      </c>
      <c r="B260" s="1" t="s">
        <v>407</v>
      </c>
      <c r="C260" s="1">
        <v>733</v>
      </c>
      <c r="D260" s="1" t="s">
        <v>15</v>
      </c>
      <c r="E260" s="1" t="s">
        <v>23</v>
      </c>
      <c r="F260" s="1">
        <v>33</v>
      </c>
      <c r="G260" s="1">
        <v>3</v>
      </c>
      <c r="H260" s="17">
        <v>0</v>
      </c>
      <c r="I260" s="1">
        <v>1</v>
      </c>
      <c r="J260" s="1">
        <v>1</v>
      </c>
      <c r="K260" s="1">
        <v>1</v>
      </c>
      <c r="L260" s="17">
        <v>7666.73</v>
      </c>
      <c r="M260" s="1">
        <v>0</v>
      </c>
      <c r="N260" t="b">
        <f t="shared" si="4"/>
        <v>0</v>
      </c>
    </row>
    <row r="261" spans="1:14" x14ac:dyDescent="0.25">
      <c r="A261" s="1">
        <v>15647091</v>
      </c>
      <c r="B261" s="1" t="s">
        <v>76</v>
      </c>
      <c r="C261" s="1">
        <v>725</v>
      </c>
      <c r="D261" s="1" t="s">
        <v>26</v>
      </c>
      <c r="E261" s="1" t="s">
        <v>23</v>
      </c>
      <c r="F261" s="1">
        <v>19</v>
      </c>
      <c r="G261" s="1">
        <v>0</v>
      </c>
      <c r="H261" s="17">
        <v>75888.2</v>
      </c>
      <c r="I261" s="1">
        <v>1</v>
      </c>
      <c r="J261" s="1">
        <v>0</v>
      </c>
      <c r="K261" s="1">
        <v>0</v>
      </c>
      <c r="L261" s="17">
        <v>45613.75</v>
      </c>
      <c r="M261" s="1">
        <v>0</v>
      </c>
      <c r="N261" t="b">
        <f t="shared" si="4"/>
        <v>0</v>
      </c>
    </row>
    <row r="262" spans="1:14" x14ac:dyDescent="0.25">
      <c r="A262" s="1">
        <v>15726032</v>
      </c>
      <c r="B262" s="1" t="s">
        <v>413</v>
      </c>
      <c r="C262" s="1">
        <v>608</v>
      </c>
      <c r="D262" s="1" t="s">
        <v>15</v>
      </c>
      <c r="E262" s="1" t="s">
        <v>23</v>
      </c>
      <c r="F262" s="1">
        <v>33</v>
      </c>
      <c r="G262" s="1">
        <v>9</v>
      </c>
      <c r="H262" s="17">
        <v>89968.69</v>
      </c>
      <c r="I262" s="1">
        <v>1</v>
      </c>
      <c r="J262" s="1">
        <v>1</v>
      </c>
      <c r="K262" s="1">
        <v>0</v>
      </c>
      <c r="L262" s="17">
        <v>68777.259999999995</v>
      </c>
      <c r="M262" s="1">
        <v>0</v>
      </c>
      <c r="N262" t="b">
        <f t="shared" si="4"/>
        <v>0</v>
      </c>
    </row>
    <row r="263" spans="1:14" x14ac:dyDescent="0.25">
      <c r="A263" s="1">
        <v>15803526</v>
      </c>
      <c r="B263" s="1" t="s">
        <v>126</v>
      </c>
      <c r="C263" s="1">
        <v>685</v>
      </c>
      <c r="D263" s="1" t="s">
        <v>26</v>
      </c>
      <c r="E263" s="1" t="s">
        <v>23</v>
      </c>
      <c r="F263" s="1">
        <v>30</v>
      </c>
      <c r="G263" s="1">
        <v>3</v>
      </c>
      <c r="H263" s="17">
        <v>90536.81</v>
      </c>
      <c r="I263" s="1">
        <v>1</v>
      </c>
      <c r="J263" s="1">
        <v>0</v>
      </c>
      <c r="K263" s="1">
        <v>1</v>
      </c>
      <c r="L263" s="17">
        <v>63082.879999999997</v>
      </c>
      <c r="M263" s="1">
        <v>0</v>
      </c>
      <c r="N263" t="b">
        <f t="shared" si="4"/>
        <v>0</v>
      </c>
    </row>
    <row r="264" spans="1:14" x14ac:dyDescent="0.25">
      <c r="A264" s="1">
        <v>15707567</v>
      </c>
      <c r="B264" s="1" t="s">
        <v>667</v>
      </c>
      <c r="C264" s="1">
        <v>732</v>
      </c>
      <c r="D264" s="1" t="s">
        <v>26</v>
      </c>
      <c r="E264" s="1" t="s">
        <v>23</v>
      </c>
      <c r="F264" s="1">
        <v>50</v>
      </c>
      <c r="G264" s="1">
        <v>6</v>
      </c>
      <c r="H264" s="17">
        <v>145338.76</v>
      </c>
      <c r="I264" s="1">
        <v>1</v>
      </c>
      <c r="J264" s="1">
        <v>0</v>
      </c>
      <c r="K264" s="1">
        <v>0</v>
      </c>
      <c r="L264" s="17">
        <v>91936.1</v>
      </c>
      <c r="M264" s="1">
        <v>1</v>
      </c>
      <c r="N264" t="b">
        <f t="shared" si="4"/>
        <v>0</v>
      </c>
    </row>
    <row r="265" spans="1:14" x14ac:dyDescent="0.25">
      <c r="A265" s="1">
        <v>15566111</v>
      </c>
      <c r="B265" s="1" t="s">
        <v>380</v>
      </c>
      <c r="C265" s="1">
        <v>596</v>
      </c>
      <c r="D265" s="1" t="s">
        <v>15</v>
      </c>
      <c r="E265" s="1" t="s">
        <v>23</v>
      </c>
      <c r="F265" s="1">
        <v>39</v>
      </c>
      <c r="G265" s="1">
        <v>9</v>
      </c>
      <c r="H265" s="17">
        <v>0</v>
      </c>
      <c r="I265" s="1">
        <v>1</v>
      </c>
      <c r="J265" s="1">
        <v>1</v>
      </c>
      <c r="K265" s="1">
        <v>0</v>
      </c>
      <c r="L265" s="17">
        <v>48963.59</v>
      </c>
      <c r="M265" s="1">
        <v>0</v>
      </c>
      <c r="N265" t="b">
        <f t="shared" si="4"/>
        <v>0</v>
      </c>
    </row>
    <row r="266" spans="1:14" x14ac:dyDescent="0.25">
      <c r="A266" s="1">
        <v>15773792</v>
      </c>
      <c r="B266" s="1" t="s">
        <v>412</v>
      </c>
      <c r="C266" s="1">
        <v>662</v>
      </c>
      <c r="D266" s="1" t="s">
        <v>15</v>
      </c>
      <c r="E266" s="1" t="s">
        <v>16</v>
      </c>
      <c r="F266" s="1">
        <v>32</v>
      </c>
      <c r="G266" s="1">
        <v>4</v>
      </c>
      <c r="H266" s="17">
        <v>133950.37</v>
      </c>
      <c r="I266" s="1">
        <v>1</v>
      </c>
      <c r="J266" s="1">
        <v>1</v>
      </c>
      <c r="K266" s="1">
        <v>1</v>
      </c>
      <c r="L266" s="17">
        <v>48725.68</v>
      </c>
      <c r="M266" s="1">
        <v>1</v>
      </c>
      <c r="N266" t="b">
        <f t="shared" si="4"/>
        <v>0</v>
      </c>
    </row>
    <row r="267" spans="1:14" x14ac:dyDescent="0.25">
      <c r="A267" s="1">
        <v>15788126</v>
      </c>
      <c r="B267" s="1" t="s">
        <v>412</v>
      </c>
      <c r="C267" s="1">
        <v>689</v>
      </c>
      <c r="D267" s="1" t="s">
        <v>18</v>
      </c>
      <c r="E267" s="1" t="s">
        <v>16</v>
      </c>
      <c r="F267" s="1">
        <v>38</v>
      </c>
      <c r="G267" s="1">
        <v>6</v>
      </c>
      <c r="H267" s="17">
        <v>121021.05</v>
      </c>
      <c r="I267" s="1">
        <v>1</v>
      </c>
      <c r="J267" s="1">
        <v>1</v>
      </c>
      <c r="K267" s="1">
        <v>1</v>
      </c>
      <c r="L267" s="17">
        <v>12182.15</v>
      </c>
      <c r="M267" s="1">
        <v>0</v>
      </c>
      <c r="N267" t="b">
        <f t="shared" si="4"/>
        <v>0</v>
      </c>
    </row>
    <row r="268" spans="1:14" x14ac:dyDescent="0.25">
      <c r="A268" s="1">
        <v>15799422</v>
      </c>
      <c r="B268" s="1" t="s">
        <v>412</v>
      </c>
      <c r="C268" s="1">
        <v>535</v>
      </c>
      <c r="D268" s="1" t="s">
        <v>15</v>
      </c>
      <c r="E268" s="1" t="s">
        <v>16</v>
      </c>
      <c r="F268" s="1">
        <v>40</v>
      </c>
      <c r="G268" s="1">
        <v>8</v>
      </c>
      <c r="H268" s="17">
        <v>0</v>
      </c>
      <c r="I268" s="1">
        <v>1</v>
      </c>
      <c r="J268" s="1">
        <v>1</v>
      </c>
      <c r="K268" s="1">
        <v>1</v>
      </c>
      <c r="L268" s="17">
        <v>27689.77</v>
      </c>
      <c r="M268" s="1">
        <v>0</v>
      </c>
      <c r="N268" t="b">
        <f t="shared" si="4"/>
        <v>0</v>
      </c>
    </row>
    <row r="269" spans="1:14" x14ac:dyDescent="0.25">
      <c r="A269" s="1">
        <v>15714939</v>
      </c>
      <c r="B269" s="1" t="s">
        <v>503</v>
      </c>
      <c r="C269" s="1">
        <v>484</v>
      </c>
      <c r="D269" s="1" t="s">
        <v>26</v>
      </c>
      <c r="E269" s="1" t="s">
        <v>16</v>
      </c>
      <c r="F269" s="1">
        <v>34</v>
      </c>
      <c r="G269" s="1">
        <v>4</v>
      </c>
      <c r="H269" s="17">
        <v>148249.54</v>
      </c>
      <c r="I269" s="1">
        <v>1</v>
      </c>
      <c r="J269" s="1">
        <v>0</v>
      </c>
      <c r="K269" s="1">
        <v>1</v>
      </c>
      <c r="L269" s="17">
        <v>33738.269999999997</v>
      </c>
      <c r="M269" s="1">
        <v>0</v>
      </c>
      <c r="N269" t="b">
        <f t="shared" si="4"/>
        <v>0</v>
      </c>
    </row>
    <row r="270" spans="1:14" x14ac:dyDescent="0.25">
      <c r="A270" s="1">
        <v>15654700</v>
      </c>
      <c r="B270" s="1" t="s">
        <v>503</v>
      </c>
      <c r="C270" s="1">
        <v>523</v>
      </c>
      <c r="D270" s="1" t="s">
        <v>15</v>
      </c>
      <c r="E270" s="1" t="s">
        <v>16</v>
      </c>
      <c r="F270" s="1">
        <v>40</v>
      </c>
      <c r="G270" s="1">
        <v>2</v>
      </c>
      <c r="H270" s="17">
        <v>102967.41</v>
      </c>
      <c r="I270" s="1">
        <v>1</v>
      </c>
      <c r="J270" s="1">
        <v>1</v>
      </c>
      <c r="K270" s="1">
        <v>0</v>
      </c>
      <c r="L270" s="17">
        <v>128702.1</v>
      </c>
      <c r="M270" s="1">
        <v>1</v>
      </c>
      <c r="N270" t="b">
        <f t="shared" si="4"/>
        <v>0</v>
      </c>
    </row>
    <row r="271" spans="1:14" x14ac:dyDescent="0.25">
      <c r="A271" s="1">
        <v>15633059</v>
      </c>
      <c r="B271" s="1" t="s">
        <v>116</v>
      </c>
      <c r="C271" s="1">
        <v>413</v>
      </c>
      <c r="D271" s="1" t="s">
        <v>15</v>
      </c>
      <c r="E271" s="1" t="s">
        <v>23</v>
      </c>
      <c r="F271" s="1">
        <v>34</v>
      </c>
      <c r="G271" s="1">
        <v>9</v>
      </c>
      <c r="H271" s="17">
        <v>0</v>
      </c>
      <c r="I271" s="1">
        <v>2</v>
      </c>
      <c r="J271" s="1">
        <v>0</v>
      </c>
      <c r="K271" s="1">
        <v>0</v>
      </c>
      <c r="L271" s="17">
        <v>6534.18</v>
      </c>
      <c r="M271" s="1">
        <v>0</v>
      </c>
      <c r="N271" t="b">
        <f t="shared" si="4"/>
        <v>0</v>
      </c>
    </row>
    <row r="272" spans="1:14" x14ac:dyDescent="0.25">
      <c r="A272" s="1">
        <v>15609618</v>
      </c>
      <c r="B272" s="1" t="s">
        <v>116</v>
      </c>
      <c r="C272" s="1">
        <v>721</v>
      </c>
      <c r="D272" s="1" t="s">
        <v>26</v>
      </c>
      <c r="E272" s="1" t="s">
        <v>23</v>
      </c>
      <c r="F272" s="1">
        <v>28</v>
      </c>
      <c r="G272" s="1">
        <v>9</v>
      </c>
      <c r="H272" s="17">
        <v>154475.54</v>
      </c>
      <c r="I272" s="1">
        <v>2</v>
      </c>
      <c r="J272" s="1">
        <v>0</v>
      </c>
      <c r="K272" s="1">
        <v>1</v>
      </c>
      <c r="L272" s="17">
        <v>101300.94</v>
      </c>
      <c r="M272" s="1">
        <v>1</v>
      </c>
      <c r="N272" t="b">
        <f t="shared" si="4"/>
        <v>0</v>
      </c>
    </row>
    <row r="273" spans="1:14" x14ac:dyDescent="0.25">
      <c r="A273" s="1">
        <v>15681705</v>
      </c>
      <c r="B273" s="1" t="s">
        <v>116</v>
      </c>
      <c r="C273" s="1">
        <v>785</v>
      </c>
      <c r="D273" s="1" t="s">
        <v>15</v>
      </c>
      <c r="E273" s="1" t="s">
        <v>23</v>
      </c>
      <c r="F273" s="1">
        <v>28</v>
      </c>
      <c r="G273" s="1">
        <v>8</v>
      </c>
      <c r="H273" s="17">
        <v>0</v>
      </c>
      <c r="I273" s="1">
        <v>2</v>
      </c>
      <c r="J273" s="1">
        <v>1</v>
      </c>
      <c r="K273" s="1">
        <v>0</v>
      </c>
      <c r="L273" s="17">
        <v>77231.27</v>
      </c>
      <c r="M273" s="1">
        <v>0</v>
      </c>
      <c r="N273" t="b">
        <f t="shared" si="4"/>
        <v>0</v>
      </c>
    </row>
    <row r="274" spans="1:14" x14ac:dyDescent="0.25">
      <c r="A274" s="1">
        <v>15599433</v>
      </c>
      <c r="B274" s="1" t="s">
        <v>116</v>
      </c>
      <c r="C274" s="1">
        <v>660</v>
      </c>
      <c r="D274" s="1" t="s">
        <v>26</v>
      </c>
      <c r="E274" s="1" t="s">
        <v>23</v>
      </c>
      <c r="F274" s="1">
        <v>35</v>
      </c>
      <c r="G274" s="1">
        <v>8</v>
      </c>
      <c r="H274" s="17">
        <v>58641.43</v>
      </c>
      <c r="I274" s="1">
        <v>1</v>
      </c>
      <c r="J274" s="1">
        <v>0</v>
      </c>
      <c r="K274" s="1">
        <v>1</v>
      </c>
      <c r="L274" s="17">
        <v>198674.08</v>
      </c>
      <c r="M274" s="1">
        <v>0</v>
      </c>
      <c r="N274" t="b">
        <f t="shared" si="4"/>
        <v>0</v>
      </c>
    </row>
    <row r="275" spans="1:14" x14ac:dyDescent="0.25">
      <c r="A275" s="1">
        <v>15713578</v>
      </c>
      <c r="B275" s="1" t="s">
        <v>346</v>
      </c>
      <c r="C275" s="1">
        <v>483</v>
      </c>
      <c r="D275" s="1" t="s">
        <v>15</v>
      </c>
      <c r="E275" s="1" t="s">
        <v>16</v>
      </c>
      <c r="F275" s="1">
        <v>50</v>
      </c>
      <c r="G275" s="1">
        <v>9</v>
      </c>
      <c r="H275" s="17">
        <v>0</v>
      </c>
      <c r="I275" s="1">
        <v>2</v>
      </c>
      <c r="J275" s="1">
        <v>1</v>
      </c>
      <c r="K275" s="1">
        <v>1</v>
      </c>
      <c r="L275" s="17">
        <v>111020.24</v>
      </c>
      <c r="M275" s="1">
        <v>0</v>
      </c>
      <c r="N275" t="b">
        <f t="shared" si="4"/>
        <v>0</v>
      </c>
    </row>
    <row r="276" spans="1:14" x14ac:dyDescent="0.25">
      <c r="A276" s="1">
        <v>15702669</v>
      </c>
      <c r="B276" s="1" t="s">
        <v>314</v>
      </c>
      <c r="C276" s="1">
        <v>663</v>
      </c>
      <c r="D276" s="1" t="s">
        <v>26</v>
      </c>
      <c r="E276" s="1" t="s">
        <v>23</v>
      </c>
      <c r="F276" s="1">
        <v>44</v>
      </c>
      <c r="G276" s="1">
        <v>2</v>
      </c>
      <c r="H276" s="17">
        <v>117028.6</v>
      </c>
      <c r="I276" s="1">
        <v>2</v>
      </c>
      <c r="J276" s="1">
        <v>0</v>
      </c>
      <c r="K276" s="1">
        <v>1</v>
      </c>
      <c r="L276" s="17">
        <v>144680.18</v>
      </c>
      <c r="M276" s="1">
        <v>0</v>
      </c>
      <c r="N276" t="b">
        <f t="shared" si="4"/>
        <v>0</v>
      </c>
    </row>
    <row r="277" spans="1:14" x14ac:dyDescent="0.25">
      <c r="A277" s="1">
        <v>15580684</v>
      </c>
      <c r="B277" s="1" t="s">
        <v>531</v>
      </c>
      <c r="C277" s="1">
        <v>706</v>
      </c>
      <c r="D277" s="1" t="s">
        <v>15</v>
      </c>
      <c r="E277" s="1" t="s">
        <v>16</v>
      </c>
      <c r="F277" s="1">
        <v>29</v>
      </c>
      <c r="G277" s="1">
        <v>5</v>
      </c>
      <c r="H277" s="17">
        <v>112564.62</v>
      </c>
      <c r="I277" s="1">
        <v>1</v>
      </c>
      <c r="J277" s="1">
        <v>1</v>
      </c>
      <c r="K277" s="1">
        <v>0</v>
      </c>
      <c r="L277" s="17">
        <v>42334.38</v>
      </c>
      <c r="M277" s="1">
        <v>0</v>
      </c>
      <c r="N277" t="b">
        <f t="shared" si="4"/>
        <v>0</v>
      </c>
    </row>
    <row r="278" spans="1:14" x14ac:dyDescent="0.25">
      <c r="A278" s="1">
        <v>15732674</v>
      </c>
      <c r="B278" s="1" t="s">
        <v>366</v>
      </c>
      <c r="C278" s="1">
        <v>443</v>
      </c>
      <c r="D278" s="1" t="s">
        <v>18</v>
      </c>
      <c r="E278" s="1" t="s">
        <v>23</v>
      </c>
      <c r="F278" s="1">
        <v>36</v>
      </c>
      <c r="G278" s="1">
        <v>6</v>
      </c>
      <c r="H278" s="17">
        <v>70438.009999999995</v>
      </c>
      <c r="I278" s="1">
        <v>2</v>
      </c>
      <c r="J278" s="1">
        <v>0</v>
      </c>
      <c r="K278" s="1">
        <v>1</v>
      </c>
      <c r="L278" s="17">
        <v>56937.43</v>
      </c>
      <c r="M278" s="1">
        <v>0</v>
      </c>
      <c r="N278" t="b">
        <f t="shared" si="4"/>
        <v>0</v>
      </c>
    </row>
    <row r="279" spans="1:14" x14ac:dyDescent="0.25">
      <c r="A279" s="1">
        <v>15720649</v>
      </c>
      <c r="B279" s="1" t="s">
        <v>570</v>
      </c>
      <c r="C279" s="1">
        <v>641</v>
      </c>
      <c r="D279" s="1" t="s">
        <v>15</v>
      </c>
      <c r="E279" s="1" t="s">
        <v>16</v>
      </c>
      <c r="F279" s="1">
        <v>36</v>
      </c>
      <c r="G279" s="1">
        <v>5</v>
      </c>
      <c r="H279" s="17">
        <v>66392.639999999999</v>
      </c>
      <c r="I279" s="1">
        <v>1</v>
      </c>
      <c r="J279" s="1">
        <v>1</v>
      </c>
      <c r="K279" s="1">
        <v>0</v>
      </c>
      <c r="L279" s="17">
        <v>31106.67</v>
      </c>
      <c r="M279" s="1">
        <v>0</v>
      </c>
      <c r="N279" t="b">
        <f t="shared" si="4"/>
        <v>0</v>
      </c>
    </row>
    <row r="280" spans="1:14" x14ac:dyDescent="0.25">
      <c r="A280" s="1">
        <v>15591607</v>
      </c>
      <c r="B280" s="1" t="s">
        <v>142</v>
      </c>
      <c r="C280" s="1">
        <v>770</v>
      </c>
      <c r="D280" s="1" t="s">
        <v>15</v>
      </c>
      <c r="E280" s="1" t="s">
        <v>23</v>
      </c>
      <c r="F280" s="1">
        <v>24</v>
      </c>
      <c r="G280" s="1">
        <v>9</v>
      </c>
      <c r="H280" s="17">
        <v>101827.07</v>
      </c>
      <c r="I280" s="1">
        <v>1</v>
      </c>
      <c r="J280" s="1">
        <v>1</v>
      </c>
      <c r="K280" s="1">
        <v>0</v>
      </c>
      <c r="L280" s="17">
        <v>167256.35</v>
      </c>
      <c r="M280" s="1">
        <v>0</v>
      </c>
      <c r="N280" t="b">
        <f t="shared" si="4"/>
        <v>0</v>
      </c>
    </row>
    <row r="281" spans="1:14" x14ac:dyDescent="0.25">
      <c r="A281" s="1">
        <v>15794142</v>
      </c>
      <c r="B281" s="1" t="s">
        <v>461</v>
      </c>
      <c r="C281" s="1">
        <v>564</v>
      </c>
      <c r="D281" s="1" t="s">
        <v>26</v>
      </c>
      <c r="E281" s="1" t="s">
        <v>16</v>
      </c>
      <c r="F281" s="1">
        <v>62</v>
      </c>
      <c r="G281" s="1">
        <v>5</v>
      </c>
      <c r="H281" s="17">
        <v>114931.35</v>
      </c>
      <c r="I281" s="1">
        <v>3</v>
      </c>
      <c r="J281" s="1">
        <v>0</v>
      </c>
      <c r="K281" s="1">
        <v>1</v>
      </c>
      <c r="L281" s="17">
        <v>18260.98</v>
      </c>
      <c r="M281" s="1">
        <v>1</v>
      </c>
      <c r="N281" t="b">
        <f t="shared" si="4"/>
        <v>0</v>
      </c>
    </row>
    <row r="282" spans="1:14" x14ac:dyDescent="0.25">
      <c r="A282" s="1">
        <v>15717398</v>
      </c>
      <c r="B282" s="1" t="s">
        <v>264</v>
      </c>
      <c r="C282" s="1">
        <v>549</v>
      </c>
      <c r="D282" s="1" t="s">
        <v>18</v>
      </c>
      <c r="E282" s="1" t="s">
        <v>16</v>
      </c>
      <c r="F282" s="1">
        <v>39</v>
      </c>
      <c r="G282" s="1">
        <v>7</v>
      </c>
      <c r="H282" s="17">
        <v>0</v>
      </c>
      <c r="I282" s="1">
        <v>1</v>
      </c>
      <c r="J282" s="1">
        <v>0</v>
      </c>
      <c r="K282" s="1">
        <v>0</v>
      </c>
      <c r="L282" s="17">
        <v>81259.25</v>
      </c>
      <c r="M282" s="1">
        <v>1</v>
      </c>
      <c r="N282" t="b">
        <f t="shared" si="4"/>
        <v>0</v>
      </c>
    </row>
    <row r="283" spans="1:14" x14ac:dyDescent="0.25">
      <c r="A283" s="1">
        <v>15783501</v>
      </c>
      <c r="B283" s="1" t="s">
        <v>391</v>
      </c>
      <c r="C283" s="1">
        <v>800</v>
      </c>
      <c r="D283" s="1" t="s">
        <v>15</v>
      </c>
      <c r="E283" s="1" t="s">
        <v>16</v>
      </c>
      <c r="F283" s="1">
        <v>38</v>
      </c>
      <c r="G283" s="1">
        <v>2</v>
      </c>
      <c r="H283" s="17">
        <v>168190.33</v>
      </c>
      <c r="I283" s="1">
        <v>2</v>
      </c>
      <c r="J283" s="1">
        <v>1</v>
      </c>
      <c r="K283" s="1">
        <v>0</v>
      </c>
      <c r="L283" s="17">
        <v>68052.08</v>
      </c>
      <c r="M283" s="1">
        <v>0</v>
      </c>
      <c r="N283" t="b">
        <f t="shared" si="4"/>
        <v>0</v>
      </c>
    </row>
    <row r="284" spans="1:14" x14ac:dyDescent="0.25">
      <c r="A284" s="1">
        <v>15723886</v>
      </c>
      <c r="B284" s="1" t="s">
        <v>233</v>
      </c>
      <c r="C284" s="1">
        <v>767</v>
      </c>
      <c r="D284" s="1" t="s">
        <v>26</v>
      </c>
      <c r="E284" s="1" t="s">
        <v>23</v>
      </c>
      <c r="F284" s="1">
        <v>20</v>
      </c>
      <c r="G284" s="1">
        <v>3</v>
      </c>
      <c r="H284" s="17">
        <v>119714.25</v>
      </c>
      <c r="I284" s="1">
        <v>2</v>
      </c>
      <c r="J284" s="1">
        <v>0</v>
      </c>
      <c r="K284" s="1">
        <v>1</v>
      </c>
      <c r="L284" s="17">
        <v>150135.38</v>
      </c>
      <c r="M284" s="1">
        <v>0</v>
      </c>
      <c r="N284" t="b">
        <f t="shared" si="4"/>
        <v>0</v>
      </c>
    </row>
    <row r="285" spans="1:14" x14ac:dyDescent="0.25">
      <c r="A285" s="1">
        <v>15699461</v>
      </c>
      <c r="B285" s="1" t="s">
        <v>112</v>
      </c>
      <c r="C285" s="1">
        <v>515</v>
      </c>
      <c r="D285" s="1" t="s">
        <v>18</v>
      </c>
      <c r="E285" s="1" t="s">
        <v>23</v>
      </c>
      <c r="F285" s="1">
        <v>35</v>
      </c>
      <c r="G285" s="1">
        <v>10</v>
      </c>
      <c r="H285" s="17">
        <v>176273.95</v>
      </c>
      <c r="I285" s="1">
        <v>1</v>
      </c>
      <c r="J285" s="1">
        <v>0</v>
      </c>
      <c r="K285" s="1">
        <v>1</v>
      </c>
      <c r="L285" s="17">
        <v>121277.78</v>
      </c>
      <c r="M285" s="1">
        <v>0</v>
      </c>
      <c r="N285" t="b">
        <f t="shared" si="4"/>
        <v>0</v>
      </c>
    </row>
    <row r="286" spans="1:14" x14ac:dyDescent="0.25">
      <c r="A286" s="1">
        <v>15592846</v>
      </c>
      <c r="B286" s="1" t="s">
        <v>112</v>
      </c>
      <c r="C286" s="1">
        <v>639</v>
      </c>
      <c r="D286" s="1" t="s">
        <v>26</v>
      </c>
      <c r="E286" s="1" t="s">
        <v>23</v>
      </c>
      <c r="F286" s="1">
        <v>35</v>
      </c>
      <c r="G286" s="1">
        <v>10</v>
      </c>
      <c r="H286" s="17">
        <v>128173.9</v>
      </c>
      <c r="I286" s="1">
        <v>2</v>
      </c>
      <c r="J286" s="1">
        <v>1</v>
      </c>
      <c r="K286" s="1">
        <v>0</v>
      </c>
      <c r="L286" s="17">
        <v>59093.39</v>
      </c>
      <c r="M286" s="1">
        <v>0</v>
      </c>
      <c r="N286" t="b">
        <f t="shared" si="4"/>
        <v>0</v>
      </c>
    </row>
    <row r="287" spans="1:14" x14ac:dyDescent="0.25">
      <c r="A287" s="1">
        <v>15722548</v>
      </c>
      <c r="B287" s="1" t="s">
        <v>587</v>
      </c>
      <c r="C287" s="1">
        <v>540</v>
      </c>
      <c r="D287" s="1" t="s">
        <v>15</v>
      </c>
      <c r="E287" s="1" t="s">
        <v>23</v>
      </c>
      <c r="F287" s="1">
        <v>48</v>
      </c>
      <c r="G287" s="1">
        <v>0</v>
      </c>
      <c r="H287" s="17">
        <v>148116.48000000001</v>
      </c>
      <c r="I287" s="1">
        <v>1</v>
      </c>
      <c r="J287" s="1">
        <v>0</v>
      </c>
      <c r="K287" s="1">
        <v>0</v>
      </c>
      <c r="L287" s="17">
        <v>116973.48</v>
      </c>
      <c r="M287" s="1">
        <v>0</v>
      </c>
      <c r="N287" t="b">
        <f t="shared" si="4"/>
        <v>0</v>
      </c>
    </row>
    <row r="288" spans="1:14" x14ac:dyDescent="0.25">
      <c r="A288" s="1">
        <v>15686302</v>
      </c>
      <c r="B288" s="1" t="s">
        <v>372</v>
      </c>
      <c r="C288" s="1">
        <v>745</v>
      </c>
      <c r="D288" s="1" t="s">
        <v>18</v>
      </c>
      <c r="E288" s="1" t="s">
        <v>16</v>
      </c>
      <c r="F288" s="1">
        <v>31</v>
      </c>
      <c r="G288" s="1">
        <v>3</v>
      </c>
      <c r="H288" s="17">
        <v>124328.84</v>
      </c>
      <c r="I288" s="1">
        <v>1</v>
      </c>
      <c r="J288" s="1">
        <v>1</v>
      </c>
      <c r="K288" s="1">
        <v>1</v>
      </c>
      <c r="L288" s="17">
        <v>140451.51999999999</v>
      </c>
      <c r="M288" s="1">
        <v>0</v>
      </c>
      <c r="N288" t="b">
        <f t="shared" si="4"/>
        <v>0</v>
      </c>
    </row>
    <row r="289" spans="1:14" x14ac:dyDescent="0.25">
      <c r="A289" s="1">
        <v>15749167</v>
      </c>
      <c r="B289" s="1" t="s">
        <v>372</v>
      </c>
      <c r="C289" s="1">
        <v>753</v>
      </c>
      <c r="D289" s="1" t="s">
        <v>15</v>
      </c>
      <c r="E289" s="1" t="s">
        <v>23</v>
      </c>
      <c r="F289" s="1">
        <v>35</v>
      </c>
      <c r="G289" s="1">
        <v>3</v>
      </c>
      <c r="H289" s="17">
        <v>0</v>
      </c>
      <c r="I289" s="1">
        <v>2</v>
      </c>
      <c r="J289" s="1">
        <v>1</v>
      </c>
      <c r="K289" s="1">
        <v>1</v>
      </c>
      <c r="L289" s="17">
        <v>184843.77</v>
      </c>
      <c r="M289" s="1">
        <v>0</v>
      </c>
      <c r="N289" t="b">
        <f t="shared" si="4"/>
        <v>0</v>
      </c>
    </row>
    <row r="290" spans="1:14" x14ac:dyDescent="0.25">
      <c r="A290" s="1">
        <v>15674551</v>
      </c>
      <c r="B290" s="1" t="s">
        <v>379</v>
      </c>
      <c r="C290" s="1">
        <v>535</v>
      </c>
      <c r="D290" s="1" t="s">
        <v>26</v>
      </c>
      <c r="E290" s="1" t="s">
        <v>23</v>
      </c>
      <c r="F290" s="1">
        <v>40</v>
      </c>
      <c r="G290" s="1">
        <v>7</v>
      </c>
      <c r="H290" s="17">
        <v>111756.5</v>
      </c>
      <c r="I290" s="1">
        <v>1</v>
      </c>
      <c r="J290" s="1">
        <v>1</v>
      </c>
      <c r="K290" s="1">
        <v>0</v>
      </c>
      <c r="L290" s="17">
        <v>8128.32</v>
      </c>
      <c r="M290" s="1">
        <v>1</v>
      </c>
      <c r="N290" t="b">
        <f t="shared" si="4"/>
        <v>0</v>
      </c>
    </row>
    <row r="291" spans="1:14" x14ac:dyDescent="0.25">
      <c r="A291" s="1">
        <v>15568595</v>
      </c>
      <c r="B291" s="1" t="s">
        <v>544</v>
      </c>
      <c r="C291" s="1">
        <v>544</v>
      </c>
      <c r="D291" s="1" t="s">
        <v>15</v>
      </c>
      <c r="E291" s="1" t="s">
        <v>23</v>
      </c>
      <c r="F291" s="1">
        <v>64</v>
      </c>
      <c r="G291" s="1">
        <v>9</v>
      </c>
      <c r="H291" s="17">
        <v>113829.45</v>
      </c>
      <c r="I291" s="1">
        <v>1</v>
      </c>
      <c r="J291" s="1">
        <v>1</v>
      </c>
      <c r="K291" s="1">
        <v>1</v>
      </c>
      <c r="L291" s="17">
        <v>124341.49</v>
      </c>
      <c r="M291" s="1">
        <v>0</v>
      </c>
      <c r="N291" t="b">
        <f t="shared" si="4"/>
        <v>0</v>
      </c>
    </row>
    <row r="292" spans="1:14" x14ac:dyDescent="0.25">
      <c r="A292" s="1">
        <v>15721658</v>
      </c>
      <c r="B292" s="1" t="s">
        <v>544</v>
      </c>
      <c r="C292" s="1">
        <v>672</v>
      </c>
      <c r="D292" s="1" t="s">
        <v>18</v>
      </c>
      <c r="E292" s="1" t="s">
        <v>16</v>
      </c>
      <c r="F292" s="1">
        <v>56</v>
      </c>
      <c r="G292" s="1">
        <v>2</v>
      </c>
      <c r="H292" s="17">
        <v>209767.31</v>
      </c>
      <c r="I292" s="1">
        <v>2</v>
      </c>
      <c r="J292" s="1">
        <v>1</v>
      </c>
      <c r="K292" s="1">
        <v>1</v>
      </c>
      <c r="L292" s="17">
        <v>150694.42000000001</v>
      </c>
      <c r="M292" s="1">
        <v>1</v>
      </c>
      <c r="N292" t="b">
        <f t="shared" si="4"/>
        <v>0</v>
      </c>
    </row>
    <row r="293" spans="1:14" x14ac:dyDescent="0.25">
      <c r="A293" s="1">
        <v>15659420</v>
      </c>
      <c r="B293" s="1" t="s">
        <v>326</v>
      </c>
      <c r="C293" s="1">
        <v>659</v>
      </c>
      <c r="D293" s="1" t="s">
        <v>18</v>
      </c>
      <c r="E293" s="1" t="s">
        <v>23</v>
      </c>
      <c r="F293" s="1">
        <v>32</v>
      </c>
      <c r="G293" s="1">
        <v>3</v>
      </c>
      <c r="H293" s="17">
        <v>107594.11</v>
      </c>
      <c r="I293" s="1">
        <v>2</v>
      </c>
      <c r="J293" s="1">
        <v>1</v>
      </c>
      <c r="K293" s="1">
        <v>1</v>
      </c>
      <c r="L293" s="17">
        <v>102416.84</v>
      </c>
      <c r="M293" s="1">
        <v>0</v>
      </c>
      <c r="N293" t="b">
        <f t="shared" si="4"/>
        <v>0</v>
      </c>
    </row>
    <row r="294" spans="1:14" x14ac:dyDescent="0.25">
      <c r="A294" s="1">
        <v>15642291</v>
      </c>
      <c r="B294" s="1" t="s">
        <v>367</v>
      </c>
      <c r="C294" s="1">
        <v>685</v>
      </c>
      <c r="D294" s="1" t="s">
        <v>15</v>
      </c>
      <c r="E294" s="1" t="s">
        <v>23</v>
      </c>
      <c r="F294" s="1">
        <v>23</v>
      </c>
      <c r="G294" s="1">
        <v>8</v>
      </c>
      <c r="H294" s="17">
        <v>0</v>
      </c>
      <c r="I294" s="1">
        <v>2</v>
      </c>
      <c r="J294" s="1">
        <v>1</v>
      </c>
      <c r="K294" s="1">
        <v>1</v>
      </c>
      <c r="L294" s="17">
        <v>112239.03</v>
      </c>
      <c r="M294" s="1">
        <v>0</v>
      </c>
      <c r="N294" t="b">
        <f t="shared" si="4"/>
        <v>0</v>
      </c>
    </row>
    <row r="295" spans="1:14" x14ac:dyDescent="0.25">
      <c r="A295" s="1">
        <v>15568506</v>
      </c>
      <c r="B295" s="1" t="s">
        <v>443</v>
      </c>
      <c r="C295" s="1">
        <v>524</v>
      </c>
      <c r="D295" s="1" t="s">
        <v>26</v>
      </c>
      <c r="E295" s="1" t="s">
        <v>16</v>
      </c>
      <c r="F295" s="1">
        <v>31</v>
      </c>
      <c r="G295" s="1">
        <v>10</v>
      </c>
      <c r="H295" s="17">
        <v>67238.98</v>
      </c>
      <c r="I295" s="1">
        <v>2</v>
      </c>
      <c r="J295" s="1">
        <v>1</v>
      </c>
      <c r="K295" s="1">
        <v>1</v>
      </c>
      <c r="L295" s="17">
        <v>161811.23000000001</v>
      </c>
      <c r="M295" s="1">
        <v>0</v>
      </c>
      <c r="N295" t="b">
        <f t="shared" si="4"/>
        <v>0</v>
      </c>
    </row>
    <row r="296" spans="1:14" x14ac:dyDescent="0.25">
      <c r="A296" s="1">
        <v>15708710</v>
      </c>
      <c r="B296" s="1" t="s">
        <v>193</v>
      </c>
      <c r="C296" s="1">
        <v>525</v>
      </c>
      <c r="D296" s="1" t="s">
        <v>18</v>
      </c>
      <c r="E296" s="1" t="s">
        <v>16</v>
      </c>
      <c r="F296" s="1">
        <v>37</v>
      </c>
      <c r="G296" s="1">
        <v>0</v>
      </c>
      <c r="H296" s="17">
        <v>0</v>
      </c>
      <c r="I296" s="1">
        <v>1</v>
      </c>
      <c r="J296" s="1">
        <v>0</v>
      </c>
      <c r="K296" s="1">
        <v>1</v>
      </c>
      <c r="L296" s="17">
        <v>131521.72</v>
      </c>
      <c r="M296" s="1">
        <v>0</v>
      </c>
      <c r="N296" t="b">
        <f t="shared" si="4"/>
        <v>0</v>
      </c>
    </row>
    <row r="297" spans="1:14" x14ac:dyDescent="0.25">
      <c r="A297" s="1">
        <v>15628145</v>
      </c>
      <c r="B297" s="1" t="s">
        <v>154</v>
      </c>
      <c r="C297" s="1">
        <v>682</v>
      </c>
      <c r="D297" s="1" t="s">
        <v>15</v>
      </c>
      <c r="E297" s="1" t="s">
        <v>16</v>
      </c>
      <c r="F297" s="1">
        <v>43</v>
      </c>
      <c r="G297" s="1">
        <v>5</v>
      </c>
      <c r="H297" s="17">
        <v>125851.93</v>
      </c>
      <c r="I297" s="1">
        <v>1</v>
      </c>
      <c r="J297" s="1">
        <v>1</v>
      </c>
      <c r="K297" s="1">
        <v>1</v>
      </c>
      <c r="L297" s="17">
        <v>193318.33</v>
      </c>
      <c r="M297" s="1">
        <v>0</v>
      </c>
      <c r="N297" t="b">
        <f t="shared" si="4"/>
        <v>0</v>
      </c>
    </row>
    <row r="298" spans="1:14" x14ac:dyDescent="0.25">
      <c r="A298" s="1">
        <v>15745354</v>
      </c>
      <c r="B298" s="1" t="s">
        <v>369</v>
      </c>
      <c r="C298" s="1">
        <v>611</v>
      </c>
      <c r="D298" s="1" t="s">
        <v>18</v>
      </c>
      <c r="E298" s="1" t="s">
        <v>16</v>
      </c>
      <c r="F298" s="1">
        <v>37</v>
      </c>
      <c r="G298" s="1">
        <v>4</v>
      </c>
      <c r="H298" s="17">
        <v>0</v>
      </c>
      <c r="I298" s="1">
        <v>2</v>
      </c>
      <c r="J298" s="1">
        <v>1</v>
      </c>
      <c r="K298" s="1">
        <v>0</v>
      </c>
      <c r="L298" s="17">
        <v>125696.26</v>
      </c>
      <c r="M298" s="1">
        <v>0</v>
      </c>
      <c r="N298" t="b">
        <f t="shared" si="4"/>
        <v>0</v>
      </c>
    </row>
    <row r="299" spans="1:14" x14ac:dyDescent="0.25">
      <c r="A299" s="1">
        <v>15566156</v>
      </c>
      <c r="B299" s="1" t="s">
        <v>369</v>
      </c>
      <c r="C299" s="1">
        <v>749</v>
      </c>
      <c r="D299" s="1" t="s">
        <v>26</v>
      </c>
      <c r="E299" s="1" t="s">
        <v>16</v>
      </c>
      <c r="F299" s="1">
        <v>44</v>
      </c>
      <c r="G299" s="1">
        <v>0</v>
      </c>
      <c r="H299" s="17">
        <v>71497.789999999994</v>
      </c>
      <c r="I299" s="1">
        <v>2</v>
      </c>
      <c r="J299" s="1">
        <v>0</v>
      </c>
      <c r="K299" s="1">
        <v>0</v>
      </c>
      <c r="L299" s="17">
        <v>151083.79999999999</v>
      </c>
      <c r="M299" s="1">
        <v>0</v>
      </c>
      <c r="N299" t="b">
        <f t="shared" si="4"/>
        <v>0</v>
      </c>
    </row>
    <row r="300" spans="1:14" x14ac:dyDescent="0.25">
      <c r="A300" s="1">
        <v>15762238</v>
      </c>
      <c r="B300" s="1" t="s">
        <v>644</v>
      </c>
      <c r="C300" s="1">
        <v>671</v>
      </c>
      <c r="D300" s="1" t="s">
        <v>26</v>
      </c>
      <c r="E300" s="1" t="s">
        <v>16</v>
      </c>
      <c r="F300" s="1">
        <v>44</v>
      </c>
      <c r="G300" s="1">
        <v>0</v>
      </c>
      <c r="H300" s="17">
        <v>84745.03</v>
      </c>
      <c r="I300" s="1">
        <v>2</v>
      </c>
      <c r="J300" s="1">
        <v>0</v>
      </c>
      <c r="K300" s="1">
        <v>1</v>
      </c>
      <c r="L300" s="17">
        <v>34673.980000000003</v>
      </c>
      <c r="M300" s="1">
        <v>0</v>
      </c>
      <c r="N300" t="b">
        <f t="shared" si="4"/>
        <v>0</v>
      </c>
    </row>
    <row r="301" spans="1:14" x14ac:dyDescent="0.25">
      <c r="A301" s="1">
        <v>15571928</v>
      </c>
      <c r="B301" s="1" t="s">
        <v>644</v>
      </c>
      <c r="C301" s="1">
        <v>679</v>
      </c>
      <c r="D301" s="1" t="s">
        <v>15</v>
      </c>
      <c r="E301" s="1" t="s">
        <v>16</v>
      </c>
      <c r="F301" s="1">
        <v>43</v>
      </c>
      <c r="G301" s="1">
        <v>4</v>
      </c>
      <c r="H301" s="17">
        <v>0</v>
      </c>
      <c r="I301" s="1">
        <v>3</v>
      </c>
      <c r="J301" s="1">
        <v>1</v>
      </c>
      <c r="K301" s="1">
        <v>0</v>
      </c>
      <c r="L301" s="17">
        <v>115136.51</v>
      </c>
      <c r="M301" s="1">
        <v>1</v>
      </c>
      <c r="N301" t="b">
        <f t="shared" si="4"/>
        <v>0</v>
      </c>
    </row>
    <row r="302" spans="1:14" x14ac:dyDescent="0.25">
      <c r="A302" s="1">
        <v>15627000</v>
      </c>
      <c r="B302" s="1" t="s">
        <v>231</v>
      </c>
      <c r="C302" s="1">
        <v>610</v>
      </c>
      <c r="D302" s="1" t="s">
        <v>15</v>
      </c>
      <c r="E302" s="1" t="s">
        <v>23</v>
      </c>
      <c r="F302" s="1">
        <v>40</v>
      </c>
      <c r="G302" s="1">
        <v>0</v>
      </c>
      <c r="H302" s="17">
        <v>0</v>
      </c>
      <c r="I302" s="1">
        <v>2</v>
      </c>
      <c r="J302" s="1">
        <v>1</v>
      </c>
      <c r="K302" s="1">
        <v>0</v>
      </c>
      <c r="L302" s="17">
        <v>62232.6</v>
      </c>
      <c r="M302" s="1">
        <v>0</v>
      </c>
      <c r="N302" t="b">
        <f t="shared" si="4"/>
        <v>0</v>
      </c>
    </row>
    <row r="303" spans="1:14" x14ac:dyDescent="0.25">
      <c r="A303" s="1">
        <v>15658935</v>
      </c>
      <c r="B303" s="1" t="s">
        <v>231</v>
      </c>
      <c r="C303" s="1">
        <v>630</v>
      </c>
      <c r="D303" s="1" t="s">
        <v>26</v>
      </c>
      <c r="E303" s="1" t="s">
        <v>16</v>
      </c>
      <c r="F303" s="1">
        <v>34</v>
      </c>
      <c r="G303" s="1">
        <v>9</v>
      </c>
      <c r="H303" s="17">
        <v>106937.05</v>
      </c>
      <c r="I303" s="1">
        <v>2</v>
      </c>
      <c r="J303" s="1">
        <v>1</v>
      </c>
      <c r="K303" s="1">
        <v>0</v>
      </c>
      <c r="L303" s="17">
        <v>138275.01</v>
      </c>
      <c r="M303" s="1">
        <v>0</v>
      </c>
      <c r="N303" t="b">
        <f t="shared" si="4"/>
        <v>0</v>
      </c>
    </row>
    <row r="304" spans="1:14" x14ac:dyDescent="0.25">
      <c r="A304" s="1">
        <v>15715527</v>
      </c>
      <c r="B304" s="1" t="s">
        <v>231</v>
      </c>
      <c r="C304" s="1">
        <v>543</v>
      </c>
      <c r="D304" s="1" t="s">
        <v>18</v>
      </c>
      <c r="E304" s="1" t="s">
        <v>16</v>
      </c>
      <c r="F304" s="1">
        <v>41</v>
      </c>
      <c r="G304" s="1">
        <v>4</v>
      </c>
      <c r="H304" s="17">
        <v>0</v>
      </c>
      <c r="I304" s="1">
        <v>1</v>
      </c>
      <c r="J304" s="1">
        <v>0</v>
      </c>
      <c r="K304" s="1">
        <v>0</v>
      </c>
      <c r="L304" s="17">
        <v>194902.16</v>
      </c>
      <c r="M304" s="1">
        <v>0</v>
      </c>
      <c r="N304" t="b">
        <f t="shared" si="4"/>
        <v>0</v>
      </c>
    </row>
    <row r="305" spans="1:14" x14ac:dyDescent="0.25">
      <c r="A305" s="1">
        <v>15811490</v>
      </c>
      <c r="B305" s="1" t="s">
        <v>287</v>
      </c>
      <c r="C305" s="1">
        <v>627</v>
      </c>
      <c r="D305" s="1" t="s">
        <v>15</v>
      </c>
      <c r="E305" s="1" t="s">
        <v>23</v>
      </c>
      <c r="F305" s="1">
        <v>33</v>
      </c>
      <c r="G305" s="1">
        <v>5</v>
      </c>
      <c r="H305" s="17">
        <v>0</v>
      </c>
      <c r="I305" s="1">
        <v>2</v>
      </c>
      <c r="J305" s="1">
        <v>1</v>
      </c>
      <c r="K305" s="1">
        <v>1</v>
      </c>
      <c r="L305" s="17">
        <v>103737.82</v>
      </c>
      <c r="M305" s="1">
        <v>0</v>
      </c>
      <c r="N305" t="b">
        <f t="shared" si="4"/>
        <v>0</v>
      </c>
    </row>
    <row r="306" spans="1:14" x14ac:dyDescent="0.25">
      <c r="A306" s="1">
        <v>15808582</v>
      </c>
      <c r="B306" s="1" t="s">
        <v>117</v>
      </c>
      <c r="C306" s="1">
        <v>665</v>
      </c>
      <c r="D306" s="1" t="s">
        <v>15</v>
      </c>
      <c r="E306" s="1" t="s">
        <v>16</v>
      </c>
      <c r="F306" s="1">
        <v>40</v>
      </c>
      <c r="G306" s="1">
        <v>6</v>
      </c>
      <c r="H306" s="17">
        <v>0</v>
      </c>
      <c r="I306" s="1">
        <v>1</v>
      </c>
      <c r="J306" s="1">
        <v>1</v>
      </c>
      <c r="K306" s="1">
        <v>1</v>
      </c>
      <c r="L306" s="17">
        <v>161848.03</v>
      </c>
      <c r="M306" s="1">
        <v>0</v>
      </c>
      <c r="N306" t="b">
        <f t="shared" si="4"/>
        <v>0</v>
      </c>
    </row>
    <row r="307" spans="1:14" x14ac:dyDescent="0.25">
      <c r="A307" s="1">
        <v>15755209</v>
      </c>
      <c r="B307" s="1" t="s">
        <v>117</v>
      </c>
      <c r="C307" s="1">
        <v>484</v>
      </c>
      <c r="D307" s="1" t="s">
        <v>18</v>
      </c>
      <c r="E307" s="1" t="s">
        <v>16</v>
      </c>
      <c r="F307" s="1">
        <v>35</v>
      </c>
      <c r="G307" s="1">
        <v>7</v>
      </c>
      <c r="H307" s="17">
        <v>133868.21</v>
      </c>
      <c r="I307" s="1">
        <v>1</v>
      </c>
      <c r="J307" s="1">
        <v>1</v>
      </c>
      <c r="K307" s="1">
        <v>1</v>
      </c>
      <c r="L307" s="17">
        <v>27286.1</v>
      </c>
      <c r="M307" s="1">
        <v>0</v>
      </c>
      <c r="N307" t="b">
        <f t="shared" si="4"/>
        <v>0</v>
      </c>
    </row>
    <row r="308" spans="1:14" x14ac:dyDescent="0.25">
      <c r="A308" s="1">
        <v>15627360</v>
      </c>
      <c r="B308" s="1" t="s">
        <v>139</v>
      </c>
      <c r="C308" s="1">
        <v>432</v>
      </c>
      <c r="D308" s="1" t="s">
        <v>15</v>
      </c>
      <c r="E308" s="1" t="s">
        <v>23</v>
      </c>
      <c r="F308" s="1">
        <v>42</v>
      </c>
      <c r="G308" s="1">
        <v>9</v>
      </c>
      <c r="H308" s="17">
        <v>152603.45000000001</v>
      </c>
      <c r="I308" s="1">
        <v>1</v>
      </c>
      <c r="J308" s="1">
        <v>1</v>
      </c>
      <c r="K308" s="1">
        <v>0</v>
      </c>
      <c r="L308" s="17">
        <v>110265.24</v>
      </c>
      <c r="M308" s="1">
        <v>1</v>
      </c>
      <c r="N308" t="b">
        <f t="shared" si="4"/>
        <v>0</v>
      </c>
    </row>
    <row r="309" spans="1:14" x14ac:dyDescent="0.25">
      <c r="A309" s="1">
        <v>15774854</v>
      </c>
      <c r="B309" s="1" t="s">
        <v>139</v>
      </c>
      <c r="C309" s="1">
        <v>592</v>
      </c>
      <c r="D309" s="1" t="s">
        <v>15</v>
      </c>
      <c r="E309" s="1" t="s">
        <v>23</v>
      </c>
      <c r="F309" s="1">
        <v>54</v>
      </c>
      <c r="G309" s="1">
        <v>8</v>
      </c>
      <c r="H309" s="17">
        <v>0</v>
      </c>
      <c r="I309" s="1">
        <v>1</v>
      </c>
      <c r="J309" s="1">
        <v>1</v>
      </c>
      <c r="K309" s="1">
        <v>1</v>
      </c>
      <c r="L309" s="17">
        <v>28737.71</v>
      </c>
      <c r="M309" s="1">
        <v>1</v>
      </c>
      <c r="N309" t="b">
        <f t="shared" si="4"/>
        <v>0</v>
      </c>
    </row>
    <row r="310" spans="1:14" x14ac:dyDescent="0.25">
      <c r="A310" s="1">
        <v>15637979</v>
      </c>
      <c r="B310" s="1" t="s">
        <v>139</v>
      </c>
      <c r="C310" s="1">
        <v>664</v>
      </c>
      <c r="D310" s="1" t="s">
        <v>26</v>
      </c>
      <c r="E310" s="1" t="s">
        <v>16</v>
      </c>
      <c r="F310" s="1">
        <v>36</v>
      </c>
      <c r="G310" s="1">
        <v>2</v>
      </c>
      <c r="H310" s="17">
        <v>127160.78</v>
      </c>
      <c r="I310" s="1">
        <v>2</v>
      </c>
      <c r="J310" s="1">
        <v>1</v>
      </c>
      <c r="K310" s="1">
        <v>0</v>
      </c>
      <c r="L310" s="17">
        <v>78140.75</v>
      </c>
      <c r="M310" s="1">
        <v>0</v>
      </c>
      <c r="N310" t="b">
        <f t="shared" si="4"/>
        <v>0</v>
      </c>
    </row>
    <row r="311" spans="1:14" x14ac:dyDescent="0.25">
      <c r="A311" s="1">
        <v>15600739</v>
      </c>
      <c r="B311" s="1" t="s">
        <v>637</v>
      </c>
      <c r="C311" s="1">
        <v>562</v>
      </c>
      <c r="D311" s="1" t="s">
        <v>18</v>
      </c>
      <c r="E311" s="1" t="s">
        <v>16</v>
      </c>
      <c r="F311" s="1">
        <v>35</v>
      </c>
      <c r="G311" s="1">
        <v>0</v>
      </c>
      <c r="H311" s="17">
        <v>0</v>
      </c>
      <c r="I311" s="1">
        <v>2</v>
      </c>
      <c r="J311" s="1">
        <v>1</v>
      </c>
      <c r="K311" s="1">
        <v>0</v>
      </c>
      <c r="L311" s="17">
        <v>119899.52</v>
      </c>
      <c r="M311" s="1">
        <v>0</v>
      </c>
      <c r="N311" t="b">
        <f t="shared" si="4"/>
        <v>0</v>
      </c>
    </row>
    <row r="312" spans="1:14" x14ac:dyDescent="0.25">
      <c r="A312" s="1">
        <v>15747807</v>
      </c>
      <c r="B312" s="1" t="s">
        <v>656</v>
      </c>
      <c r="C312" s="1">
        <v>720</v>
      </c>
      <c r="D312" s="1" t="s">
        <v>15</v>
      </c>
      <c r="E312" s="1" t="s">
        <v>16</v>
      </c>
      <c r="F312" s="1">
        <v>43</v>
      </c>
      <c r="G312" s="1">
        <v>6</v>
      </c>
      <c r="H312" s="17">
        <v>137824.03</v>
      </c>
      <c r="I312" s="1">
        <v>2</v>
      </c>
      <c r="J312" s="1">
        <v>1</v>
      </c>
      <c r="K312" s="1">
        <v>0</v>
      </c>
      <c r="L312" s="17">
        <v>172557.77</v>
      </c>
      <c r="M312" s="1">
        <v>0</v>
      </c>
      <c r="N312" t="b">
        <f t="shared" si="4"/>
        <v>0</v>
      </c>
    </row>
    <row r="313" spans="1:14" x14ac:dyDescent="0.25">
      <c r="A313" s="1">
        <v>15601026</v>
      </c>
      <c r="B313" s="1" t="s">
        <v>656</v>
      </c>
      <c r="C313" s="1">
        <v>572</v>
      </c>
      <c r="D313" s="1" t="s">
        <v>26</v>
      </c>
      <c r="E313" s="1" t="s">
        <v>16</v>
      </c>
      <c r="F313" s="1">
        <v>19</v>
      </c>
      <c r="G313" s="1">
        <v>1</v>
      </c>
      <c r="H313" s="17">
        <v>138657.07999999999</v>
      </c>
      <c r="I313" s="1">
        <v>1</v>
      </c>
      <c r="J313" s="1">
        <v>1</v>
      </c>
      <c r="K313" s="1">
        <v>1</v>
      </c>
      <c r="L313" s="17">
        <v>16161.82</v>
      </c>
      <c r="M313" s="1">
        <v>0</v>
      </c>
      <c r="N313" t="b">
        <f t="shared" si="4"/>
        <v>0</v>
      </c>
    </row>
    <row r="314" spans="1:14" x14ac:dyDescent="0.25">
      <c r="A314" s="1">
        <v>15762418</v>
      </c>
      <c r="B314" s="1" t="s">
        <v>105</v>
      </c>
      <c r="C314" s="1">
        <v>750</v>
      </c>
      <c r="D314" s="1" t="s">
        <v>18</v>
      </c>
      <c r="E314" s="1" t="s">
        <v>23</v>
      </c>
      <c r="F314" s="1">
        <v>22</v>
      </c>
      <c r="G314" s="1">
        <v>3</v>
      </c>
      <c r="H314" s="17">
        <v>121681.82</v>
      </c>
      <c r="I314" s="1">
        <v>1</v>
      </c>
      <c r="J314" s="1">
        <v>1</v>
      </c>
      <c r="K314" s="1">
        <v>0</v>
      </c>
      <c r="L314" s="17">
        <v>128643.35</v>
      </c>
      <c r="M314" s="1">
        <v>1</v>
      </c>
      <c r="N314" t="b">
        <f t="shared" si="4"/>
        <v>0</v>
      </c>
    </row>
    <row r="315" spans="1:14" x14ac:dyDescent="0.25">
      <c r="A315" s="1">
        <v>15583456</v>
      </c>
      <c r="B315" s="1" t="s">
        <v>344</v>
      </c>
      <c r="C315" s="1">
        <v>745</v>
      </c>
      <c r="D315" s="1" t="s">
        <v>26</v>
      </c>
      <c r="E315" s="1" t="s">
        <v>23</v>
      </c>
      <c r="F315" s="1">
        <v>45</v>
      </c>
      <c r="G315" s="1">
        <v>10</v>
      </c>
      <c r="H315" s="17">
        <v>117231.63</v>
      </c>
      <c r="I315" s="1">
        <v>3</v>
      </c>
      <c r="J315" s="1">
        <v>1</v>
      </c>
      <c r="K315" s="1">
        <v>1</v>
      </c>
      <c r="L315" s="17">
        <v>122381.02</v>
      </c>
      <c r="M315" s="1">
        <v>1</v>
      </c>
      <c r="N315" t="b">
        <f t="shared" si="4"/>
        <v>0</v>
      </c>
    </row>
    <row r="316" spans="1:14" x14ac:dyDescent="0.25">
      <c r="A316" s="1">
        <v>15637414</v>
      </c>
      <c r="B316" s="1" t="s">
        <v>606</v>
      </c>
      <c r="C316" s="1">
        <v>618</v>
      </c>
      <c r="D316" s="1" t="s">
        <v>15</v>
      </c>
      <c r="E316" s="1" t="s">
        <v>16</v>
      </c>
      <c r="F316" s="1">
        <v>24</v>
      </c>
      <c r="G316" s="1">
        <v>7</v>
      </c>
      <c r="H316" s="17">
        <v>128736.39</v>
      </c>
      <c r="I316" s="1">
        <v>1</v>
      </c>
      <c r="J316" s="1">
        <v>0</v>
      </c>
      <c r="K316" s="1">
        <v>1</v>
      </c>
      <c r="L316" s="17">
        <v>37147.61</v>
      </c>
      <c r="M316" s="1">
        <v>0</v>
      </c>
      <c r="N316" t="b">
        <f t="shared" si="4"/>
        <v>0</v>
      </c>
    </row>
    <row r="317" spans="1:14" x14ac:dyDescent="0.25">
      <c r="A317" s="1">
        <v>15611088</v>
      </c>
      <c r="B317" s="1" t="s">
        <v>393</v>
      </c>
      <c r="C317" s="1">
        <v>790</v>
      </c>
      <c r="D317" s="1" t="s">
        <v>15</v>
      </c>
      <c r="E317" s="1" t="s">
        <v>16</v>
      </c>
      <c r="F317" s="1">
        <v>31</v>
      </c>
      <c r="G317" s="1">
        <v>9</v>
      </c>
      <c r="H317" s="17">
        <v>0</v>
      </c>
      <c r="I317" s="1">
        <v>2</v>
      </c>
      <c r="J317" s="1">
        <v>1</v>
      </c>
      <c r="K317" s="1">
        <v>0</v>
      </c>
      <c r="L317" s="17">
        <v>84126.75</v>
      </c>
      <c r="M317" s="1">
        <v>0</v>
      </c>
      <c r="N317" t="b">
        <f t="shared" si="4"/>
        <v>0</v>
      </c>
    </row>
    <row r="318" spans="1:14" x14ac:dyDescent="0.25">
      <c r="A318" s="1">
        <v>15676519</v>
      </c>
      <c r="B318" s="1" t="s">
        <v>424</v>
      </c>
      <c r="C318" s="1">
        <v>615</v>
      </c>
      <c r="D318" s="1" t="s">
        <v>18</v>
      </c>
      <c r="E318" s="1" t="s">
        <v>23</v>
      </c>
      <c r="F318" s="1">
        <v>61</v>
      </c>
      <c r="G318" s="1">
        <v>9</v>
      </c>
      <c r="H318" s="17">
        <v>0</v>
      </c>
      <c r="I318" s="1">
        <v>2</v>
      </c>
      <c r="J318" s="1">
        <v>1</v>
      </c>
      <c r="K318" s="1">
        <v>0</v>
      </c>
      <c r="L318" s="17">
        <v>150227.85</v>
      </c>
      <c r="M318" s="1">
        <v>1</v>
      </c>
      <c r="N318" t="b">
        <f t="shared" si="4"/>
        <v>0</v>
      </c>
    </row>
    <row r="319" spans="1:14" x14ac:dyDescent="0.25">
      <c r="A319" s="1">
        <v>15699309</v>
      </c>
      <c r="B319" s="1" t="s">
        <v>41</v>
      </c>
      <c r="C319" s="1">
        <v>510</v>
      </c>
      <c r="D319" s="1" t="s">
        <v>18</v>
      </c>
      <c r="E319" s="1" t="s">
        <v>16</v>
      </c>
      <c r="F319" s="1" t="s">
        <v>753</v>
      </c>
      <c r="G319" s="1">
        <v>4</v>
      </c>
      <c r="H319" s="17">
        <v>0</v>
      </c>
      <c r="I319" s="1">
        <v>1</v>
      </c>
      <c r="J319" s="1">
        <v>1</v>
      </c>
      <c r="K319" s="1">
        <v>0</v>
      </c>
      <c r="L319" s="17">
        <v>118913.53</v>
      </c>
      <c r="M319" s="1">
        <v>1</v>
      </c>
      <c r="N319" t="b">
        <f t="shared" si="4"/>
        <v>0</v>
      </c>
    </row>
    <row r="320" spans="1:14" x14ac:dyDescent="0.25">
      <c r="A320" s="1">
        <v>15745295</v>
      </c>
      <c r="B320" s="1" t="s">
        <v>514</v>
      </c>
      <c r="C320" s="1">
        <v>727</v>
      </c>
      <c r="D320" s="1" t="s">
        <v>18</v>
      </c>
      <c r="E320" s="1" t="s">
        <v>16</v>
      </c>
      <c r="F320" s="1">
        <v>31</v>
      </c>
      <c r="G320" s="1">
        <v>0</v>
      </c>
      <c r="H320" s="17">
        <v>0</v>
      </c>
      <c r="I320" s="1">
        <v>1</v>
      </c>
      <c r="J320" s="1">
        <v>1</v>
      </c>
      <c r="K320" s="1">
        <v>0</v>
      </c>
      <c r="L320" s="17">
        <v>121751.03999999999</v>
      </c>
      <c r="M320" s="1">
        <v>1</v>
      </c>
      <c r="N320" t="b">
        <f t="shared" si="4"/>
        <v>0</v>
      </c>
    </row>
    <row r="321" spans="1:14" x14ac:dyDescent="0.25">
      <c r="A321" s="1">
        <v>15782236</v>
      </c>
      <c r="B321" s="1" t="s">
        <v>445</v>
      </c>
      <c r="C321" s="1">
        <v>735</v>
      </c>
      <c r="D321" s="1" t="s">
        <v>18</v>
      </c>
      <c r="E321" s="1" t="s">
        <v>23</v>
      </c>
      <c r="F321" s="1">
        <v>34</v>
      </c>
      <c r="G321" s="1">
        <v>5</v>
      </c>
      <c r="H321" s="17">
        <v>0</v>
      </c>
      <c r="I321" s="1">
        <v>2</v>
      </c>
      <c r="J321" s="1">
        <v>0</v>
      </c>
      <c r="K321" s="1">
        <v>0</v>
      </c>
      <c r="L321" s="17">
        <v>71095.41</v>
      </c>
      <c r="M321" s="1">
        <v>0</v>
      </c>
      <c r="N321" t="b">
        <f t="shared" si="4"/>
        <v>0</v>
      </c>
    </row>
    <row r="322" spans="1:14" x14ac:dyDescent="0.25">
      <c r="A322" s="1">
        <v>15720893</v>
      </c>
      <c r="B322" s="1" t="s">
        <v>741</v>
      </c>
      <c r="C322" s="1">
        <v>637</v>
      </c>
      <c r="D322" s="1" t="s">
        <v>18</v>
      </c>
      <c r="E322" s="1" t="s">
        <v>16</v>
      </c>
      <c r="F322" s="1">
        <v>34</v>
      </c>
      <c r="G322" s="1">
        <v>9</v>
      </c>
      <c r="H322" s="17">
        <v>0</v>
      </c>
      <c r="I322" s="1">
        <v>2</v>
      </c>
      <c r="J322" s="1">
        <v>0</v>
      </c>
      <c r="K322" s="1">
        <v>0</v>
      </c>
      <c r="L322" s="17">
        <v>26057.08</v>
      </c>
      <c r="M322" s="1">
        <v>0</v>
      </c>
      <c r="N322" t="b">
        <f t="shared" si="4"/>
        <v>0</v>
      </c>
    </row>
    <row r="323" spans="1:14" x14ac:dyDescent="0.25">
      <c r="A323" s="1">
        <v>15627801</v>
      </c>
      <c r="B323" s="1" t="s">
        <v>208</v>
      </c>
      <c r="C323" s="1" t="s">
        <v>753</v>
      </c>
      <c r="D323" s="1" t="s">
        <v>18</v>
      </c>
      <c r="E323" s="1" t="s">
        <v>23</v>
      </c>
      <c r="F323" s="1">
        <v>33</v>
      </c>
      <c r="G323" s="1">
        <v>3</v>
      </c>
      <c r="H323" s="17">
        <v>176666.62</v>
      </c>
      <c r="I323" s="1">
        <v>1</v>
      </c>
      <c r="J323" s="1">
        <v>1</v>
      </c>
      <c r="K323" s="1">
        <v>0</v>
      </c>
      <c r="L323" s="17">
        <v>94670.77</v>
      </c>
      <c r="M323" s="1">
        <v>0</v>
      </c>
      <c r="N323" t="b">
        <f t="shared" ref="N323:N386" si="5">G323&gt;F323</f>
        <v>0</v>
      </c>
    </row>
    <row r="324" spans="1:14" x14ac:dyDescent="0.25">
      <c r="A324" s="1">
        <v>15751710</v>
      </c>
      <c r="B324" s="1" t="s">
        <v>208</v>
      </c>
      <c r="C324" s="1">
        <v>729</v>
      </c>
      <c r="D324" s="1" t="s">
        <v>18</v>
      </c>
      <c r="E324" s="1" t="s">
        <v>23</v>
      </c>
      <c r="F324" s="1">
        <v>31</v>
      </c>
      <c r="G324" s="1">
        <v>8</v>
      </c>
      <c r="H324" s="17">
        <v>164870.81</v>
      </c>
      <c r="I324" s="1">
        <v>2</v>
      </c>
      <c r="J324" s="1">
        <v>1</v>
      </c>
      <c r="K324" s="1">
        <v>1</v>
      </c>
      <c r="L324" s="17">
        <v>9567.39</v>
      </c>
      <c r="M324" s="1">
        <v>0</v>
      </c>
      <c r="N324" t="b">
        <f t="shared" si="5"/>
        <v>0</v>
      </c>
    </row>
    <row r="325" spans="1:14" x14ac:dyDescent="0.25">
      <c r="A325" s="1">
        <v>15573152</v>
      </c>
      <c r="B325" s="1" t="s">
        <v>214</v>
      </c>
      <c r="C325" s="1">
        <v>620</v>
      </c>
      <c r="D325" s="1" t="s">
        <v>15</v>
      </c>
      <c r="E325" s="1" t="s">
        <v>16</v>
      </c>
      <c r="F325" s="1">
        <v>41</v>
      </c>
      <c r="G325" s="1">
        <v>9</v>
      </c>
      <c r="H325" s="17">
        <v>0</v>
      </c>
      <c r="I325" s="1">
        <v>2</v>
      </c>
      <c r="J325" s="1">
        <v>0</v>
      </c>
      <c r="K325" s="1">
        <v>0</v>
      </c>
      <c r="L325" s="17">
        <v>88852.47</v>
      </c>
      <c r="M325" s="1">
        <v>0</v>
      </c>
      <c r="N325" t="b">
        <f t="shared" si="5"/>
        <v>0</v>
      </c>
    </row>
    <row r="326" spans="1:14" x14ac:dyDescent="0.25">
      <c r="A326" s="1">
        <v>15638424</v>
      </c>
      <c r="B326" s="1" t="s">
        <v>87</v>
      </c>
      <c r="C326" s="1">
        <v>661</v>
      </c>
      <c r="D326" s="1" t="s">
        <v>26</v>
      </c>
      <c r="E326" s="1" t="s">
        <v>16</v>
      </c>
      <c r="F326" s="1">
        <v>35</v>
      </c>
      <c r="G326" s="1">
        <v>5</v>
      </c>
      <c r="H326" s="17">
        <v>150725.53</v>
      </c>
      <c r="I326" s="1">
        <v>2</v>
      </c>
      <c r="J326" s="1">
        <v>0</v>
      </c>
      <c r="K326" s="1">
        <v>1</v>
      </c>
      <c r="L326" s="17">
        <v>113656.85</v>
      </c>
      <c r="M326" s="1">
        <v>0</v>
      </c>
      <c r="N326" t="b">
        <f t="shared" si="5"/>
        <v>0</v>
      </c>
    </row>
    <row r="327" spans="1:14" x14ac:dyDescent="0.25">
      <c r="A327" s="1">
        <v>15685500</v>
      </c>
      <c r="B327" s="1" t="s">
        <v>245</v>
      </c>
      <c r="C327" s="1">
        <v>772</v>
      </c>
      <c r="D327" s="1" t="s">
        <v>26</v>
      </c>
      <c r="E327" s="1" t="s">
        <v>23</v>
      </c>
      <c r="F327" s="1">
        <v>26</v>
      </c>
      <c r="G327" s="1">
        <v>7</v>
      </c>
      <c r="H327" s="17">
        <v>152400.51</v>
      </c>
      <c r="I327" s="1">
        <v>2</v>
      </c>
      <c r="J327" s="1">
        <v>1</v>
      </c>
      <c r="K327" s="1">
        <v>0</v>
      </c>
      <c r="L327" s="17">
        <v>79414</v>
      </c>
      <c r="M327" s="1">
        <v>0</v>
      </c>
      <c r="N327" t="b">
        <f t="shared" si="5"/>
        <v>0</v>
      </c>
    </row>
    <row r="328" spans="1:14" x14ac:dyDescent="0.25">
      <c r="A328" s="1">
        <v>15643966</v>
      </c>
      <c r="B328" s="1" t="s">
        <v>34</v>
      </c>
      <c r="C328" s="1">
        <v>616</v>
      </c>
      <c r="D328" s="1" t="s">
        <v>26</v>
      </c>
      <c r="E328" s="1" t="s">
        <v>23</v>
      </c>
      <c r="F328" s="1">
        <v>45</v>
      </c>
      <c r="G328" s="1">
        <v>3</v>
      </c>
      <c r="H328" s="17">
        <v>143129.41</v>
      </c>
      <c r="I328" s="1">
        <v>2</v>
      </c>
      <c r="J328" s="1">
        <v>0</v>
      </c>
      <c r="K328" s="1">
        <v>1</v>
      </c>
      <c r="L328" s="17">
        <v>64327.26</v>
      </c>
      <c r="M328" s="1">
        <v>0</v>
      </c>
      <c r="N328" t="b">
        <f t="shared" si="5"/>
        <v>0</v>
      </c>
    </row>
    <row r="329" spans="1:14" x14ac:dyDescent="0.25">
      <c r="A329" s="1">
        <v>15756850</v>
      </c>
      <c r="B329" s="1" t="s">
        <v>197</v>
      </c>
      <c r="C329" s="1">
        <v>479</v>
      </c>
      <c r="D329" s="1" t="s">
        <v>15</v>
      </c>
      <c r="E329" s="1" t="s">
        <v>23</v>
      </c>
      <c r="F329" s="1">
        <v>40</v>
      </c>
      <c r="G329" s="1">
        <v>1</v>
      </c>
      <c r="H329" s="17">
        <v>0</v>
      </c>
      <c r="I329" s="1">
        <v>2</v>
      </c>
      <c r="J329" s="1">
        <v>0</v>
      </c>
      <c r="K329" s="1">
        <v>0</v>
      </c>
      <c r="L329" s="17">
        <v>114996.43</v>
      </c>
      <c r="M329" s="1">
        <v>0</v>
      </c>
      <c r="N329" t="b">
        <f t="shared" si="5"/>
        <v>0</v>
      </c>
    </row>
    <row r="330" spans="1:14" x14ac:dyDescent="0.25">
      <c r="A330" s="1">
        <v>15677369</v>
      </c>
      <c r="B330" s="1" t="s">
        <v>591</v>
      </c>
      <c r="C330" s="1">
        <v>554</v>
      </c>
      <c r="D330" s="1" t="s">
        <v>26</v>
      </c>
      <c r="E330" s="1" t="s">
        <v>16</v>
      </c>
      <c r="F330" s="1">
        <v>37</v>
      </c>
      <c r="G330" s="1">
        <v>4</v>
      </c>
      <c r="H330" s="17">
        <v>58629.97</v>
      </c>
      <c r="I330" s="1">
        <v>1</v>
      </c>
      <c r="J330" s="1">
        <v>0</v>
      </c>
      <c r="K330" s="1">
        <v>0</v>
      </c>
      <c r="L330" s="17">
        <v>182038.6</v>
      </c>
      <c r="M330" s="1">
        <v>0</v>
      </c>
      <c r="N330" t="b">
        <f t="shared" si="5"/>
        <v>0</v>
      </c>
    </row>
    <row r="331" spans="1:14" x14ac:dyDescent="0.25">
      <c r="A331" s="1">
        <v>15810834</v>
      </c>
      <c r="B331" s="1" t="s">
        <v>304</v>
      </c>
      <c r="C331" s="1">
        <v>525</v>
      </c>
      <c r="D331" s="1" t="s">
        <v>18</v>
      </c>
      <c r="E331" s="1" t="s">
        <v>16</v>
      </c>
      <c r="F331" s="1">
        <v>57</v>
      </c>
      <c r="G331" s="1">
        <v>2</v>
      </c>
      <c r="H331" s="17">
        <v>145965.32999999999</v>
      </c>
      <c r="I331" s="1">
        <v>1</v>
      </c>
      <c r="J331" s="1">
        <v>1</v>
      </c>
      <c r="K331" s="1">
        <v>1</v>
      </c>
      <c r="L331" s="17">
        <v>64448.36</v>
      </c>
      <c r="M331" s="1">
        <v>0</v>
      </c>
      <c r="N331" t="b">
        <f t="shared" si="5"/>
        <v>0</v>
      </c>
    </row>
    <row r="332" spans="1:14" x14ac:dyDescent="0.25">
      <c r="A332" s="1">
        <v>15653620</v>
      </c>
      <c r="B332" s="1" t="s">
        <v>304</v>
      </c>
      <c r="C332" s="1">
        <v>546</v>
      </c>
      <c r="D332" s="1" t="s">
        <v>15</v>
      </c>
      <c r="E332" s="1" t="s">
        <v>16</v>
      </c>
      <c r="F332" s="1">
        <v>27</v>
      </c>
      <c r="G332" s="1">
        <v>8</v>
      </c>
      <c r="H332" s="17">
        <v>0</v>
      </c>
      <c r="I332" s="1">
        <v>2</v>
      </c>
      <c r="J332" s="1">
        <v>1</v>
      </c>
      <c r="K332" s="1">
        <v>1</v>
      </c>
      <c r="L332" s="17">
        <v>14858.1</v>
      </c>
      <c r="M332" s="1">
        <v>0</v>
      </c>
      <c r="N332" t="b">
        <f t="shared" si="5"/>
        <v>0</v>
      </c>
    </row>
    <row r="333" spans="1:14" x14ac:dyDescent="0.25">
      <c r="A333" s="1">
        <v>15738721</v>
      </c>
      <c r="B333" s="1" t="s">
        <v>113</v>
      </c>
      <c r="C333" s="1">
        <v>773</v>
      </c>
      <c r="D333" s="1" t="s">
        <v>18</v>
      </c>
      <c r="E333" s="1" t="s">
        <v>23</v>
      </c>
      <c r="F333" s="1">
        <v>41</v>
      </c>
      <c r="G333" s="1">
        <v>9</v>
      </c>
      <c r="H333" s="17">
        <v>102827.44</v>
      </c>
      <c r="I333" s="1">
        <v>1</v>
      </c>
      <c r="J333" s="1">
        <v>0</v>
      </c>
      <c r="K333" s="1">
        <v>1</v>
      </c>
      <c r="L333" s="17">
        <v>64595.25</v>
      </c>
      <c r="M333" s="1">
        <v>0</v>
      </c>
      <c r="N333" t="b">
        <f t="shared" si="5"/>
        <v>0</v>
      </c>
    </row>
    <row r="334" spans="1:14" x14ac:dyDescent="0.25">
      <c r="A334" s="1">
        <v>15771086</v>
      </c>
      <c r="B334" s="1" t="s">
        <v>113</v>
      </c>
      <c r="C334" s="1">
        <v>512</v>
      </c>
      <c r="D334" s="1" t="s">
        <v>15</v>
      </c>
      <c r="E334" s="1" t="s">
        <v>16</v>
      </c>
      <c r="F334" s="1">
        <v>36</v>
      </c>
      <c r="G334" s="1">
        <v>3</v>
      </c>
      <c r="H334" s="17">
        <v>84327.77</v>
      </c>
      <c r="I334" s="1">
        <v>2</v>
      </c>
      <c r="J334" s="1">
        <v>1</v>
      </c>
      <c r="K334" s="1">
        <v>0</v>
      </c>
      <c r="L334" s="17">
        <v>17675.36</v>
      </c>
      <c r="M334" s="1">
        <v>0</v>
      </c>
      <c r="N334" t="b">
        <f t="shared" si="5"/>
        <v>0</v>
      </c>
    </row>
    <row r="335" spans="1:14" x14ac:dyDescent="0.25">
      <c r="A335" s="1">
        <v>15812009</v>
      </c>
      <c r="B335" s="1" t="s">
        <v>240</v>
      </c>
      <c r="C335" s="1">
        <v>662</v>
      </c>
      <c r="D335" s="1" t="s">
        <v>18</v>
      </c>
      <c r="E335" s="1" t="s">
        <v>23</v>
      </c>
      <c r="F335" s="1">
        <v>38</v>
      </c>
      <c r="G335" s="1">
        <v>4</v>
      </c>
      <c r="H335" s="17">
        <v>0</v>
      </c>
      <c r="I335" s="1">
        <v>2</v>
      </c>
      <c r="J335" s="1">
        <v>1</v>
      </c>
      <c r="K335" s="1">
        <v>0</v>
      </c>
      <c r="L335" s="17">
        <v>136259.65</v>
      </c>
      <c r="M335" s="1">
        <v>0</v>
      </c>
      <c r="N335" t="b">
        <f t="shared" si="5"/>
        <v>0</v>
      </c>
    </row>
    <row r="336" spans="1:14" x14ac:dyDescent="0.25">
      <c r="A336" s="1">
        <v>15633922</v>
      </c>
      <c r="B336" s="1" t="s">
        <v>485</v>
      </c>
      <c r="C336" s="1">
        <v>755</v>
      </c>
      <c r="D336" s="1" t="s">
        <v>15</v>
      </c>
      <c r="E336" s="1" t="s">
        <v>23</v>
      </c>
      <c r="F336" s="1">
        <v>30</v>
      </c>
      <c r="G336" s="1">
        <v>4</v>
      </c>
      <c r="H336" s="17">
        <v>123217.66</v>
      </c>
      <c r="I336" s="1">
        <v>2</v>
      </c>
      <c r="J336" s="1">
        <v>0</v>
      </c>
      <c r="K336" s="1">
        <v>1</v>
      </c>
      <c r="L336" s="17">
        <v>144183.1</v>
      </c>
      <c r="M336" s="1">
        <v>0</v>
      </c>
      <c r="N336" t="b">
        <f t="shared" si="5"/>
        <v>0</v>
      </c>
    </row>
    <row r="337" spans="1:14" x14ac:dyDescent="0.25">
      <c r="A337" s="1">
        <v>15779711</v>
      </c>
      <c r="B337" s="1" t="s">
        <v>485</v>
      </c>
      <c r="C337" s="1">
        <v>750</v>
      </c>
      <c r="D337" s="1" t="s">
        <v>18</v>
      </c>
      <c r="E337" s="1" t="s">
        <v>16</v>
      </c>
      <c r="F337" s="1">
        <v>38</v>
      </c>
      <c r="G337" s="1">
        <v>7</v>
      </c>
      <c r="H337" s="17">
        <v>97257.41</v>
      </c>
      <c r="I337" s="1">
        <v>2</v>
      </c>
      <c r="J337" s="1">
        <v>0</v>
      </c>
      <c r="K337" s="1">
        <v>1</v>
      </c>
      <c r="L337" s="17">
        <v>179883.04</v>
      </c>
      <c r="M337" s="1">
        <v>0</v>
      </c>
      <c r="N337" t="b">
        <f t="shared" si="5"/>
        <v>0</v>
      </c>
    </row>
    <row r="338" spans="1:14" x14ac:dyDescent="0.25">
      <c r="A338" s="1">
        <v>15776433</v>
      </c>
      <c r="B338" s="1" t="s">
        <v>352</v>
      </c>
      <c r="C338" s="1">
        <v>730</v>
      </c>
      <c r="D338" s="1" t="s">
        <v>18</v>
      </c>
      <c r="E338" s="1" t="s">
        <v>23</v>
      </c>
      <c r="F338" s="1">
        <v>62</v>
      </c>
      <c r="G338" s="1">
        <v>2</v>
      </c>
      <c r="H338" s="17">
        <v>0</v>
      </c>
      <c r="I338" s="1">
        <v>2</v>
      </c>
      <c r="J338" s="1">
        <v>1</v>
      </c>
      <c r="K338" s="1">
        <v>1</v>
      </c>
      <c r="L338" s="17">
        <v>186489.95</v>
      </c>
      <c r="M338" s="1">
        <v>0</v>
      </c>
      <c r="N338" t="b">
        <f t="shared" si="5"/>
        <v>0</v>
      </c>
    </row>
    <row r="339" spans="1:14" x14ac:dyDescent="0.25">
      <c r="A339" s="1">
        <v>15603925</v>
      </c>
      <c r="B339" s="1" t="s">
        <v>352</v>
      </c>
      <c r="C339" s="1">
        <v>779</v>
      </c>
      <c r="D339" s="1" t="s">
        <v>18</v>
      </c>
      <c r="E339" s="1" t="s">
        <v>16</v>
      </c>
      <c r="F339" s="1">
        <v>26</v>
      </c>
      <c r="G339" s="1">
        <v>4</v>
      </c>
      <c r="H339" s="17">
        <v>174318.13</v>
      </c>
      <c r="I339" s="1">
        <v>2</v>
      </c>
      <c r="J339" s="1">
        <v>0</v>
      </c>
      <c r="K339" s="1">
        <v>1</v>
      </c>
      <c r="L339" s="17">
        <v>38296.21</v>
      </c>
      <c r="M339" s="1">
        <v>0</v>
      </c>
      <c r="N339" t="b">
        <f t="shared" si="5"/>
        <v>0</v>
      </c>
    </row>
    <row r="340" spans="1:14" x14ac:dyDescent="0.25">
      <c r="A340" s="1">
        <v>15713483</v>
      </c>
      <c r="B340" s="1" t="s">
        <v>155</v>
      </c>
      <c r="C340" s="1">
        <v>793</v>
      </c>
      <c r="D340" s="1" t="s">
        <v>18</v>
      </c>
      <c r="E340" s="1" t="s">
        <v>23</v>
      </c>
      <c r="F340" s="1">
        <v>52</v>
      </c>
      <c r="G340" s="1">
        <v>2</v>
      </c>
      <c r="H340" s="17">
        <v>0</v>
      </c>
      <c r="I340" s="1">
        <v>1</v>
      </c>
      <c r="J340" s="1">
        <v>1</v>
      </c>
      <c r="K340" s="1">
        <v>0</v>
      </c>
      <c r="L340" s="17">
        <v>159123.82</v>
      </c>
      <c r="M340" s="1">
        <v>1</v>
      </c>
      <c r="N340" t="b">
        <f t="shared" si="5"/>
        <v>0</v>
      </c>
    </row>
    <row r="341" spans="1:14" x14ac:dyDescent="0.25">
      <c r="A341" s="1">
        <v>15688074</v>
      </c>
      <c r="B341" s="1" t="s">
        <v>342</v>
      </c>
      <c r="C341" s="1">
        <v>802</v>
      </c>
      <c r="D341" s="1" t="s">
        <v>26</v>
      </c>
      <c r="E341" s="1" t="s">
        <v>23</v>
      </c>
      <c r="F341" s="1">
        <v>31</v>
      </c>
      <c r="G341" s="1">
        <v>1</v>
      </c>
      <c r="H341" s="17">
        <v>125013.72</v>
      </c>
      <c r="I341" s="1">
        <v>1</v>
      </c>
      <c r="J341" s="1">
        <v>1</v>
      </c>
      <c r="K341" s="1">
        <v>1</v>
      </c>
      <c r="L341" s="17">
        <v>187658.09</v>
      </c>
      <c r="M341" s="1">
        <v>0</v>
      </c>
      <c r="N341" t="b">
        <f t="shared" si="5"/>
        <v>0</v>
      </c>
    </row>
    <row r="342" spans="1:14" x14ac:dyDescent="0.25">
      <c r="A342" s="1">
        <v>15581229</v>
      </c>
      <c r="B342" s="1" t="s">
        <v>342</v>
      </c>
      <c r="C342" s="1">
        <v>502</v>
      </c>
      <c r="D342" s="1" t="s">
        <v>26</v>
      </c>
      <c r="E342" s="1" t="s">
        <v>16</v>
      </c>
      <c r="F342" s="1">
        <v>32</v>
      </c>
      <c r="G342" s="1">
        <v>1</v>
      </c>
      <c r="H342" s="17">
        <v>173340.83</v>
      </c>
      <c r="I342" s="1">
        <v>1</v>
      </c>
      <c r="J342" s="1">
        <v>0</v>
      </c>
      <c r="K342" s="1">
        <v>1</v>
      </c>
      <c r="L342" s="17">
        <v>122763.95</v>
      </c>
      <c r="M342" s="1">
        <v>0</v>
      </c>
      <c r="N342" t="b">
        <f t="shared" si="5"/>
        <v>0</v>
      </c>
    </row>
    <row r="343" spans="1:14" x14ac:dyDescent="0.25">
      <c r="A343" s="1">
        <v>15698932</v>
      </c>
      <c r="B343" s="1" t="s">
        <v>152</v>
      </c>
      <c r="C343" s="1">
        <v>756</v>
      </c>
      <c r="D343" s="1" t="s">
        <v>26</v>
      </c>
      <c r="E343" s="1" t="s">
        <v>23</v>
      </c>
      <c r="F343" s="1">
        <v>44</v>
      </c>
      <c r="G343" s="1">
        <v>10</v>
      </c>
      <c r="H343" s="17">
        <v>137452.09</v>
      </c>
      <c r="I343" s="1">
        <v>1</v>
      </c>
      <c r="J343" s="1">
        <v>1</v>
      </c>
      <c r="K343" s="1">
        <v>0</v>
      </c>
      <c r="L343" s="17">
        <v>189543.9</v>
      </c>
      <c r="M343" s="1">
        <v>0</v>
      </c>
      <c r="N343" t="b">
        <f t="shared" si="5"/>
        <v>0</v>
      </c>
    </row>
    <row r="344" spans="1:14" x14ac:dyDescent="0.25">
      <c r="A344" s="1">
        <v>15603065</v>
      </c>
      <c r="B344" s="1" t="s">
        <v>545</v>
      </c>
      <c r="C344" s="1">
        <v>751</v>
      </c>
      <c r="D344" s="1" t="s">
        <v>15</v>
      </c>
      <c r="E344" s="1" t="s">
        <v>16</v>
      </c>
      <c r="F344" s="1">
        <v>30</v>
      </c>
      <c r="G344" s="1">
        <v>6</v>
      </c>
      <c r="H344" s="17">
        <v>0</v>
      </c>
      <c r="I344" s="1">
        <v>2</v>
      </c>
      <c r="J344" s="1">
        <v>1</v>
      </c>
      <c r="K344" s="1">
        <v>0</v>
      </c>
      <c r="L344" s="17">
        <v>15766.1</v>
      </c>
      <c r="M344" s="1">
        <v>0</v>
      </c>
      <c r="N344" t="b">
        <f t="shared" si="5"/>
        <v>0</v>
      </c>
    </row>
    <row r="345" spans="1:14" x14ac:dyDescent="0.25">
      <c r="A345" s="1">
        <v>15682585</v>
      </c>
      <c r="B345" s="1" t="s">
        <v>518</v>
      </c>
      <c r="C345" s="1">
        <v>593</v>
      </c>
      <c r="D345" s="1" t="s">
        <v>15</v>
      </c>
      <c r="E345" s="1" t="s">
        <v>23</v>
      </c>
      <c r="F345" s="1">
        <v>35</v>
      </c>
      <c r="G345" s="1">
        <v>9</v>
      </c>
      <c r="H345" s="17">
        <v>114193.24</v>
      </c>
      <c r="I345" s="1">
        <v>1</v>
      </c>
      <c r="J345" s="1">
        <v>1</v>
      </c>
      <c r="K345" s="1">
        <v>0</v>
      </c>
      <c r="L345" s="17">
        <v>71154.100000000006</v>
      </c>
      <c r="M345" s="1">
        <v>0</v>
      </c>
      <c r="N345" t="b">
        <f t="shared" si="5"/>
        <v>0</v>
      </c>
    </row>
    <row r="346" spans="1:14" x14ac:dyDescent="0.25">
      <c r="A346" s="1">
        <v>15592389</v>
      </c>
      <c r="B346" s="1" t="s">
        <v>28</v>
      </c>
      <c r="C346" s="1">
        <v>684</v>
      </c>
      <c r="D346" s="1" t="s">
        <v>15</v>
      </c>
      <c r="E346" s="1" t="s">
        <v>23</v>
      </c>
      <c r="F346" s="1">
        <v>27</v>
      </c>
      <c r="G346" s="1">
        <v>2</v>
      </c>
      <c r="H346" s="17">
        <v>134603.88</v>
      </c>
      <c r="I346" s="1">
        <v>1</v>
      </c>
      <c r="J346" s="1">
        <v>1</v>
      </c>
      <c r="K346" s="1">
        <v>1</v>
      </c>
      <c r="L346" s="17">
        <v>71725.73</v>
      </c>
      <c r="M346" s="1">
        <v>0</v>
      </c>
      <c r="N346" t="b">
        <f t="shared" si="5"/>
        <v>0</v>
      </c>
    </row>
    <row r="347" spans="1:14" x14ac:dyDescent="0.25">
      <c r="A347" s="1">
        <v>15684181</v>
      </c>
      <c r="B347" s="1" t="s">
        <v>211</v>
      </c>
      <c r="C347" s="1">
        <v>643</v>
      </c>
      <c r="D347" s="1" t="s">
        <v>15</v>
      </c>
      <c r="E347" s="1" t="s">
        <v>23</v>
      </c>
      <c r="F347" s="1">
        <v>45</v>
      </c>
      <c r="G347" s="1">
        <v>5</v>
      </c>
      <c r="H347" s="17">
        <v>0</v>
      </c>
      <c r="I347" s="1">
        <v>1</v>
      </c>
      <c r="J347" s="1">
        <v>1</v>
      </c>
      <c r="K347" s="1">
        <v>0</v>
      </c>
      <c r="L347" s="17">
        <v>142513.5</v>
      </c>
      <c r="M347" s="1">
        <v>1</v>
      </c>
      <c r="N347" t="b">
        <f t="shared" si="5"/>
        <v>0</v>
      </c>
    </row>
    <row r="348" spans="1:14" x14ac:dyDescent="0.25">
      <c r="A348" s="1">
        <v>15804256</v>
      </c>
      <c r="B348" s="1" t="s">
        <v>431</v>
      </c>
      <c r="C348" s="1">
        <v>765</v>
      </c>
      <c r="D348" s="1" t="s">
        <v>26</v>
      </c>
      <c r="E348" s="1" t="s">
        <v>23</v>
      </c>
      <c r="F348" s="1">
        <v>36</v>
      </c>
      <c r="G348" s="1">
        <v>8</v>
      </c>
      <c r="H348" s="17">
        <v>92310.54</v>
      </c>
      <c r="I348" s="1">
        <v>2</v>
      </c>
      <c r="J348" s="1">
        <v>1</v>
      </c>
      <c r="K348" s="1">
        <v>1</v>
      </c>
      <c r="L348" s="17">
        <v>72924.56</v>
      </c>
      <c r="M348" s="1">
        <v>0</v>
      </c>
      <c r="N348" t="b">
        <f t="shared" si="5"/>
        <v>0</v>
      </c>
    </row>
    <row r="349" spans="1:14" x14ac:dyDescent="0.25">
      <c r="A349" s="1">
        <v>15789484</v>
      </c>
      <c r="B349" s="1" t="s">
        <v>84</v>
      </c>
      <c r="C349" s="1">
        <v>751</v>
      </c>
      <c r="D349" s="1" t="s">
        <v>26</v>
      </c>
      <c r="E349" s="1" t="s">
        <v>16</v>
      </c>
      <c r="F349" s="1">
        <v>36</v>
      </c>
      <c r="G349" s="1">
        <v>6</v>
      </c>
      <c r="H349" s="17">
        <v>169831.46</v>
      </c>
      <c r="I349" s="1">
        <v>2</v>
      </c>
      <c r="J349" s="1">
        <v>1</v>
      </c>
      <c r="K349" s="1">
        <v>1</v>
      </c>
      <c r="L349" s="17">
        <v>27758.36</v>
      </c>
      <c r="M349" s="1">
        <v>0</v>
      </c>
      <c r="N349" t="b">
        <f t="shared" si="5"/>
        <v>0</v>
      </c>
    </row>
    <row r="350" spans="1:14" x14ac:dyDescent="0.25">
      <c r="A350" s="1">
        <v>15720187</v>
      </c>
      <c r="B350" s="1" t="s">
        <v>468</v>
      </c>
      <c r="C350" s="1">
        <v>479</v>
      </c>
      <c r="D350" s="1" t="s">
        <v>26</v>
      </c>
      <c r="E350" s="1" t="s">
        <v>16</v>
      </c>
      <c r="F350" s="1">
        <v>30</v>
      </c>
      <c r="G350" s="1">
        <v>7</v>
      </c>
      <c r="H350" s="17">
        <v>143964.35999999999</v>
      </c>
      <c r="I350" s="1">
        <v>2</v>
      </c>
      <c r="J350" s="1">
        <v>1</v>
      </c>
      <c r="K350" s="1">
        <v>0</v>
      </c>
      <c r="L350" s="17">
        <v>41879.99</v>
      </c>
      <c r="M350" s="1">
        <v>0</v>
      </c>
      <c r="N350" t="b">
        <f t="shared" si="5"/>
        <v>0</v>
      </c>
    </row>
    <row r="351" spans="1:14" x14ac:dyDescent="0.25">
      <c r="A351" s="1">
        <v>15568982</v>
      </c>
      <c r="B351" s="1" t="s">
        <v>38</v>
      </c>
      <c r="C351" s="1">
        <v>726</v>
      </c>
      <c r="D351" s="1" t="s">
        <v>15</v>
      </c>
      <c r="E351" s="1" t="s">
        <v>16</v>
      </c>
      <c r="F351" s="1">
        <v>24</v>
      </c>
      <c r="G351" s="1">
        <v>6</v>
      </c>
      <c r="H351" s="17">
        <v>0</v>
      </c>
      <c r="I351" s="1">
        <v>2</v>
      </c>
      <c r="J351" s="1">
        <v>1</v>
      </c>
      <c r="K351" s="1">
        <v>1</v>
      </c>
      <c r="L351" s="17">
        <v>54724.03</v>
      </c>
      <c r="M351" s="1">
        <v>0</v>
      </c>
      <c r="N351" t="b">
        <f t="shared" si="5"/>
        <v>0</v>
      </c>
    </row>
    <row r="352" spans="1:14" x14ac:dyDescent="0.25">
      <c r="A352" s="1">
        <v>15614782</v>
      </c>
      <c r="B352" s="1" t="s">
        <v>38</v>
      </c>
      <c r="C352" s="1">
        <v>526</v>
      </c>
      <c r="D352" s="1" t="s">
        <v>15</v>
      </c>
      <c r="E352" s="1" t="s">
        <v>23</v>
      </c>
      <c r="F352" s="1">
        <v>36</v>
      </c>
      <c r="G352" s="1">
        <v>1</v>
      </c>
      <c r="H352" s="17">
        <v>0</v>
      </c>
      <c r="I352" s="1">
        <v>1</v>
      </c>
      <c r="J352" s="1">
        <v>1</v>
      </c>
      <c r="K352" s="1">
        <v>0</v>
      </c>
      <c r="L352" s="17">
        <v>160696.72</v>
      </c>
      <c r="M352" s="1">
        <v>0</v>
      </c>
      <c r="N352" t="b">
        <f t="shared" si="5"/>
        <v>0</v>
      </c>
    </row>
    <row r="353" spans="1:14" x14ac:dyDescent="0.25">
      <c r="A353" s="1">
        <v>15803457</v>
      </c>
      <c r="B353" s="1" t="s">
        <v>38</v>
      </c>
      <c r="C353" s="1">
        <v>750</v>
      </c>
      <c r="D353" s="1" t="s">
        <v>15</v>
      </c>
      <c r="E353" s="1" t="s">
        <v>16</v>
      </c>
      <c r="F353" s="1">
        <v>32</v>
      </c>
      <c r="G353" s="1">
        <v>5</v>
      </c>
      <c r="H353" s="17">
        <v>0</v>
      </c>
      <c r="I353" s="1">
        <v>2</v>
      </c>
      <c r="J353" s="1">
        <v>1</v>
      </c>
      <c r="K353" s="1">
        <v>0</v>
      </c>
      <c r="L353" s="17">
        <v>95611.47</v>
      </c>
      <c r="M353" s="1">
        <v>0</v>
      </c>
      <c r="N353" t="b">
        <f t="shared" si="5"/>
        <v>0</v>
      </c>
    </row>
    <row r="354" spans="1:14" x14ac:dyDescent="0.25">
      <c r="A354" s="1">
        <v>15683625</v>
      </c>
      <c r="B354" s="1" t="s">
        <v>416</v>
      </c>
      <c r="C354" s="1">
        <v>703</v>
      </c>
      <c r="D354" s="1" t="s">
        <v>15</v>
      </c>
      <c r="E354" s="1" t="s">
        <v>23</v>
      </c>
      <c r="F354" s="1">
        <v>37</v>
      </c>
      <c r="G354" s="1">
        <v>1</v>
      </c>
      <c r="H354" s="17">
        <v>149762.07999999999</v>
      </c>
      <c r="I354" s="1">
        <v>1</v>
      </c>
      <c r="J354" s="1">
        <v>1</v>
      </c>
      <c r="K354" s="1">
        <v>0</v>
      </c>
      <c r="L354" s="17">
        <v>20629.400000000001</v>
      </c>
      <c r="M354" s="1">
        <v>1</v>
      </c>
      <c r="N354" t="b">
        <f t="shared" si="5"/>
        <v>0</v>
      </c>
    </row>
    <row r="355" spans="1:14" x14ac:dyDescent="0.25">
      <c r="A355" s="1">
        <v>15634602</v>
      </c>
      <c r="B355" s="1" t="s">
        <v>14</v>
      </c>
      <c r="C355" s="1">
        <v>619</v>
      </c>
      <c r="D355" s="1" t="s">
        <v>15</v>
      </c>
      <c r="E355" s="1" t="s">
        <v>16</v>
      </c>
      <c r="F355" s="1">
        <v>42</v>
      </c>
      <c r="G355" s="1">
        <v>2</v>
      </c>
      <c r="H355" s="17">
        <v>0</v>
      </c>
      <c r="I355" s="1">
        <v>1</v>
      </c>
      <c r="J355" s="1">
        <v>1</v>
      </c>
      <c r="K355" s="1">
        <v>1</v>
      </c>
      <c r="L355" s="17">
        <v>101348.88</v>
      </c>
      <c r="M355" s="1">
        <v>1</v>
      </c>
      <c r="N355" t="b">
        <f t="shared" si="5"/>
        <v>0</v>
      </c>
    </row>
    <row r="356" spans="1:14" x14ac:dyDescent="0.25">
      <c r="A356" s="1">
        <v>15669169</v>
      </c>
      <c r="B356" s="1" t="s">
        <v>276</v>
      </c>
      <c r="C356" s="1">
        <v>775</v>
      </c>
      <c r="D356" s="1" t="s">
        <v>18</v>
      </c>
      <c r="E356" s="1" t="s">
        <v>23</v>
      </c>
      <c r="F356" s="1">
        <v>29</v>
      </c>
      <c r="G356" s="1">
        <v>10</v>
      </c>
      <c r="H356" s="17">
        <v>0</v>
      </c>
      <c r="I356" s="1">
        <v>2</v>
      </c>
      <c r="J356" s="1">
        <v>1</v>
      </c>
      <c r="K356" s="1">
        <v>1</v>
      </c>
      <c r="L356" s="17">
        <v>68143.929999999993</v>
      </c>
      <c r="M356" s="1">
        <v>0</v>
      </c>
      <c r="N356" t="b">
        <f t="shared" si="5"/>
        <v>0</v>
      </c>
    </row>
    <row r="357" spans="1:14" x14ac:dyDescent="0.25">
      <c r="A357" s="1">
        <v>15619708</v>
      </c>
      <c r="B357" s="1" t="s">
        <v>653</v>
      </c>
      <c r="C357" s="1">
        <v>745</v>
      </c>
      <c r="D357" s="1" t="s">
        <v>15</v>
      </c>
      <c r="E357" s="1" t="s">
        <v>23</v>
      </c>
      <c r="F357" s="1">
        <v>25</v>
      </c>
      <c r="G357" s="1">
        <v>5</v>
      </c>
      <c r="H357" s="17">
        <v>157993.15</v>
      </c>
      <c r="I357" s="1">
        <v>2</v>
      </c>
      <c r="J357" s="1">
        <v>1</v>
      </c>
      <c r="K357" s="1">
        <v>0</v>
      </c>
      <c r="L357" s="17">
        <v>146041.45000000001</v>
      </c>
      <c r="M357" s="1">
        <v>0</v>
      </c>
      <c r="N357" t="b">
        <f t="shared" si="5"/>
        <v>0</v>
      </c>
    </row>
    <row r="358" spans="1:14" x14ac:dyDescent="0.25">
      <c r="A358" s="1">
        <v>15629117</v>
      </c>
      <c r="B358" s="1" t="s">
        <v>510</v>
      </c>
      <c r="C358" s="1">
        <v>584</v>
      </c>
      <c r="D358" s="1" t="s">
        <v>15</v>
      </c>
      <c r="E358" s="1" t="s">
        <v>23</v>
      </c>
      <c r="F358" s="1">
        <v>28</v>
      </c>
      <c r="G358" s="1">
        <v>10</v>
      </c>
      <c r="H358" s="17">
        <v>0</v>
      </c>
      <c r="I358" s="1">
        <v>2</v>
      </c>
      <c r="J358" s="1">
        <v>1</v>
      </c>
      <c r="K358" s="1">
        <v>0</v>
      </c>
      <c r="L358" s="17">
        <v>19834.32</v>
      </c>
      <c r="M358" s="1">
        <v>0</v>
      </c>
      <c r="N358" t="b">
        <f t="shared" si="5"/>
        <v>0</v>
      </c>
    </row>
    <row r="359" spans="1:14" x14ac:dyDescent="0.25">
      <c r="A359" s="1">
        <v>15794413</v>
      </c>
      <c r="B359" s="1" t="s">
        <v>161</v>
      </c>
      <c r="C359" s="1">
        <v>416</v>
      </c>
      <c r="D359" s="1" t="s">
        <v>15</v>
      </c>
      <c r="E359" s="1" t="s">
        <v>23</v>
      </c>
      <c r="F359" s="1">
        <v>32</v>
      </c>
      <c r="G359" s="1">
        <v>0</v>
      </c>
      <c r="H359" s="17">
        <v>0</v>
      </c>
      <c r="I359" s="1">
        <v>2</v>
      </c>
      <c r="J359" s="1">
        <v>0</v>
      </c>
      <c r="K359" s="1">
        <v>1</v>
      </c>
      <c r="L359" s="17">
        <v>878.87</v>
      </c>
      <c r="M359" s="1">
        <v>0</v>
      </c>
      <c r="N359" t="b">
        <f t="shared" si="5"/>
        <v>0</v>
      </c>
    </row>
    <row r="360" spans="1:14" x14ac:dyDescent="0.25">
      <c r="A360" s="1">
        <v>15682541</v>
      </c>
      <c r="B360" s="1" t="s">
        <v>289</v>
      </c>
      <c r="C360" s="1">
        <v>616</v>
      </c>
      <c r="D360" s="1" t="s">
        <v>18</v>
      </c>
      <c r="E360" s="1" t="s">
        <v>16</v>
      </c>
      <c r="F360" s="1">
        <v>36</v>
      </c>
      <c r="G360" s="1">
        <v>6</v>
      </c>
      <c r="H360" s="17">
        <v>132311.71</v>
      </c>
      <c r="I360" s="1">
        <v>1</v>
      </c>
      <c r="J360" s="1">
        <v>0</v>
      </c>
      <c r="K360" s="1">
        <v>0</v>
      </c>
      <c r="L360" s="17">
        <v>15462.84</v>
      </c>
      <c r="M360" s="1">
        <v>0</v>
      </c>
      <c r="N360" t="b">
        <f t="shared" si="5"/>
        <v>0</v>
      </c>
    </row>
    <row r="361" spans="1:14" x14ac:dyDescent="0.25">
      <c r="A361" s="1">
        <v>15587562</v>
      </c>
      <c r="B361" s="1" t="s">
        <v>179</v>
      </c>
      <c r="C361" s="1">
        <v>484</v>
      </c>
      <c r="D361" s="1" t="s">
        <v>15</v>
      </c>
      <c r="E361" s="1" t="s">
        <v>16</v>
      </c>
      <c r="F361" s="1">
        <v>29</v>
      </c>
      <c r="G361" s="1">
        <v>4</v>
      </c>
      <c r="H361" s="17">
        <v>130114.39</v>
      </c>
      <c r="I361" s="1">
        <v>1</v>
      </c>
      <c r="J361" s="1">
        <v>1</v>
      </c>
      <c r="K361" s="1">
        <v>0</v>
      </c>
      <c r="L361" s="17">
        <v>164017.89000000001</v>
      </c>
      <c r="M361" s="1">
        <v>0</v>
      </c>
      <c r="N361" t="b">
        <f t="shared" si="5"/>
        <v>0</v>
      </c>
    </row>
    <row r="362" spans="1:14" x14ac:dyDescent="0.25">
      <c r="A362" s="1">
        <v>15695846</v>
      </c>
      <c r="B362" s="1" t="s">
        <v>179</v>
      </c>
      <c r="C362" s="1">
        <v>684</v>
      </c>
      <c r="D362" s="1" t="s">
        <v>15</v>
      </c>
      <c r="E362" s="1" t="s">
        <v>16</v>
      </c>
      <c r="F362" s="1">
        <v>34</v>
      </c>
      <c r="G362" s="1">
        <v>6</v>
      </c>
      <c r="H362" s="17">
        <v>0</v>
      </c>
      <c r="I362" s="1">
        <v>2</v>
      </c>
      <c r="J362" s="1">
        <v>1</v>
      </c>
      <c r="K362" s="1">
        <v>1</v>
      </c>
      <c r="L362" s="17">
        <v>130928.22</v>
      </c>
      <c r="M362" s="1">
        <v>0</v>
      </c>
      <c r="N362" t="b">
        <f t="shared" si="5"/>
        <v>0</v>
      </c>
    </row>
    <row r="363" spans="1:14" x14ac:dyDescent="0.25">
      <c r="A363" s="1">
        <v>15725311</v>
      </c>
      <c r="B363" s="1" t="s">
        <v>220</v>
      </c>
      <c r="C363" s="1">
        <v>726</v>
      </c>
      <c r="D363" s="1" t="s">
        <v>15</v>
      </c>
      <c r="E363" s="1" t="s">
        <v>16</v>
      </c>
      <c r="F363" s="1">
        <v>31</v>
      </c>
      <c r="G363" s="1">
        <v>9</v>
      </c>
      <c r="H363" s="17">
        <v>114722.05</v>
      </c>
      <c r="I363" s="1">
        <v>2</v>
      </c>
      <c r="J363" s="1">
        <v>1</v>
      </c>
      <c r="K363" s="1">
        <v>1</v>
      </c>
      <c r="L363" s="17">
        <v>98178.57</v>
      </c>
      <c r="M363" s="1">
        <v>0</v>
      </c>
      <c r="N363" t="b">
        <f t="shared" si="5"/>
        <v>0</v>
      </c>
    </row>
    <row r="364" spans="1:14" x14ac:dyDescent="0.25">
      <c r="A364" s="1">
        <v>15733114</v>
      </c>
      <c r="B364" s="1" t="s">
        <v>220</v>
      </c>
      <c r="C364" s="1">
        <v>552</v>
      </c>
      <c r="D364" s="1" t="s">
        <v>18</v>
      </c>
      <c r="E364" s="1" t="s">
        <v>23</v>
      </c>
      <c r="F364" s="1">
        <v>45</v>
      </c>
      <c r="G364" s="1">
        <v>9</v>
      </c>
      <c r="H364" s="17">
        <v>0</v>
      </c>
      <c r="I364" s="1">
        <v>2</v>
      </c>
      <c r="J364" s="1">
        <v>1</v>
      </c>
      <c r="K364" s="1">
        <v>0</v>
      </c>
      <c r="L364" s="17">
        <v>26752.560000000001</v>
      </c>
      <c r="M364" s="1">
        <v>0</v>
      </c>
      <c r="N364" t="b">
        <f t="shared" si="5"/>
        <v>0</v>
      </c>
    </row>
    <row r="365" spans="1:14" x14ac:dyDescent="0.25">
      <c r="A365" s="1">
        <v>15792365</v>
      </c>
      <c r="B365" s="1" t="s">
        <v>27</v>
      </c>
      <c r="C365" s="1">
        <v>501</v>
      </c>
      <c r="D365" s="1" t="s">
        <v>15</v>
      </c>
      <c r="E365" s="1" t="s">
        <v>23</v>
      </c>
      <c r="F365" s="1">
        <v>44</v>
      </c>
      <c r="G365" s="1">
        <v>4</v>
      </c>
      <c r="H365" s="17">
        <v>142051.07</v>
      </c>
      <c r="I365" s="1">
        <v>2</v>
      </c>
      <c r="J365" s="1">
        <v>0</v>
      </c>
      <c r="K365" s="1">
        <v>1</v>
      </c>
      <c r="L365" s="17">
        <v>74940.5</v>
      </c>
      <c r="M365" s="1">
        <v>0</v>
      </c>
      <c r="N365" t="b">
        <f t="shared" si="5"/>
        <v>0</v>
      </c>
    </row>
    <row r="366" spans="1:14" x14ac:dyDescent="0.25">
      <c r="A366" s="1">
        <v>15740404</v>
      </c>
      <c r="B366" s="1" t="s">
        <v>27</v>
      </c>
      <c r="C366" s="1">
        <v>758</v>
      </c>
      <c r="D366" s="1" t="s">
        <v>15</v>
      </c>
      <c r="E366" s="1" t="s">
        <v>16</v>
      </c>
      <c r="F366" s="1">
        <v>34</v>
      </c>
      <c r="G366" s="1">
        <v>3</v>
      </c>
      <c r="H366" s="17">
        <v>0</v>
      </c>
      <c r="I366" s="1">
        <v>2</v>
      </c>
      <c r="J366" s="1">
        <v>1</v>
      </c>
      <c r="K366" s="1">
        <v>1</v>
      </c>
      <c r="L366" s="17">
        <v>124226.16</v>
      </c>
      <c r="M366" s="1">
        <v>0</v>
      </c>
      <c r="N366" t="b">
        <f t="shared" si="5"/>
        <v>0</v>
      </c>
    </row>
    <row r="367" spans="1:14" x14ac:dyDescent="0.25">
      <c r="A367" s="1">
        <v>15600974</v>
      </c>
      <c r="B367" s="1" t="s">
        <v>27</v>
      </c>
      <c r="C367" s="1">
        <v>516</v>
      </c>
      <c r="D367" s="1" t="s">
        <v>18</v>
      </c>
      <c r="E367" s="1" t="s">
        <v>23</v>
      </c>
      <c r="F367" s="1">
        <v>50</v>
      </c>
      <c r="G367" s="1">
        <v>5</v>
      </c>
      <c r="H367" s="17">
        <v>0</v>
      </c>
      <c r="I367" s="1">
        <v>1</v>
      </c>
      <c r="J367" s="1">
        <v>0</v>
      </c>
      <c r="K367" s="1">
        <v>1</v>
      </c>
      <c r="L367" s="17">
        <v>146145.93</v>
      </c>
      <c r="M367" s="1">
        <v>1</v>
      </c>
      <c r="N367" t="b">
        <f t="shared" si="5"/>
        <v>0</v>
      </c>
    </row>
    <row r="368" spans="1:14" x14ac:dyDescent="0.25">
      <c r="A368" s="1">
        <v>15668444</v>
      </c>
      <c r="B368" s="1" t="s">
        <v>27</v>
      </c>
      <c r="C368" s="1">
        <v>590</v>
      </c>
      <c r="D368" s="1" t="s">
        <v>18</v>
      </c>
      <c r="E368" s="1" t="s">
        <v>16</v>
      </c>
      <c r="F368" s="1">
        <v>44</v>
      </c>
      <c r="G368" s="1">
        <v>3</v>
      </c>
      <c r="H368" s="17">
        <v>139432.37</v>
      </c>
      <c r="I368" s="1">
        <v>1</v>
      </c>
      <c r="J368" s="1">
        <v>1</v>
      </c>
      <c r="K368" s="1">
        <v>0</v>
      </c>
      <c r="L368" s="17">
        <v>62222.81</v>
      </c>
      <c r="M368" s="1">
        <v>0</v>
      </c>
      <c r="N368" t="b">
        <f t="shared" si="5"/>
        <v>0</v>
      </c>
    </row>
    <row r="369" spans="1:14" x14ac:dyDescent="0.25">
      <c r="A369" s="1">
        <v>15776780</v>
      </c>
      <c r="B369" s="1" t="s">
        <v>27</v>
      </c>
      <c r="C369" s="1">
        <v>608</v>
      </c>
      <c r="D369" s="1" t="s">
        <v>15</v>
      </c>
      <c r="E369" s="1" t="s">
        <v>23</v>
      </c>
      <c r="F369" s="1">
        <v>59</v>
      </c>
      <c r="G369" s="1">
        <v>1</v>
      </c>
      <c r="H369" s="17">
        <v>0</v>
      </c>
      <c r="I369" s="1">
        <v>1</v>
      </c>
      <c r="J369" s="1">
        <v>1</v>
      </c>
      <c r="K369" s="1">
        <v>0</v>
      </c>
      <c r="L369" s="17">
        <v>70649.64</v>
      </c>
      <c r="M369" s="1">
        <v>1</v>
      </c>
      <c r="N369" t="b">
        <f t="shared" si="5"/>
        <v>0</v>
      </c>
    </row>
    <row r="370" spans="1:14" x14ac:dyDescent="0.25">
      <c r="A370" s="1">
        <v>15642394</v>
      </c>
      <c r="B370" s="1" t="s">
        <v>27</v>
      </c>
      <c r="C370" s="1">
        <v>529</v>
      </c>
      <c r="D370" s="1" t="s">
        <v>18</v>
      </c>
      <c r="E370" s="1" t="s">
        <v>23</v>
      </c>
      <c r="F370" s="1">
        <v>35</v>
      </c>
      <c r="G370" s="1">
        <v>5</v>
      </c>
      <c r="H370" s="17">
        <v>0</v>
      </c>
      <c r="I370" s="1">
        <v>2</v>
      </c>
      <c r="J370" s="1">
        <v>1</v>
      </c>
      <c r="K370" s="1">
        <v>1</v>
      </c>
      <c r="L370" s="17">
        <v>187288.5</v>
      </c>
      <c r="M370" s="1">
        <v>0</v>
      </c>
      <c r="N370" t="b">
        <f t="shared" si="5"/>
        <v>0</v>
      </c>
    </row>
    <row r="371" spans="1:14" x14ac:dyDescent="0.25">
      <c r="A371" s="1">
        <v>15757535</v>
      </c>
      <c r="B371" s="1" t="s">
        <v>108</v>
      </c>
      <c r="C371" s="1">
        <v>647</v>
      </c>
      <c r="D371" s="1" t="s">
        <v>18</v>
      </c>
      <c r="E371" s="1" t="s">
        <v>16</v>
      </c>
      <c r="F371" s="1">
        <v>44</v>
      </c>
      <c r="G371" s="1">
        <v>5</v>
      </c>
      <c r="H371" s="17">
        <v>0</v>
      </c>
      <c r="I371" s="1">
        <v>3</v>
      </c>
      <c r="J371" s="1">
        <v>1</v>
      </c>
      <c r="K371" s="1">
        <v>1</v>
      </c>
      <c r="L371" s="17">
        <v>174205.22</v>
      </c>
      <c r="M371" s="1">
        <v>1</v>
      </c>
      <c r="N371" t="b">
        <f t="shared" si="5"/>
        <v>0</v>
      </c>
    </row>
    <row r="372" spans="1:14" x14ac:dyDescent="0.25">
      <c r="A372" s="1">
        <v>15720559</v>
      </c>
      <c r="B372" s="1" t="s">
        <v>376</v>
      </c>
      <c r="C372" s="1">
        <v>487</v>
      </c>
      <c r="D372" s="1" t="s">
        <v>26</v>
      </c>
      <c r="E372" s="1" t="s">
        <v>16</v>
      </c>
      <c r="F372" s="1">
        <v>61</v>
      </c>
      <c r="G372" s="1">
        <v>5</v>
      </c>
      <c r="H372" s="17">
        <v>110368.03</v>
      </c>
      <c r="I372" s="1">
        <v>1</v>
      </c>
      <c r="J372" s="1">
        <v>0</v>
      </c>
      <c r="K372" s="1">
        <v>0</v>
      </c>
      <c r="L372" s="17">
        <v>11384.45</v>
      </c>
      <c r="M372" s="1">
        <v>1</v>
      </c>
      <c r="N372" t="b">
        <f t="shared" si="5"/>
        <v>0</v>
      </c>
    </row>
    <row r="373" spans="1:14" x14ac:dyDescent="0.25">
      <c r="A373" s="1">
        <v>15658485</v>
      </c>
      <c r="B373" s="1" t="s">
        <v>376</v>
      </c>
      <c r="C373" s="1">
        <v>785</v>
      </c>
      <c r="D373" s="1" t="s">
        <v>15</v>
      </c>
      <c r="E373" s="1" t="s">
        <v>16</v>
      </c>
      <c r="F373" s="1">
        <v>34</v>
      </c>
      <c r="G373" s="1">
        <v>9</v>
      </c>
      <c r="H373" s="17">
        <v>70302.48</v>
      </c>
      <c r="I373" s="1">
        <v>1</v>
      </c>
      <c r="J373" s="1">
        <v>1</v>
      </c>
      <c r="K373" s="1">
        <v>1</v>
      </c>
      <c r="L373" s="17">
        <v>68600.36</v>
      </c>
      <c r="M373" s="1">
        <v>0</v>
      </c>
      <c r="N373" t="b">
        <f t="shared" si="5"/>
        <v>0</v>
      </c>
    </row>
    <row r="374" spans="1:14" x14ac:dyDescent="0.25">
      <c r="A374" s="1">
        <v>15788218</v>
      </c>
      <c r="B374" s="1" t="s">
        <v>36</v>
      </c>
      <c r="C374" s="1">
        <v>549</v>
      </c>
      <c r="D374" s="1" t="s">
        <v>18</v>
      </c>
      <c r="E374" s="1" t="s">
        <v>16</v>
      </c>
      <c r="F374" s="1">
        <v>24</v>
      </c>
      <c r="G374" s="1">
        <v>9</v>
      </c>
      <c r="H374" s="17">
        <v>0</v>
      </c>
      <c r="I374" s="1">
        <v>2</v>
      </c>
      <c r="J374" s="1">
        <v>1</v>
      </c>
      <c r="K374" s="1">
        <v>1</v>
      </c>
      <c r="L374" s="17">
        <v>14406.41</v>
      </c>
      <c r="M374" s="1">
        <v>0</v>
      </c>
      <c r="N374" t="b">
        <f t="shared" si="5"/>
        <v>0</v>
      </c>
    </row>
    <row r="375" spans="1:14" x14ac:dyDescent="0.25">
      <c r="A375" s="1">
        <v>15777211</v>
      </c>
      <c r="B375" s="1" t="s">
        <v>693</v>
      </c>
      <c r="C375" s="1">
        <v>515</v>
      </c>
      <c r="D375" s="1" t="s">
        <v>15</v>
      </c>
      <c r="E375" s="1" t="s">
        <v>23</v>
      </c>
      <c r="F375" s="1">
        <v>65</v>
      </c>
      <c r="G375" s="1">
        <v>7</v>
      </c>
      <c r="H375" s="17">
        <v>92113.61</v>
      </c>
      <c r="I375" s="1">
        <v>1</v>
      </c>
      <c r="J375" s="1">
        <v>1</v>
      </c>
      <c r="K375" s="1">
        <v>1</v>
      </c>
      <c r="L375" s="17">
        <v>142548.32999999999</v>
      </c>
      <c r="M375" s="1">
        <v>0</v>
      </c>
      <c r="N375" t="b">
        <f t="shared" si="5"/>
        <v>0</v>
      </c>
    </row>
    <row r="376" spans="1:14" x14ac:dyDescent="0.25">
      <c r="A376" s="1">
        <v>15594898</v>
      </c>
      <c r="B376" s="1" t="s">
        <v>294</v>
      </c>
      <c r="C376" s="1">
        <v>731</v>
      </c>
      <c r="D376" s="1" t="s">
        <v>15</v>
      </c>
      <c r="E376" s="1" t="s">
        <v>23</v>
      </c>
      <c r="F376" s="1">
        <v>43</v>
      </c>
      <c r="G376" s="1">
        <v>2</v>
      </c>
      <c r="H376" s="17">
        <v>0</v>
      </c>
      <c r="I376" s="1">
        <v>1</v>
      </c>
      <c r="J376" s="1">
        <v>1</v>
      </c>
      <c r="K376" s="1">
        <v>1</v>
      </c>
      <c r="L376" s="17">
        <v>170034.95</v>
      </c>
      <c r="M376" s="1">
        <v>1</v>
      </c>
      <c r="N376" t="b">
        <f t="shared" si="5"/>
        <v>0</v>
      </c>
    </row>
    <row r="377" spans="1:14" x14ac:dyDescent="0.25">
      <c r="A377" s="1">
        <v>15613880</v>
      </c>
      <c r="B377" s="1" t="s">
        <v>564</v>
      </c>
      <c r="C377" s="1">
        <v>591</v>
      </c>
      <c r="D377" s="1" t="s">
        <v>18</v>
      </c>
      <c r="E377" s="1" t="s">
        <v>23</v>
      </c>
      <c r="F377" s="1">
        <v>58</v>
      </c>
      <c r="G377" s="1">
        <v>5</v>
      </c>
      <c r="H377" s="17">
        <v>128468.69</v>
      </c>
      <c r="I377" s="1">
        <v>1</v>
      </c>
      <c r="J377" s="1">
        <v>0</v>
      </c>
      <c r="K377" s="1">
        <v>1</v>
      </c>
      <c r="L377" s="17">
        <v>137254.54999999999</v>
      </c>
      <c r="M377" s="1">
        <v>0</v>
      </c>
      <c r="N377" t="b">
        <f t="shared" si="5"/>
        <v>0</v>
      </c>
    </row>
    <row r="378" spans="1:14" x14ac:dyDescent="0.25">
      <c r="A378" s="1">
        <v>15647311</v>
      </c>
      <c r="B378" s="1" t="s">
        <v>17</v>
      </c>
      <c r="C378" s="1">
        <v>608</v>
      </c>
      <c r="D378" s="1" t="s">
        <v>18</v>
      </c>
      <c r="E378" s="1" t="s">
        <v>16</v>
      </c>
      <c r="F378" s="1">
        <v>41</v>
      </c>
      <c r="G378" s="1">
        <v>1</v>
      </c>
      <c r="H378" s="17">
        <v>83807.86</v>
      </c>
      <c r="I378" s="1">
        <v>1</v>
      </c>
      <c r="J378" s="1">
        <v>0</v>
      </c>
      <c r="K378" s="1">
        <v>1</v>
      </c>
      <c r="L378" s="17">
        <v>112542.58</v>
      </c>
      <c r="M378" s="1">
        <v>0</v>
      </c>
      <c r="N378" t="b">
        <f t="shared" si="5"/>
        <v>0</v>
      </c>
    </row>
    <row r="379" spans="1:14" x14ac:dyDescent="0.25">
      <c r="A379" s="1">
        <v>15632210</v>
      </c>
      <c r="B379" s="1" t="s">
        <v>17</v>
      </c>
      <c r="C379" s="1">
        <v>657</v>
      </c>
      <c r="D379" s="1" t="s">
        <v>26</v>
      </c>
      <c r="E379" s="1" t="s">
        <v>23</v>
      </c>
      <c r="F379" s="1">
        <v>25</v>
      </c>
      <c r="G379" s="1">
        <v>2</v>
      </c>
      <c r="H379" s="17">
        <v>171770.55</v>
      </c>
      <c r="I379" s="1">
        <v>1</v>
      </c>
      <c r="J379" s="1">
        <v>1</v>
      </c>
      <c r="K379" s="1">
        <v>0</v>
      </c>
      <c r="L379" s="17">
        <v>22745.5</v>
      </c>
      <c r="M379" s="1">
        <v>0</v>
      </c>
      <c r="N379" t="b">
        <f t="shared" si="5"/>
        <v>0</v>
      </c>
    </row>
    <row r="380" spans="1:14" x14ac:dyDescent="0.25">
      <c r="A380" s="1">
        <v>15726631</v>
      </c>
      <c r="B380" s="1" t="s">
        <v>405</v>
      </c>
      <c r="C380" s="1">
        <v>758</v>
      </c>
      <c r="D380" s="1" t="s">
        <v>15</v>
      </c>
      <c r="E380" s="1" t="s">
        <v>16</v>
      </c>
      <c r="F380" s="1">
        <v>39</v>
      </c>
      <c r="G380" s="1">
        <v>6</v>
      </c>
      <c r="H380" s="17">
        <v>127357.75999999999</v>
      </c>
      <c r="I380" s="1">
        <v>1</v>
      </c>
      <c r="J380" s="1">
        <v>0</v>
      </c>
      <c r="K380" s="1">
        <v>1</v>
      </c>
      <c r="L380" s="17">
        <v>56577</v>
      </c>
      <c r="M380" s="1">
        <v>0</v>
      </c>
      <c r="N380" t="b">
        <f t="shared" si="5"/>
        <v>0</v>
      </c>
    </row>
    <row r="381" spans="1:14" x14ac:dyDescent="0.25">
      <c r="A381" s="1">
        <v>15645248</v>
      </c>
      <c r="B381" s="1" t="s">
        <v>184</v>
      </c>
      <c r="C381" s="1">
        <v>510</v>
      </c>
      <c r="D381" s="1" t="s">
        <v>15</v>
      </c>
      <c r="E381" s="1" t="s">
        <v>16</v>
      </c>
      <c r="F381" s="1">
        <v>30</v>
      </c>
      <c r="G381" s="1">
        <v>0</v>
      </c>
      <c r="H381" s="17">
        <v>0</v>
      </c>
      <c r="I381" s="1">
        <v>2</v>
      </c>
      <c r="J381" s="1">
        <v>1</v>
      </c>
      <c r="K381" s="1">
        <v>1</v>
      </c>
      <c r="L381" s="17">
        <v>130553.47</v>
      </c>
      <c r="M381" s="1">
        <v>0</v>
      </c>
      <c r="N381" t="b">
        <f t="shared" si="5"/>
        <v>0</v>
      </c>
    </row>
    <row r="382" spans="1:14" x14ac:dyDescent="0.25">
      <c r="A382" s="1">
        <v>15756026</v>
      </c>
      <c r="B382" s="1" t="s">
        <v>646</v>
      </c>
      <c r="C382" s="1">
        <v>790</v>
      </c>
      <c r="D382" s="1" t="s">
        <v>18</v>
      </c>
      <c r="E382" s="1" t="s">
        <v>16</v>
      </c>
      <c r="F382" s="1">
        <v>46</v>
      </c>
      <c r="G382" s="1">
        <v>9</v>
      </c>
      <c r="H382" s="17">
        <v>0</v>
      </c>
      <c r="I382" s="1">
        <v>1</v>
      </c>
      <c r="J382" s="1">
        <v>0</v>
      </c>
      <c r="K382" s="1">
        <v>0</v>
      </c>
      <c r="L382" s="17">
        <v>14679.81</v>
      </c>
      <c r="M382" s="1">
        <v>1</v>
      </c>
      <c r="N382" t="b">
        <f t="shared" si="5"/>
        <v>0</v>
      </c>
    </row>
    <row r="383" spans="1:14" x14ac:dyDescent="0.25">
      <c r="A383" s="1">
        <v>15658032</v>
      </c>
      <c r="B383" s="1" t="s">
        <v>487</v>
      </c>
      <c r="C383" s="1">
        <v>701</v>
      </c>
      <c r="D383" s="1" t="s">
        <v>15</v>
      </c>
      <c r="E383" s="1" t="s">
        <v>23</v>
      </c>
      <c r="F383" s="1">
        <v>39</v>
      </c>
      <c r="G383" s="1">
        <v>2</v>
      </c>
      <c r="H383" s="17">
        <v>0</v>
      </c>
      <c r="I383" s="1">
        <v>2</v>
      </c>
      <c r="J383" s="1">
        <v>1</v>
      </c>
      <c r="K383" s="1">
        <v>1</v>
      </c>
      <c r="L383" s="17">
        <v>82526.92</v>
      </c>
      <c r="M383" s="1">
        <v>0</v>
      </c>
      <c r="N383" t="b">
        <f t="shared" si="5"/>
        <v>0</v>
      </c>
    </row>
    <row r="384" spans="1:14" x14ac:dyDescent="0.25">
      <c r="A384" s="1">
        <v>15694366</v>
      </c>
      <c r="B384" s="1" t="s">
        <v>636</v>
      </c>
      <c r="C384" s="1">
        <v>714</v>
      </c>
      <c r="D384" s="1" t="s">
        <v>26</v>
      </c>
      <c r="E384" s="1" t="s">
        <v>23</v>
      </c>
      <c r="F384" s="1">
        <v>42</v>
      </c>
      <c r="G384" s="1">
        <v>2</v>
      </c>
      <c r="H384" s="17">
        <v>177640.09</v>
      </c>
      <c r="I384" s="1">
        <v>1</v>
      </c>
      <c r="J384" s="1">
        <v>0</v>
      </c>
      <c r="K384" s="1">
        <v>1</v>
      </c>
      <c r="L384" s="17">
        <v>47166.55</v>
      </c>
      <c r="M384" s="1">
        <v>0</v>
      </c>
      <c r="N384" t="b">
        <f t="shared" si="5"/>
        <v>0</v>
      </c>
    </row>
    <row r="385" spans="1:14" x14ac:dyDescent="0.25">
      <c r="A385" s="1">
        <v>15714689</v>
      </c>
      <c r="B385" s="1" t="s">
        <v>429</v>
      </c>
      <c r="C385" s="1">
        <v>591</v>
      </c>
      <c r="D385" s="1" t="s">
        <v>18</v>
      </c>
      <c r="E385" s="1" t="s">
        <v>23</v>
      </c>
      <c r="F385" s="1">
        <v>29</v>
      </c>
      <c r="G385" s="1">
        <v>1</v>
      </c>
      <c r="H385" s="17">
        <v>97541.24</v>
      </c>
      <c r="I385" s="1">
        <v>1</v>
      </c>
      <c r="J385" s="1">
        <v>1</v>
      </c>
      <c r="K385" s="1">
        <v>1</v>
      </c>
      <c r="L385" s="17">
        <v>196356.17</v>
      </c>
      <c r="M385" s="1">
        <v>0</v>
      </c>
      <c r="N385" t="b">
        <f t="shared" si="5"/>
        <v>0</v>
      </c>
    </row>
    <row r="386" spans="1:14" x14ac:dyDescent="0.25">
      <c r="A386" s="1">
        <v>15788659</v>
      </c>
      <c r="B386" s="1" t="s">
        <v>549</v>
      </c>
      <c r="C386" s="1">
        <v>695</v>
      </c>
      <c r="D386" s="1" t="s">
        <v>15</v>
      </c>
      <c r="E386" s="1" t="s">
        <v>23</v>
      </c>
      <c r="F386" s="1">
        <v>46</v>
      </c>
      <c r="G386" s="1">
        <v>4</v>
      </c>
      <c r="H386" s="17">
        <v>0</v>
      </c>
      <c r="I386" s="1">
        <v>2</v>
      </c>
      <c r="J386" s="1">
        <v>1</v>
      </c>
      <c r="K386" s="1">
        <v>1</v>
      </c>
      <c r="L386" s="17">
        <v>137537.22</v>
      </c>
      <c r="M386" s="1">
        <v>0</v>
      </c>
      <c r="N386" t="b">
        <f t="shared" si="5"/>
        <v>0</v>
      </c>
    </row>
    <row r="387" spans="1:14" x14ac:dyDescent="0.25">
      <c r="A387" s="1">
        <v>15712825</v>
      </c>
      <c r="B387" s="1" t="s">
        <v>549</v>
      </c>
      <c r="C387" s="1">
        <v>511</v>
      </c>
      <c r="D387" s="1" t="s">
        <v>18</v>
      </c>
      <c r="E387" s="1" t="s">
        <v>16</v>
      </c>
      <c r="F387" s="1">
        <v>29</v>
      </c>
      <c r="G387" s="1">
        <v>9</v>
      </c>
      <c r="H387" s="17">
        <v>0</v>
      </c>
      <c r="I387" s="1">
        <v>2</v>
      </c>
      <c r="J387" s="1">
        <v>0</v>
      </c>
      <c r="K387" s="1">
        <v>1</v>
      </c>
      <c r="L387" s="17">
        <v>140676.98000000001</v>
      </c>
      <c r="M387" s="1">
        <v>0</v>
      </c>
      <c r="N387" t="b">
        <f t="shared" ref="N387:N450" si="6">G387&gt;F387</f>
        <v>0</v>
      </c>
    </row>
    <row r="388" spans="1:14" x14ac:dyDescent="0.25">
      <c r="A388" s="1">
        <v>15624623</v>
      </c>
      <c r="B388" s="1" t="s">
        <v>722</v>
      </c>
      <c r="C388" s="1">
        <v>516</v>
      </c>
      <c r="D388" s="1" t="s">
        <v>15</v>
      </c>
      <c r="E388" s="1" t="s">
        <v>23</v>
      </c>
      <c r="F388" s="1">
        <v>35</v>
      </c>
      <c r="G388" s="1">
        <v>10</v>
      </c>
      <c r="H388" s="17">
        <v>104088.59</v>
      </c>
      <c r="I388" s="1">
        <v>2</v>
      </c>
      <c r="J388" s="1">
        <v>0</v>
      </c>
      <c r="K388" s="1">
        <v>0</v>
      </c>
      <c r="L388" s="17">
        <v>119666</v>
      </c>
      <c r="M388" s="1">
        <v>0</v>
      </c>
      <c r="N388" t="b">
        <f t="shared" si="6"/>
        <v>0</v>
      </c>
    </row>
    <row r="389" spans="1:14" x14ac:dyDescent="0.25">
      <c r="A389" s="1">
        <v>15789669</v>
      </c>
      <c r="B389" s="1" t="s">
        <v>189</v>
      </c>
      <c r="C389" s="1">
        <v>510</v>
      </c>
      <c r="D389" s="1" t="s">
        <v>15</v>
      </c>
      <c r="E389" s="1" t="s">
        <v>23</v>
      </c>
      <c r="F389" s="1">
        <v>65</v>
      </c>
      <c r="G389" s="1">
        <v>2</v>
      </c>
      <c r="H389" s="17">
        <v>0</v>
      </c>
      <c r="I389" s="1">
        <v>2</v>
      </c>
      <c r="J389" s="1">
        <v>1</v>
      </c>
      <c r="K389" s="1">
        <v>1</v>
      </c>
      <c r="L389" s="17">
        <v>48071.61</v>
      </c>
      <c r="M389" s="1">
        <v>0</v>
      </c>
      <c r="N389" t="b">
        <f t="shared" si="6"/>
        <v>0</v>
      </c>
    </row>
    <row r="390" spans="1:14" x14ac:dyDescent="0.25">
      <c r="A390" s="1">
        <v>15725679</v>
      </c>
      <c r="B390" s="1" t="s">
        <v>189</v>
      </c>
      <c r="C390" s="1">
        <v>531</v>
      </c>
      <c r="D390" s="1" t="s">
        <v>15</v>
      </c>
      <c r="E390" s="1" t="s">
        <v>16</v>
      </c>
      <c r="F390" s="1">
        <v>47</v>
      </c>
      <c r="G390" s="1">
        <v>6</v>
      </c>
      <c r="H390" s="17">
        <v>0</v>
      </c>
      <c r="I390" s="1">
        <v>1</v>
      </c>
      <c r="J390" s="1">
        <v>0</v>
      </c>
      <c r="K390" s="1">
        <v>0</v>
      </c>
      <c r="L390" s="17">
        <v>194998.34</v>
      </c>
      <c r="M390" s="1">
        <v>1</v>
      </c>
      <c r="N390" t="b">
        <f t="shared" si="6"/>
        <v>0</v>
      </c>
    </row>
    <row r="391" spans="1:14" x14ac:dyDescent="0.25">
      <c r="A391" s="1">
        <v>15811773</v>
      </c>
      <c r="B391" s="1" t="s">
        <v>189</v>
      </c>
      <c r="C391" s="1">
        <v>543</v>
      </c>
      <c r="D391" s="1" t="s">
        <v>15</v>
      </c>
      <c r="E391" s="1" t="s">
        <v>23</v>
      </c>
      <c r="F391" s="1">
        <v>36</v>
      </c>
      <c r="G391" s="1">
        <v>4</v>
      </c>
      <c r="H391" s="17">
        <v>0</v>
      </c>
      <c r="I391" s="1">
        <v>2</v>
      </c>
      <c r="J391" s="1">
        <v>1</v>
      </c>
      <c r="K391" s="1">
        <v>1</v>
      </c>
      <c r="L391" s="17">
        <v>141210.5</v>
      </c>
      <c r="M391" s="1">
        <v>0</v>
      </c>
      <c r="N391" t="b">
        <f t="shared" si="6"/>
        <v>0</v>
      </c>
    </row>
    <row r="392" spans="1:14" x14ac:dyDescent="0.25">
      <c r="A392" s="1">
        <v>15619360</v>
      </c>
      <c r="B392" s="1" t="s">
        <v>59</v>
      </c>
      <c r="C392" s="1">
        <v>472</v>
      </c>
      <c r="D392" s="1" t="s">
        <v>18</v>
      </c>
      <c r="E392" s="1" t="s">
        <v>23</v>
      </c>
      <c r="F392" s="1">
        <v>40</v>
      </c>
      <c r="G392" s="1">
        <v>4</v>
      </c>
      <c r="H392" s="17">
        <v>0</v>
      </c>
      <c r="I392" s="1">
        <v>1</v>
      </c>
      <c r="J392" s="1">
        <v>1</v>
      </c>
      <c r="K392" s="1">
        <v>0</v>
      </c>
      <c r="L392" s="17">
        <v>70154.22</v>
      </c>
      <c r="M392" s="1">
        <v>0</v>
      </c>
      <c r="N392" t="b">
        <f t="shared" si="6"/>
        <v>0</v>
      </c>
    </row>
    <row r="393" spans="1:14" x14ac:dyDescent="0.25">
      <c r="A393" s="1">
        <v>15601274</v>
      </c>
      <c r="B393" s="1" t="s">
        <v>313</v>
      </c>
      <c r="C393" s="1">
        <v>667</v>
      </c>
      <c r="D393" s="1" t="s">
        <v>18</v>
      </c>
      <c r="E393" s="1" t="s">
        <v>16</v>
      </c>
      <c r="F393" s="1">
        <v>40</v>
      </c>
      <c r="G393" s="1">
        <v>1</v>
      </c>
      <c r="H393" s="17">
        <v>146502.07</v>
      </c>
      <c r="I393" s="1">
        <v>1</v>
      </c>
      <c r="J393" s="1">
        <v>1</v>
      </c>
      <c r="K393" s="1">
        <v>0</v>
      </c>
      <c r="L393" s="17">
        <v>19162.89</v>
      </c>
      <c r="M393" s="1">
        <v>0</v>
      </c>
      <c r="N393" t="b">
        <f t="shared" si="6"/>
        <v>0</v>
      </c>
    </row>
    <row r="394" spans="1:14" x14ac:dyDescent="0.25">
      <c r="A394" s="1">
        <v>15787619</v>
      </c>
      <c r="B394" s="1" t="s">
        <v>313</v>
      </c>
      <c r="C394" s="1">
        <v>844</v>
      </c>
      <c r="D394" s="1" t="s">
        <v>15</v>
      </c>
      <c r="E394" s="1" t="s">
        <v>23</v>
      </c>
      <c r="F394" s="1">
        <v>18</v>
      </c>
      <c r="G394" s="1">
        <v>2</v>
      </c>
      <c r="H394" s="17">
        <v>160980.03</v>
      </c>
      <c r="I394" s="1">
        <v>1</v>
      </c>
      <c r="J394" s="1">
        <v>0</v>
      </c>
      <c r="K394" s="1">
        <v>0</v>
      </c>
      <c r="L394" s="17">
        <v>145936.28</v>
      </c>
      <c r="M394" s="1">
        <v>0</v>
      </c>
      <c r="N394" t="b">
        <f t="shared" si="6"/>
        <v>0</v>
      </c>
    </row>
    <row r="395" spans="1:14" x14ac:dyDescent="0.25">
      <c r="A395" s="1">
        <v>15677305</v>
      </c>
      <c r="B395" s="1" t="s">
        <v>313</v>
      </c>
      <c r="C395" s="1">
        <v>490</v>
      </c>
      <c r="D395" s="1" t="s">
        <v>15</v>
      </c>
      <c r="E395" s="1" t="s">
        <v>16</v>
      </c>
      <c r="F395" s="1">
        <v>35</v>
      </c>
      <c r="G395" s="1">
        <v>7</v>
      </c>
      <c r="H395" s="17">
        <v>107749.03</v>
      </c>
      <c r="I395" s="1">
        <v>1</v>
      </c>
      <c r="J395" s="1">
        <v>1</v>
      </c>
      <c r="K395" s="1">
        <v>1</v>
      </c>
      <c r="L395" s="17">
        <v>3937.37</v>
      </c>
      <c r="M395" s="1">
        <v>0</v>
      </c>
      <c r="N395" t="b">
        <f t="shared" si="6"/>
        <v>0</v>
      </c>
    </row>
    <row r="396" spans="1:14" x14ac:dyDescent="0.25">
      <c r="A396" s="1">
        <v>15681206</v>
      </c>
      <c r="B396" s="1" t="s">
        <v>752</v>
      </c>
      <c r="C396" s="1">
        <v>722</v>
      </c>
      <c r="D396" s="1" t="s">
        <v>15</v>
      </c>
      <c r="E396" s="1" t="s">
        <v>16</v>
      </c>
      <c r="F396" s="1">
        <v>49</v>
      </c>
      <c r="G396" s="1">
        <v>3</v>
      </c>
      <c r="H396" s="17">
        <v>168197.66</v>
      </c>
      <c r="I396" s="1">
        <v>1</v>
      </c>
      <c r="J396" s="1">
        <v>1</v>
      </c>
      <c r="K396" s="1">
        <v>0</v>
      </c>
      <c r="L396" s="17">
        <v>140765.57</v>
      </c>
      <c r="M396" s="1">
        <v>1</v>
      </c>
      <c r="N396" t="b">
        <f t="shared" si="6"/>
        <v>0</v>
      </c>
    </row>
    <row r="397" spans="1:14" x14ac:dyDescent="0.25">
      <c r="A397" s="1">
        <v>15809616</v>
      </c>
      <c r="B397" s="1" t="s">
        <v>375</v>
      </c>
      <c r="C397" s="1">
        <v>626</v>
      </c>
      <c r="D397" s="1" t="s">
        <v>18</v>
      </c>
      <c r="E397" s="1" t="s">
        <v>23</v>
      </c>
      <c r="F397" s="1">
        <v>26</v>
      </c>
      <c r="G397" s="1">
        <v>8</v>
      </c>
      <c r="H397" s="17">
        <v>0</v>
      </c>
      <c r="I397" s="1">
        <v>2</v>
      </c>
      <c r="J397" s="1">
        <v>0</v>
      </c>
      <c r="K397" s="1">
        <v>0</v>
      </c>
      <c r="L397" s="17">
        <v>191420.71</v>
      </c>
      <c r="M397" s="1">
        <v>0</v>
      </c>
      <c r="N397" t="b">
        <f t="shared" si="6"/>
        <v>0</v>
      </c>
    </row>
    <row r="398" spans="1:14" x14ac:dyDescent="0.25">
      <c r="A398" s="1">
        <v>15662100</v>
      </c>
      <c r="B398" s="1" t="s">
        <v>722</v>
      </c>
      <c r="C398" s="1">
        <v>850</v>
      </c>
      <c r="D398" s="1" t="s">
        <v>26</v>
      </c>
      <c r="E398" s="1" t="s">
        <v>16</v>
      </c>
      <c r="F398" s="1">
        <v>44</v>
      </c>
      <c r="G398" s="1">
        <v>5</v>
      </c>
      <c r="H398" s="17">
        <v>128605.32</v>
      </c>
      <c r="I398" s="1">
        <v>1</v>
      </c>
      <c r="J398" s="1">
        <v>0</v>
      </c>
      <c r="K398" s="1">
        <v>1</v>
      </c>
      <c r="L398" s="17">
        <v>171096.2</v>
      </c>
      <c r="M398" s="1">
        <v>0</v>
      </c>
      <c r="N398" t="b">
        <f t="shared" si="6"/>
        <v>0</v>
      </c>
    </row>
    <row r="399" spans="1:14" x14ac:dyDescent="0.25">
      <c r="A399" s="1">
        <v>15697441</v>
      </c>
      <c r="B399" s="1" t="s">
        <v>317</v>
      </c>
      <c r="C399" s="1">
        <v>485</v>
      </c>
      <c r="D399" s="1" t="s">
        <v>15</v>
      </c>
      <c r="E399" s="1" t="s">
        <v>23</v>
      </c>
      <c r="F399" s="1">
        <v>29</v>
      </c>
      <c r="G399" s="1">
        <v>7</v>
      </c>
      <c r="H399" s="17">
        <v>182123.79</v>
      </c>
      <c r="I399" s="1">
        <v>1</v>
      </c>
      <c r="J399" s="1">
        <v>1</v>
      </c>
      <c r="K399" s="1">
        <v>0</v>
      </c>
      <c r="L399" s="17">
        <v>116828.51</v>
      </c>
      <c r="M399" s="1">
        <v>1</v>
      </c>
      <c r="N399" t="b">
        <f t="shared" si="6"/>
        <v>0</v>
      </c>
    </row>
    <row r="400" spans="1:14" x14ac:dyDescent="0.25">
      <c r="A400" s="1">
        <v>15614049</v>
      </c>
      <c r="B400" s="1" t="s">
        <v>95</v>
      </c>
      <c r="C400" s="1">
        <v>664</v>
      </c>
      <c r="D400" s="1" t="s">
        <v>15</v>
      </c>
      <c r="E400" s="1" t="s">
        <v>23</v>
      </c>
      <c r="F400" s="1">
        <v>55</v>
      </c>
      <c r="G400" s="1">
        <v>8</v>
      </c>
      <c r="H400" s="17">
        <v>0</v>
      </c>
      <c r="I400" s="1">
        <v>2</v>
      </c>
      <c r="J400" s="1">
        <v>1</v>
      </c>
      <c r="K400" s="1">
        <v>1</v>
      </c>
      <c r="L400" s="17">
        <v>139161.64000000001</v>
      </c>
      <c r="M400" s="1">
        <v>0</v>
      </c>
      <c r="N400" t="b">
        <f t="shared" si="6"/>
        <v>0</v>
      </c>
    </row>
    <row r="401" spans="1:14" x14ac:dyDescent="0.25">
      <c r="A401" s="1">
        <v>15680772</v>
      </c>
      <c r="B401" s="1" t="s">
        <v>95</v>
      </c>
      <c r="C401" s="1">
        <v>721</v>
      </c>
      <c r="D401" s="1" t="s">
        <v>18</v>
      </c>
      <c r="E401" s="1" t="s">
        <v>16</v>
      </c>
      <c r="F401" s="1">
        <v>36</v>
      </c>
      <c r="G401" s="1">
        <v>2</v>
      </c>
      <c r="H401" s="17">
        <v>0</v>
      </c>
      <c r="I401" s="1">
        <v>2</v>
      </c>
      <c r="J401" s="1">
        <v>1</v>
      </c>
      <c r="K401" s="1">
        <v>1</v>
      </c>
      <c r="L401" s="17">
        <v>106977.8</v>
      </c>
      <c r="M401" s="1">
        <v>0</v>
      </c>
      <c r="N401" t="b">
        <f t="shared" si="6"/>
        <v>0</v>
      </c>
    </row>
    <row r="402" spans="1:14" x14ac:dyDescent="0.25">
      <c r="A402" s="1">
        <v>15643024</v>
      </c>
      <c r="B402" s="1" t="s">
        <v>277</v>
      </c>
      <c r="C402" s="1">
        <v>479</v>
      </c>
      <c r="D402" s="1" t="s">
        <v>26</v>
      </c>
      <c r="E402" s="1" t="s">
        <v>23</v>
      </c>
      <c r="F402" s="1">
        <v>35</v>
      </c>
      <c r="G402" s="1">
        <v>4</v>
      </c>
      <c r="H402" s="17">
        <v>138718.92000000001</v>
      </c>
      <c r="I402" s="1">
        <v>1</v>
      </c>
      <c r="J402" s="1">
        <v>1</v>
      </c>
      <c r="K402" s="1">
        <v>1</v>
      </c>
      <c r="L402" s="17">
        <v>47251.79</v>
      </c>
      <c r="M402" s="1">
        <v>1</v>
      </c>
      <c r="N402" t="b">
        <f t="shared" si="6"/>
        <v>0</v>
      </c>
    </row>
    <row r="403" spans="1:14" x14ac:dyDescent="0.25">
      <c r="A403" s="1">
        <v>15666633</v>
      </c>
      <c r="B403" s="1" t="s">
        <v>277</v>
      </c>
      <c r="C403" s="1">
        <v>758</v>
      </c>
      <c r="D403" s="1" t="s">
        <v>18</v>
      </c>
      <c r="E403" s="1" t="s">
        <v>23</v>
      </c>
      <c r="F403" s="1">
        <v>56</v>
      </c>
      <c r="G403" s="1">
        <v>1</v>
      </c>
      <c r="H403" s="17">
        <v>0</v>
      </c>
      <c r="I403" s="1">
        <v>2</v>
      </c>
      <c r="J403" s="1">
        <v>1</v>
      </c>
      <c r="K403" s="1">
        <v>1</v>
      </c>
      <c r="L403" s="17">
        <v>10643.38</v>
      </c>
      <c r="M403" s="1">
        <v>0</v>
      </c>
      <c r="N403" t="b">
        <f t="shared" si="6"/>
        <v>0</v>
      </c>
    </row>
    <row r="404" spans="1:14" x14ac:dyDescent="0.25">
      <c r="A404" s="1">
        <v>15683503</v>
      </c>
      <c r="B404" s="1" t="s">
        <v>504</v>
      </c>
      <c r="C404" s="1">
        <v>601</v>
      </c>
      <c r="D404" s="1" t="s">
        <v>15</v>
      </c>
      <c r="E404" s="1" t="s">
        <v>16</v>
      </c>
      <c r="F404" s="1">
        <v>43</v>
      </c>
      <c r="G404" s="1">
        <v>8</v>
      </c>
      <c r="H404" s="17">
        <v>0</v>
      </c>
      <c r="I404" s="1">
        <v>3</v>
      </c>
      <c r="J404" s="1">
        <v>0</v>
      </c>
      <c r="K404" s="1">
        <v>1</v>
      </c>
      <c r="L404" s="17">
        <v>110916.15</v>
      </c>
      <c r="M404" s="1">
        <v>1</v>
      </c>
      <c r="N404" t="b">
        <f t="shared" si="6"/>
        <v>0</v>
      </c>
    </row>
    <row r="405" spans="1:14" x14ac:dyDescent="0.25">
      <c r="A405" s="1">
        <v>15628112</v>
      </c>
      <c r="B405" s="1" t="s">
        <v>249</v>
      </c>
      <c r="C405" s="1">
        <v>771</v>
      </c>
      <c r="D405" s="1" t="s">
        <v>26</v>
      </c>
      <c r="E405" s="1" t="s">
        <v>16</v>
      </c>
      <c r="F405" s="1">
        <v>36</v>
      </c>
      <c r="G405" s="1">
        <v>5</v>
      </c>
      <c r="H405" s="17">
        <v>77846.899999999994</v>
      </c>
      <c r="I405" s="1">
        <v>1</v>
      </c>
      <c r="J405" s="1">
        <v>0</v>
      </c>
      <c r="K405" s="1">
        <v>0</v>
      </c>
      <c r="L405" s="17">
        <v>99805.99</v>
      </c>
      <c r="M405" s="1">
        <v>0</v>
      </c>
      <c r="N405" t="b">
        <f t="shared" si="6"/>
        <v>0</v>
      </c>
    </row>
    <row r="406" spans="1:14" x14ac:dyDescent="0.25">
      <c r="A406" s="1">
        <v>15690134</v>
      </c>
      <c r="B406" s="1" t="s">
        <v>249</v>
      </c>
      <c r="C406" s="1">
        <v>464</v>
      </c>
      <c r="D406" s="1" t="s">
        <v>26</v>
      </c>
      <c r="E406" s="1" t="s">
        <v>16</v>
      </c>
      <c r="F406" s="1">
        <v>42</v>
      </c>
      <c r="G406" s="1">
        <v>3</v>
      </c>
      <c r="H406" s="17">
        <v>85679.25</v>
      </c>
      <c r="I406" s="1">
        <v>1</v>
      </c>
      <c r="J406" s="1">
        <v>1</v>
      </c>
      <c r="K406" s="1">
        <v>1</v>
      </c>
      <c r="L406" s="17">
        <v>164104.74</v>
      </c>
      <c r="M406" s="1">
        <v>0</v>
      </c>
      <c r="N406" t="b">
        <f t="shared" si="6"/>
        <v>0</v>
      </c>
    </row>
    <row r="407" spans="1:14" x14ac:dyDescent="0.25">
      <c r="A407" s="1">
        <v>15734565</v>
      </c>
      <c r="B407" s="1" t="s">
        <v>249</v>
      </c>
      <c r="C407" s="1">
        <v>696</v>
      </c>
      <c r="D407" s="1" t="s">
        <v>15</v>
      </c>
      <c r="E407" s="1" t="s">
        <v>23</v>
      </c>
      <c r="F407" s="1">
        <v>29</v>
      </c>
      <c r="G407" s="1">
        <v>8</v>
      </c>
      <c r="H407" s="17">
        <v>0</v>
      </c>
      <c r="I407" s="1">
        <v>2</v>
      </c>
      <c r="J407" s="1">
        <v>1</v>
      </c>
      <c r="K407" s="1">
        <v>0</v>
      </c>
      <c r="L407" s="17">
        <v>191166.09</v>
      </c>
      <c r="M407" s="1">
        <v>0</v>
      </c>
      <c r="N407" t="b">
        <f t="shared" si="6"/>
        <v>0</v>
      </c>
    </row>
    <row r="408" spans="1:14" x14ac:dyDescent="0.25">
      <c r="A408" s="1">
        <v>15742358</v>
      </c>
      <c r="B408" s="1" t="s">
        <v>453</v>
      </c>
      <c r="C408" s="1">
        <v>696</v>
      </c>
      <c r="D408" s="1" t="s">
        <v>26</v>
      </c>
      <c r="E408" s="1" t="s">
        <v>23</v>
      </c>
      <c r="F408" s="1">
        <v>32</v>
      </c>
      <c r="G408" s="1">
        <v>8</v>
      </c>
      <c r="H408" s="17">
        <v>101160.99</v>
      </c>
      <c r="I408" s="1">
        <v>1</v>
      </c>
      <c r="J408" s="1">
        <v>1</v>
      </c>
      <c r="K408" s="1">
        <v>1</v>
      </c>
      <c r="L408" s="17">
        <v>115916.55</v>
      </c>
      <c r="M408" s="1">
        <v>0</v>
      </c>
      <c r="N408" t="b">
        <f t="shared" si="6"/>
        <v>0</v>
      </c>
    </row>
    <row r="409" spans="1:14" x14ac:dyDescent="0.25">
      <c r="A409" s="1">
        <v>15689044</v>
      </c>
      <c r="B409" s="1" t="s">
        <v>165</v>
      </c>
      <c r="C409" s="1">
        <v>539</v>
      </c>
      <c r="D409" s="1" t="s">
        <v>15</v>
      </c>
      <c r="E409" s="1" t="s">
        <v>23</v>
      </c>
      <c r="F409" s="1">
        <v>37</v>
      </c>
      <c r="G409" s="1">
        <v>2</v>
      </c>
      <c r="H409" s="17">
        <v>127609.59</v>
      </c>
      <c r="I409" s="1">
        <v>1</v>
      </c>
      <c r="J409" s="1">
        <v>1</v>
      </c>
      <c r="K409" s="1">
        <v>0</v>
      </c>
      <c r="L409" s="17">
        <v>98646.22</v>
      </c>
      <c r="M409" s="1">
        <v>0</v>
      </c>
      <c r="N409" t="b">
        <f t="shared" si="6"/>
        <v>0</v>
      </c>
    </row>
    <row r="410" spans="1:14" x14ac:dyDescent="0.25">
      <c r="A410" s="1">
        <v>15743192</v>
      </c>
      <c r="B410" s="1" t="s">
        <v>118</v>
      </c>
      <c r="C410" s="1">
        <v>623</v>
      </c>
      <c r="D410" s="1" t="s">
        <v>15</v>
      </c>
      <c r="E410" s="1" t="s">
        <v>16</v>
      </c>
      <c r="F410" s="1">
        <v>44</v>
      </c>
      <c r="G410" s="1">
        <v>6</v>
      </c>
      <c r="H410" s="17">
        <v>0</v>
      </c>
      <c r="I410" s="1">
        <v>2</v>
      </c>
      <c r="J410" s="1">
        <v>0</v>
      </c>
      <c r="K410" s="1">
        <v>0</v>
      </c>
      <c r="L410" s="17">
        <v>167162.43</v>
      </c>
      <c r="M410" s="1">
        <v>0</v>
      </c>
      <c r="N410" t="b">
        <f t="shared" si="6"/>
        <v>0</v>
      </c>
    </row>
    <row r="411" spans="1:14" x14ac:dyDescent="0.25">
      <c r="A411" s="1">
        <v>15580146</v>
      </c>
      <c r="B411" s="1" t="s">
        <v>118</v>
      </c>
      <c r="C411" s="1">
        <v>738</v>
      </c>
      <c r="D411" s="1" t="s">
        <v>15</v>
      </c>
      <c r="E411" s="1" t="s">
        <v>23</v>
      </c>
      <c r="F411" s="1">
        <v>31</v>
      </c>
      <c r="G411" s="1">
        <v>9</v>
      </c>
      <c r="H411" s="17">
        <v>82674.149999999994</v>
      </c>
      <c r="I411" s="1">
        <v>1</v>
      </c>
      <c r="J411" s="1">
        <v>1</v>
      </c>
      <c r="K411" s="1">
        <v>0</v>
      </c>
      <c r="L411" s="17">
        <v>41970.720000000001</v>
      </c>
      <c r="M411" s="1">
        <v>0</v>
      </c>
      <c r="N411" t="b">
        <f t="shared" si="6"/>
        <v>0</v>
      </c>
    </row>
    <row r="412" spans="1:14" x14ac:dyDescent="0.25">
      <c r="A412" s="1">
        <v>15644753</v>
      </c>
      <c r="B412" s="1" t="s">
        <v>118</v>
      </c>
      <c r="C412" s="1">
        <v>848</v>
      </c>
      <c r="D412" s="1" t="s">
        <v>18</v>
      </c>
      <c r="E412" s="1" t="s">
        <v>23</v>
      </c>
      <c r="F412" s="1">
        <v>40</v>
      </c>
      <c r="G412" s="1">
        <v>3</v>
      </c>
      <c r="H412" s="17">
        <v>110929.96</v>
      </c>
      <c r="I412" s="1">
        <v>1</v>
      </c>
      <c r="J412" s="1">
        <v>1</v>
      </c>
      <c r="K412" s="1">
        <v>1</v>
      </c>
      <c r="L412" s="17">
        <v>30876.84</v>
      </c>
      <c r="M412" s="1">
        <v>0</v>
      </c>
      <c r="N412" t="b">
        <f t="shared" si="6"/>
        <v>0</v>
      </c>
    </row>
    <row r="413" spans="1:14" x14ac:dyDescent="0.25">
      <c r="A413" s="1">
        <v>15625021</v>
      </c>
      <c r="B413" s="1" t="s">
        <v>118</v>
      </c>
      <c r="C413" s="1">
        <v>585</v>
      </c>
      <c r="D413" s="1" t="s">
        <v>15</v>
      </c>
      <c r="E413" s="1" t="s">
        <v>23</v>
      </c>
      <c r="F413" s="1">
        <v>42</v>
      </c>
      <c r="G413" s="1">
        <v>2</v>
      </c>
      <c r="H413" s="17">
        <v>0</v>
      </c>
      <c r="I413" s="1">
        <v>2</v>
      </c>
      <c r="J413" s="1">
        <v>1</v>
      </c>
      <c r="K413" s="1">
        <v>1</v>
      </c>
      <c r="L413" s="17">
        <v>18657.77</v>
      </c>
      <c r="M413" s="1">
        <v>0</v>
      </c>
      <c r="N413" t="b">
        <f t="shared" si="6"/>
        <v>0</v>
      </c>
    </row>
    <row r="414" spans="1:14" x14ac:dyDescent="0.25">
      <c r="A414" s="1">
        <v>15651280</v>
      </c>
      <c r="B414" s="1" t="s">
        <v>79</v>
      </c>
      <c r="C414" s="1">
        <v>742</v>
      </c>
      <c r="D414" s="1" t="s">
        <v>26</v>
      </c>
      <c r="E414" s="1" t="s">
        <v>23</v>
      </c>
      <c r="F414" s="1">
        <v>35</v>
      </c>
      <c r="G414" s="1">
        <v>5</v>
      </c>
      <c r="H414" s="17">
        <v>136857</v>
      </c>
      <c r="I414" s="1">
        <v>1</v>
      </c>
      <c r="J414" s="1">
        <v>0</v>
      </c>
      <c r="K414" s="1">
        <v>0</v>
      </c>
      <c r="L414" s="17">
        <v>84509.57</v>
      </c>
      <c r="M414" s="1">
        <v>0</v>
      </c>
      <c r="N414" t="b">
        <f t="shared" si="6"/>
        <v>0</v>
      </c>
    </row>
    <row r="415" spans="1:14" x14ac:dyDescent="0.25">
      <c r="A415" s="1">
        <v>15736008</v>
      </c>
      <c r="B415" s="1" t="s">
        <v>79</v>
      </c>
      <c r="C415" s="1">
        <v>644</v>
      </c>
      <c r="D415" s="1" t="s">
        <v>15</v>
      </c>
      <c r="E415" s="1" t="s">
        <v>16</v>
      </c>
      <c r="F415" s="1">
        <v>46</v>
      </c>
      <c r="G415" s="1">
        <v>9</v>
      </c>
      <c r="H415" s="17">
        <v>95441.27</v>
      </c>
      <c r="I415" s="1">
        <v>1</v>
      </c>
      <c r="J415" s="1">
        <v>1</v>
      </c>
      <c r="K415" s="1">
        <v>0</v>
      </c>
      <c r="L415" s="17">
        <v>108761.05</v>
      </c>
      <c r="M415" s="1">
        <v>1</v>
      </c>
      <c r="N415" t="b">
        <f t="shared" si="6"/>
        <v>0</v>
      </c>
    </row>
    <row r="416" spans="1:14" x14ac:dyDescent="0.25">
      <c r="A416" s="1">
        <v>15709737</v>
      </c>
      <c r="B416" s="1" t="s">
        <v>79</v>
      </c>
      <c r="C416" s="1">
        <v>643</v>
      </c>
      <c r="D416" s="1" t="s">
        <v>15</v>
      </c>
      <c r="E416" s="1" t="s">
        <v>23</v>
      </c>
      <c r="F416" s="1">
        <v>36</v>
      </c>
      <c r="G416" s="1">
        <v>7</v>
      </c>
      <c r="H416" s="17">
        <v>161064.64000000001</v>
      </c>
      <c r="I416" s="1">
        <v>2</v>
      </c>
      <c r="J416" s="1">
        <v>0</v>
      </c>
      <c r="K416" s="1">
        <v>1</v>
      </c>
      <c r="L416" s="17">
        <v>84294.82</v>
      </c>
      <c r="M416" s="1">
        <v>0</v>
      </c>
      <c r="N416" t="b">
        <f t="shared" si="6"/>
        <v>0</v>
      </c>
    </row>
    <row r="417" spans="1:14" x14ac:dyDescent="0.25">
      <c r="A417" s="1">
        <v>15613085</v>
      </c>
      <c r="B417" s="1" t="s">
        <v>336</v>
      </c>
      <c r="C417" s="1">
        <v>628</v>
      </c>
      <c r="D417" s="1" t="s">
        <v>18</v>
      </c>
      <c r="E417" s="1" t="s">
        <v>16</v>
      </c>
      <c r="F417" s="1">
        <v>33</v>
      </c>
      <c r="G417" s="1">
        <v>3</v>
      </c>
      <c r="H417" s="17">
        <v>0</v>
      </c>
      <c r="I417" s="1">
        <v>1</v>
      </c>
      <c r="J417" s="1">
        <v>1</v>
      </c>
      <c r="K417" s="1">
        <v>1</v>
      </c>
      <c r="L417" s="17">
        <v>188193.25</v>
      </c>
      <c r="M417" s="1">
        <v>0</v>
      </c>
      <c r="N417" t="b">
        <f t="shared" si="6"/>
        <v>0</v>
      </c>
    </row>
    <row r="418" spans="1:14" x14ac:dyDescent="0.25">
      <c r="A418" s="1">
        <v>15713853</v>
      </c>
      <c r="B418" s="1" t="s">
        <v>257</v>
      </c>
      <c r="C418" s="1">
        <v>732</v>
      </c>
      <c r="D418" s="1" t="s">
        <v>26</v>
      </c>
      <c r="E418" s="1" t="s">
        <v>23</v>
      </c>
      <c r="F418" s="1">
        <v>42</v>
      </c>
      <c r="G418" s="1">
        <v>9</v>
      </c>
      <c r="H418" s="17">
        <v>108748.08</v>
      </c>
      <c r="I418" s="1">
        <v>2</v>
      </c>
      <c r="J418" s="1">
        <v>1</v>
      </c>
      <c r="K418" s="1">
        <v>1</v>
      </c>
      <c r="L418" s="17">
        <v>65323.11</v>
      </c>
      <c r="M418" s="1">
        <v>0</v>
      </c>
      <c r="N418" t="b">
        <f t="shared" si="6"/>
        <v>0</v>
      </c>
    </row>
    <row r="419" spans="1:14" x14ac:dyDescent="0.25">
      <c r="A419" s="1">
        <v>15797219</v>
      </c>
      <c r="B419" s="1" t="s">
        <v>244</v>
      </c>
      <c r="C419" s="1">
        <v>635</v>
      </c>
      <c r="D419" s="1" t="s">
        <v>15</v>
      </c>
      <c r="E419" s="1" t="s">
        <v>16</v>
      </c>
      <c r="F419" s="1">
        <v>40</v>
      </c>
      <c r="G419" s="1">
        <v>10</v>
      </c>
      <c r="H419" s="17">
        <v>123497.58</v>
      </c>
      <c r="I419" s="1">
        <v>1</v>
      </c>
      <c r="J419" s="1">
        <v>1</v>
      </c>
      <c r="K419" s="1">
        <v>0</v>
      </c>
      <c r="L419" s="17">
        <v>131953.23000000001</v>
      </c>
      <c r="M419" s="1">
        <v>1</v>
      </c>
      <c r="N419" t="b">
        <f t="shared" si="6"/>
        <v>0</v>
      </c>
    </row>
    <row r="420" spans="1:14" x14ac:dyDescent="0.25">
      <c r="A420" s="1">
        <v>15693864</v>
      </c>
      <c r="B420" s="1" t="s">
        <v>677</v>
      </c>
      <c r="C420" s="1">
        <v>567</v>
      </c>
      <c r="D420" s="1" t="s">
        <v>26</v>
      </c>
      <c r="E420" s="1" t="s">
        <v>16</v>
      </c>
      <c r="F420" s="1">
        <v>49</v>
      </c>
      <c r="G420" s="1">
        <v>5</v>
      </c>
      <c r="H420" s="17">
        <v>134956.01999999999</v>
      </c>
      <c r="I420" s="1">
        <v>1</v>
      </c>
      <c r="J420" s="1">
        <v>1</v>
      </c>
      <c r="K420" s="1">
        <v>0</v>
      </c>
      <c r="L420" s="17">
        <v>93953.84</v>
      </c>
      <c r="M420" s="1">
        <v>1</v>
      </c>
      <c r="N420" t="b">
        <f t="shared" si="6"/>
        <v>0</v>
      </c>
    </row>
    <row r="421" spans="1:14" x14ac:dyDescent="0.25">
      <c r="A421" s="1">
        <v>15600651</v>
      </c>
      <c r="B421" s="1" t="s">
        <v>469</v>
      </c>
      <c r="C421" s="1">
        <v>749</v>
      </c>
      <c r="D421" s="1" t="s">
        <v>15</v>
      </c>
      <c r="E421" s="1" t="s">
        <v>23</v>
      </c>
      <c r="F421" s="1">
        <v>24</v>
      </c>
      <c r="G421" s="1">
        <v>1</v>
      </c>
      <c r="H421" s="17">
        <v>0</v>
      </c>
      <c r="I421" s="1">
        <v>3</v>
      </c>
      <c r="J421" s="1">
        <v>1</v>
      </c>
      <c r="K421" s="1">
        <v>1</v>
      </c>
      <c r="L421" s="17">
        <v>47911.03</v>
      </c>
      <c r="M421" s="1">
        <v>0</v>
      </c>
      <c r="N421" t="b">
        <f t="shared" si="6"/>
        <v>0</v>
      </c>
    </row>
    <row r="422" spans="1:14" x14ac:dyDescent="0.25">
      <c r="A422" s="1">
        <v>15777352</v>
      </c>
      <c r="B422" s="1" t="s">
        <v>327</v>
      </c>
      <c r="C422" s="1">
        <v>568</v>
      </c>
      <c r="D422" s="1" t="s">
        <v>18</v>
      </c>
      <c r="E422" s="1" t="s">
        <v>16</v>
      </c>
      <c r="F422" s="1">
        <v>32</v>
      </c>
      <c r="G422" s="1">
        <v>7</v>
      </c>
      <c r="H422" s="17">
        <v>169399.6</v>
      </c>
      <c r="I422" s="1">
        <v>1</v>
      </c>
      <c r="J422" s="1">
        <v>1</v>
      </c>
      <c r="K422" s="1">
        <v>0</v>
      </c>
      <c r="L422" s="17">
        <v>61936.22</v>
      </c>
      <c r="M422" s="1">
        <v>0</v>
      </c>
      <c r="N422" t="b">
        <f t="shared" si="6"/>
        <v>0</v>
      </c>
    </row>
    <row r="423" spans="1:14" x14ac:dyDescent="0.25">
      <c r="A423" s="1">
        <v>15717225</v>
      </c>
      <c r="B423" s="1" t="s">
        <v>354</v>
      </c>
      <c r="C423" s="1">
        <v>544</v>
      </c>
      <c r="D423" s="1" t="s">
        <v>15</v>
      </c>
      <c r="E423" s="1" t="s">
        <v>16</v>
      </c>
      <c r="F423" s="1">
        <v>21</v>
      </c>
      <c r="G423" s="1">
        <v>10</v>
      </c>
      <c r="H423" s="17">
        <v>161525.96</v>
      </c>
      <c r="I423" s="1">
        <v>2</v>
      </c>
      <c r="J423" s="1">
        <v>1</v>
      </c>
      <c r="K423" s="1">
        <v>0</v>
      </c>
      <c r="L423" s="17">
        <v>9262.77</v>
      </c>
      <c r="M423" s="1">
        <v>0</v>
      </c>
      <c r="N423" t="b">
        <f t="shared" si="6"/>
        <v>0</v>
      </c>
    </row>
    <row r="424" spans="1:14" x14ac:dyDescent="0.25">
      <c r="A424" s="1">
        <v>15778463</v>
      </c>
      <c r="B424" s="1" t="s">
        <v>649</v>
      </c>
      <c r="C424" s="1">
        <v>657</v>
      </c>
      <c r="D424" s="1" t="s">
        <v>15</v>
      </c>
      <c r="E424" s="1" t="s">
        <v>16</v>
      </c>
      <c r="F424" s="1">
        <v>37</v>
      </c>
      <c r="G424" s="1">
        <v>6</v>
      </c>
      <c r="H424" s="17">
        <v>95845.6</v>
      </c>
      <c r="I424" s="1">
        <v>1</v>
      </c>
      <c r="J424" s="1">
        <v>1</v>
      </c>
      <c r="K424" s="1">
        <v>0</v>
      </c>
      <c r="L424" s="17">
        <v>122218.23</v>
      </c>
      <c r="M424" s="1">
        <v>0</v>
      </c>
      <c r="N424" t="b">
        <f t="shared" si="6"/>
        <v>0</v>
      </c>
    </row>
    <row r="425" spans="1:14" x14ac:dyDescent="0.25">
      <c r="A425" s="1">
        <v>15593601</v>
      </c>
      <c r="B425" s="1" t="s">
        <v>446</v>
      </c>
      <c r="C425" s="1">
        <v>734</v>
      </c>
      <c r="D425" s="1" t="s">
        <v>15</v>
      </c>
      <c r="E425" s="1" t="s">
        <v>23</v>
      </c>
      <c r="F425" s="1">
        <v>34</v>
      </c>
      <c r="G425" s="1">
        <v>6</v>
      </c>
      <c r="H425" s="17">
        <v>133598.39999999999</v>
      </c>
      <c r="I425" s="1">
        <v>1</v>
      </c>
      <c r="J425" s="1">
        <v>1</v>
      </c>
      <c r="K425" s="1">
        <v>1</v>
      </c>
      <c r="L425" s="17">
        <v>13107.24</v>
      </c>
      <c r="M425" s="1">
        <v>0</v>
      </c>
      <c r="N425" t="b">
        <f t="shared" si="6"/>
        <v>0</v>
      </c>
    </row>
    <row r="426" spans="1:14" x14ac:dyDescent="0.25">
      <c r="A426" s="1">
        <v>15592461</v>
      </c>
      <c r="B426" s="1" t="s">
        <v>83</v>
      </c>
      <c r="C426" s="1">
        <v>603</v>
      </c>
      <c r="D426" s="1" t="s">
        <v>26</v>
      </c>
      <c r="E426" s="1" t="s">
        <v>23</v>
      </c>
      <c r="F426" s="1">
        <v>26</v>
      </c>
      <c r="G426" s="1">
        <v>4</v>
      </c>
      <c r="H426" s="17">
        <v>109166.37</v>
      </c>
      <c r="I426" s="1">
        <v>1</v>
      </c>
      <c r="J426" s="1">
        <v>1</v>
      </c>
      <c r="K426" s="1">
        <v>1</v>
      </c>
      <c r="L426" s="17">
        <v>92840.67</v>
      </c>
      <c r="M426" s="1">
        <v>0</v>
      </c>
      <c r="N426" t="b">
        <f t="shared" si="6"/>
        <v>0</v>
      </c>
    </row>
    <row r="427" spans="1:14" x14ac:dyDescent="0.25">
      <c r="A427" s="1">
        <v>15792328</v>
      </c>
      <c r="B427" s="1" t="s">
        <v>712</v>
      </c>
      <c r="C427" s="1">
        <v>475</v>
      </c>
      <c r="D427" s="1" t="s">
        <v>15</v>
      </c>
      <c r="E427" s="1" t="s">
        <v>23</v>
      </c>
      <c r="F427" s="1">
        <v>39</v>
      </c>
      <c r="G427" s="1">
        <v>6</v>
      </c>
      <c r="H427" s="17">
        <v>0</v>
      </c>
      <c r="I427" s="1">
        <v>1</v>
      </c>
      <c r="J427" s="1">
        <v>1</v>
      </c>
      <c r="K427" s="1">
        <v>1</v>
      </c>
      <c r="L427" s="17">
        <v>56999.9</v>
      </c>
      <c r="M427" s="1">
        <v>1</v>
      </c>
      <c r="N427" t="b">
        <f t="shared" si="6"/>
        <v>0</v>
      </c>
    </row>
    <row r="428" spans="1:14" x14ac:dyDescent="0.25">
      <c r="A428" s="1">
        <v>15754605</v>
      </c>
      <c r="B428" s="1" t="s">
        <v>558</v>
      </c>
      <c r="C428" s="1">
        <v>563</v>
      </c>
      <c r="D428" s="1" t="s">
        <v>15</v>
      </c>
      <c r="E428" s="1" t="s">
        <v>16</v>
      </c>
      <c r="F428" s="1">
        <v>39</v>
      </c>
      <c r="G428" s="1">
        <v>5</v>
      </c>
      <c r="H428" s="17">
        <v>0</v>
      </c>
      <c r="I428" s="1">
        <v>2</v>
      </c>
      <c r="J428" s="1">
        <v>1</v>
      </c>
      <c r="K428" s="1">
        <v>1</v>
      </c>
      <c r="L428" s="17">
        <v>17603.810000000001</v>
      </c>
      <c r="M428" s="1">
        <v>0</v>
      </c>
      <c r="N428" t="b">
        <f t="shared" si="6"/>
        <v>0</v>
      </c>
    </row>
    <row r="429" spans="1:14" x14ac:dyDescent="0.25">
      <c r="A429" s="1">
        <v>15702014</v>
      </c>
      <c r="B429" s="1" t="s">
        <v>81</v>
      </c>
      <c r="C429" s="1">
        <v>555</v>
      </c>
      <c r="D429" s="1" t="s">
        <v>18</v>
      </c>
      <c r="E429" s="1" t="s">
        <v>23</v>
      </c>
      <c r="F429" s="1">
        <v>33</v>
      </c>
      <c r="G429" s="1">
        <v>1</v>
      </c>
      <c r="H429" s="17">
        <v>56084.69</v>
      </c>
      <c r="I429" s="1">
        <v>2</v>
      </c>
      <c r="J429" s="1">
        <v>0</v>
      </c>
      <c r="K429" s="1">
        <v>0</v>
      </c>
      <c r="L429" s="17">
        <v>178798.13</v>
      </c>
      <c r="M429" s="1">
        <v>0</v>
      </c>
      <c r="N429" t="b">
        <f t="shared" si="6"/>
        <v>0</v>
      </c>
    </row>
    <row r="430" spans="1:14" x14ac:dyDescent="0.25">
      <c r="A430" s="1">
        <v>15654238</v>
      </c>
      <c r="B430" s="1" t="s">
        <v>596</v>
      </c>
      <c r="C430" s="1">
        <v>673</v>
      </c>
      <c r="D430" s="1" t="s">
        <v>15</v>
      </c>
      <c r="E430" s="1" t="s">
        <v>16</v>
      </c>
      <c r="F430" s="1">
        <v>40</v>
      </c>
      <c r="G430" s="1">
        <v>5</v>
      </c>
      <c r="H430" s="17">
        <v>137494.28</v>
      </c>
      <c r="I430" s="1">
        <v>1</v>
      </c>
      <c r="J430" s="1">
        <v>1</v>
      </c>
      <c r="K430" s="1">
        <v>0</v>
      </c>
      <c r="L430" s="17">
        <v>81753.919999999998</v>
      </c>
      <c r="M430" s="1">
        <v>0</v>
      </c>
      <c r="N430" t="b">
        <f t="shared" si="6"/>
        <v>0</v>
      </c>
    </row>
    <row r="431" spans="1:14" x14ac:dyDescent="0.25">
      <c r="A431" s="1">
        <v>15672012</v>
      </c>
      <c r="B431" s="1" t="s">
        <v>596</v>
      </c>
      <c r="C431" s="1">
        <v>773</v>
      </c>
      <c r="D431" s="1" t="s">
        <v>18</v>
      </c>
      <c r="E431" s="1" t="s">
        <v>16</v>
      </c>
      <c r="F431" s="1">
        <v>41</v>
      </c>
      <c r="G431" s="1">
        <v>5</v>
      </c>
      <c r="H431" s="17">
        <v>0</v>
      </c>
      <c r="I431" s="1">
        <v>1</v>
      </c>
      <c r="J431" s="1">
        <v>1</v>
      </c>
      <c r="K431" s="1">
        <v>0</v>
      </c>
      <c r="L431" s="17">
        <v>28266.9</v>
      </c>
      <c r="M431" s="1">
        <v>1</v>
      </c>
      <c r="N431" t="b">
        <f t="shared" si="6"/>
        <v>0</v>
      </c>
    </row>
    <row r="432" spans="1:14" x14ac:dyDescent="0.25">
      <c r="A432" s="1">
        <v>15656333</v>
      </c>
      <c r="B432" s="1" t="s">
        <v>596</v>
      </c>
      <c r="C432" s="1">
        <v>574</v>
      </c>
      <c r="D432" s="1" t="s">
        <v>15</v>
      </c>
      <c r="E432" s="1" t="s">
        <v>16</v>
      </c>
      <c r="F432" s="1">
        <v>33</v>
      </c>
      <c r="G432" s="1">
        <v>3</v>
      </c>
      <c r="H432" s="17">
        <v>134348.57</v>
      </c>
      <c r="I432" s="1">
        <v>1</v>
      </c>
      <c r="J432" s="1">
        <v>1</v>
      </c>
      <c r="K432" s="1">
        <v>0</v>
      </c>
      <c r="L432" s="17">
        <v>63163.99</v>
      </c>
      <c r="M432" s="1">
        <v>0</v>
      </c>
      <c r="N432" t="b">
        <f t="shared" si="6"/>
        <v>0</v>
      </c>
    </row>
    <row r="433" spans="1:14" x14ac:dyDescent="0.25">
      <c r="A433" s="1">
        <v>15656176</v>
      </c>
      <c r="B433" s="1" t="s">
        <v>203</v>
      </c>
      <c r="C433" s="1">
        <v>501</v>
      </c>
      <c r="D433" s="1" t="s">
        <v>15</v>
      </c>
      <c r="E433" s="1" t="s">
        <v>23</v>
      </c>
      <c r="F433" s="1">
        <v>57</v>
      </c>
      <c r="G433" s="1">
        <v>10</v>
      </c>
      <c r="H433" s="17">
        <v>0</v>
      </c>
      <c r="I433" s="1">
        <v>2</v>
      </c>
      <c r="J433" s="1">
        <v>1</v>
      </c>
      <c r="K433" s="1">
        <v>1</v>
      </c>
      <c r="L433" s="17">
        <v>47847.19</v>
      </c>
      <c r="M433" s="1">
        <v>0</v>
      </c>
      <c r="N433" t="b">
        <f t="shared" si="6"/>
        <v>0</v>
      </c>
    </row>
    <row r="434" spans="1:14" x14ac:dyDescent="0.25">
      <c r="A434" s="1">
        <v>15750803</v>
      </c>
      <c r="B434" s="1" t="s">
        <v>256</v>
      </c>
      <c r="C434" s="1">
        <v>693</v>
      </c>
      <c r="D434" s="1" t="s">
        <v>15</v>
      </c>
      <c r="E434" s="1" t="s">
        <v>16</v>
      </c>
      <c r="F434" s="1">
        <v>30</v>
      </c>
      <c r="G434" s="1">
        <v>6</v>
      </c>
      <c r="H434" s="17">
        <v>127992.25</v>
      </c>
      <c r="I434" s="1">
        <v>1</v>
      </c>
      <c r="J434" s="1">
        <v>1</v>
      </c>
      <c r="K434" s="1">
        <v>1</v>
      </c>
      <c r="L434" s="17">
        <v>50457.2</v>
      </c>
      <c r="M434" s="1">
        <v>0</v>
      </c>
      <c r="N434" t="b">
        <f t="shared" si="6"/>
        <v>0</v>
      </c>
    </row>
    <row r="435" spans="1:14" x14ac:dyDescent="0.25">
      <c r="A435" s="1">
        <v>15631681</v>
      </c>
      <c r="B435" s="1" t="s">
        <v>735</v>
      </c>
      <c r="C435" s="1">
        <v>807</v>
      </c>
      <c r="D435" s="1" t="s">
        <v>18</v>
      </c>
      <c r="E435" s="1" t="s">
        <v>16</v>
      </c>
      <c r="F435" s="1">
        <v>43</v>
      </c>
      <c r="G435" s="1">
        <v>0</v>
      </c>
      <c r="H435" s="17">
        <v>0</v>
      </c>
      <c r="I435" s="1">
        <v>2</v>
      </c>
      <c r="J435" s="1">
        <v>0</v>
      </c>
      <c r="K435" s="1">
        <v>1</v>
      </c>
      <c r="L435" s="17">
        <v>85523.24</v>
      </c>
      <c r="M435" s="1">
        <v>0</v>
      </c>
      <c r="N435" t="b">
        <f t="shared" si="6"/>
        <v>0</v>
      </c>
    </row>
    <row r="436" spans="1:14" x14ac:dyDescent="0.25">
      <c r="A436" s="1">
        <v>15633648</v>
      </c>
      <c r="B436" s="1" t="s">
        <v>527</v>
      </c>
      <c r="C436" s="1">
        <v>696</v>
      </c>
      <c r="D436" s="1" t="s">
        <v>18</v>
      </c>
      <c r="E436" s="1" t="s">
        <v>16</v>
      </c>
      <c r="F436" s="1">
        <v>2</v>
      </c>
      <c r="G436" s="1">
        <v>5</v>
      </c>
      <c r="H436" s="17">
        <v>0</v>
      </c>
      <c r="I436" s="1">
        <v>2</v>
      </c>
      <c r="J436" s="1">
        <v>1</v>
      </c>
      <c r="K436" s="1">
        <v>0</v>
      </c>
      <c r="L436" s="17">
        <v>55022.43</v>
      </c>
      <c r="M436" s="1">
        <v>0</v>
      </c>
      <c r="N436" t="b">
        <f t="shared" si="6"/>
        <v>1</v>
      </c>
    </row>
    <row r="437" spans="1:14" x14ac:dyDescent="0.25">
      <c r="A437" s="1">
        <v>15650068</v>
      </c>
      <c r="B437" s="1" t="s">
        <v>286</v>
      </c>
      <c r="C437" s="1">
        <v>511</v>
      </c>
      <c r="D437" s="1" t="s">
        <v>15</v>
      </c>
      <c r="E437" s="1" t="s">
        <v>23</v>
      </c>
      <c r="F437" s="1">
        <v>58</v>
      </c>
      <c r="G437" s="1">
        <v>0</v>
      </c>
      <c r="H437" s="17">
        <v>149117.31</v>
      </c>
      <c r="I437" s="1">
        <v>1</v>
      </c>
      <c r="J437" s="1">
        <v>1</v>
      </c>
      <c r="K437" s="1">
        <v>1</v>
      </c>
      <c r="L437" s="17">
        <v>162599.51</v>
      </c>
      <c r="M437" s="1">
        <v>0</v>
      </c>
      <c r="N437" t="b">
        <f t="shared" si="6"/>
        <v>0</v>
      </c>
    </row>
    <row r="438" spans="1:14" x14ac:dyDescent="0.25">
      <c r="A438" s="1">
        <v>15794056</v>
      </c>
      <c r="B438" s="1" t="s">
        <v>238</v>
      </c>
      <c r="C438" s="1">
        <v>668</v>
      </c>
      <c r="D438" s="1" t="s">
        <v>15</v>
      </c>
      <c r="E438" s="1" t="s">
        <v>16</v>
      </c>
      <c r="F438" s="1">
        <v>46</v>
      </c>
      <c r="G438" s="1">
        <v>2</v>
      </c>
      <c r="H438" s="17">
        <v>0</v>
      </c>
      <c r="I438" s="1">
        <v>3</v>
      </c>
      <c r="J438" s="1">
        <v>1</v>
      </c>
      <c r="K438" s="1">
        <v>0</v>
      </c>
      <c r="L438" s="17">
        <v>89048.46</v>
      </c>
      <c r="M438" s="1">
        <v>1</v>
      </c>
      <c r="N438" t="b">
        <f t="shared" si="6"/>
        <v>0</v>
      </c>
    </row>
    <row r="439" spans="1:14" x14ac:dyDescent="0.25">
      <c r="A439" s="1">
        <v>15591986</v>
      </c>
      <c r="B439" s="1" t="s">
        <v>238</v>
      </c>
      <c r="C439" s="1">
        <v>621</v>
      </c>
      <c r="D439" s="1" t="s">
        <v>26</v>
      </c>
      <c r="E439" s="1" t="s">
        <v>23</v>
      </c>
      <c r="F439" s="1">
        <v>46</v>
      </c>
      <c r="G439" s="1">
        <v>6</v>
      </c>
      <c r="H439" s="17">
        <v>141078.37</v>
      </c>
      <c r="I439" s="1">
        <v>1</v>
      </c>
      <c r="J439" s="1">
        <v>0</v>
      </c>
      <c r="K439" s="1">
        <v>0</v>
      </c>
      <c r="L439" s="17">
        <v>34580.800000000003</v>
      </c>
      <c r="M439" s="1">
        <v>1</v>
      </c>
      <c r="N439" t="b">
        <f t="shared" si="6"/>
        <v>0</v>
      </c>
    </row>
    <row r="440" spans="1:14" x14ac:dyDescent="0.25">
      <c r="A440" s="1">
        <v>15685320</v>
      </c>
      <c r="B440" s="1" t="s">
        <v>624</v>
      </c>
      <c r="C440" s="1">
        <v>767</v>
      </c>
      <c r="D440" s="1" t="s">
        <v>15</v>
      </c>
      <c r="E440" s="1" t="s">
        <v>23</v>
      </c>
      <c r="F440" s="1">
        <v>36</v>
      </c>
      <c r="G440" s="1">
        <v>3</v>
      </c>
      <c r="H440" s="17">
        <v>139180.20000000001</v>
      </c>
      <c r="I440" s="1">
        <v>1</v>
      </c>
      <c r="J440" s="1">
        <v>0</v>
      </c>
      <c r="K440" s="1">
        <v>0</v>
      </c>
      <c r="L440" s="17">
        <v>123880.19</v>
      </c>
      <c r="M440" s="1">
        <v>0</v>
      </c>
      <c r="N440" t="b">
        <f t="shared" si="6"/>
        <v>0</v>
      </c>
    </row>
    <row r="441" spans="1:14" x14ac:dyDescent="0.25">
      <c r="A441" s="1">
        <v>15706647</v>
      </c>
      <c r="B441" s="1" t="s">
        <v>481</v>
      </c>
      <c r="C441" s="1">
        <v>761</v>
      </c>
      <c r="D441" s="1" t="s">
        <v>15</v>
      </c>
      <c r="E441" s="1" t="s">
        <v>23</v>
      </c>
      <c r="F441" s="1">
        <v>31</v>
      </c>
      <c r="G441" s="1">
        <v>7</v>
      </c>
      <c r="H441" s="17">
        <v>0</v>
      </c>
      <c r="I441" s="1">
        <v>3</v>
      </c>
      <c r="J441" s="1">
        <v>1</v>
      </c>
      <c r="K441" s="1">
        <v>1</v>
      </c>
      <c r="L441" s="17">
        <v>166698.18</v>
      </c>
      <c r="M441" s="1">
        <v>0</v>
      </c>
      <c r="N441" t="b">
        <f t="shared" si="6"/>
        <v>0</v>
      </c>
    </row>
    <row r="442" spans="1:14" x14ac:dyDescent="0.25">
      <c r="A442" s="1">
        <v>15622911</v>
      </c>
      <c r="B442" s="1" t="s">
        <v>206</v>
      </c>
      <c r="C442" s="1">
        <v>759</v>
      </c>
      <c r="D442" s="1" t="s">
        <v>15</v>
      </c>
      <c r="E442" s="1" t="s">
        <v>23</v>
      </c>
      <c r="F442" s="1">
        <v>42</v>
      </c>
      <c r="G442" s="1">
        <v>4</v>
      </c>
      <c r="H442" s="17">
        <v>105420.18</v>
      </c>
      <c r="I442" s="1">
        <v>1</v>
      </c>
      <c r="J442" s="1">
        <v>0</v>
      </c>
      <c r="K442" s="1">
        <v>1</v>
      </c>
      <c r="L442" s="17">
        <v>121409.06</v>
      </c>
      <c r="M442" s="1">
        <v>0</v>
      </c>
      <c r="N442" t="b">
        <f t="shared" si="6"/>
        <v>0</v>
      </c>
    </row>
    <row r="443" spans="1:14" x14ac:dyDescent="0.25">
      <c r="A443" s="1">
        <v>15653780</v>
      </c>
      <c r="B443" s="1" t="s">
        <v>593</v>
      </c>
      <c r="C443" s="1">
        <v>621</v>
      </c>
      <c r="D443" s="1" t="s">
        <v>15</v>
      </c>
      <c r="E443" s="1" t="s">
        <v>16</v>
      </c>
      <c r="F443" s="1">
        <v>43</v>
      </c>
      <c r="G443" s="1">
        <v>5</v>
      </c>
      <c r="H443" s="17">
        <v>0</v>
      </c>
      <c r="I443" s="1">
        <v>1</v>
      </c>
      <c r="J443" s="1">
        <v>1</v>
      </c>
      <c r="K443" s="1">
        <v>1</v>
      </c>
      <c r="L443" s="17">
        <v>47578.45</v>
      </c>
      <c r="M443" s="1">
        <v>0</v>
      </c>
      <c r="N443" t="b">
        <f t="shared" si="6"/>
        <v>0</v>
      </c>
    </row>
    <row r="444" spans="1:14" x14ac:dyDescent="0.25">
      <c r="A444" s="1">
        <v>15700696</v>
      </c>
      <c r="B444" s="1" t="s">
        <v>261</v>
      </c>
      <c r="C444" s="1">
        <v>738</v>
      </c>
      <c r="D444" s="1" t="s">
        <v>18</v>
      </c>
      <c r="E444" s="1" t="s">
        <v>23</v>
      </c>
      <c r="F444" s="1">
        <v>31</v>
      </c>
      <c r="G444" s="1">
        <v>9</v>
      </c>
      <c r="H444" s="17">
        <v>79019.8</v>
      </c>
      <c r="I444" s="1">
        <v>1</v>
      </c>
      <c r="J444" s="1">
        <v>1</v>
      </c>
      <c r="K444" s="1">
        <v>1</v>
      </c>
      <c r="L444" s="17">
        <v>18606.23</v>
      </c>
      <c r="M444" s="1">
        <v>0</v>
      </c>
      <c r="N444" t="b">
        <f t="shared" si="6"/>
        <v>0</v>
      </c>
    </row>
    <row r="445" spans="1:14" x14ac:dyDescent="0.25">
      <c r="A445" s="1">
        <v>15573112</v>
      </c>
      <c r="B445" s="1" t="s">
        <v>261</v>
      </c>
      <c r="C445" s="1">
        <v>602</v>
      </c>
      <c r="D445" s="1" t="s">
        <v>18</v>
      </c>
      <c r="E445" s="1" t="s">
        <v>23</v>
      </c>
      <c r="F445" s="1">
        <v>29</v>
      </c>
      <c r="G445" s="1">
        <v>5</v>
      </c>
      <c r="H445" s="17">
        <v>103907.28</v>
      </c>
      <c r="I445" s="1">
        <v>1</v>
      </c>
      <c r="J445" s="1">
        <v>1</v>
      </c>
      <c r="K445" s="1">
        <v>0</v>
      </c>
      <c r="L445" s="17">
        <v>161229.84</v>
      </c>
      <c r="M445" s="1">
        <v>0</v>
      </c>
      <c r="N445" t="b">
        <f t="shared" si="6"/>
        <v>0</v>
      </c>
    </row>
    <row r="446" spans="1:14" x14ac:dyDescent="0.25">
      <c r="A446" s="1">
        <v>15674991</v>
      </c>
      <c r="B446" s="1" t="s">
        <v>555</v>
      </c>
      <c r="C446" s="1">
        <v>667</v>
      </c>
      <c r="D446" s="1" t="s">
        <v>15</v>
      </c>
      <c r="E446" s="1" t="s">
        <v>23</v>
      </c>
      <c r="F446" s="1">
        <v>42</v>
      </c>
      <c r="G446" s="1">
        <v>9</v>
      </c>
      <c r="H446" s="17">
        <v>0</v>
      </c>
      <c r="I446" s="1">
        <v>2</v>
      </c>
      <c r="J446" s="1">
        <v>0</v>
      </c>
      <c r="K446" s="1">
        <v>1</v>
      </c>
      <c r="L446" s="17">
        <v>58137.42</v>
      </c>
      <c r="M446" s="1">
        <v>0</v>
      </c>
      <c r="N446" t="b">
        <f t="shared" si="6"/>
        <v>0</v>
      </c>
    </row>
    <row r="447" spans="1:14" x14ac:dyDescent="0.25">
      <c r="A447" s="1">
        <v>15718369</v>
      </c>
      <c r="B447" s="1" t="s">
        <v>143</v>
      </c>
      <c r="C447" s="1">
        <v>795</v>
      </c>
      <c r="D447" s="1" t="s">
        <v>26</v>
      </c>
      <c r="E447" s="1" t="s">
        <v>16</v>
      </c>
      <c r="F447" s="1">
        <v>33</v>
      </c>
      <c r="G447" s="1">
        <v>9</v>
      </c>
      <c r="H447" s="17">
        <v>130862.43</v>
      </c>
      <c r="I447" s="1">
        <v>1</v>
      </c>
      <c r="J447" s="1">
        <v>1</v>
      </c>
      <c r="K447" s="1">
        <v>1</v>
      </c>
      <c r="L447" s="17">
        <v>114935.21</v>
      </c>
      <c r="M447" s="1">
        <v>0</v>
      </c>
      <c r="N447" t="b">
        <f t="shared" si="6"/>
        <v>0</v>
      </c>
    </row>
    <row r="448" spans="1:14" x14ac:dyDescent="0.25">
      <c r="A448" s="1">
        <v>15632264</v>
      </c>
      <c r="B448" s="1" t="s">
        <v>31</v>
      </c>
      <c r="C448" s="1">
        <v>476</v>
      </c>
      <c r="D448" s="1" t="s">
        <v>15</v>
      </c>
      <c r="E448" s="1" t="s">
        <v>16</v>
      </c>
      <c r="F448" s="1">
        <v>34</v>
      </c>
      <c r="G448" s="1">
        <v>10</v>
      </c>
      <c r="H448" s="17">
        <v>0</v>
      </c>
      <c r="I448" s="1">
        <v>2</v>
      </c>
      <c r="J448" s="1">
        <v>1</v>
      </c>
      <c r="K448" s="1">
        <v>0</v>
      </c>
      <c r="L448" s="17">
        <v>26260.98</v>
      </c>
      <c r="M448" s="1">
        <v>0</v>
      </c>
      <c r="N448" t="b">
        <f t="shared" si="6"/>
        <v>0</v>
      </c>
    </row>
    <row r="449" spans="1:14" x14ac:dyDescent="0.25">
      <c r="A449" s="1">
        <v>15672056</v>
      </c>
      <c r="B449" s="1" t="s">
        <v>617</v>
      </c>
      <c r="C449" s="1">
        <v>710</v>
      </c>
      <c r="D449" s="1" t="s">
        <v>26</v>
      </c>
      <c r="E449" s="1" t="s">
        <v>23</v>
      </c>
      <c r="F449" s="1">
        <v>43</v>
      </c>
      <c r="G449" s="1">
        <v>2</v>
      </c>
      <c r="H449" s="17">
        <v>140080.32000000001</v>
      </c>
      <c r="I449" s="1">
        <v>3</v>
      </c>
      <c r="J449" s="1">
        <v>1</v>
      </c>
      <c r="K449" s="1">
        <v>1</v>
      </c>
      <c r="L449" s="17">
        <v>157908.19</v>
      </c>
      <c r="M449" s="1">
        <v>1</v>
      </c>
      <c r="N449" t="b">
        <f t="shared" si="6"/>
        <v>0</v>
      </c>
    </row>
    <row r="450" spans="1:14" x14ac:dyDescent="0.25">
      <c r="A450" s="1">
        <v>15580203</v>
      </c>
      <c r="B450" s="1" t="s">
        <v>136</v>
      </c>
      <c r="C450" s="1">
        <v>674</v>
      </c>
      <c r="D450" s="1" t="s">
        <v>18</v>
      </c>
      <c r="E450" s="1" t="s">
        <v>23</v>
      </c>
      <c r="F450" s="1">
        <v>39</v>
      </c>
      <c r="G450" s="1">
        <v>6</v>
      </c>
      <c r="H450" s="17">
        <v>120193.42</v>
      </c>
      <c r="I450" s="1">
        <v>1</v>
      </c>
      <c r="J450" s="1">
        <v>0</v>
      </c>
      <c r="K450" s="1">
        <v>0</v>
      </c>
      <c r="L450" s="17">
        <v>100130.95</v>
      </c>
      <c r="M450" s="1">
        <v>0</v>
      </c>
      <c r="N450" t="b">
        <f t="shared" si="6"/>
        <v>0</v>
      </c>
    </row>
    <row r="451" spans="1:14" x14ac:dyDescent="0.25">
      <c r="A451" s="1">
        <v>15575492</v>
      </c>
      <c r="B451" s="1" t="s">
        <v>136</v>
      </c>
      <c r="C451" s="1">
        <v>828</v>
      </c>
      <c r="D451" s="1" t="s">
        <v>15</v>
      </c>
      <c r="E451" s="1" t="s">
        <v>16</v>
      </c>
      <c r="F451" s="1">
        <v>41</v>
      </c>
      <c r="G451" s="1">
        <v>7</v>
      </c>
      <c r="H451" s="17">
        <v>0</v>
      </c>
      <c r="I451" s="1">
        <v>2</v>
      </c>
      <c r="J451" s="1">
        <v>1</v>
      </c>
      <c r="K451" s="1">
        <v>0</v>
      </c>
      <c r="L451" s="17">
        <v>171378.77</v>
      </c>
      <c r="M451" s="1">
        <v>0</v>
      </c>
      <c r="N451" t="b">
        <f t="shared" ref="N451:N514" si="7">G451&gt;F451</f>
        <v>0</v>
      </c>
    </row>
    <row r="452" spans="1:14" x14ac:dyDescent="0.25">
      <c r="A452" s="1">
        <v>15648064</v>
      </c>
      <c r="B452" s="1" t="s">
        <v>136</v>
      </c>
      <c r="C452" s="1">
        <v>649</v>
      </c>
      <c r="D452" s="1" t="s">
        <v>15</v>
      </c>
      <c r="E452" s="1" t="s">
        <v>23</v>
      </c>
      <c r="F452" s="1">
        <v>33</v>
      </c>
      <c r="G452" s="1">
        <v>2</v>
      </c>
      <c r="H452" s="17">
        <v>0</v>
      </c>
      <c r="I452" s="1">
        <v>2</v>
      </c>
      <c r="J452" s="1">
        <v>1</v>
      </c>
      <c r="K452" s="1">
        <v>0</v>
      </c>
      <c r="L452" s="17">
        <v>2010.98</v>
      </c>
      <c r="M452" s="1">
        <v>0</v>
      </c>
      <c r="N452" t="b">
        <f t="shared" si="7"/>
        <v>0</v>
      </c>
    </row>
    <row r="453" spans="1:14" x14ac:dyDescent="0.25">
      <c r="A453" s="1">
        <v>15756475</v>
      </c>
      <c r="B453" s="1" t="s">
        <v>748</v>
      </c>
      <c r="C453" s="1">
        <v>551</v>
      </c>
      <c r="D453" s="1" t="s">
        <v>26</v>
      </c>
      <c r="E453" s="1" t="s">
        <v>23</v>
      </c>
      <c r="F453" s="1">
        <v>31</v>
      </c>
      <c r="G453" s="1">
        <v>9</v>
      </c>
      <c r="H453" s="17">
        <v>82293.820000000007</v>
      </c>
      <c r="I453" s="1">
        <v>2</v>
      </c>
      <c r="J453" s="1">
        <v>1</v>
      </c>
      <c r="K453" s="1">
        <v>1</v>
      </c>
      <c r="L453" s="17">
        <v>91565.25</v>
      </c>
      <c r="M453" s="1">
        <v>0</v>
      </c>
      <c r="N453" t="b">
        <f t="shared" si="7"/>
        <v>0</v>
      </c>
    </row>
    <row r="454" spans="1:14" x14ac:dyDescent="0.25">
      <c r="A454" s="1">
        <v>15776231</v>
      </c>
      <c r="B454" s="1" t="s">
        <v>584</v>
      </c>
      <c r="C454" s="1">
        <v>626</v>
      </c>
      <c r="D454" s="1" t="s">
        <v>26</v>
      </c>
      <c r="E454" s="1" t="s">
        <v>23</v>
      </c>
      <c r="F454" s="1">
        <v>35</v>
      </c>
      <c r="G454" s="1">
        <v>4</v>
      </c>
      <c r="H454" s="17">
        <v>88109.81</v>
      </c>
      <c r="I454" s="1">
        <v>1</v>
      </c>
      <c r="J454" s="1">
        <v>1</v>
      </c>
      <c r="K454" s="1">
        <v>1</v>
      </c>
      <c r="L454" s="17">
        <v>32825.5</v>
      </c>
      <c r="M454" s="1">
        <v>0</v>
      </c>
      <c r="N454" t="b">
        <f t="shared" si="7"/>
        <v>0</v>
      </c>
    </row>
    <row r="455" spans="1:14" x14ac:dyDescent="0.25">
      <c r="A455" s="1">
        <v>15745844</v>
      </c>
      <c r="B455" s="1" t="s">
        <v>319</v>
      </c>
      <c r="C455" s="1">
        <v>642</v>
      </c>
      <c r="D455" s="1" t="s">
        <v>26</v>
      </c>
      <c r="E455" s="1" t="s">
        <v>16</v>
      </c>
      <c r="F455" s="1">
        <v>40</v>
      </c>
      <c r="G455" s="1">
        <v>6</v>
      </c>
      <c r="H455" s="17">
        <v>129502.49</v>
      </c>
      <c r="I455" s="1">
        <v>2</v>
      </c>
      <c r="J455" s="1">
        <v>0</v>
      </c>
      <c r="K455" s="1">
        <v>1</v>
      </c>
      <c r="L455" s="17">
        <v>86099.23</v>
      </c>
      <c r="M455" s="1">
        <v>1</v>
      </c>
      <c r="N455" t="b">
        <f t="shared" si="7"/>
        <v>0</v>
      </c>
    </row>
    <row r="456" spans="1:14" x14ac:dyDescent="0.25">
      <c r="A456" s="1">
        <v>15667871</v>
      </c>
      <c r="B456" s="1" t="s">
        <v>319</v>
      </c>
      <c r="C456" s="1">
        <v>572</v>
      </c>
      <c r="D456" s="1" t="s">
        <v>18</v>
      </c>
      <c r="E456" s="1" t="s">
        <v>23</v>
      </c>
      <c r="F456" s="1">
        <v>35</v>
      </c>
      <c r="G456" s="1">
        <v>4</v>
      </c>
      <c r="H456" s="17">
        <v>152390.26</v>
      </c>
      <c r="I456" s="1">
        <v>1</v>
      </c>
      <c r="J456" s="1">
        <v>1</v>
      </c>
      <c r="K456" s="1">
        <v>0</v>
      </c>
      <c r="L456" s="17">
        <v>128123.66</v>
      </c>
      <c r="M456" s="1">
        <v>0</v>
      </c>
      <c r="N456" t="b">
        <f t="shared" si="7"/>
        <v>0</v>
      </c>
    </row>
    <row r="457" spans="1:14" x14ac:dyDescent="0.25">
      <c r="A457" s="1">
        <v>15724296</v>
      </c>
      <c r="B457" s="1" t="s">
        <v>319</v>
      </c>
      <c r="C457" s="1">
        <v>684</v>
      </c>
      <c r="D457" s="1" t="s">
        <v>18</v>
      </c>
      <c r="E457" s="1" t="s">
        <v>23</v>
      </c>
      <c r="F457" s="1">
        <v>41</v>
      </c>
      <c r="G457" s="1">
        <v>2</v>
      </c>
      <c r="H457" s="17">
        <v>119782.72</v>
      </c>
      <c r="I457" s="1">
        <v>2</v>
      </c>
      <c r="J457" s="1">
        <v>0</v>
      </c>
      <c r="K457" s="1">
        <v>0</v>
      </c>
      <c r="L457" s="17">
        <v>120284.67</v>
      </c>
      <c r="M457" s="1">
        <v>0</v>
      </c>
      <c r="N457" t="b">
        <f t="shared" si="7"/>
        <v>0</v>
      </c>
    </row>
    <row r="458" spans="1:14" x14ac:dyDescent="0.25">
      <c r="A458" s="1">
        <v>15721935</v>
      </c>
      <c r="B458" s="1" t="s">
        <v>694</v>
      </c>
      <c r="C458" s="1">
        <v>521</v>
      </c>
      <c r="D458" s="1" t="s">
        <v>15</v>
      </c>
      <c r="E458" s="1" t="s">
        <v>23</v>
      </c>
      <c r="F458" s="1">
        <v>25</v>
      </c>
      <c r="G458" s="1">
        <v>7</v>
      </c>
      <c r="H458" s="17">
        <v>0</v>
      </c>
      <c r="I458" s="1">
        <v>2</v>
      </c>
      <c r="J458" s="1">
        <v>1</v>
      </c>
      <c r="K458" s="1">
        <v>1</v>
      </c>
      <c r="L458" s="17">
        <v>157878.67000000001</v>
      </c>
      <c r="M458" s="1">
        <v>0</v>
      </c>
      <c r="N458" t="b">
        <f t="shared" si="7"/>
        <v>0</v>
      </c>
    </row>
    <row r="459" spans="1:14" x14ac:dyDescent="0.25">
      <c r="A459" s="1">
        <v>15598883</v>
      </c>
      <c r="B459" s="1" t="s">
        <v>442</v>
      </c>
      <c r="C459" s="1">
        <v>599</v>
      </c>
      <c r="D459" s="1" t="s">
        <v>18</v>
      </c>
      <c r="E459" s="1" t="s">
        <v>16</v>
      </c>
      <c r="F459" s="1">
        <v>37</v>
      </c>
      <c r="G459" s="1">
        <v>2</v>
      </c>
      <c r="H459" s="17">
        <v>0</v>
      </c>
      <c r="I459" s="1">
        <v>2</v>
      </c>
      <c r="J459" s="1">
        <v>1</v>
      </c>
      <c r="K459" s="1">
        <v>1</v>
      </c>
      <c r="L459" s="17">
        <v>143739.29</v>
      </c>
      <c r="M459" s="1">
        <v>0</v>
      </c>
      <c r="N459" t="b">
        <f t="shared" si="7"/>
        <v>0</v>
      </c>
    </row>
    <row r="460" spans="1:14" x14ac:dyDescent="0.25">
      <c r="A460" s="1">
        <v>15807709</v>
      </c>
      <c r="B460" s="1" t="s">
        <v>428</v>
      </c>
      <c r="C460" s="1">
        <v>714</v>
      </c>
      <c r="D460" s="1" t="s">
        <v>26</v>
      </c>
      <c r="E460" s="1" t="s">
        <v>16</v>
      </c>
      <c r="F460" s="1">
        <v>55</v>
      </c>
      <c r="G460" s="1">
        <v>9</v>
      </c>
      <c r="H460" s="17">
        <v>180075.22</v>
      </c>
      <c r="I460" s="1">
        <v>1</v>
      </c>
      <c r="J460" s="1">
        <v>1</v>
      </c>
      <c r="K460" s="1">
        <v>1</v>
      </c>
      <c r="L460" s="17">
        <v>100127.71</v>
      </c>
      <c r="M460" s="1">
        <v>0</v>
      </c>
      <c r="N460" t="b">
        <f t="shared" si="7"/>
        <v>0</v>
      </c>
    </row>
    <row r="461" spans="1:14" x14ac:dyDescent="0.25">
      <c r="A461" s="1">
        <v>15641675</v>
      </c>
      <c r="B461" s="1" t="s">
        <v>608</v>
      </c>
      <c r="C461" s="1">
        <v>611</v>
      </c>
      <c r="D461" s="1" t="s">
        <v>15</v>
      </c>
      <c r="E461" s="1" t="s">
        <v>16</v>
      </c>
      <c r="F461" s="1">
        <v>49</v>
      </c>
      <c r="G461" s="1">
        <v>2</v>
      </c>
      <c r="H461" s="17">
        <v>88915.37</v>
      </c>
      <c r="I461" s="1">
        <v>3</v>
      </c>
      <c r="J461" s="1">
        <v>0</v>
      </c>
      <c r="K461" s="1">
        <v>0</v>
      </c>
      <c r="L461" s="17">
        <v>161435.01999999999</v>
      </c>
      <c r="M461" s="1">
        <v>1</v>
      </c>
      <c r="N461" t="b">
        <f t="shared" si="7"/>
        <v>0</v>
      </c>
    </row>
    <row r="462" spans="1:14" x14ac:dyDescent="0.25">
      <c r="A462" s="1">
        <v>15636684</v>
      </c>
      <c r="B462" s="1" t="s">
        <v>254</v>
      </c>
      <c r="C462" s="1">
        <v>727</v>
      </c>
      <c r="D462" s="1" t="s">
        <v>15</v>
      </c>
      <c r="E462" s="1" t="s">
        <v>23</v>
      </c>
      <c r="F462" s="1">
        <v>34</v>
      </c>
      <c r="G462" s="1">
        <v>10</v>
      </c>
      <c r="H462" s="17">
        <v>0</v>
      </c>
      <c r="I462" s="1">
        <v>2</v>
      </c>
      <c r="J462" s="1">
        <v>1</v>
      </c>
      <c r="K462" s="1">
        <v>1</v>
      </c>
      <c r="L462" s="17">
        <v>198637.34</v>
      </c>
      <c r="M462" s="1">
        <v>0</v>
      </c>
      <c r="N462" t="b">
        <f t="shared" si="7"/>
        <v>0</v>
      </c>
    </row>
    <row r="463" spans="1:14" x14ac:dyDescent="0.25">
      <c r="A463" s="1">
        <v>15584766</v>
      </c>
      <c r="B463" s="1" t="s">
        <v>360</v>
      </c>
      <c r="C463" s="1">
        <v>557</v>
      </c>
      <c r="D463" s="1" t="s">
        <v>15</v>
      </c>
      <c r="E463" s="1" t="s">
        <v>23</v>
      </c>
      <c r="F463" s="1">
        <v>33</v>
      </c>
      <c r="G463" s="1">
        <v>3</v>
      </c>
      <c r="H463" s="17">
        <v>54503.55</v>
      </c>
      <c r="I463" s="1">
        <v>1</v>
      </c>
      <c r="J463" s="1">
        <v>1</v>
      </c>
      <c r="K463" s="1">
        <v>1</v>
      </c>
      <c r="L463" s="17">
        <v>371.05</v>
      </c>
      <c r="M463" s="1">
        <v>0</v>
      </c>
      <c r="N463" t="b">
        <f t="shared" si="7"/>
        <v>0</v>
      </c>
    </row>
    <row r="464" spans="1:14" x14ac:dyDescent="0.25">
      <c r="A464" s="1">
        <v>15745417</v>
      </c>
      <c r="B464" s="1" t="s">
        <v>450</v>
      </c>
      <c r="C464" s="1">
        <v>707</v>
      </c>
      <c r="D464" s="1" t="s">
        <v>15</v>
      </c>
      <c r="E464" s="1" t="s">
        <v>23</v>
      </c>
      <c r="F464" s="1">
        <v>58</v>
      </c>
      <c r="G464" s="1">
        <v>6</v>
      </c>
      <c r="H464" s="17">
        <v>89685.92</v>
      </c>
      <c r="I464" s="1">
        <v>1</v>
      </c>
      <c r="J464" s="1">
        <v>0</v>
      </c>
      <c r="K464" s="1">
        <v>1</v>
      </c>
      <c r="L464" s="17">
        <v>126471.13</v>
      </c>
      <c r="M464" s="1">
        <v>0</v>
      </c>
      <c r="N464" t="b">
        <f t="shared" si="7"/>
        <v>0</v>
      </c>
    </row>
    <row r="465" spans="1:14" x14ac:dyDescent="0.25">
      <c r="A465" s="1">
        <v>15728669</v>
      </c>
      <c r="B465" s="1" t="s">
        <v>315</v>
      </c>
      <c r="C465" s="1">
        <v>584</v>
      </c>
      <c r="D465" s="1" t="s">
        <v>26</v>
      </c>
      <c r="E465" s="1" t="s">
        <v>16</v>
      </c>
      <c r="F465" s="1">
        <v>30</v>
      </c>
      <c r="G465" s="1">
        <v>8</v>
      </c>
      <c r="H465" s="17">
        <v>112013.81</v>
      </c>
      <c r="I465" s="1">
        <v>1</v>
      </c>
      <c r="J465" s="1">
        <v>1</v>
      </c>
      <c r="K465" s="1">
        <v>0</v>
      </c>
      <c r="L465" s="17">
        <v>177772.03</v>
      </c>
      <c r="M465" s="1">
        <v>1</v>
      </c>
      <c r="N465" t="b">
        <f t="shared" si="7"/>
        <v>0</v>
      </c>
    </row>
    <row r="466" spans="1:14" x14ac:dyDescent="0.25">
      <c r="A466" s="1">
        <v>15590876</v>
      </c>
      <c r="B466" s="1" t="s">
        <v>718</v>
      </c>
      <c r="C466" s="1">
        <v>764</v>
      </c>
      <c r="D466" s="1" t="s">
        <v>15</v>
      </c>
      <c r="E466" s="1" t="s">
        <v>16</v>
      </c>
      <c r="F466" s="1">
        <v>24</v>
      </c>
      <c r="G466" s="1">
        <v>7</v>
      </c>
      <c r="H466" s="17">
        <v>106234.02</v>
      </c>
      <c r="I466" s="1">
        <v>1</v>
      </c>
      <c r="J466" s="1">
        <v>0</v>
      </c>
      <c r="K466" s="1">
        <v>0</v>
      </c>
      <c r="L466" s="17">
        <v>115676.38</v>
      </c>
      <c r="M466" s="1">
        <v>0</v>
      </c>
      <c r="N466" t="b">
        <f t="shared" si="7"/>
        <v>0</v>
      </c>
    </row>
    <row r="467" spans="1:14" x14ac:dyDescent="0.25">
      <c r="A467" s="1">
        <v>15675522</v>
      </c>
      <c r="B467" s="1" t="s">
        <v>130</v>
      </c>
      <c r="C467" s="1">
        <v>628</v>
      </c>
      <c r="D467" s="1" t="s">
        <v>26</v>
      </c>
      <c r="E467" s="1" t="s">
        <v>16</v>
      </c>
      <c r="F467" s="1">
        <v>30</v>
      </c>
      <c r="G467" s="1">
        <v>9</v>
      </c>
      <c r="H467" s="17">
        <v>132351.29</v>
      </c>
      <c r="I467" s="1">
        <v>2</v>
      </c>
      <c r="J467" s="1">
        <v>1</v>
      </c>
      <c r="K467" s="1">
        <v>1</v>
      </c>
      <c r="L467" s="17">
        <v>74169.13</v>
      </c>
      <c r="M467" s="1">
        <v>0</v>
      </c>
      <c r="N467" t="b">
        <f t="shared" si="7"/>
        <v>0</v>
      </c>
    </row>
    <row r="468" spans="1:14" x14ac:dyDescent="0.25">
      <c r="A468" s="1">
        <v>15677371</v>
      </c>
      <c r="B468" s="1" t="s">
        <v>130</v>
      </c>
      <c r="C468" s="1">
        <v>629</v>
      </c>
      <c r="D468" s="1" t="s">
        <v>18</v>
      </c>
      <c r="E468" s="1" t="s">
        <v>16</v>
      </c>
      <c r="F468" s="1">
        <v>30</v>
      </c>
      <c r="G468" s="1">
        <v>2</v>
      </c>
      <c r="H468" s="17">
        <v>34013.629999999997</v>
      </c>
      <c r="I468" s="1">
        <v>1</v>
      </c>
      <c r="J468" s="1">
        <v>1</v>
      </c>
      <c r="K468" s="1">
        <v>0</v>
      </c>
      <c r="L468" s="17">
        <v>19570.63</v>
      </c>
      <c r="M468" s="1">
        <v>0</v>
      </c>
      <c r="N468" t="b">
        <f t="shared" si="7"/>
        <v>0</v>
      </c>
    </row>
    <row r="469" spans="1:14" x14ac:dyDescent="0.25">
      <c r="A469" s="1">
        <v>15691625</v>
      </c>
      <c r="B469" s="1" t="s">
        <v>130</v>
      </c>
      <c r="C469" s="1">
        <v>537</v>
      </c>
      <c r="D469" s="1" t="s">
        <v>26</v>
      </c>
      <c r="E469" s="1" t="s">
        <v>16</v>
      </c>
      <c r="F469" s="1">
        <v>41</v>
      </c>
      <c r="G469" s="1">
        <v>3</v>
      </c>
      <c r="H469" s="17">
        <v>138306.34</v>
      </c>
      <c r="I469" s="1">
        <v>1</v>
      </c>
      <c r="J469" s="1">
        <v>1</v>
      </c>
      <c r="K469" s="1">
        <v>0</v>
      </c>
      <c r="L469" s="17">
        <v>106761.47</v>
      </c>
      <c r="M469" s="1">
        <v>0</v>
      </c>
      <c r="N469" t="b">
        <f t="shared" si="7"/>
        <v>0</v>
      </c>
    </row>
    <row r="470" spans="1:14" x14ac:dyDescent="0.25">
      <c r="A470" s="1">
        <v>15705953</v>
      </c>
      <c r="B470" s="1" t="s">
        <v>465</v>
      </c>
      <c r="C470" s="1">
        <v>721</v>
      </c>
      <c r="D470" s="1" t="s">
        <v>18</v>
      </c>
      <c r="E470" s="1" t="s">
        <v>23</v>
      </c>
      <c r="F470" s="1">
        <v>51</v>
      </c>
      <c r="G470" s="1">
        <v>0</v>
      </c>
      <c r="H470" s="17">
        <v>169312.13</v>
      </c>
      <c r="I470" s="1">
        <v>1</v>
      </c>
      <c r="J470" s="1">
        <v>1</v>
      </c>
      <c r="K470" s="1">
        <v>0</v>
      </c>
      <c r="L470" s="17">
        <v>109078.35</v>
      </c>
      <c r="M470" s="1">
        <v>1</v>
      </c>
      <c r="N470" t="b">
        <f t="shared" si="7"/>
        <v>0</v>
      </c>
    </row>
    <row r="471" spans="1:14" x14ac:dyDescent="0.25">
      <c r="A471" s="1">
        <v>15625881</v>
      </c>
      <c r="B471" s="1" t="s">
        <v>663</v>
      </c>
      <c r="C471" s="1">
        <v>634</v>
      </c>
      <c r="D471" s="1" t="s">
        <v>26</v>
      </c>
      <c r="E471" s="1" t="s">
        <v>23</v>
      </c>
      <c r="F471" s="1">
        <v>37</v>
      </c>
      <c r="G471" s="1">
        <v>3</v>
      </c>
      <c r="H471" s="17">
        <v>111432.77</v>
      </c>
      <c r="I471" s="1">
        <v>2</v>
      </c>
      <c r="J471" s="1">
        <v>1</v>
      </c>
      <c r="K471" s="1">
        <v>1</v>
      </c>
      <c r="L471" s="17">
        <v>167032.49</v>
      </c>
      <c r="M471" s="1">
        <v>0</v>
      </c>
      <c r="N471" t="b">
        <f t="shared" si="7"/>
        <v>0</v>
      </c>
    </row>
    <row r="472" spans="1:14" x14ac:dyDescent="0.25">
      <c r="A472" s="1">
        <v>15703793</v>
      </c>
      <c r="B472" s="1" t="s">
        <v>89</v>
      </c>
      <c r="C472" s="1">
        <v>738</v>
      </c>
      <c r="D472" s="1" t="s">
        <v>26</v>
      </c>
      <c r="E472" s="1" t="s">
        <v>23</v>
      </c>
      <c r="F472" s="1">
        <v>58</v>
      </c>
      <c r="G472" s="1">
        <v>2</v>
      </c>
      <c r="H472" s="17">
        <v>133745.44</v>
      </c>
      <c r="I472" s="1">
        <v>4</v>
      </c>
      <c r="J472" s="1">
        <v>1</v>
      </c>
      <c r="K472" s="1">
        <v>0</v>
      </c>
      <c r="L472" s="17">
        <v>28373.86</v>
      </c>
      <c r="M472" s="1">
        <v>1</v>
      </c>
      <c r="N472" t="b">
        <f t="shared" si="7"/>
        <v>0</v>
      </c>
    </row>
    <row r="473" spans="1:14" x14ac:dyDescent="0.25">
      <c r="A473" s="1">
        <v>15785542</v>
      </c>
      <c r="B473" s="1" t="s">
        <v>216</v>
      </c>
      <c r="C473" s="1" t="s">
        <v>753</v>
      </c>
      <c r="D473" s="1" t="s">
        <v>26</v>
      </c>
      <c r="E473" s="1" t="s">
        <v>23</v>
      </c>
      <c r="F473" s="1">
        <v>26</v>
      </c>
      <c r="G473" s="1">
        <v>4</v>
      </c>
      <c r="H473" s="17">
        <v>118287.01</v>
      </c>
      <c r="I473" s="1">
        <v>2</v>
      </c>
      <c r="J473" s="1">
        <v>0</v>
      </c>
      <c r="K473" s="1">
        <v>0</v>
      </c>
      <c r="L473" s="17" t="s">
        <v>753</v>
      </c>
      <c r="M473" s="1">
        <v>0</v>
      </c>
      <c r="N473" t="b">
        <f t="shared" si="7"/>
        <v>0</v>
      </c>
    </row>
    <row r="474" spans="1:14" x14ac:dyDescent="0.25">
      <c r="A474" s="1">
        <v>15662403</v>
      </c>
      <c r="B474" s="1" t="s">
        <v>432</v>
      </c>
      <c r="C474" s="1">
        <v>622</v>
      </c>
      <c r="D474" s="1" t="s">
        <v>15</v>
      </c>
      <c r="E474" s="1" t="s">
        <v>16</v>
      </c>
      <c r="F474" s="1">
        <v>32</v>
      </c>
      <c r="G474" s="1">
        <v>6</v>
      </c>
      <c r="H474" s="17">
        <v>169089.38</v>
      </c>
      <c r="I474" s="1">
        <v>2</v>
      </c>
      <c r="J474" s="1">
        <v>1</v>
      </c>
      <c r="K474" s="1">
        <v>0</v>
      </c>
      <c r="L474" s="17">
        <v>101057.95</v>
      </c>
      <c r="M474" s="1">
        <v>0</v>
      </c>
      <c r="N474" t="b">
        <f t="shared" si="7"/>
        <v>0</v>
      </c>
    </row>
    <row r="475" spans="1:14" x14ac:dyDescent="0.25">
      <c r="A475" s="1">
        <v>15595440</v>
      </c>
      <c r="B475" s="1" t="s">
        <v>432</v>
      </c>
      <c r="C475" s="1">
        <v>508</v>
      </c>
      <c r="D475" s="1" t="s">
        <v>15</v>
      </c>
      <c r="E475" s="1" t="s">
        <v>23</v>
      </c>
      <c r="F475" s="1">
        <v>49</v>
      </c>
      <c r="G475" s="1">
        <v>7</v>
      </c>
      <c r="H475" s="17">
        <v>122451.46</v>
      </c>
      <c r="I475" s="1">
        <v>2</v>
      </c>
      <c r="J475" s="1">
        <v>1</v>
      </c>
      <c r="K475" s="1">
        <v>1</v>
      </c>
      <c r="L475" s="17">
        <v>75808.100000000006</v>
      </c>
      <c r="M475" s="1">
        <v>0</v>
      </c>
      <c r="N475" t="b">
        <f t="shared" si="7"/>
        <v>0</v>
      </c>
    </row>
    <row r="476" spans="1:14" x14ac:dyDescent="0.25">
      <c r="A476" s="1">
        <v>15773039</v>
      </c>
      <c r="B476" s="1" t="s">
        <v>209</v>
      </c>
      <c r="C476" s="1">
        <v>550</v>
      </c>
      <c r="D476" s="1" t="s">
        <v>15</v>
      </c>
      <c r="E476" s="1" t="s">
        <v>23</v>
      </c>
      <c r="F476" s="1">
        <v>37</v>
      </c>
      <c r="G476" s="1">
        <v>3</v>
      </c>
      <c r="H476" s="17">
        <v>0</v>
      </c>
      <c r="I476" s="1">
        <v>1</v>
      </c>
      <c r="J476" s="1">
        <v>1</v>
      </c>
      <c r="K476" s="1">
        <v>1</v>
      </c>
      <c r="L476" s="17">
        <v>179670.31</v>
      </c>
      <c r="M476" s="1">
        <v>0</v>
      </c>
      <c r="N476" t="b">
        <f t="shared" si="7"/>
        <v>0</v>
      </c>
    </row>
    <row r="477" spans="1:14" x14ac:dyDescent="0.25">
      <c r="A477" s="1">
        <v>15694717</v>
      </c>
      <c r="B477" s="1" t="s">
        <v>209</v>
      </c>
      <c r="C477" s="1">
        <v>544</v>
      </c>
      <c r="D477" s="1" t="s">
        <v>26</v>
      </c>
      <c r="E477" s="1" t="s">
        <v>23</v>
      </c>
      <c r="F477" s="1">
        <v>37</v>
      </c>
      <c r="G477" s="1">
        <v>2</v>
      </c>
      <c r="H477" s="17">
        <v>79731.91</v>
      </c>
      <c r="I477" s="1">
        <v>1</v>
      </c>
      <c r="J477" s="1">
        <v>1</v>
      </c>
      <c r="K477" s="1">
        <v>1</v>
      </c>
      <c r="L477" s="17">
        <v>57558.95</v>
      </c>
      <c r="M477" s="1">
        <v>0</v>
      </c>
      <c r="N477" t="b">
        <f t="shared" si="7"/>
        <v>0</v>
      </c>
    </row>
    <row r="478" spans="1:14" x14ac:dyDescent="0.25">
      <c r="A478" s="1">
        <v>15786014</v>
      </c>
      <c r="B478" s="1" t="s">
        <v>209</v>
      </c>
      <c r="C478" s="1">
        <v>568</v>
      </c>
      <c r="D478" s="1" t="s">
        <v>15</v>
      </c>
      <c r="E478" s="1" t="s">
        <v>23</v>
      </c>
      <c r="F478" s="1">
        <v>28</v>
      </c>
      <c r="G478" s="1">
        <v>5</v>
      </c>
      <c r="H478" s="17">
        <v>145105.64000000001</v>
      </c>
      <c r="I478" s="1">
        <v>2</v>
      </c>
      <c r="J478" s="1">
        <v>1</v>
      </c>
      <c r="K478" s="1">
        <v>0</v>
      </c>
      <c r="L478" s="17">
        <v>185489.11</v>
      </c>
      <c r="M478" s="1">
        <v>0</v>
      </c>
      <c r="N478" t="b">
        <f t="shared" si="7"/>
        <v>0</v>
      </c>
    </row>
    <row r="479" spans="1:14" x14ac:dyDescent="0.25">
      <c r="A479" s="1">
        <v>15573318</v>
      </c>
      <c r="B479" s="1" t="s">
        <v>455</v>
      </c>
      <c r="C479" s="1">
        <v>610</v>
      </c>
      <c r="D479" s="1" t="s">
        <v>15</v>
      </c>
      <c r="E479" s="1" t="s">
        <v>23</v>
      </c>
      <c r="F479" s="1">
        <v>26</v>
      </c>
      <c r="G479" s="1">
        <v>8</v>
      </c>
      <c r="H479" s="17">
        <v>0</v>
      </c>
      <c r="I479" s="1">
        <v>2</v>
      </c>
      <c r="J479" s="1">
        <v>1</v>
      </c>
      <c r="K479" s="1">
        <v>0</v>
      </c>
      <c r="L479" s="17">
        <v>166031.07999999999</v>
      </c>
      <c r="M479" s="1">
        <v>0</v>
      </c>
      <c r="N479" t="b">
        <f t="shared" si="7"/>
        <v>0</v>
      </c>
    </row>
    <row r="480" spans="1:14" x14ac:dyDescent="0.25">
      <c r="A480" s="1">
        <v>15626900</v>
      </c>
      <c r="B480" s="1" t="s">
        <v>455</v>
      </c>
      <c r="C480" s="1">
        <v>427</v>
      </c>
      <c r="D480" s="1" t="s">
        <v>15</v>
      </c>
      <c r="E480" s="1" t="s">
        <v>23</v>
      </c>
      <c r="F480" s="1">
        <v>29</v>
      </c>
      <c r="G480" s="1">
        <v>1</v>
      </c>
      <c r="H480" s="17">
        <v>141325.56</v>
      </c>
      <c r="I480" s="1">
        <v>1</v>
      </c>
      <c r="J480" s="1">
        <v>1</v>
      </c>
      <c r="K480" s="1">
        <v>1</v>
      </c>
      <c r="L480" s="17">
        <v>93839.3</v>
      </c>
      <c r="M480" s="1">
        <v>0</v>
      </c>
      <c r="N480" t="b">
        <f t="shared" si="7"/>
        <v>0</v>
      </c>
    </row>
    <row r="481" spans="1:14" x14ac:dyDescent="0.25">
      <c r="A481" s="1">
        <v>15782210</v>
      </c>
      <c r="B481" s="1" t="s">
        <v>455</v>
      </c>
      <c r="C481" s="1">
        <v>714</v>
      </c>
      <c r="D481" s="1" t="s">
        <v>15</v>
      </c>
      <c r="E481" s="1" t="s">
        <v>23</v>
      </c>
      <c r="F481" s="1">
        <v>46</v>
      </c>
      <c r="G481" s="1">
        <v>1</v>
      </c>
      <c r="H481" s="17">
        <v>0</v>
      </c>
      <c r="I481" s="1">
        <v>1</v>
      </c>
      <c r="J481" s="1">
        <v>1</v>
      </c>
      <c r="K481" s="1">
        <v>0</v>
      </c>
      <c r="L481" s="17">
        <v>152167.79</v>
      </c>
      <c r="M481" s="1">
        <v>1</v>
      </c>
      <c r="N481" t="b">
        <f t="shared" si="7"/>
        <v>0</v>
      </c>
    </row>
    <row r="482" spans="1:14" x14ac:dyDescent="0.25">
      <c r="A482" s="1">
        <v>15701376</v>
      </c>
      <c r="B482" s="1" t="s">
        <v>455</v>
      </c>
      <c r="C482" s="1">
        <v>668</v>
      </c>
      <c r="D482" s="1" t="s">
        <v>26</v>
      </c>
      <c r="E482" s="1" t="s">
        <v>23</v>
      </c>
      <c r="F482" s="1">
        <v>37</v>
      </c>
      <c r="G482" s="1">
        <v>10</v>
      </c>
      <c r="H482" s="17">
        <v>152958.29</v>
      </c>
      <c r="I482" s="1">
        <v>2</v>
      </c>
      <c r="J482" s="1">
        <v>1</v>
      </c>
      <c r="K482" s="1">
        <v>1</v>
      </c>
      <c r="L482" s="17">
        <v>159585.60999999999</v>
      </c>
      <c r="M482" s="1">
        <v>0</v>
      </c>
      <c r="N482" t="b">
        <f t="shared" si="7"/>
        <v>0</v>
      </c>
    </row>
    <row r="483" spans="1:14" x14ac:dyDescent="0.25">
      <c r="A483" s="1">
        <v>15784844</v>
      </c>
      <c r="B483" s="1" t="s">
        <v>455</v>
      </c>
      <c r="C483" s="1">
        <v>752</v>
      </c>
      <c r="D483" s="1" t="s">
        <v>18</v>
      </c>
      <c r="E483" s="1" t="s">
        <v>23</v>
      </c>
      <c r="F483" s="1">
        <v>48</v>
      </c>
      <c r="G483" s="1">
        <v>5</v>
      </c>
      <c r="H483" s="17">
        <v>116060.08</v>
      </c>
      <c r="I483" s="1">
        <v>1</v>
      </c>
      <c r="J483" s="1">
        <v>1</v>
      </c>
      <c r="K483" s="1">
        <v>0</v>
      </c>
      <c r="L483" s="17">
        <v>156618.38</v>
      </c>
      <c r="M483" s="1">
        <v>1</v>
      </c>
      <c r="N483" t="b">
        <f t="shared" si="7"/>
        <v>0</v>
      </c>
    </row>
    <row r="484" spans="1:14" x14ac:dyDescent="0.25">
      <c r="A484" s="1">
        <v>15591969</v>
      </c>
      <c r="B484" s="1" t="s">
        <v>655</v>
      </c>
      <c r="C484" s="1">
        <v>497</v>
      </c>
      <c r="D484" s="1" t="s">
        <v>18</v>
      </c>
      <c r="E484" s="1" t="s">
        <v>23</v>
      </c>
      <c r="F484" s="1">
        <v>27</v>
      </c>
      <c r="G484" s="1">
        <v>9</v>
      </c>
      <c r="H484" s="17">
        <v>75263.16</v>
      </c>
      <c r="I484" s="1">
        <v>1</v>
      </c>
      <c r="J484" s="1">
        <v>1</v>
      </c>
      <c r="K484" s="1">
        <v>1</v>
      </c>
      <c r="L484" s="17">
        <v>164825.04</v>
      </c>
      <c r="M484" s="1">
        <v>0</v>
      </c>
      <c r="N484" t="b">
        <f t="shared" si="7"/>
        <v>0</v>
      </c>
    </row>
    <row r="485" spans="1:14" x14ac:dyDescent="0.25">
      <c r="A485" s="1">
        <v>15743040</v>
      </c>
      <c r="B485" s="1" t="s">
        <v>385</v>
      </c>
      <c r="C485" s="1">
        <v>724</v>
      </c>
      <c r="D485" s="1" t="s">
        <v>26</v>
      </c>
      <c r="E485" s="1" t="s">
        <v>23</v>
      </c>
      <c r="F485" s="1">
        <v>41</v>
      </c>
      <c r="G485" s="1">
        <v>2</v>
      </c>
      <c r="H485" s="17">
        <v>127892.57</v>
      </c>
      <c r="I485" s="1">
        <v>2</v>
      </c>
      <c r="J485" s="1">
        <v>0</v>
      </c>
      <c r="K485" s="1">
        <v>1</v>
      </c>
      <c r="L485" s="17">
        <v>199645.45</v>
      </c>
      <c r="M485" s="1">
        <v>0</v>
      </c>
      <c r="N485" t="b">
        <f t="shared" si="7"/>
        <v>0</v>
      </c>
    </row>
    <row r="486" spans="1:14" x14ac:dyDescent="0.25">
      <c r="A486" s="1">
        <v>15624528</v>
      </c>
      <c r="B486" s="1" t="s">
        <v>311</v>
      </c>
      <c r="C486" s="1">
        <v>664</v>
      </c>
      <c r="D486" s="1" t="s">
        <v>26</v>
      </c>
      <c r="E486" s="1" t="s">
        <v>23</v>
      </c>
      <c r="F486" s="1">
        <v>26</v>
      </c>
      <c r="G486" s="1">
        <v>7</v>
      </c>
      <c r="H486" s="17">
        <v>116244.14</v>
      </c>
      <c r="I486" s="1">
        <v>2</v>
      </c>
      <c r="J486" s="1">
        <v>1</v>
      </c>
      <c r="K486" s="1">
        <v>1</v>
      </c>
      <c r="L486" s="17">
        <v>95145.14</v>
      </c>
      <c r="M486" s="1">
        <v>0</v>
      </c>
      <c r="N486" t="b">
        <f t="shared" si="7"/>
        <v>0</v>
      </c>
    </row>
    <row r="487" spans="1:14" x14ac:dyDescent="0.25">
      <c r="A487" s="1">
        <v>15805955</v>
      </c>
      <c r="B487" s="1" t="s">
        <v>311</v>
      </c>
      <c r="C487" s="1">
        <v>638</v>
      </c>
      <c r="D487" s="1" t="s">
        <v>15</v>
      </c>
      <c r="E487" s="1" t="s">
        <v>16</v>
      </c>
      <c r="F487" s="1">
        <v>48</v>
      </c>
      <c r="G487" s="1">
        <v>10</v>
      </c>
      <c r="H487" s="17">
        <v>138333.03</v>
      </c>
      <c r="I487" s="1">
        <v>1</v>
      </c>
      <c r="J487" s="1">
        <v>1</v>
      </c>
      <c r="K487" s="1">
        <v>1</v>
      </c>
      <c r="L487" s="17">
        <v>47679.14</v>
      </c>
      <c r="M487" s="1">
        <v>0</v>
      </c>
      <c r="N487" t="b">
        <f t="shared" si="7"/>
        <v>0</v>
      </c>
    </row>
    <row r="488" spans="1:14" x14ac:dyDescent="0.25">
      <c r="A488" s="1">
        <v>15719856</v>
      </c>
      <c r="B488" s="1" t="s">
        <v>713</v>
      </c>
      <c r="C488" s="1">
        <v>646</v>
      </c>
      <c r="D488" s="1" t="s">
        <v>15</v>
      </c>
      <c r="E488" s="1" t="s">
        <v>16</v>
      </c>
      <c r="F488" s="1">
        <v>45</v>
      </c>
      <c r="G488" s="1">
        <v>3</v>
      </c>
      <c r="H488" s="17">
        <v>47134.75</v>
      </c>
      <c r="I488" s="1">
        <v>1</v>
      </c>
      <c r="J488" s="1">
        <v>1</v>
      </c>
      <c r="K488" s="1">
        <v>1</v>
      </c>
      <c r="L488" s="17">
        <v>57236.44</v>
      </c>
      <c r="M488" s="1">
        <v>0</v>
      </c>
      <c r="N488" t="b">
        <f t="shared" si="7"/>
        <v>0</v>
      </c>
    </row>
    <row r="489" spans="1:14" x14ac:dyDescent="0.25">
      <c r="A489" s="1">
        <v>15809087</v>
      </c>
      <c r="B489" s="1" t="s">
        <v>678</v>
      </c>
      <c r="C489" s="1">
        <v>598</v>
      </c>
      <c r="D489" s="1" t="s">
        <v>15</v>
      </c>
      <c r="E489" s="1" t="s">
        <v>23</v>
      </c>
      <c r="F489" s="1">
        <v>64</v>
      </c>
      <c r="G489" s="1">
        <v>1</v>
      </c>
      <c r="H489" s="17">
        <v>0</v>
      </c>
      <c r="I489" s="1">
        <v>2</v>
      </c>
      <c r="J489" s="1">
        <v>1</v>
      </c>
      <c r="K489" s="1">
        <v>0</v>
      </c>
      <c r="L489" s="17">
        <v>195635.3</v>
      </c>
      <c r="M489" s="1">
        <v>1</v>
      </c>
      <c r="N489" t="b">
        <f t="shared" si="7"/>
        <v>0</v>
      </c>
    </row>
    <row r="490" spans="1:14" x14ac:dyDescent="0.25">
      <c r="A490" s="1">
        <v>15766575</v>
      </c>
      <c r="B490" s="1" t="s">
        <v>515</v>
      </c>
      <c r="C490" s="1">
        <v>612</v>
      </c>
      <c r="D490" s="1" t="s">
        <v>26</v>
      </c>
      <c r="E490" s="1" t="s">
        <v>16</v>
      </c>
      <c r="F490" s="1">
        <v>62</v>
      </c>
      <c r="G490" s="1">
        <v>8</v>
      </c>
      <c r="H490" s="17">
        <v>140745.32999999999</v>
      </c>
      <c r="I490" s="1">
        <v>1</v>
      </c>
      <c r="J490" s="1">
        <v>1</v>
      </c>
      <c r="K490" s="1">
        <v>0</v>
      </c>
      <c r="L490" s="17">
        <v>193437.89</v>
      </c>
      <c r="M490" s="1">
        <v>1</v>
      </c>
      <c r="N490" t="b">
        <f t="shared" si="7"/>
        <v>0</v>
      </c>
    </row>
    <row r="491" spans="1:14" x14ac:dyDescent="0.25">
      <c r="A491" s="1">
        <v>15784597</v>
      </c>
      <c r="B491" s="1" t="s">
        <v>381</v>
      </c>
      <c r="C491" s="1">
        <v>648</v>
      </c>
      <c r="D491" s="1" t="s">
        <v>15</v>
      </c>
      <c r="E491" s="1" t="s">
        <v>23</v>
      </c>
      <c r="F491" s="1">
        <v>26</v>
      </c>
      <c r="G491" s="1">
        <v>9</v>
      </c>
      <c r="H491" s="17">
        <v>162923.85</v>
      </c>
      <c r="I491" s="1">
        <v>1</v>
      </c>
      <c r="J491" s="1">
        <v>1</v>
      </c>
      <c r="K491" s="1">
        <v>0</v>
      </c>
      <c r="L491" s="17">
        <v>98368.24</v>
      </c>
      <c r="M491" s="1">
        <v>0</v>
      </c>
      <c r="N491" t="b">
        <f t="shared" si="7"/>
        <v>0</v>
      </c>
    </row>
    <row r="492" spans="1:14" x14ac:dyDescent="0.25">
      <c r="A492" s="1">
        <v>15755196</v>
      </c>
      <c r="B492" s="1" t="s">
        <v>62</v>
      </c>
      <c r="C492" s="1">
        <v>834</v>
      </c>
      <c r="D492" s="1" t="s">
        <v>15</v>
      </c>
      <c r="E492" s="1" t="s">
        <v>16</v>
      </c>
      <c r="F492" s="1">
        <v>49</v>
      </c>
      <c r="G492" s="1">
        <v>2</v>
      </c>
      <c r="H492" s="17">
        <v>131394.56</v>
      </c>
      <c r="I492" s="1">
        <v>1</v>
      </c>
      <c r="J492" s="1">
        <v>0</v>
      </c>
      <c r="K492" s="1">
        <v>0</v>
      </c>
      <c r="L492" s="17">
        <v>194365.76</v>
      </c>
      <c r="M492" s="1">
        <v>1</v>
      </c>
      <c r="N492" t="b">
        <f t="shared" si="7"/>
        <v>0</v>
      </c>
    </row>
    <row r="493" spans="1:14" x14ac:dyDescent="0.25">
      <c r="A493" s="1">
        <v>15814035</v>
      </c>
      <c r="B493" s="1" t="s">
        <v>508</v>
      </c>
      <c r="C493" s="1">
        <v>601</v>
      </c>
      <c r="D493" s="1" t="s">
        <v>15</v>
      </c>
      <c r="E493" s="1" t="s">
        <v>23</v>
      </c>
      <c r="F493" s="1">
        <v>29</v>
      </c>
      <c r="G493" s="1">
        <v>9</v>
      </c>
      <c r="H493" s="17">
        <v>0</v>
      </c>
      <c r="I493" s="1">
        <v>1</v>
      </c>
      <c r="J493" s="1">
        <v>1</v>
      </c>
      <c r="K493" s="1">
        <v>1</v>
      </c>
      <c r="L493" s="17">
        <v>80393.27</v>
      </c>
      <c r="M493" s="1">
        <v>0</v>
      </c>
      <c r="N493" t="b">
        <f t="shared" si="7"/>
        <v>0</v>
      </c>
    </row>
    <row r="494" spans="1:14" x14ac:dyDescent="0.25">
      <c r="A494" s="1">
        <v>15705515</v>
      </c>
      <c r="B494" s="1" t="s">
        <v>474</v>
      </c>
      <c r="C494" s="1">
        <v>587</v>
      </c>
      <c r="D494" s="1" t="s">
        <v>26</v>
      </c>
      <c r="E494" s="1" t="s">
        <v>23</v>
      </c>
      <c r="F494" s="1">
        <v>40</v>
      </c>
      <c r="G494" s="1">
        <v>5</v>
      </c>
      <c r="H494" s="17">
        <v>138241.9</v>
      </c>
      <c r="I494" s="1">
        <v>2</v>
      </c>
      <c r="J494" s="1">
        <v>1</v>
      </c>
      <c r="K494" s="1">
        <v>0</v>
      </c>
      <c r="L494" s="17">
        <v>159418.1</v>
      </c>
      <c r="M494" s="1">
        <v>0</v>
      </c>
      <c r="N494" t="b">
        <f t="shared" si="7"/>
        <v>0</v>
      </c>
    </row>
    <row r="495" spans="1:14" x14ac:dyDescent="0.25">
      <c r="A495" s="1">
        <v>15773456</v>
      </c>
      <c r="B495" s="1" t="s">
        <v>520</v>
      </c>
      <c r="C495" s="1">
        <v>678</v>
      </c>
      <c r="D495" s="1" t="s">
        <v>26</v>
      </c>
      <c r="E495" s="1" t="s">
        <v>23</v>
      </c>
      <c r="F495" s="1">
        <v>36</v>
      </c>
      <c r="G495" s="1">
        <v>3</v>
      </c>
      <c r="H495" s="17">
        <v>145747.67000000001</v>
      </c>
      <c r="I495" s="1">
        <v>2</v>
      </c>
      <c r="J495" s="1">
        <v>0</v>
      </c>
      <c r="K495" s="1">
        <v>1</v>
      </c>
      <c r="L495" s="17">
        <v>89566.74</v>
      </c>
      <c r="M495" s="1">
        <v>0</v>
      </c>
      <c r="N495" t="b">
        <f t="shared" si="7"/>
        <v>0</v>
      </c>
    </row>
    <row r="496" spans="1:14" x14ac:dyDescent="0.25">
      <c r="A496" s="1">
        <v>15613749</v>
      </c>
      <c r="B496" s="1" t="s">
        <v>750</v>
      </c>
      <c r="C496" s="1">
        <v>569</v>
      </c>
      <c r="D496" s="1" t="s">
        <v>18</v>
      </c>
      <c r="E496" s="1" t="s">
        <v>23</v>
      </c>
      <c r="F496" s="1">
        <v>34</v>
      </c>
      <c r="G496" s="1">
        <v>0</v>
      </c>
      <c r="H496" s="17">
        <v>151839.26</v>
      </c>
      <c r="I496" s="1">
        <v>1</v>
      </c>
      <c r="J496" s="1">
        <v>1</v>
      </c>
      <c r="K496" s="1">
        <v>0</v>
      </c>
      <c r="L496" s="17">
        <v>102299.81</v>
      </c>
      <c r="M496" s="1">
        <v>1</v>
      </c>
      <c r="N496" t="b">
        <f t="shared" si="7"/>
        <v>0</v>
      </c>
    </row>
    <row r="497" spans="1:14" x14ac:dyDescent="0.25">
      <c r="A497" s="1">
        <v>15663706</v>
      </c>
      <c r="B497" s="1" t="s">
        <v>100</v>
      </c>
      <c r="C497" s="1">
        <v>777</v>
      </c>
      <c r="D497" s="1" t="s">
        <v>15</v>
      </c>
      <c r="E497" s="1" t="s">
        <v>16</v>
      </c>
      <c r="F497" s="1">
        <v>32</v>
      </c>
      <c r="G497" s="1">
        <v>2</v>
      </c>
      <c r="H497" s="17">
        <v>0</v>
      </c>
      <c r="I497" s="1">
        <v>1</v>
      </c>
      <c r="J497" s="1">
        <v>1</v>
      </c>
      <c r="K497" s="1">
        <v>0</v>
      </c>
      <c r="L497" s="17">
        <v>136458.19</v>
      </c>
      <c r="M497" s="1">
        <v>1</v>
      </c>
      <c r="N497" t="b">
        <f t="shared" si="7"/>
        <v>0</v>
      </c>
    </row>
    <row r="498" spans="1:14" x14ac:dyDescent="0.25">
      <c r="A498" s="1">
        <v>15662976</v>
      </c>
      <c r="B498" s="1" t="s">
        <v>409</v>
      </c>
      <c r="C498" s="1">
        <v>637</v>
      </c>
      <c r="D498" s="1" t="s">
        <v>18</v>
      </c>
      <c r="E498" s="1" t="s">
        <v>23</v>
      </c>
      <c r="F498" s="1">
        <v>37</v>
      </c>
      <c r="G498" s="1">
        <v>8</v>
      </c>
      <c r="H498" s="17">
        <v>0</v>
      </c>
      <c r="I498" s="1">
        <v>1</v>
      </c>
      <c r="J498" s="1">
        <v>1</v>
      </c>
      <c r="K498" s="1">
        <v>1</v>
      </c>
      <c r="L498" s="17">
        <v>186062.36</v>
      </c>
      <c r="M498" s="1">
        <v>0</v>
      </c>
      <c r="N498" t="b">
        <f t="shared" si="7"/>
        <v>0</v>
      </c>
    </row>
    <row r="499" spans="1:14" x14ac:dyDescent="0.25">
      <c r="A499" s="1">
        <v>15637954</v>
      </c>
      <c r="B499" s="1" t="s">
        <v>425</v>
      </c>
      <c r="C499" s="1">
        <v>730</v>
      </c>
      <c r="D499" s="1" t="s">
        <v>15</v>
      </c>
      <c r="E499" s="1" t="s">
        <v>16</v>
      </c>
      <c r="F499" s="1">
        <v>35</v>
      </c>
      <c r="G499" s="1">
        <v>0</v>
      </c>
      <c r="H499" s="17">
        <v>155470.54999999999</v>
      </c>
      <c r="I499" s="1">
        <v>1</v>
      </c>
      <c r="J499" s="1">
        <v>1</v>
      </c>
      <c r="K499" s="1">
        <v>1</v>
      </c>
      <c r="L499" s="17">
        <v>53718.28</v>
      </c>
      <c r="M499" s="1">
        <v>0</v>
      </c>
      <c r="N499" t="b">
        <f t="shared" si="7"/>
        <v>0</v>
      </c>
    </row>
    <row r="500" spans="1:14" x14ac:dyDescent="0.25">
      <c r="A500" s="1">
        <v>15802381</v>
      </c>
      <c r="B500" s="1" t="s">
        <v>148</v>
      </c>
      <c r="C500" s="1">
        <v>461</v>
      </c>
      <c r="D500" s="1" t="s">
        <v>26</v>
      </c>
      <c r="E500" s="1" t="s">
        <v>16</v>
      </c>
      <c r="F500" s="1">
        <v>34</v>
      </c>
      <c r="G500" s="1">
        <v>5</v>
      </c>
      <c r="H500" s="17">
        <v>63663.93</v>
      </c>
      <c r="I500" s="1">
        <v>1</v>
      </c>
      <c r="J500" s="1">
        <v>0</v>
      </c>
      <c r="K500" s="1">
        <v>1</v>
      </c>
      <c r="L500" s="17">
        <v>167784.28</v>
      </c>
      <c r="M500" s="1">
        <v>0</v>
      </c>
      <c r="N500" t="b">
        <f t="shared" si="7"/>
        <v>0</v>
      </c>
    </row>
    <row r="501" spans="1:14" x14ac:dyDescent="0.25">
      <c r="A501" s="1">
        <v>15655007</v>
      </c>
      <c r="B501" s="1" t="s">
        <v>148</v>
      </c>
      <c r="C501" s="1">
        <v>758</v>
      </c>
      <c r="D501" s="1" t="s">
        <v>15</v>
      </c>
      <c r="E501" s="1" t="s">
        <v>16</v>
      </c>
      <c r="F501" s="1">
        <v>33</v>
      </c>
      <c r="G501" s="1">
        <v>7</v>
      </c>
      <c r="H501" s="17">
        <v>0</v>
      </c>
      <c r="I501" s="1">
        <v>2</v>
      </c>
      <c r="J501" s="1">
        <v>0</v>
      </c>
      <c r="K501" s="1">
        <v>0</v>
      </c>
      <c r="L501" s="17">
        <v>82996.47</v>
      </c>
      <c r="M501" s="1">
        <v>0</v>
      </c>
      <c r="N501" t="b">
        <f t="shared" si="7"/>
        <v>0</v>
      </c>
    </row>
    <row r="502" spans="1:14" x14ac:dyDescent="0.25">
      <c r="A502" s="1">
        <v>15659843</v>
      </c>
      <c r="B502" s="1" t="s">
        <v>148</v>
      </c>
      <c r="C502" s="1">
        <v>643</v>
      </c>
      <c r="D502" s="1" t="s">
        <v>15</v>
      </c>
      <c r="E502" s="1" t="s">
        <v>16</v>
      </c>
      <c r="F502" s="1">
        <v>46</v>
      </c>
      <c r="G502" s="1">
        <v>6</v>
      </c>
      <c r="H502" s="17">
        <v>0</v>
      </c>
      <c r="I502" s="1">
        <v>2</v>
      </c>
      <c r="J502" s="1">
        <v>0</v>
      </c>
      <c r="K502" s="1">
        <v>0</v>
      </c>
      <c r="L502" s="17">
        <v>106781.59</v>
      </c>
      <c r="M502" s="1">
        <v>0</v>
      </c>
      <c r="N502" t="b">
        <f t="shared" si="7"/>
        <v>0</v>
      </c>
    </row>
    <row r="503" spans="1:14" x14ac:dyDescent="0.25">
      <c r="A503" s="1">
        <v>15792388</v>
      </c>
      <c r="B503" s="1" t="s">
        <v>148</v>
      </c>
      <c r="C503" s="1">
        <v>645</v>
      </c>
      <c r="D503" s="1" t="s">
        <v>15</v>
      </c>
      <c r="E503" s="1" t="s">
        <v>16</v>
      </c>
      <c r="F503" s="1">
        <v>48</v>
      </c>
      <c r="G503" s="1">
        <v>7</v>
      </c>
      <c r="H503" s="17">
        <v>90612.34</v>
      </c>
      <c r="I503" s="1">
        <v>1</v>
      </c>
      <c r="J503" s="1">
        <v>1</v>
      </c>
      <c r="K503" s="1">
        <v>1</v>
      </c>
      <c r="L503" s="17">
        <v>149139.13</v>
      </c>
      <c r="M503" s="1">
        <v>0</v>
      </c>
      <c r="N503" t="b">
        <f t="shared" si="7"/>
        <v>0</v>
      </c>
    </row>
    <row r="504" spans="1:14" x14ac:dyDescent="0.25">
      <c r="A504" s="1">
        <v>15703119</v>
      </c>
      <c r="B504" s="1" t="s">
        <v>539</v>
      </c>
      <c r="C504" s="1">
        <v>652</v>
      </c>
      <c r="D504" s="1" t="s">
        <v>15</v>
      </c>
      <c r="E504" s="1" t="s">
        <v>23</v>
      </c>
      <c r="F504" s="1">
        <v>38</v>
      </c>
      <c r="G504" s="1">
        <v>6</v>
      </c>
      <c r="H504" s="17">
        <v>0</v>
      </c>
      <c r="I504" s="1">
        <v>2</v>
      </c>
      <c r="J504" s="1">
        <v>1</v>
      </c>
      <c r="K504" s="1">
        <v>1</v>
      </c>
      <c r="L504" s="17">
        <v>145700.22</v>
      </c>
      <c r="M504" s="1">
        <v>0</v>
      </c>
      <c r="N504" t="b">
        <f t="shared" si="7"/>
        <v>0</v>
      </c>
    </row>
    <row r="505" spans="1:14" x14ac:dyDescent="0.25">
      <c r="A505" s="1">
        <v>15772423</v>
      </c>
      <c r="B505" s="1" t="s">
        <v>248</v>
      </c>
      <c r="C505" s="1">
        <v>739</v>
      </c>
      <c r="D505" s="1" t="s">
        <v>26</v>
      </c>
      <c r="E505" s="1" t="s">
        <v>23</v>
      </c>
      <c r="F505" s="1">
        <v>54</v>
      </c>
      <c r="G505" s="1">
        <v>8</v>
      </c>
      <c r="H505" s="17">
        <v>126418.14</v>
      </c>
      <c r="I505" s="1">
        <v>1</v>
      </c>
      <c r="J505" s="1">
        <v>1</v>
      </c>
      <c r="K505" s="1">
        <v>0</v>
      </c>
      <c r="L505" s="17">
        <v>134420.75</v>
      </c>
      <c r="M505" s="1">
        <v>1</v>
      </c>
      <c r="N505" t="b">
        <f t="shared" si="7"/>
        <v>0</v>
      </c>
    </row>
    <row r="506" spans="1:14" x14ac:dyDescent="0.25">
      <c r="A506" s="1">
        <v>15725811</v>
      </c>
      <c r="B506" s="1" t="s">
        <v>672</v>
      </c>
      <c r="C506" s="1">
        <v>705</v>
      </c>
      <c r="D506" s="1" t="s">
        <v>15</v>
      </c>
      <c r="E506" s="1" t="s">
        <v>23</v>
      </c>
      <c r="F506" s="1">
        <v>25</v>
      </c>
      <c r="G506" s="1">
        <v>0</v>
      </c>
      <c r="H506" s="17">
        <v>97544.29</v>
      </c>
      <c r="I506" s="1">
        <v>1</v>
      </c>
      <c r="J506" s="1">
        <v>0</v>
      </c>
      <c r="K506" s="1">
        <v>1</v>
      </c>
      <c r="L506" s="17">
        <v>59887.15</v>
      </c>
      <c r="M506" s="1">
        <v>0</v>
      </c>
      <c r="N506" t="b">
        <f t="shared" si="7"/>
        <v>0</v>
      </c>
    </row>
    <row r="507" spans="1:14" x14ac:dyDescent="0.25">
      <c r="A507" s="1">
        <v>15734674</v>
      </c>
      <c r="B507" s="1" t="s">
        <v>486</v>
      </c>
      <c r="C507" s="1">
        <v>593</v>
      </c>
      <c r="D507" s="1" t="s">
        <v>15</v>
      </c>
      <c r="E507" s="1" t="s">
        <v>16</v>
      </c>
      <c r="F507" s="1">
        <v>41</v>
      </c>
      <c r="G507" s="1">
        <v>6</v>
      </c>
      <c r="H507" s="17">
        <v>0</v>
      </c>
      <c r="I507" s="1">
        <v>1</v>
      </c>
      <c r="J507" s="1">
        <v>1</v>
      </c>
      <c r="K507" s="1">
        <v>0</v>
      </c>
      <c r="L507" s="17">
        <v>65170.66</v>
      </c>
      <c r="M507" s="1">
        <v>0</v>
      </c>
      <c r="N507" t="b">
        <f t="shared" si="7"/>
        <v>0</v>
      </c>
    </row>
    <row r="508" spans="1:14" x14ac:dyDescent="0.25">
      <c r="A508" s="1">
        <v>15804586</v>
      </c>
      <c r="B508" s="1" t="s">
        <v>486</v>
      </c>
      <c r="C508" s="1">
        <v>376</v>
      </c>
      <c r="D508" s="1" t="s">
        <v>15</v>
      </c>
      <c r="E508" s="1" t="s">
        <v>16</v>
      </c>
      <c r="F508" s="1">
        <v>46</v>
      </c>
      <c r="G508" s="1">
        <v>6</v>
      </c>
      <c r="H508" s="17">
        <v>0</v>
      </c>
      <c r="I508" s="1">
        <v>1</v>
      </c>
      <c r="J508" s="1">
        <v>1</v>
      </c>
      <c r="K508" s="1">
        <v>0</v>
      </c>
      <c r="L508" s="17">
        <v>157333.69</v>
      </c>
      <c r="M508" s="1">
        <v>1</v>
      </c>
      <c r="N508" t="b">
        <f t="shared" si="7"/>
        <v>0</v>
      </c>
    </row>
    <row r="509" spans="1:14" x14ac:dyDescent="0.25">
      <c r="A509" s="1">
        <v>15802593</v>
      </c>
      <c r="B509" s="1" t="s">
        <v>466</v>
      </c>
      <c r="C509" s="1">
        <v>504</v>
      </c>
      <c r="D509" s="1" t="s">
        <v>15</v>
      </c>
      <c r="E509" s="1" t="s">
        <v>16</v>
      </c>
      <c r="F509" s="1">
        <v>49</v>
      </c>
      <c r="G509" s="1">
        <v>7</v>
      </c>
      <c r="H509" s="17">
        <v>0</v>
      </c>
      <c r="I509" s="1">
        <v>3</v>
      </c>
      <c r="J509" s="1">
        <v>0</v>
      </c>
      <c r="K509" s="1">
        <v>1</v>
      </c>
      <c r="L509" s="17">
        <v>87822.14</v>
      </c>
      <c r="M509" s="1">
        <v>1</v>
      </c>
      <c r="N509" t="b">
        <f t="shared" si="7"/>
        <v>0</v>
      </c>
    </row>
    <row r="510" spans="1:14" x14ac:dyDescent="0.25">
      <c r="A510" s="1">
        <v>15757811</v>
      </c>
      <c r="B510" s="1" t="s">
        <v>658</v>
      </c>
      <c r="C510" s="1">
        <v>732</v>
      </c>
      <c r="D510" s="1" t="s">
        <v>18</v>
      </c>
      <c r="E510" s="1" t="s">
        <v>16</v>
      </c>
      <c r="F510" s="1">
        <v>69</v>
      </c>
      <c r="G510" s="1">
        <v>9</v>
      </c>
      <c r="H510" s="17">
        <v>137453.43</v>
      </c>
      <c r="I510" s="1">
        <v>1</v>
      </c>
      <c r="J510" s="1">
        <v>0</v>
      </c>
      <c r="K510" s="1">
        <v>1</v>
      </c>
      <c r="L510" s="17">
        <v>110932.24</v>
      </c>
      <c r="M510" s="1">
        <v>1</v>
      </c>
      <c r="N510" t="b">
        <f t="shared" si="7"/>
        <v>0</v>
      </c>
    </row>
    <row r="511" spans="1:14" x14ac:dyDescent="0.25">
      <c r="A511" s="1">
        <v>15677307</v>
      </c>
      <c r="B511" s="1" t="s">
        <v>441</v>
      </c>
      <c r="C511" s="1">
        <v>684</v>
      </c>
      <c r="D511" s="1" t="s">
        <v>26</v>
      </c>
      <c r="E511" s="1" t="s">
        <v>16</v>
      </c>
      <c r="F511" s="1">
        <v>40</v>
      </c>
      <c r="G511" s="1">
        <v>6</v>
      </c>
      <c r="H511" s="17">
        <v>137326.65</v>
      </c>
      <c r="I511" s="1">
        <v>1</v>
      </c>
      <c r="J511" s="1">
        <v>1</v>
      </c>
      <c r="K511" s="1">
        <v>0</v>
      </c>
      <c r="L511" s="17">
        <v>186976.6</v>
      </c>
      <c r="M511" s="1">
        <v>0</v>
      </c>
      <c r="N511" t="b">
        <f t="shared" si="7"/>
        <v>0</v>
      </c>
    </row>
    <row r="512" spans="1:14" x14ac:dyDescent="0.25">
      <c r="A512" s="1">
        <v>15592222</v>
      </c>
      <c r="B512" s="1" t="s">
        <v>441</v>
      </c>
      <c r="C512" s="1">
        <v>505</v>
      </c>
      <c r="D512" s="1" t="s">
        <v>15</v>
      </c>
      <c r="E512" s="1" t="s">
        <v>23</v>
      </c>
      <c r="F512" s="1">
        <v>49</v>
      </c>
      <c r="G512" s="1">
        <v>7</v>
      </c>
      <c r="H512" s="17">
        <v>80001.23</v>
      </c>
      <c r="I512" s="1">
        <v>1</v>
      </c>
      <c r="J512" s="1">
        <v>0</v>
      </c>
      <c r="K512" s="1">
        <v>0</v>
      </c>
      <c r="L512" s="17">
        <v>135180.10999999999</v>
      </c>
      <c r="M512" s="1">
        <v>0</v>
      </c>
      <c r="N512" t="b">
        <f t="shared" si="7"/>
        <v>0</v>
      </c>
    </row>
    <row r="513" spans="1:14" x14ac:dyDescent="0.25">
      <c r="A513" s="1">
        <v>15594594</v>
      </c>
      <c r="B513" s="1" t="s">
        <v>516</v>
      </c>
      <c r="C513" s="1">
        <v>546</v>
      </c>
      <c r="D513" s="1" t="s">
        <v>18</v>
      </c>
      <c r="E513" s="1" t="s">
        <v>23</v>
      </c>
      <c r="F513" s="1">
        <v>42</v>
      </c>
      <c r="G513" s="1">
        <v>7</v>
      </c>
      <c r="H513" s="17">
        <v>139070.51</v>
      </c>
      <c r="I513" s="1">
        <v>1</v>
      </c>
      <c r="J513" s="1">
        <v>1</v>
      </c>
      <c r="K513" s="1">
        <v>1</v>
      </c>
      <c r="L513" s="17">
        <v>86945</v>
      </c>
      <c r="M513" s="1">
        <v>0</v>
      </c>
      <c r="N513" t="b">
        <f t="shared" si="7"/>
        <v>0</v>
      </c>
    </row>
    <row r="514" spans="1:14" x14ac:dyDescent="0.25">
      <c r="A514" s="1">
        <v>15680970</v>
      </c>
      <c r="B514" s="1" t="s">
        <v>499</v>
      </c>
      <c r="C514" s="1">
        <v>611</v>
      </c>
      <c r="D514" s="1" t="s">
        <v>26</v>
      </c>
      <c r="E514" s="1" t="s">
        <v>16</v>
      </c>
      <c r="F514" s="1">
        <v>41</v>
      </c>
      <c r="G514" s="1">
        <v>2</v>
      </c>
      <c r="H514" s="17">
        <v>114206.84</v>
      </c>
      <c r="I514" s="1">
        <v>1</v>
      </c>
      <c r="J514" s="1">
        <v>1</v>
      </c>
      <c r="K514" s="1">
        <v>0</v>
      </c>
      <c r="L514" s="17">
        <v>164061.6</v>
      </c>
      <c r="M514" s="1">
        <v>0</v>
      </c>
      <c r="N514" t="b">
        <f t="shared" si="7"/>
        <v>0</v>
      </c>
    </row>
    <row r="515" spans="1:14" x14ac:dyDescent="0.25">
      <c r="A515" s="1">
        <v>15729362</v>
      </c>
      <c r="B515" s="1" t="s">
        <v>499</v>
      </c>
      <c r="C515" s="1">
        <v>745</v>
      </c>
      <c r="D515" s="1" t="s">
        <v>15</v>
      </c>
      <c r="E515" s="1" t="s">
        <v>23</v>
      </c>
      <c r="F515" s="1">
        <v>36</v>
      </c>
      <c r="G515" s="1">
        <v>8</v>
      </c>
      <c r="H515" s="17">
        <v>67226.37</v>
      </c>
      <c r="I515" s="1">
        <v>1</v>
      </c>
      <c r="J515" s="1">
        <v>1</v>
      </c>
      <c r="K515" s="1">
        <v>0</v>
      </c>
      <c r="L515" s="17">
        <v>130789.6</v>
      </c>
      <c r="M515" s="1">
        <v>0</v>
      </c>
      <c r="N515" t="b">
        <f t="shared" ref="N515:N578" si="8">G515&gt;F515</f>
        <v>0</v>
      </c>
    </row>
    <row r="516" spans="1:14" x14ac:dyDescent="0.25">
      <c r="A516" s="1">
        <v>15794171</v>
      </c>
      <c r="B516" s="1" t="s">
        <v>54</v>
      </c>
      <c r="C516" s="1">
        <v>475</v>
      </c>
      <c r="D516" s="1" t="s">
        <v>15</v>
      </c>
      <c r="E516" s="1" t="s">
        <v>16</v>
      </c>
      <c r="F516" s="1">
        <v>45</v>
      </c>
      <c r="G516" s="1">
        <v>0</v>
      </c>
      <c r="H516" s="17">
        <v>134264.04</v>
      </c>
      <c r="I516" s="1">
        <v>1</v>
      </c>
      <c r="J516" s="1">
        <v>1</v>
      </c>
      <c r="K516" s="1">
        <v>0</v>
      </c>
      <c r="L516" s="17">
        <v>27822.99</v>
      </c>
      <c r="M516" s="1">
        <v>1</v>
      </c>
      <c r="N516" t="b">
        <f t="shared" si="8"/>
        <v>0</v>
      </c>
    </row>
    <row r="517" spans="1:14" x14ac:dyDescent="0.25">
      <c r="A517" s="1">
        <v>15729599</v>
      </c>
      <c r="B517" s="1" t="s">
        <v>56</v>
      </c>
      <c r="C517" s="1">
        <v>804</v>
      </c>
      <c r="D517" s="1" t="s">
        <v>18</v>
      </c>
      <c r="E517" s="1" t="s">
        <v>23</v>
      </c>
      <c r="F517" s="1">
        <v>33</v>
      </c>
      <c r="G517" s="1">
        <v>7</v>
      </c>
      <c r="H517" s="17">
        <v>76548.600000000006</v>
      </c>
      <c r="I517" s="1">
        <v>1</v>
      </c>
      <c r="J517" s="1">
        <v>0</v>
      </c>
      <c r="K517" s="1">
        <v>1</v>
      </c>
      <c r="L517" s="17">
        <v>98453.45</v>
      </c>
      <c r="M517" s="1">
        <v>0</v>
      </c>
      <c r="N517" t="b">
        <f t="shared" si="8"/>
        <v>0</v>
      </c>
    </row>
    <row r="518" spans="1:14" x14ac:dyDescent="0.25">
      <c r="A518" s="1">
        <v>15660155</v>
      </c>
      <c r="B518" s="1" t="s">
        <v>56</v>
      </c>
      <c r="C518" s="1">
        <v>792</v>
      </c>
      <c r="D518" s="1" t="s">
        <v>18</v>
      </c>
      <c r="E518" s="1" t="s">
        <v>23</v>
      </c>
      <c r="F518" s="1">
        <v>36</v>
      </c>
      <c r="G518" s="1">
        <v>5</v>
      </c>
      <c r="H518" s="17">
        <v>92140.15</v>
      </c>
      <c r="I518" s="1">
        <v>1</v>
      </c>
      <c r="J518" s="1">
        <v>0</v>
      </c>
      <c r="K518" s="1">
        <v>1</v>
      </c>
      <c r="L518" s="17">
        <v>67468.67</v>
      </c>
      <c r="M518" s="1">
        <v>0</v>
      </c>
      <c r="N518" t="b">
        <f t="shared" si="8"/>
        <v>0</v>
      </c>
    </row>
    <row r="519" spans="1:14" x14ac:dyDescent="0.25">
      <c r="A519" s="1">
        <v>15677135</v>
      </c>
      <c r="B519" s="1" t="s">
        <v>56</v>
      </c>
      <c r="C519" s="1">
        <v>520</v>
      </c>
      <c r="D519" s="1" t="s">
        <v>26</v>
      </c>
      <c r="E519" s="1" t="s">
        <v>23</v>
      </c>
      <c r="F519" s="1">
        <v>61</v>
      </c>
      <c r="G519" s="1">
        <v>8</v>
      </c>
      <c r="H519" s="17">
        <v>133802.29</v>
      </c>
      <c r="I519" s="1">
        <v>2</v>
      </c>
      <c r="J519" s="1">
        <v>1</v>
      </c>
      <c r="K519" s="1">
        <v>1</v>
      </c>
      <c r="L519" s="17">
        <v>90304.01</v>
      </c>
      <c r="M519" s="1">
        <v>0</v>
      </c>
      <c r="N519" t="b">
        <f t="shared" si="8"/>
        <v>0</v>
      </c>
    </row>
    <row r="520" spans="1:14" x14ac:dyDescent="0.25">
      <c r="A520" s="1">
        <v>15640825</v>
      </c>
      <c r="B520" s="1" t="s">
        <v>552</v>
      </c>
      <c r="C520" s="1">
        <v>695</v>
      </c>
      <c r="D520" s="1" t="s">
        <v>18</v>
      </c>
      <c r="E520" s="1" t="s">
        <v>23</v>
      </c>
      <c r="F520" s="1">
        <v>46</v>
      </c>
      <c r="G520" s="1">
        <v>3</v>
      </c>
      <c r="H520" s="17">
        <v>122549.64</v>
      </c>
      <c r="I520" s="1">
        <v>1</v>
      </c>
      <c r="J520" s="1">
        <v>1</v>
      </c>
      <c r="K520" s="1">
        <v>1</v>
      </c>
      <c r="L520" s="17">
        <v>56297.85</v>
      </c>
      <c r="M520" s="1">
        <v>0</v>
      </c>
      <c r="N520" t="b">
        <f t="shared" si="8"/>
        <v>0</v>
      </c>
    </row>
    <row r="521" spans="1:14" x14ac:dyDescent="0.25">
      <c r="A521" s="1">
        <v>15653849</v>
      </c>
      <c r="B521" s="1" t="s">
        <v>456</v>
      </c>
      <c r="C521" s="1">
        <v>572</v>
      </c>
      <c r="D521" s="1" t="s">
        <v>26</v>
      </c>
      <c r="E521" s="1" t="s">
        <v>16</v>
      </c>
      <c r="F521" s="1">
        <v>48</v>
      </c>
      <c r="G521" s="1">
        <v>3</v>
      </c>
      <c r="H521" s="17">
        <v>152827.99</v>
      </c>
      <c r="I521" s="1">
        <v>1</v>
      </c>
      <c r="J521" s="1">
        <v>1</v>
      </c>
      <c r="K521" s="1">
        <v>0</v>
      </c>
      <c r="L521" s="17">
        <v>38411.79</v>
      </c>
      <c r="M521" s="1">
        <v>1</v>
      </c>
      <c r="N521" t="b">
        <f t="shared" si="8"/>
        <v>0</v>
      </c>
    </row>
    <row r="522" spans="1:14" x14ac:dyDescent="0.25">
      <c r="A522" s="1">
        <v>15775318</v>
      </c>
      <c r="B522" s="1" t="s">
        <v>456</v>
      </c>
      <c r="C522" s="1">
        <v>590</v>
      </c>
      <c r="D522" s="1" t="s">
        <v>18</v>
      </c>
      <c r="E522" s="1" t="s">
        <v>16</v>
      </c>
      <c r="F522" s="1">
        <v>51</v>
      </c>
      <c r="G522" s="1">
        <v>3</v>
      </c>
      <c r="H522" s="17">
        <v>154962.99</v>
      </c>
      <c r="I522" s="1">
        <v>3</v>
      </c>
      <c r="J522" s="1">
        <v>0</v>
      </c>
      <c r="K522" s="1">
        <v>1</v>
      </c>
      <c r="L522" s="17">
        <v>191932.27</v>
      </c>
      <c r="M522" s="1">
        <v>1</v>
      </c>
      <c r="N522" t="b">
        <f t="shared" si="8"/>
        <v>0</v>
      </c>
    </row>
    <row r="523" spans="1:14" x14ac:dyDescent="0.25">
      <c r="A523" s="1">
        <v>15797748</v>
      </c>
      <c r="B523" s="1" t="s">
        <v>456</v>
      </c>
      <c r="C523" s="1">
        <v>729</v>
      </c>
      <c r="D523" s="1" t="s">
        <v>15</v>
      </c>
      <c r="E523" s="1" t="s">
        <v>23</v>
      </c>
      <c r="F523" s="1">
        <v>44</v>
      </c>
      <c r="G523" s="1">
        <v>5</v>
      </c>
      <c r="H523" s="17">
        <v>0</v>
      </c>
      <c r="I523" s="1">
        <v>2</v>
      </c>
      <c r="J523" s="1">
        <v>0</v>
      </c>
      <c r="K523" s="1">
        <v>1</v>
      </c>
      <c r="L523" s="17">
        <v>9200.5400000000009</v>
      </c>
      <c r="M523" s="1">
        <v>0</v>
      </c>
      <c r="N523" t="b">
        <f t="shared" si="8"/>
        <v>0</v>
      </c>
    </row>
    <row r="524" spans="1:14" x14ac:dyDescent="0.25">
      <c r="A524" s="1">
        <v>15705620</v>
      </c>
      <c r="B524" s="1" t="s">
        <v>456</v>
      </c>
      <c r="C524" s="1">
        <v>730</v>
      </c>
      <c r="D524" s="1" t="s">
        <v>15</v>
      </c>
      <c r="E524" s="1" t="s">
        <v>23</v>
      </c>
      <c r="F524" s="1">
        <v>34</v>
      </c>
      <c r="G524" s="1">
        <v>5</v>
      </c>
      <c r="H524" s="17">
        <v>122453.37</v>
      </c>
      <c r="I524" s="1">
        <v>2</v>
      </c>
      <c r="J524" s="1">
        <v>1</v>
      </c>
      <c r="K524" s="1">
        <v>0</v>
      </c>
      <c r="L524" s="17">
        <v>138882.98000000001</v>
      </c>
      <c r="M524" s="1">
        <v>0</v>
      </c>
      <c r="N524" t="b">
        <f t="shared" si="8"/>
        <v>0</v>
      </c>
    </row>
    <row r="525" spans="1:14" x14ac:dyDescent="0.25">
      <c r="A525" s="1">
        <v>15605461</v>
      </c>
      <c r="B525" s="1" t="s">
        <v>229</v>
      </c>
      <c r="C525" s="1">
        <v>594</v>
      </c>
      <c r="D525" s="1" t="s">
        <v>26</v>
      </c>
      <c r="E525" s="1" t="s">
        <v>16</v>
      </c>
      <c r="F525" s="1">
        <v>29</v>
      </c>
      <c r="G525" s="1">
        <v>3</v>
      </c>
      <c r="H525" s="17">
        <v>130830.22</v>
      </c>
      <c r="I525" s="1">
        <v>1</v>
      </c>
      <c r="J525" s="1">
        <v>1</v>
      </c>
      <c r="K525" s="1">
        <v>0</v>
      </c>
      <c r="L525" s="17">
        <v>61048.53</v>
      </c>
      <c r="M525" s="1">
        <v>0</v>
      </c>
      <c r="N525" t="b">
        <f t="shared" si="8"/>
        <v>0</v>
      </c>
    </row>
    <row r="526" spans="1:14" x14ac:dyDescent="0.25">
      <c r="A526" s="1">
        <v>15656300</v>
      </c>
      <c r="B526" s="1" t="s">
        <v>48</v>
      </c>
      <c r="C526" s="1">
        <v>411</v>
      </c>
      <c r="D526" s="1" t="s">
        <v>15</v>
      </c>
      <c r="E526" s="1" t="s">
        <v>23</v>
      </c>
      <c r="F526" s="1">
        <v>29</v>
      </c>
      <c r="G526" s="1">
        <v>0</v>
      </c>
      <c r="H526" s="17">
        <v>59697.17</v>
      </c>
      <c r="I526" s="1">
        <v>2</v>
      </c>
      <c r="J526" s="1">
        <v>1</v>
      </c>
      <c r="K526" s="1">
        <v>1</v>
      </c>
      <c r="L526" s="17">
        <v>53483.21</v>
      </c>
      <c r="M526" s="1">
        <v>0</v>
      </c>
      <c r="N526" t="b">
        <f t="shared" si="8"/>
        <v>0</v>
      </c>
    </row>
    <row r="527" spans="1:14" x14ac:dyDescent="0.25">
      <c r="A527" s="1">
        <v>15739803</v>
      </c>
      <c r="B527" s="1" t="s">
        <v>48</v>
      </c>
      <c r="C527" s="1">
        <v>686</v>
      </c>
      <c r="D527" s="1" t="s">
        <v>18</v>
      </c>
      <c r="E527" s="1" t="s">
        <v>23</v>
      </c>
      <c r="F527" s="1">
        <v>34</v>
      </c>
      <c r="G527" s="1">
        <v>9</v>
      </c>
      <c r="H527" s="17">
        <v>0</v>
      </c>
      <c r="I527" s="1">
        <v>2</v>
      </c>
      <c r="J527" s="1">
        <v>1</v>
      </c>
      <c r="K527" s="1">
        <v>0</v>
      </c>
      <c r="L527" s="17">
        <v>127569.8</v>
      </c>
      <c r="M527" s="1">
        <v>0</v>
      </c>
      <c r="N527" t="b">
        <f t="shared" si="8"/>
        <v>0</v>
      </c>
    </row>
    <row r="528" spans="1:14" x14ac:dyDescent="0.25">
      <c r="A528" s="1">
        <v>15715941</v>
      </c>
      <c r="B528" s="1" t="s">
        <v>437</v>
      </c>
      <c r="C528" s="1">
        <v>692</v>
      </c>
      <c r="D528" s="1" t="s">
        <v>15</v>
      </c>
      <c r="E528" s="1" t="s">
        <v>23</v>
      </c>
      <c r="F528" s="1">
        <v>54</v>
      </c>
      <c r="G528" s="1">
        <v>5</v>
      </c>
      <c r="H528" s="17">
        <v>0</v>
      </c>
      <c r="I528" s="1">
        <v>2</v>
      </c>
      <c r="J528" s="1">
        <v>1</v>
      </c>
      <c r="K528" s="1">
        <v>1</v>
      </c>
      <c r="L528" s="17">
        <v>88721.84</v>
      </c>
      <c r="M528" s="1">
        <v>0</v>
      </c>
      <c r="N528" t="b">
        <f t="shared" si="8"/>
        <v>0</v>
      </c>
    </row>
    <row r="529" spans="1:14" x14ac:dyDescent="0.25">
      <c r="A529" s="1">
        <v>15694408</v>
      </c>
      <c r="B529" s="1" t="s">
        <v>306</v>
      </c>
      <c r="C529" s="1">
        <v>749</v>
      </c>
      <c r="D529" s="1" t="s">
        <v>15</v>
      </c>
      <c r="E529" s="1" t="s">
        <v>23</v>
      </c>
      <c r="F529" s="1">
        <v>40</v>
      </c>
      <c r="G529" s="1">
        <v>1</v>
      </c>
      <c r="H529" s="17">
        <v>139290.41</v>
      </c>
      <c r="I529" s="1">
        <v>1</v>
      </c>
      <c r="J529" s="1">
        <v>1</v>
      </c>
      <c r="K529" s="1">
        <v>0</v>
      </c>
      <c r="L529" s="17">
        <v>182855.42</v>
      </c>
      <c r="M529" s="1">
        <v>1</v>
      </c>
      <c r="N529" t="b">
        <f t="shared" si="8"/>
        <v>0</v>
      </c>
    </row>
    <row r="530" spans="1:14" x14ac:dyDescent="0.25">
      <c r="A530" s="1">
        <v>15805062</v>
      </c>
      <c r="B530" s="1" t="s">
        <v>513</v>
      </c>
      <c r="C530" s="1">
        <v>667</v>
      </c>
      <c r="D530" s="1" t="s">
        <v>18</v>
      </c>
      <c r="E530" s="1" t="s">
        <v>23</v>
      </c>
      <c r="F530" s="1">
        <v>38</v>
      </c>
      <c r="G530" s="1">
        <v>1</v>
      </c>
      <c r="H530" s="17">
        <v>87202.38</v>
      </c>
      <c r="I530" s="1">
        <v>1</v>
      </c>
      <c r="J530" s="1">
        <v>1</v>
      </c>
      <c r="K530" s="1">
        <v>1</v>
      </c>
      <c r="L530" s="17">
        <v>77866.91</v>
      </c>
      <c r="M530" s="1">
        <v>0</v>
      </c>
      <c r="N530" t="b">
        <f t="shared" si="8"/>
        <v>0</v>
      </c>
    </row>
    <row r="531" spans="1:14" x14ac:dyDescent="0.25">
      <c r="A531" s="1">
        <v>15610156</v>
      </c>
      <c r="B531" s="1" t="s">
        <v>149</v>
      </c>
      <c r="C531" s="1">
        <v>637</v>
      </c>
      <c r="D531" s="1" t="s">
        <v>15</v>
      </c>
      <c r="E531" s="1" t="s">
        <v>23</v>
      </c>
      <c r="F531" s="1">
        <v>40</v>
      </c>
      <c r="G531" s="1">
        <v>2</v>
      </c>
      <c r="H531" s="17">
        <v>133463.1</v>
      </c>
      <c r="I531" s="1">
        <v>1</v>
      </c>
      <c r="J531" s="1">
        <v>0</v>
      </c>
      <c r="K531" s="1">
        <v>1</v>
      </c>
      <c r="L531" s="17">
        <v>93165.34</v>
      </c>
      <c r="M531" s="1">
        <v>0</v>
      </c>
      <c r="N531" t="b">
        <f t="shared" si="8"/>
        <v>0</v>
      </c>
    </row>
    <row r="532" spans="1:14" x14ac:dyDescent="0.25">
      <c r="A532" s="1">
        <v>15591047</v>
      </c>
      <c r="B532" s="1" t="s">
        <v>149</v>
      </c>
      <c r="C532" s="1">
        <v>519</v>
      </c>
      <c r="D532" s="1" t="s">
        <v>18</v>
      </c>
      <c r="E532" s="1" t="s">
        <v>16</v>
      </c>
      <c r="F532" s="1">
        <v>47</v>
      </c>
      <c r="G532" s="1">
        <v>6</v>
      </c>
      <c r="H532" s="17">
        <v>157296.01999999999</v>
      </c>
      <c r="I532" s="1">
        <v>2</v>
      </c>
      <c r="J532" s="1">
        <v>0</v>
      </c>
      <c r="K532" s="1">
        <v>0</v>
      </c>
      <c r="L532" s="17">
        <v>147278.43</v>
      </c>
      <c r="M532" s="1">
        <v>1</v>
      </c>
      <c r="N532" t="b">
        <f t="shared" si="8"/>
        <v>0</v>
      </c>
    </row>
    <row r="533" spans="1:14" x14ac:dyDescent="0.25">
      <c r="A533" s="1">
        <v>15671256</v>
      </c>
      <c r="B533" s="1" t="s">
        <v>451</v>
      </c>
      <c r="C533" s="1">
        <v>850</v>
      </c>
      <c r="D533" s="1" t="s">
        <v>15</v>
      </c>
      <c r="E533" s="1" t="s">
        <v>16</v>
      </c>
      <c r="F533" s="1">
        <v>35</v>
      </c>
      <c r="G533" s="1">
        <v>1</v>
      </c>
      <c r="H533" s="17">
        <v>211774.31</v>
      </c>
      <c r="I533" s="1">
        <v>1</v>
      </c>
      <c r="J533" s="1">
        <v>1</v>
      </c>
      <c r="K533" s="1">
        <v>0</v>
      </c>
      <c r="L533" s="17">
        <v>188574.12</v>
      </c>
      <c r="M533" s="1">
        <v>1</v>
      </c>
      <c r="N533" t="b">
        <f t="shared" si="8"/>
        <v>0</v>
      </c>
    </row>
    <row r="534" spans="1:14" x14ac:dyDescent="0.25">
      <c r="A534" s="1">
        <v>15801277</v>
      </c>
      <c r="B534" s="1" t="s">
        <v>567</v>
      </c>
      <c r="C534" s="1">
        <v>715</v>
      </c>
      <c r="D534" s="1" t="s">
        <v>15</v>
      </c>
      <c r="E534" s="1" t="s">
        <v>16</v>
      </c>
      <c r="F534" s="1">
        <v>31</v>
      </c>
      <c r="G534" s="1">
        <v>2</v>
      </c>
      <c r="H534" s="17">
        <v>112212.14</v>
      </c>
      <c r="I534" s="1">
        <v>2</v>
      </c>
      <c r="J534" s="1">
        <v>1</v>
      </c>
      <c r="K534" s="1">
        <v>1</v>
      </c>
      <c r="L534" s="17">
        <v>181600.72</v>
      </c>
      <c r="M534" s="1">
        <v>0</v>
      </c>
      <c r="N534" t="b">
        <f t="shared" si="8"/>
        <v>0</v>
      </c>
    </row>
    <row r="535" spans="1:14" x14ac:dyDescent="0.25">
      <c r="A535" s="1">
        <v>15671137</v>
      </c>
      <c r="B535" s="1" t="s">
        <v>140</v>
      </c>
      <c r="C535" s="1">
        <v>549</v>
      </c>
      <c r="D535" s="1" t="s">
        <v>15</v>
      </c>
      <c r="E535" s="1" t="s">
        <v>16</v>
      </c>
      <c r="F535" s="1">
        <v>52</v>
      </c>
      <c r="G535" s="1">
        <v>1</v>
      </c>
      <c r="H535" s="17">
        <v>0</v>
      </c>
      <c r="I535" s="1">
        <v>1</v>
      </c>
      <c r="J535" s="1">
        <v>0</v>
      </c>
      <c r="K535" s="1">
        <v>1</v>
      </c>
      <c r="L535" s="17">
        <v>8636.0499999999993</v>
      </c>
      <c r="M535" s="1">
        <v>1</v>
      </c>
      <c r="N535" t="b">
        <f t="shared" si="8"/>
        <v>0</v>
      </c>
    </row>
    <row r="536" spans="1:14" x14ac:dyDescent="0.25">
      <c r="A536" s="1">
        <v>15670080</v>
      </c>
      <c r="B536" s="1" t="s">
        <v>476</v>
      </c>
      <c r="C536" s="1">
        <v>584</v>
      </c>
      <c r="D536" s="1" t="s">
        <v>26</v>
      </c>
      <c r="E536" s="1" t="s">
        <v>16</v>
      </c>
      <c r="F536" s="1">
        <v>29</v>
      </c>
      <c r="G536" s="1">
        <v>7</v>
      </c>
      <c r="H536" s="17">
        <v>105204.01</v>
      </c>
      <c r="I536" s="1">
        <v>1</v>
      </c>
      <c r="J536" s="1">
        <v>0</v>
      </c>
      <c r="K536" s="1">
        <v>1</v>
      </c>
      <c r="L536" s="17">
        <v>138490.03</v>
      </c>
      <c r="M536" s="1">
        <v>0</v>
      </c>
      <c r="N536" t="b">
        <f t="shared" si="8"/>
        <v>0</v>
      </c>
    </row>
    <row r="537" spans="1:14" x14ac:dyDescent="0.25">
      <c r="A537" s="1">
        <v>15738191</v>
      </c>
      <c r="B537" s="1" t="s">
        <v>44</v>
      </c>
      <c r="C537" s="1">
        <v>577</v>
      </c>
      <c r="D537" s="1" t="s">
        <v>15</v>
      </c>
      <c r="E537" s="1" t="s">
        <v>23</v>
      </c>
      <c r="F537" s="1">
        <v>25</v>
      </c>
      <c r="G537" s="1">
        <v>3</v>
      </c>
      <c r="H537" s="17">
        <v>0</v>
      </c>
      <c r="I537" s="1">
        <v>2</v>
      </c>
      <c r="J537" s="1">
        <v>0</v>
      </c>
      <c r="K537" s="1">
        <v>1</v>
      </c>
      <c r="L537" s="17">
        <v>124508.29</v>
      </c>
      <c r="M537" s="1">
        <v>0</v>
      </c>
      <c r="N537" t="b">
        <f t="shared" si="8"/>
        <v>0</v>
      </c>
    </row>
    <row r="538" spans="1:14" x14ac:dyDescent="0.25">
      <c r="A538" s="1">
        <v>15589975</v>
      </c>
      <c r="B538" s="1" t="s">
        <v>44</v>
      </c>
      <c r="C538" s="1">
        <v>646</v>
      </c>
      <c r="D538" s="1" t="s">
        <v>15</v>
      </c>
      <c r="E538" s="1" t="s">
        <v>16</v>
      </c>
      <c r="F538" s="1">
        <v>73</v>
      </c>
      <c r="G538" s="1">
        <v>6</v>
      </c>
      <c r="H538" s="17">
        <v>97259.25</v>
      </c>
      <c r="I538" s="1">
        <v>1</v>
      </c>
      <c r="J538" s="1">
        <v>0</v>
      </c>
      <c r="K538" s="1">
        <v>1</v>
      </c>
      <c r="L538" s="17">
        <v>104719.66</v>
      </c>
      <c r="M538" s="1">
        <v>0</v>
      </c>
      <c r="N538" t="b">
        <f t="shared" si="8"/>
        <v>0</v>
      </c>
    </row>
    <row r="539" spans="1:14" x14ac:dyDescent="0.25">
      <c r="A539" s="1">
        <v>15582741</v>
      </c>
      <c r="B539" s="1" t="s">
        <v>44</v>
      </c>
      <c r="C539" s="1">
        <v>693</v>
      </c>
      <c r="D539" s="1" t="s">
        <v>15</v>
      </c>
      <c r="E539" s="1" t="s">
        <v>16</v>
      </c>
      <c r="F539" s="1">
        <v>35</v>
      </c>
      <c r="G539" s="1">
        <v>5</v>
      </c>
      <c r="H539" s="17">
        <v>124151.09</v>
      </c>
      <c r="I539" s="1">
        <v>1</v>
      </c>
      <c r="J539" s="1">
        <v>1</v>
      </c>
      <c r="K539" s="1">
        <v>0</v>
      </c>
      <c r="L539" s="17">
        <v>88705.14</v>
      </c>
      <c r="M539" s="1">
        <v>1</v>
      </c>
      <c r="N539" t="b">
        <f t="shared" si="8"/>
        <v>0</v>
      </c>
    </row>
    <row r="540" spans="1:14" x14ac:dyDescent="0.25">
      <c r="A540" s="1">
        <v>15686164</v>
      </c>
      <c r="B540" s="1" t="s">
        <v>44</v>
      </c>
      <c r="C540" s="1">
        <v>850</v>
      </c>
      <c r="D540" s="1" t="s">
        <v>26</v>
      </c>
      <c r="E540" s="1" t="s">
        <v>16</v>
      </c>
      <c r="F540" s="1">
        <v>31</v>
      </c>
      <c r="G540" s="1">
        <v>1</v>
      </c>
      <c r="H540" s="17">
        <v>108822.39999999999</v>
      </c>
      <c r="I540" s="1">
        <v>1</v>
      </c>
      <c r="J540" s="1">
        <v>1</v>
      </c>
      <c r="K540" s="1">
        <v>1</v>
      </c>
      <c r="L540" s="17">
        <v>132173.31</v>
      </c>
      <c r="M540" s="1">
        <v>0</v>
      </c>
      <c r="N540" t="b">
        <f t="shared" si="8"/>
        <v>0</v>
      </c>
    </row>
    <row r="541" spans="1:14" x14ac:dyDescent="0.25">
      <c r="A541" s="1">
        <v>15761043</v>
      </c>
      <c r="B541" s="1" t="s">
        <v>444</v>
      </c>
      <c r="C541" s="1">
        <v>632</v>
      </c>
      <c r="D541" s="1" t="s">
        <v>26</v>
      </c>
      <c r="E541" s="1" t="s">
        <v>16</v>
      </c>
      <c r="F541" s="1">
        <v>38</v>
      </c>
      <c r="G541" s="1">
        <v>6</v>
      </c>
      <c r="H541" s="17">
        <v>86569.76</v>
      </c>
      <c r="I541" s="1">
        <v>2</v>
      </c>
      <c r="J541" s="1">
        <v>1</v>
      </c>
      <c r="K541" s="1">
        <v>0</v>
      </c>
      <c r="L541" s="17">
        <v>98090.91</v>
      </c>
      <c r="M541" s="1">
        <v>0</v>
      </c>
      <c r="N541" t="b">
        <f t="shared" si="8"/>
        <v>0</v>
      </c>
    </row>
    <row r="542" spans="1:14" x14ac:dyDescent="0.25">
      <c r="A542" s="1">
        <v>15576269</v>
      </c>
      <c r="B542" s="1" t="s">
        <v>243</v>
      </c>
      <c r="C542" s="1">
        <v>523</v>
      </c>
      <c r="D542" s="1" t="s">
        <v>18</v>
      </c>
      <c r="E542" s="1" t="s">
        <v>23</v>
      </c>
      <c r="F542" s="1">
        <v>34</v>
      </c>
      <c r="G542" s="1">
        <v>7</v>
      </c>
      <c r="H542" s="17">
        <v>0</v>
      </c>
      <c r="I542" s="1">
        <v>2</v>
      </c>
      <c r="J542" s="1">
        <v>1</v>
      </c>
      <c r="K542" s="1">
        <v>0</v>
      </c>
      <c r="L542" s="17">
        <v>62030.06</v>
      </c>
      <c r="M542" s="1">
        <v>0</v>
      </c>
      <c r="N542" t="b">
        <f t="shared" si="8"/>
        <v>0</v>
      </c>
    </row>
    <row r="543" spans="1:14" x14ac:dyDescent="0.25">
      <c r="A543" s="1">
        <v>15676715</v>
      </c>
      <c r="B543" s="1" t="s">
        <v>335</v>
      </c>
      <c r="C543" s="1">
        <v>640</v>
      </c>
      <c r="D543" s="1" t="s">
        <v>15</v>
      </c>
      <c r="E543" s="1" t="s">
        <v>23</v>
      </c>
      <c r="F543" s="1">
        <v>68</v>
      </c>
      <c r="G543" s="1">
        <v>9</v>
      </c>
      <c r="H543" s="17">
        <v>0</v>
      </c>
      <c r="I543" s="1">
        <v>2</v>
      </c>
      <c r="J543" s="1">
        <v>1</v>
      </c>
      <c r="K543" s="1">
        <v>1</v>
      </c>
      <c r="L543" s="17">
        <v>199493.38</v>
      </c>
      <c r="M543" s="1">
        <v>0</v>
      </c>
      <c r="N543" t="b">
        <f t="shared" si="8"/>
        <v>0</v>
      </c>
    </row>
    <row r="544" spans="1:14" x14ac:dyDescent="0.25">
      <c r="A544" s="1">
        <v>15800703</v>
      </c>
      <c r="B544" s="1" t="s">
        <v>157</v>
      </c>
      <c r="C544" s="1">
        <v>485</v>
      </c>
      <c r="D544" s="1" t="s">
        <v>18</v>
      </c>
      <c r="E544" s="1" t="s">
        <v>16</v>
      </c>
      <c r="F544" s="1">
        <v>21</v>
      </c>
      <c r="G544" s="1">
        <v>5</v>
      </c>
      <c r="H544" s="17">
        <v>113157.22</v>
      </c>
      <c r="I544" s="1">
        <v>1</v>
      </c>
      <c r="J544" s="1">
        <v>1</v>
      </c>
      <c r="K544" s="1">
        <v>1</v>
      </c>
      <c r="L544" s="17">
        <v>54141.5</v>
      </c>
      <c r="M544" s="1">
        <v>0</v>
      </c>
      <c r="N544" t="b">
        <f t="shared" si="8"/>
        <v>0</v>
      </c>
    </row>
    <row r="545" spans="1:14" x14ac:dyDescent="0.25">
      <c r="A545" s="1">
        <v>15653547</v>
      </c>
      <c r="B545" s="1" t="s">
        <v>157</v>
      </c>
      <c r="C545" s="1">
        <v>850</v>
      </c>
      <c r="D545" s="1" t="s">
        <v>15</v>
      </c>
      <c r="E545" s="1" t="s">
        <v>23</v>
      </c>
      <c r="F545" s="1">
        <v>56</v>
      </c>
      <c r="G545" s="1">
        <v>7</v>
      </c>
      <c r="H545" s="17">
        <v>131317.48000000001</v>
      </c>
      <c r="I545" s="1">
        <v>1</v>
      </c>
      <c r="J545" s="1">
        <v>1</v>
      </c>
      <c r="K545" s="1">
        <v>1</v>
      </c>
      <c r="L545" s="17">
        <v>119175.45</v>
      </c>
      <c r="M545" s="1">
        <v>0</v>
      </c>
      <c r="N545" t="b">
        <f t="shared" si="8"/>
        <v>0</v>
      </c>
    </row>
    <row r="546" spans="1:14" x14ac:dyDescent="0.25">
      <c r="A546" s="1">
        <v>15659428</v>
      </c>
      <c r="B546" s="1" t="s">
        <v>52</v>
      </c>
      <c r="C546" s="1">
        <v>520</v>
      </c>
      <c r="D546" s="1" t="s">
        <v>18</v>
      </c>
      <c r="E546" s="1" t="s">
        <v>16</v>
      </c>
      <c r="F546" s="1">
        <v>42</v>
      </c>
      <c r="G546" s="1">
        <v>6</v>
      </c>
      <c r="H546" s="17">
        <v>0</v>
      </c>
      <c r="I546" s="1">
        <v>2</v>
      </c>
      <c r="J546" s="1">
        <v>1</v>
      </c>
      <c r="K546" s="1">
        <v>1</v>
      </c>
      <c r="L546" s="17">
        <v>34410.550000000003</v>
      </c>
      <c r="M546" s="1">
        <v>0</v>
      </c>
      <c r="N546" t="b">
        <f t="shared" si="8"/>
        <v>0</v>
      </c>
    </row>
    <row r="547" spans="1:14" x14ac:dyDescent="0.25">
      <c r="A547" s="1">
        <v>15592300</v>
      </c>
      <c r="B547" s="1" t="s">
        <v>460</v>
      </c>
      <c r="C547" s="1">
        <v>543</v>
      </c>
      <c r="D547" s="1" t="s">
        <v>18</v>
      </c>
      <c r="E547" s="1" t="s">
        <v>23</v>
      </c>
      <c r="F547" s="1">
        <v>35</v>
      </c>
      <c r="G547" s="1">
        <v>10</v>
      </c>
      <c r="H547" s="17">
        <v>59408.63</v>
      </c>
      <c r="I547" s="1">
        <v>1</v>
      </c>
      <c r="J547" s="1">
        <v>1</v>
      </c>
      <c r="K547" s="1">
        <v>0</v>
      </c>
      <c r="L547" s="17">
        <v>76773.53</v>
      </c>
      <c r="M547" s="1">
        <v>0</v>
      </c>
      <c r="N547" t="b">
        <f t="shared" si="8"/>
        <v>0</v>
      </c>
    </row>
    <row r="548" spans="1:14" x14ac:dyDescent="0.25">
      <c r="A548" s="1">
        <v>15645569</v>
      </c>
      <c r="B548" s="1" t="s">
        <v>460</v>
      </c>
      <c r="C548" s="1">
        <v>762</v>
      </c>
      <c r="D548" s="1" t="s">
        <v>18</v>
      </c>
      <c r="E548" s="1" t="s">
        <v>16</v>
      </c>
      <c r="F548" s="1">
        <v>26</v>
      </c>
      <c r="G548" s="1">
        <v>7</v>
      </c>
      <c r="H548" s="17">
        <v>123709.46</v>
      </c>
      <c r="I548" s="1">
        <v>2</v>
      </c>
      <c r="J548" s="1">
        <v>1</v>
      </c>
      <c r="K548" s="1">
        <v>1</v>
      </c>
      <c r="L548" s="17">
        <v>169654.57</v>
      </c>
      <c r="M548" s="1">
        <v>0</v>
      </c>
      <c r="N548" t="b">
        <f t="shared" si="8"/>
        <v>0</v>
      </c>
    </row>
    <row r="549" spans="1:14" x14ac:dyDescent="0.25">
      <c r="A549" s="1">
        <v>15583725</v>
      </c>
      <c r="B549" s="1" t="s">
        <v>529</v>
      </c>
      <c r="C549" s="1">
        <v>682</v>
      </c>
      <c r="D549" s="1" t="s">
        <v>15</v>
      </c>
      <c r="E549" s="1" t="s">
        <v>23</v>
      </c>
      <c r="F549" s="1">
        <v>48</v>
      </c>
      <c r="G549" s="1">
        <v>1</v>
      </c>
      <c r="H549" s="17">
        <v>138778.15</v>
      </c>
      <c r="I549" s="1">
        <v>1</v>
      </c>
      <c r="J549" s="1">
        <v>0</v>
      </c>
      <c r="K549" s="1">
        <v>1</v>
      </c>
      <c r="L549" s="17">
        <v>168840.23</v>
      </c>
      <c r="M549" s="1">
        <v>0</v>
      </c>
      <c r="N549" t="b">
        <f t="shared" si="8"/>
        <v>0</v>
      </c>
    </row>
    <row r="550" spans="1:14" x14ac:dyDescent="0.25">
      <c r="A550" s="1">
        <v>15688251</v>
      </c>
      <c r="B550" s="1" t="s">
        <v>572</v>
      </c>
      <c r="C550" s="1">
        <v>767</v>
      </c>
      <c r="D550" s="1" t="s">
        <v>15</v>
      </c>
      <c r="E550" s="1" t="s">
        <v>23</v>
      </c>
      <c r="F550" s="1">
        <v>43</v>
      </c>
      <c r="G550" s="1">
        <v>1</v>
      </c>
      <c r="H550" s="17">
        <v>76408.850000000006</v>
      </c>
      <c r="I550" s="1">
        <v>2</v>
      </c>
      <c r="J550" s="1">
        <v>1</v>
      </c>
      <c r="K550" s="1">
        <v>0</v>
      </c>
      <c r="L550" s="17">
        <v>77837.63</v>
      </c>
      <c r="M550" s="1">
        <v>0</v>
      </c>
      <c r="N550" t="b">
        <f t="shared" si="8"/>
        <v>0</v>
      </c>
    </row>
    <row r="551" spans="1:14" x14ac:dyDescent="0.25">
      <c r="A551" s="1">
        <v>15595039</v>
      </c>
      <c r="B551" s="1" t="s">
        <v>387</v>
      </c>
      <c r="C551" s="1">
        <v>545</v>
      </c>
      <c r="D551" s="1" t="s">
        <v>26</v>
      </c>
      <c r="E551" s="1" t="s">
        <v>16</v>
      </c>
      <c r="F551" s="1">
        <v>37</v>
      </c>
      <c r="G551" s="1">
        <v>8</v>
      </c>
      <c r="H551" s="17">
        <v>114754.08</v>
      </c>
      <c r="I551" s="1">
        <v>1</v>
      </c>
      <c r="J551" s="1">
        <v>1</v>
      </c>
      <c r="K551" s="1">
        <v>0</v>
      </c>
      <c r="L551" s="17">
        <v>136050.44</v>
      </c>
      <c r="M551" s="1">
        <v>1</v>
      </c>
      <c r="N551" t="b">
        <f t="shared" si="8"/>
        <v>0</v>
      </c>
    </row>
    <row r="552" spans="1:14" x14ac:dyDescent="0.25">
      <c r="A552" s="1">
        <v>15575883</v>
      </c>
      <c r="B552" s="1" t="s">
        <v>387</v>
      </c>
      <c r="C552" s="1">
        <v>559</v>
      </c>
      <c r="D552" s="1" t="s">
        <v>15</v>
      </c>
      <c r="E552" s="1" t="s">
        <v>23</v>
      </c>
      <c r="F552" s="1">
        <v>34</v>
      </c>
      <c r="G552" s="1">
        <v>2</v>
      </c>
      <c r="H552" s="17">
        <v>137390.10999999999</v>
      </c>
      <c r="I552" s="1">
        <v>2</v>
      </c>
      <c r="J552" s="1">
        <v>1</v>
      </c>
      <c r="K552" s="1">
        <v>0</v>
      </c>
      <c r="L552" s="17">
        <v>9677</v>
      </c>
      <c r="M552" s="1">
        <v>0</v>
      </c>
      <c r="N552" t="b">
        <f t="shared" si="8"/>
        <v>0</v>
      </c>
    </row>
    <row r="553" spans="1:14" x14ac:dyDescent="0.25">
      <c r="A553" s="1">
        <v>15711889</v>
      </c>
      <c r="B553" s="1" t="s">
        <v>542</v>
      </c>
      <c r="C553" s="1">
        <v>668</v>
      </c>
      <c r="D553" s="1" t="s">
        <v>15</v>
      </c>
      <c r="E553" s="1" t="s">
        <v>23</v>
      </c>
      <c r="F553" s="1">
        <v>42</v>
      </c>
      <c r="G553" s="1">
        <v>3</v>
      </c>
      <c r="H553" s="17">
        <v>150461.07</v>
      </c>
      <c r="I553" s="1">
        <v>1</v>
      </c>
      <c r="J553" s="1">
        <v>1</v>
      </c>
      <c r="K553" s="1">
        <v>0</v>
      </c>
      <c r="L553" s="17">
        <v>108139.23</v>
      </c>
      <c r="M553" s="1">
        <v>0</v>
      </c>
      <c r="N553" t="b">
        <f t="shared" si="8"/>
        <v>0</v>
      </c>
    </row>
    <row r="554" spans="1:14" x14ac:dyDescent="0.25">
      <c r="A554" s="1">
        <v>15698786</v>
      </c>
      <c r="B554" s="1" t="s">
        <v>534</v>
      </c>
      <c r="C554" s="1">
        <v>819</v>
      </c>
      <c r="D554" s="1" t="s">
        <v>15</v>
      </c>
      <c r="E554" s="1" t="s">
        <v>16</v>
      </c>
      <c r="F554" s="1">
        <v>39</v>
      </c>
      <c r="G554" s="1">
        <v>9</v>
      </c>
      <c r="H554" s="17">
        <v>133102.92000000001</v>
      </c>
      <c r="I554" s="1">
        <v>1</v>
      </c>
      <c r="J554" s="1">
        <v>1</v>
      </c>
      <c r="K554" s="1">
        <v>0</v>
      </c>
      <c r="L554" s="17">
        <v>27046.46</v>
      </c>
      <c r="M554" s="1">
        <v>1</v>
      </c>
      <c r="N554" t="b">
        <f t="shared" si="8"/>
        <v>0</v>
      </c>
    </row>
    <row r="555" spans="1:14" x14ac:dyDescent="0.25">
      <c r="A555" s="1">
        <v>15680920</v>
      </c>
      <c r="B555" s="1" t="s">
        <v>217</v>
      </c>
      <c r="C555" s="1">
        <v>695</v>
      </c>
      <c r="D555" s="1" t="s">
        <v>15</v>
      </c>
      <c r="E555" s="1" t="s">
        <v>23</v>
      </c>
      <c r="F555" s="1">
        <v>46</v>
      </c>
      <c r="G555" s="1">
        <v>7</v>
      </c>
      <c r="H555" s="17">
        <v>49512.55</v>
      </c>
      <c r="I555" s="1">
        <v>1</v>
      </c>
      <c r="J555" s="1">
        <v>1</v>
      </c>
      <c r="K555" s="1">
        <v>0</v>
      </c>
      <c r="L555" s="17">
        <v>133007.34</v>
      </c>
      <c r="M555" s="1">
        <v>0</v>
      </c>
      <c r="N555" t="b">
        <f t="shared" si="8"/>
        <v>0</v>
      </c>
    </row>
    <row r="556" spans="1:14" x14ac:dyDescent="0.25">
      <c r="A556" s="1">
        <v>15681081</v>
      </c>
      <c r="B556" s="1" t="s">
        <v>320</v>
      </c>
      <c r="C556" s="1">
        <v>545</v>
      </c>
      <c r="D556" s="1" t="s">
        <v>18</v>
      </c>
      <c r="E556" s="1" t="s">
        <v>16</v>
      </c>
      <c r="F556" s="1">
        <v>47</v>
      </c>
      <c r="G556" s="1">
        <v>5</v>
      </c>
      <c r="H556" s="17">
        <v>0</v>
      </c>
      <c r="I556" s="1">
        <v>2</v>
      </c>
      <c r="J556" s="1">
        <v>1</v>
      </c>
      <c r="K556" s="1">
        <v>1</v>
      </c>
      <c r="L556" s="17">
        <v>38970.14</v>
      </c>
      <c r="M556" s="1">
        <v>0</v>
      </c>
      <c r="N556" t="b">
        <f t="shared" si="8"/>
        <v>0</v>
      </c>
    </row>
    <row r="557" spans="1:14" x14ac:dyDescent="0.25">
      <c r="A557" s="1">
        <v>15726676</v>
      </c>
      <c r="B557" s="1" t="s">
        <v>194</v>
      </c>
      <c r="C557" s="1">
        <v>616</v>
      </c>
      <c r="D557" s="1" t="s">
        <v>18</v>
      </c>
      <c r="E557" s="1" t="s">
        <v>23</v>
      </c>
      <c r="F557" s="1">
        <v>30</v>
      </c>
      <c r="G557" s="1">
        <v>5</v>
      </c>
      <c r="H557" s="17">
        <v>0</v>
      </c>
      <c r="I557" s="1">
        <v>2</v>
      </c>
      <c r="J557" s="1">
        <v>0</v>
      </c>
      <c r="K557" s="1">
        <v>1</v>
      </c>
      <c r="L557" s="17">
        <v>196108.51</v>
      </c>
      <c r="M557" s="1">
        <v>0</v>
      </c>
      <c r="N557" t="b">
        <f t="shared" si="8"/>
        <v>0</v>
      </c>
    </row>
    <row r="558" spans="1:14" x14ac:dyDescent="0.25">
      <c r="A558" s="1">
        <v>15602280</v>
      </c>
      <c r="B558" s="1" t="s">
        <v>65</v>
      </c>
      <c r="C558" s="1">
        <v>829</v>
      </c>
      <c r="D558" s="1" t="s">
        <v>26</v>
      </c>
      <c r="E558" s="1" t="s">
        <v>16</v>
      </c>
      <c r="F558" s="1">
        <v>27</v>
      </c>
      <c r="G558" s="1">
        <v>9</v>
      </c>
      <c r="H558" s="17">
        <v>112045.67</v>
      </c>
      <c r="I558" s="1">
        <v>1</v>
      </c>
      <c r="J558" s="1">
        <v>1</v>
      </c>
      <c r="K558" s="1">
        <v>1</v>
      </c>
      <c r="L558" s="17">
        <v>119708.21</v>
      </c>
      <c r="M558" s="1">
        <v>1</v>
      </c>
      <c r="N558" t="b">
        <f t="shared" si="8"/>
        <v>0</v>
      </c>
    </row>
    <row r="559" spans="1:14" x14ac:dyDescent="0.25">
      <c r="A559" s="1">
        <v>15699005</v>
      </c>
      <c r="B559" s="1" t="s">
        <v>65</v>
      </c>
      <c r="C559" s="1">
        <v>710</v>
      </c>
      <c r="D559" s="1" t="s">
        <v>15</v>
      </c>
      <c r="E559" s="1" t="s">
        <v>16</v>
      </c>
      <c r="F559" s="1">
        <v>41</v>
      </c>
      <c r="G559" s="1">
        <v>2</v>
      </c>
      <c r="H559" s="17">
        <v>156067.04999999999</v>
      </c>
      <c r="I559" s="1">
        <v>1</v>
      </c>
      <c r="J559" s="1">
        <v>1</v>
      </c>
      <c r="K559" s="1">
        <v>1</v>
      </c>
      <c r="L559" s="17">
        <v>9983.8799999999992</v>
      </c>
      <c r="M559" s="1">
        <v>0</v>
      </c>
      <c r="N559" t="b">
        <f t="shared" si="8"/>
        <v>0</v>
      </c>
    </row>
    <row r="560" spans="1:14" x14ac:dyDescent="0.25">
      <c r="A560" s="1">
        <v>15744607</v>
      </c>
      <c r="B560" s="1" t="s">
        <v>65</v>
      </c>
      <c r="C560" s="1">
        <v>738</v>
      </c>
      <c r="D560" s="1" t="s">
        <v>26</v>
      </c>
      <c r="E560" s="1" t="s">
        <v>23</v>
      </c>
      <c r="F560" s="1">
        <v>43</v>
      </c>
      <c r="G560" s="1">
        <v>9</v>
      </c>
      <c r="H560" s="17">
        <v>121152.05</v>
      </c>
      <c r="I560" s="1">
        <v>2</v>
      </c>
      <c r="J560" s="1">
        <v>1</v>
      </c>
      <c r="K560" s="1">
        <v>0</v>
      </c>
      <c r="L560" s="17">
        <v>64166.7</v>
      </c>
      <c r="M560" s="1">
        <v>1</v>
      </c>
      <c r="N560" t="b">
        <f t="shared" si="8"/>
        <v>0</v>
      </c>
    </row>
    <row r="561" spans="1:14" x14ac:dyDescent="0.25">
      <c r="A561" s="1">
        <v>15813034</v>
      </c>
      <c r="B561" s="1" t="s">
        <v>65</v>
      </c>
      <c r="C561" s="1">
        <v>727</v>
      </c>
      <c r="D561" s="1" t="s">
        <v>18</v>
      </c>
      <c r="E561" s="1" t="s">
        <v>23</v>
      </c>
      <c r="F561" s="1">
        <v>38</v>
      </c>
      <c r="G561" s="1">
        <v>2</v>
      </c>
      <c r="H561" s="17">
        <v>62276.99</v>
      </c>
      <c r="I561" s="1">
        <v>1</v>
      </c>
      <c r="J561" s="1">
        <v>1</v>
      </c>
      <c r="K561" s="1">
        <v>1</v>
      </c>
      <c r="L561" s="17">
        <v>59280.79</v>
      </c>
      <c r="M561" s="1">
        <v>0</v>
      </c>
      <c r="N561" t="b">
        <f t="shared" si="8"/>
        <v>0</v>
      </c>
    </row>
    <row r="562" spans="1:14" x14ac:dyDescent="0.25">
      <c r="A562" s="1">
        <v>15708917</v>
      </c>
      <c r="B562" s="1" t="s">
        <v>65</v>
      </c>
      <c r="C562" s="1">
        <v>598</v>
      </c>
      <c r="D562" s="1" t="s">
        <v>26</v>
      </c>
      <c r="E562" s="1" t="s">
        <v>23</v>
      </c>
      <c r="F562" s="1">
        <v>53</v>
      </c>
      <c r="G562" s="1">
        <v>10</v>
      </c>
      <c r="H562" s="17">
        <v>167772.96</v>
      </c>
      <c r="I562" s="1">
        <v>1</v>
      </c>
      <c r="J562" s="1">
        <v>1</v>
      </c>
      <c r="K562" s="1">
        <v>1</v>
      </c>
      <c r="L562" s="17">
        <v>136886.85999999999</v>
      </c>
      <c r="M562" s="1">
        <v>0</v>
      </c>
      <c r="N562" t="b">
        <f t="shared" si="8"/>
        <v>0</v>
      </c>
    </row>
    <row r="563" spans="1:14" x14ac:dyDescent="0.25">
      <c r="A563" s="1">
        <v>15793726</v>
      </c>
      <c r="B563" s="1" t="s">
        <v>251</v>
      </c>
      <c r="C563" s="1">
        <v>681</v>
      </c>
      <c r="D563" s="1" t="s">
        <v>15</v>
      </c>
      <c r="E563" s="1" t="s">
        <v>16</v>
      </c>
      <c r="F563" s="1">
        <v>79</v>
      </c>
      <c r="G563" s="1">
        <v>0</v>
      </c>
      <c r="H563" s="17">
        <v>0</v>
      </c>
      <c r="I563" s="1">
        <v>2</v>
      </c>
      <c r="J563" s="1">
        <v>0</v>
      </c>
      <c r="K563" s="1">
        <v>1</v>
      </c>
      <c r="L563" s="17">
        <v>170968.99</v>
      </c>
      <c r="M563" s="1">
        <v>0</v>
      </c>
      <c r="N563" t="b">
        <f t="shared" si="8"/>
        <v>0</v>
      </c>
    </row>
    <row r="564" spans="1:14" x14ac:dyDescent="0.25">
      <c r="A564" s="1">
        <v>15613854</v>
      </c>
      <c r="B564" s="1" t="s">
        <v>121</v>
      </c>
      <c r="C564" s="1">
        <v>622</v>
      </c>
      <c r="D564" s="1" t="s">
        <v>18</v>
      </c>
      <c r="E564" s="1" t="s">
        <v>16</v>
      </c>
      <c r="F564" s="1">
        <v>46</v>
      </c>
      <c r="G564" s="1">
        <v>4</v>
      </c>
      <c r="H564" s="17">
        <v>107073.27</v>
      </c>
      <c r="I564" s="1">
        <v>2</v>
      </c>
      <c r="J564" s="1">
        <v>1</v>
      </c>
      <c r="K564" s="1">
        <v>1</v>
      </c>
      <c r="L564" s="17">
        <v>30984.59</v>
      </c>
      <c r="M564" s="1">
        <v>1</v>
      </c>
      <c r="N564" t="b">
        <f t="shared" si="8"/>
        <v>0</v>
      </c>
    </row>
    <row r="565" spans="1:14" x14ac:dyDescent="0.25">
      <c r="A565" s="1">
        <v>15785519</v>
      </c>
      <c r="B565" s="1" t="s">
        <v>691</v>
      </c>
      <c r="C565" s="1">
        <v>565</v>
      </c>
      <c r="D565" s="1" t="s">
        <v>15</v>
      </c>
      <c r="E565" s="1" t="s">
        <v>23</v>
      </c>
      <c r="F565" s="1">
        <v>36</v>
      </c>
      <c r="G565" s="1">
        <v>6</v>
      </c>
      <c r="H565" s="17">
        <v>106192.1</v>
      </c>
      <c r="I565" s="1">
        <v>1</v>
      </c>
      <c r="J565" s="1">
        <v>1</v>
      </c>
      <c r="K565" s="1">
        <v>0</v>
      </c>
      <c r="L565" s="17">
        <v>149575.59</v>
      </c>
      <c r="M565" s="1">
        <v>0</v>
      </c>
      <c r="N565" t="b">
        <f t="shared" si="8"/>
        <v>0</v>
      </c>
    </row>
    <row r="566" spans="1:14" x14ac:dyDescent="0.25">
      <c r="A566" s="1">
        <v>15669064</v>
      </c>
      <c r="B566" s="1" t="s">
        <v>310</v>
      </c>
      <c r="C566" s="1">
        <v>671</v>
      </c>
      <c r="D566" s="1" t="s">
        <v>26</v>
      </c>
      <c r="E566" s="1" t="s">
        <v>23</v>
      </c>
      <c r="F566" s="1">
        <v>35</v>
      </c>
      <c r="G566" s="1">
        <v>1</v>
      </c>
      <c r="H566" s="17">
        <v>144848.74</v>
      </c>
      <c r="I566" s="1">
        <v>1</v>
      </c>
      <c r="J566" s="1">
        <v>1</v>
      </c>
      <c r="K566" s="1">
        <v>1</v>
      </c>
      <c r="L566" s="17">
        <v>179012.3</v>
      </c>
      <c r="M566" s="1">
        <v>0</v>
      </c>
      <c r="N566" t="b">
        <f t="shared" si="8"/>
        <v>0</v>
      </c>
    </row>
    <row r="567" spans="1:14" x14ac:dyDescent="0.25">
      <c r="A567" s="1">
        <v>15775912</v>
      </c>
      <c r="B567" s="1" t="s">
        <v>310</v>
      </c>
      <c r="C567" s="1">
        <v>698</v>
      </c>
      <c r="D567" s="1" t="s">
        <v>15</v>
      </c>
      <c r="E567" s="1" t="s">
        <v>23</v>
      </c>
      <c r="F567" s="1">
        <v>48</v>
      </c>
      <c r="G567" s="1">
        <v>4</v>
      </c>
      <c r="H567" s="17">
        <v>101238.24</v>
      </c>
      <c r="I567" s="1">
        <v>2</v>
      </c>
      <c r="J567" s="1">
        <v>0</v>
      </c>
      <c r="K567" s="1">
        <v>1</v>
      </c>
      <c r="L567" s="17">
        <v>177815.87</v>
      </c>
      <c r="M567" s="1">
        <v>1</v>
      </c>
      <c r="N567" t="b">
        <f t="shared" si="8"/>
        <v>0</v>
      </c>
    </row>
    <row r="568" spans="1:14" x14ac:dyDescent="0.25">
      <c r="A568" s="1">
        <v>15734886</v>
      </c>
      <c r="B568" s="1" t="s">
        <v>586</v>
      </c>
      <c r="C568" s="1">
        <v>686</v>
      </c>
      <c r="D568" s="1" t="s">
        <v>15</v>
      </c>
      <c r="E568" s="1" t="s">
        <v>16</v>
      </c>
      <c r="F568" s="1">
        <v>34</v>
      </c>
      <c r="G568" s="1">
        <v>3</v>
      </c>
      <c r="H568" s="17">
        <v>123971.51</v>
      </c>
      <c r="I568" s="1">
        <v>2</v>
      </c>
      <c r="J568" s="1">
        <v>1</v>
      </c>
      <c r="K568" s="1">
        <v>0</v>
      </c>
      <c r="L568" s="17">
        <v>147794.63</v>
      </c>
      <c r="M568" s="1">
        <v>0</v>
      </c>
      <c r="N568" t="b">
        <f t="shared" si="8"/>
        <v>0</v>
      </c>
    </row>
    <row r="569" spans="1:14" x14ac:dyDescent="0.25">
      <c r="A569" s="1">
        <v>15577657</v>
      </c>
      <c r="B569" s="1" t="s">
        <v>39</v>
      </c>
      <c r="C569" s="1">
        <v>732</v>
      </c>
      <c r="D569" s="1" t="s">
        <v>15</v>
      </c>
      <c r="E569" s="1" t="s">
        <v>23</v>
      </c>
      <c r="F569" s="1">
        <v>41</v>
      </c>
      <c r="G569" s="1">
        <v>8</v>
      </c>
      <c r="H569" s="17">
        <v>0</v>
      </c>
      <c r="I569" s="1">
        <v>2</v>
      </c>
      <c r="J569" s="1">
        <v>1</v>
      </c>
      <c r="K569" s="1">
        <v>1</v>
      </c>
      <c r="L569" s="17">
        <v>170886.17</v>
      </c>
      <c r="M569" s="1">
        <v>0</v>
      </c>
      <c r="N569" t="b">
        <f t="shared" si="8"/>
        <v>0</v>
      </c>
    </row>
    <row r="570" spans="1:14" x14ac:dyDescent="0.25">
      <c r="A570" s="1">
        <v>15755262</v>
      </c>
      <c r="B570" s="1" t="s">
        <v>39</v>
      </c>
      <c r="C570" s="1">
        <v>608</v>
      </c>
      <c r="D570" s="1" t="s">
        <v>18</v>
      </c>
      <c r="E570" s="1" t="s">
        <v>16</v>
      </c>
      <c r="F570" s="1">
        <v>41</v>
      </c>
      <c r="G570" s="1">
        <v>3</v>
      </c>
      <c r="H570" s="17">
        <v>89763.839999999997</v>
      </c>
      <c r="I570" s="1">
        <v>1</v>
      </c>
      <c r="J570" s="1">
        <v>0</v>
      </c>
      <c r="K570" s="1">
        <v>0</v>
      </c>
      <c r="L570" s="17">
        <v>199304.74</v>
      </c>
      <c r="M570" s="1">
        <v>1</v>
      </c>
      <c r="N570" t="b">
        <f t="shared" si="8"/>
        <v>0</v>
      </c>
    </row>
    <row r="571" spans="1:14" x14ac:dyDescent="0.25">
      <c r="A571" s="1">
        <v>15752137</v>
      </c>
      <c r="B571" s="1" t="s">
        <v>626</v>
      </c>
      <c r="C571" s="1">
        <v>648</v>
      </c>
      <c r="D571" s="1" t="s">
        <v>15</v>
      </c>
      <c r="E571" s="1" t="s">
        <v>23</v>
      </c>
      <c r="F571" s="1">
        <v>33</v>
      </c>
      <c r="G571" s="1">
        <v>7</v>
      </c>
      <c r="H571" s="17">
        <v>134944</v>
      </c>
      <c r="I571" s="1">
        <v>1</v>
      </c>
      <c r="J571" s="1">
        <v>1</v>
      </c>
      <c r="K571" s="1">
        <v>1</v>
      </c>
      <c r="L571" s="17">
        <v>117036.38</v>
      </c>
      <c r="M571" s="1">
        <v>0</v>
      </c>
      <c r="N571" t="b">
        <f t="shared" si="8"/>
        <v>0</v>
      </c>
    </row>
    <row r="572" spans="1:14" x14ac:dyDescent="0.25">
      <c r="A572" s="1">
        <v>15677512</v>
      </c>
      <c r="B572" s="1" t="s">
        <v>302</v>
      </c>
      <c r="C572" s="1">
        <v>628</v>
      </c>
      <c r="D572" s="1" t="s">
        <v>18</v>
      </c>
      <c r="E572" s="1" t="s">
        <v>16</v>
      </c>
      <c r="F572" s="1">
        <v>22</v>
      </c>
      <c r="G572" s="1">
        <v>3</v>
      </c>
      <c r="H572" s="17">
        <v>0</v>
      </c>
      <c r="I572" s="1">
        <v>1</v>
      </c>
      <c r="J572" s="1">
        <v>1</v>
      </c>
      <c r="K572" s="1">
        <v>0</v>
      </c>
      <c r="L572" s="17">
        <v>85426.28</v>
      </c>
      <c r="M572" s="1">
        <v>0</v>
      </c>
      <c r="N572" t="b">
        <f t="shared" si="8"/>
        <v>0</v>
      </c>
    </row>
    <row r="573" spans="1:14" x14ac:dyDescent="0.25">
      <c r="A573" s="1">
        <v>15807663</v>
      </c>
      <c r="B573" s="1" t="s">
        <v>679</v>
      </c>
      <c r="C573" s="1">
        <v>667</v>
      </c>
      <c r="D573" s="1" t="s">
        <v>15</v>
      </c>
      <c r="E573" s="1" t="s">
        <v>23</v>
      </c>
      <c r="F573" s="1">
        <v>43</v>
      </c>
      <c r="G573" s="1">
        <v>8</v>
      </c>
      <c r="H573" s="17">
        <v>190227.46</v>
      </c>
      <c r="I573" s="1">
        <v>1</v>
      </c>
      <c r="J573" s="1">
        <v>1</v>
      </c>
      <c r="K573" s="1">
        <v>0</v>
      </c>
      <c r="L573" s="17">
        <v>97508.04</v>
      </c>
      <c r="M573" s="1">
        <v>1</v>
      </c>
      <c r="N573" t="b">
        <f t="shared" si="8"/>
        <v>0</v>
      </c>
    </row>
    <row r="574" spans="1:14" x14ac:dyDescent="0.25">
      <c r="A574" s="1">
        <v>15692750</v>
      </c>
      <c r="B574" s="1" t="s">
        <v>679</v>
      </c>
      <c r="C574" s="1">
        <v>629</v>
      </c>
      <c r="D574" s="1" t="s">
        <v>26</v>
      </c>
      <c r="E574" s="1" t="s">
        <v>16</v>
      </c>
      <c r="F574" s="1">
        <v>45</v>
      </c>
      <c r="G574" s="1">
        <v>7</v>
      </c>
      <c r="H574" s="17">
        <v>129818.39</v>
      </c>
      <c r="I574" s="1">
        <v>3</v>
      </c>
      <c r="J574" s="1">
        <v>1</v>
      </c>
      <c r="K574" s="1">
        <v>0</v>
      </c>
      <c r="L574" s="17">
        <v>9217.5499999999993</v>
      </c>
      <c r="M574" s="1">
        <v>1</v>
      </c>
      <c r="N574" t="b">
        <f t="shared" si="8"/>
        <v>0</v>
      </c>
    </row>
    <row r="575" spans="1:14" x14ac:dyDescent="0.25">
      <c r="A575" s="1">
        <v>15807008</v>
      </c>
      <c r="B575" s="1" t="s">
        <v>679</v>
      </c>
      <c r="C575" s="1">
        <v>614</v>
      </c>
      <c r="D575" s="1" t="s">
        <v>26</v>
      </c>
      <c r="E575" s="1" t="s">
        <v>16</v>
      </c>
      <c r="F575" s="1">
        <v>35</v>
      </c>
      <c r="G575" s="1">
        <v>6</v>
      </c>
      <c r="H575" s="17">
        <v>128100.28</v>
      </c>
      <c r="I575" s="1">
        <v>1</v>
      </c>
      <c r="J575" s="1">
        <v>0</v>
      </c>
      <c r="K575" s="1">
        <v>0</v>
      </c>
      <c r="L575" s="17">
        <v>69454.240000000005</v>
      </c>
      <c r="M575" s="1">
        <v>1</v>
      </c>
      <c r="N575" t="b">
        <f t="shared" si="8"/>
        <v>0</v>
      </c>
    </row>
    <row r="576" spans="1:14" x14ac:dyDescent="0.25">
      <c r="A576" s="1">
        <v>15596175</v>
      </c>
      <c r="B576" s="1" t="s">
        <v>242</v>
      </c>
      <c r="C576" s="1">
        <v>659</v>
      </c>
      <c r="D576" s="1" t="s">
        <v>26</v>
      </c>
      <c r="E576" s="1" t="s">
        <v>23</v>
      </c>
      <c r="F576" s="1">
        <v>67</v>
      </c>
      <c r="G576" s="1">
        <v>6</v>
      </c>
      <c r="H576" s="17">
        <v>117411.6</v>
      </c>
      <c r="I576" s="1">
        <v>1</v>
      </c>
      <c r="J576" s="1">
        <v>1</v>
      </c>
      <c r="K576" s="1">
        <v>1</v>
      </c>
      <c r="L576" s="17">
        <v>45071.09</v>
      </c>
      <c r="M576" s="1">
        <v>1</v>
      </c>
      <c r="N576" t="b">
        <f t="shared" si="8"/>
        <v>0</v>
      </c>
    </row>
    <row r="577" spans="1:14" x14ac:dyDescent="0.25">
      <c r="A577" s="1">
        <v>15727829</v>
      </c>
      <c r="B577" s="1" t="s">
        <v>222</v>
      </c>
      <c r="C577" s="1">
        <v>567</v>
      </c>
      <c r="D577" s="1" t="s">
        <v>15</v>
      </c>
      <c r="E577" s="1" t="s">
        <v>23</v>
      </c>
      <c r="F577" s="1">
        <v>42</v>
      </c>
      <c r="G577" s="1">
        <v>2</v>
      </c>
      <c r="H577" s="17">
        <v>0</v>
      </c>
      <c r="I577" s="1">
        <v>2</v>
      </c>
      <c r="J577" s="1">
        <v>1</v>
      </c>
      <c r="K577" s="1">
        <v>1</v>
      </c>
      <c r="L577" s="17">
        <v>167984.61</v>
      </c>
      <c r="M577" s="1">
        <v>0</v>
      </c>
      <c r="N577" t="b">
        <f t="shared" si="8"/>
        <v>0</v>
      </c>
    </row>
    <row r="578" spans="1:14" x14ac:dyDescent="0.25">
      <c r="A578" s="1">
        <v>15588350</v>
      </c>
      <c r="B578" s="1" t="s">
        <v>222</v>
      </c>
      <c r="C578" s="1">
        <v>744</v>
      </c>
      <c r="D578" s="1" t="s">
        <v>15</v>
      </c>
      <c r="E578" s="1" t="s">
        <v>16</v>
      </c>
      <c r="F578" s="1">
        <v>43</v>
      </c>
      <c r="G578" s="1">
        <v>10</v>
      </c>
      <c r="H578" s="17">
        <v>147832.15</v>
      </c>
      <c r="I578" s="1">
        <v>1</v>
      </c>
      <c r="J578" s="1">
        <v>0</v>
      </c>
      <c r="K578" s="1">
        <v>1</v>
      </c>
      <c r="L578" s="17">
        <v>24234.11</v>
      </c>
      <c r="M578" s="1">
        <v>0</v>
      </c>
      <c r="N578" t="b">
        <f t="shared" si="8"/>
        <v>0</v>
      </c>
    </row>
    <row r="579" spans="1:14" x14ac:dyDescent="0.25">
      <c r="A579" s="1">
        <v>15766741</v>
      </c>
      <c r="B579" s="1" t="s">
        <v>222</v>
      </c>
      <c r="C579" s="1">
        <v>525</v>
      </c>
      <c r="D579" s="1" t="s">
        <v>15</v>
      </c>
      <c r="E579" s="1" t="s">
        <v>23</v>
      </c>
      <c r="F579" s="1">
        <v>36</v>
      </c>
      <c r="G579" s="1">
        <v>2</v>
      </c>
      <c r="H579" s="17">
        <v>114628.4</v>
      </c>
      <c r="I579" s="1">
        <v>1</v>
      </c>
      <c r="J579" s="1">
        <v>0</v>
      </c>
      <c r="K579" s="1">
        <v>1</v>
      </c>
      <c r="L579" s="17">
        <v>168290.06</v>
      </c>
      <c r="M579" s="1">
        <v>0</v>
      </c>
      <c r="N579" t="b">
        <f t="shared" ref="N579:N642" si="9">G579&gt;F579</f>
        <v>0</v>
      </c>
    </row>
    <row r="580" spans="1:14" x14ac:dyDescent="0.25">
      <c r="A580" s="1">
        <v>15737741</v>
      </c>
      <c r="B580" s="1" t="s">
        <v>489</v>
      </c>
      <c r="C580" s="1">
        <v>607</v>
      </c>
      <c r="D580" s="1" t="s">
        <v>18</v>
      </c>
      <c r="E580" s="1" t="s">
        <v>16</v>
      </c>
      <c r="F580" s="1">
        <v>33</v>
      </c>
      <c r="G580" s="1">
        <v>2</v>
      </c>
      <c r="H580" s="17">
        <v>108431.87</v>
      </c>
      <c r="I580" s="1">
        <v>2</v>
      </c>
      <c r="J580" s="1">
        <v>0</v>
      </c>
      <c r="K580" s="1">
        <v>1</v>
      </c>
      <c r="L580" s="17">
        <v>109291.39</v>
      </c>
      <c r="M580" s="1">
        <v>1</v>
      </c>
      <c r="N580" t="b">
        <f t="shared" si="9"/>
        <v>0</v>
      </c>
    </row>
    <row r="581" spans="1:14" x14ac:dyDescent="0.25">
      <c r="A581" s="1">
        <v>15620344</v>
      </c>
      <c r="B581" s="1" t="s">
        <v>90</v>
      </c>
      <c r="C581" s="1">
        <v>813</v>
      </c>
      <c r="D581" s="1" t="s">
        <v>15</v>
      </c>
      <c r="E581" s="1" t="s">
        <v>23</v>
      </c>
      <c r="F581" s="1">
        <v>29</v>
      </c>
      <c r="G581" s="1">
        <v>6</v>
      </c>
      <c r="H581" s="17">
        <v>0</v>
      </c>
      <c r="I581" s="1">
        <v>1</v>
      </c>
      <c r="J581" s="1">
        <v>1</v>
      </c>
      <c r="K581" s="1">
        <v>0</v>
      </c>
      <c r="L581" s="17">
        <v>33953.870000000003</v>
      </c>
      <c r="M581" s="1">
        <v>0</v>
      </c>
      <c r="N581" t="b">
        <f t="shared" si="9"/>
        <v>0</v>
      </c>
    </row>
    <row r="582" spans="1:14" x14ac:dyDescent="0.25">
      <c r="A582" s="1">
        <v>15566594</v>
      </c>
      <c r="B582" s="1" t="s">
        <v>370</v>
      </c>
      <c r="C582" s="1">
        <v>709</v>
      </c>
      <c r="D582" s="1" t="s">
        <v>18</v>
      </c>
      <c r="E582" s="1" t="s">
        <v>23</v>
      </c>
      <c r="F582" s="1">
        <v>23</v>
      </c>
      <c r="G582" s="1">
        <v>10</v>
      </c>
      <c r="H582" s="17">
        <v>0</v>
      </c>
      <c r="I582" s="1">
        <v>2</v>
      </c>
      <c r="J582" s="1">
        <v>0</v>
      </c>
      <c r="K582" s="1">
        <v>0</v>
      </c>
      <c r="L582" s="17">
        <v>129590.18</v>
      </c>
      <c r="M582" s="1">
        <v>0</v>
      </c>
      <c r="N582" t="b">
        <f t="shared" si="9"/>
        <v>0</v>
      </c>
    </row>
    <row r="583" spans="1:14" x14ac:dyDescent="0.25">
      <c r="A583" s="1">
        <v>15685329</v>
      </c>
      <c r="B583" s="1" t="s">
        <v>370</v>
      </c>
      <c r="C583" s="1">
        <v>531</v>
      </c>
      <c r="D583" s="1" t="s">
        <v>15</v>
      </c>
      <c r="E583" s="1" t="s">
        <v>16</v>
      </c>
      <c r="F583" s="1">
        <v>63</v>
      </c>
      <c r="G583" s="1">
        <v>1</v>
      </c>
      <c r="H583" s="17">
        <v>114715.71</v>
      </c>
      <c r="I583" s="1">
        <v>1</v>
      </c>
      <c r="J583" s="1">
        <v>0</v>
      </c>
      <c r="K583" s="1">
        <v>1</v>
      </c>
      <c r="L583" s="17">
        <v>24506.95</v>
      </c>
      <c r="M583" s="1">
        <v>1</v>
      </c>
      <c r="N583" t="b">
        <f t="shared" si="9"/>
        <v>0</v>
      </c>
    </row>
    <row r="584" spans="1:14" x14ac:dyDescent="0.25">
      <c r="A584" s="1">
        <v>15775625</v>
      </c>
      <c r="B584" s="1" t="s">
        <v>370</v>
      </c>
      <c r="C584" s="1">
        <v>596</v>
      </c>
      <c r="D584" s="1" t="s">
        <v>15</v>
      </c>
      <c r="E584" s="1" t="s">
        <v>23</v>
      </c>
      <c r="F584" s="1">
        <v>47</v>
      </c>
      <c r="G584" s="1">
        <v>6</v>
      </c>
      <c r="H584" s="17">
        <v>0</v>
      </c>
      <c r="I584" s="1">
        <v>1</v>
      </c>
      <c r="J584" s="1">
        <v>1</v>
      </c>
      <c r="K584" s="1">
        <v>0</v>
      </c>
      <c r="L584" s="17">
        <v>74835.649999999994</v>
      </c>
      <c r="M584" s="1">
        <v>0</v>
      </c>
      <c r="N584" t="b">
        <f t="shared" si="9"/>
        <v>0</v>
      </c>
    </row>
    <row r="585" spans="1:14" x14ac:dyDescent="0.25">
      <c r="A585" s="1">
        <v>15712403</v>
      </c>
      <c r="B585" s="1" t="s">
        <v>523</v>
      </c>
      <c r="C585" s="1">
        <v>589</v>
      </c>
      <c r="D585" s="1" t="s">
        <v>15</v>
      </c>
      <c r="E585" s="1" t="s">
        <v>16</v>
      </c>
      <c r="F585" s="1">
        <v>61</v>
      </c>
      <c r="G585" s="1">
        <v>1</v>
      </c>
      <c r="H585" s="17">
        <v>0</v>
      </c>
      <c r="I585" s="1">
        <v>1</v>
      </c>
      <c r="J585" s="1">
        <v>1</v>
      </c>
      <c r="K585" s="1">
        <v>0</v>
      </c>
      <c r="L585" s="17">
        <v>61108.56</v>
      </c>
      <c r="M585" s="1">
        <v>1</v>
      </c>
      <c r="N585" t="b">
        <f t="shared" si="9"/>
        <v>0</v>
      </c>
    </row>
    <row r="586" spans="1:14" x14ac:dyDescent="0.25">
      <c r="A586" s="1">
        <v>15580956</v>
      </c>
      <c r="B586" s="1" t="s">
        <v>738</v>
      </c>
      <c r="C586" s="1">
        <v>683</v>
      </c>
      <c r="D586" s="1" t="s">
        <v>26</v>
      </c>
      <c r="E586" s="1" t="s">
        <v>16</v>
      </c>
      <c r="F586" s="1">
        <v>43</v>
      </c>
      <c r="G586" s="1">
        <v>4</v>
      </c>
      <c r="H586" s="17">
        <v>115888.04</v>
      </c>
      <c r="I586" s="1">
        <v>1</v>
      </c>
      <c r="J586" s="1">
        <v>1</v>
      </c>
      <c r="K586" s="1">
        <v>1</v>
      </c>
      <c r="L586" s="17">
        <v>117349.19</v>
      </c>
      <c r="M586" s="1">
        <v>1</v>
      </c>
      <c r="N586" t="b">
        <f t="shared" si="9"/>
        <v>0</v>
      </c>
    </row>
    <row r="587" spans="1:14" x14ac:dyDescent="0.25">
      <c r="A587" s="1">
        <v>15728693</v>
      </c>
      <c r="B587" s="1" t="s">
        <v>47</v>
      </c>
      <c r="C587" s="1">
        <v>574</v>
      </c>
      <c r="D587" s="1" t="s">
        <v>26</v>
      </c>
      <c r="E587" s="1" t="s">
        <v>16</v>
      </c>
      <c r="F587" s="1">
        <v>43</v>
      </c>
      <c r="G587" s="1">
        <v>3</v>
      </c>
      <c r="H587" s="17">
        <v>141349.43</v>
      </c>
      <c r="I587" s="1">
        <v>1</v>
      </c>
      <c r="J587" s="1">
        <v>1</v>
      </c>
      <c r="K587" s="1">
        <v>1</v>
      </c>
      <c r="L587" s="17">
        <v>100187.43</v>
      </c>
      <c r="M587" s="1">
        <v>0</v>
      </c>
      <c r="N587" t="b">
        <f t="shared" si="9"/>
        <v>0</v>
      </c>
    </row>
    <row r="588" spans="1:14" x14ac:dyDescent="0.25">
      <c r="A588" s="1">
        <v>15697000</v>
      </c>
      <c r="B588" s="1" t="s">
        <v>701</v>
      </c>
      <c r="C588" s="1">
        <v>728</v>
      </c>
      <c r="D588" s="1" t="s">
        <v>26</v>
      </c>
      <c r="E588" s="1" t="s">
        <v>23</v>
      </c>
      <c r="F588" s="1">
        <v>32</v>
      </c>
      <c r="G588" s="1">
        <v>5</v>
      </c>
      <c r="H588" s="17">
        <v>61825.5</v>
      </c>
      <c r="I588" s="1">
        <v>1</v>
      </c>
      <c r="J588" s="1">
        <v>1</v>
      </c>
      <c r="K588" s="1">
        <v>1</v>
      </c>
      <c r="L588" s="17">
        <v>156124.93</v>
      </c>
      <c r="M588" s="1">
        <v>0</v>
      </c>
      <c r="N588" t="b">
        <f t="shared" si="9"/>
        <v>0</v>
      </c>
    </row>
    <row r="589" spans="1:14" x14ac:dyDescent="0.25">
      <c r="A589" s="1">
        <v>15811589</v>
      </c>
      <c r="B589" s="1" t="s">
        <v>164</v>
      </c>
      <c r="C589" s="1">
        <v>716</v>
      </c>
      <c r="D589" s="1" t="s">
        <v>18</v>
      </c>
      <c r="E589" s="1" t="s">
        <v>23</v>
      </c>
      <c r="F589" s="1">
        <v>42</v>
      </c>
      <c r="G589" s="1">
        <v>8</v>
      </c>
      <c r="H589" s="17">
        <v>0</v>
      </c>
      <c r="I589" s="1">
        <v>2</v>
      </c>
      <c r="J589" s="1">
        <v>1</v>
      </c>
      <c r="K589" s="1">
        <v>0</v>
      </c>
      <c r="L589" s="17">
        <v>180800.42</v>
      </c>
      <c r="M589" s="1">
        <v>0</v>
      </c>
      <c r="N589" t="b">
        <f t="shared" si="9"/>
        <v>0</v>
      </c>
    </row>
    <row r="590" spans="1:14" x14ac:dyDescent="0.25">
      <c r="A590" s="1">
        <v>15612966</v>
      </c>
      <c r="B590" s="1" t="s">
        <v>601</v>
      </c>
      <c r="C590" s="1">
        <v>545</v>
      </c>
      <c r="D590" s="1" t="s">
        <v>26</v>
      </c>
      <c r="E590" s="1" t="s">
        <v>16</v>
      </c>
      <c r="F590" s="1">
        <v>60</v>
      </c>
      <c r="G590" s="1">
        <v>7</v>
      </c>
      <c r="H590" s="17">
        <v>128981.07</v>
      </c>
      <c r="I590" s="1">
        <v>1</v>
      </c>
      <c r="J590" s="1">
        <v>0</v>
      </c>
      <c r="K590" s="1">
        <v>1</v>
      </c>
      <c r="L590" s="17">
        <v>176924.21</v>
      </c>
      <c r="M590" s="1">
        <v>1</v>
      </c>
      <c r="N590" t="b">
        <f t="shared" si="9"/>
        <v>0</v>
      </c>
    </row>
    <row r="591" spans="1:14" x14ac:dyDescent="0.25">
      <c r="A591" s="1">
        <v>15745324</v>
      </c>
      <c r="B591" s="1" t="s">
        <v>601</v>
      </c>
      <c r="C591" s="1">
        <v>599</v>
      </c>
      <c r="D591" s="1" t="s">
        <v>18</v>
      </c>
      <c r="E591" s="1" t="s">
        <v>16</v>
      </c>
      <c r="F591" s="1">
        <v>39</v>
      </c>
      <c r="G591" s="1">
        <v>4</v>
      </c>
      <c r="H591" s="17">
        <v>0</v>
      </c>
      <c r="I591" s="1">
        <v>1</v>
      </c>
      <c r="J591" s="1">
        <v>1</v>
      </c>
      <c r="K591" s="1">
        <v>0</v>
      </c>
      <c r="L591" s="17">
        <v>194273.2</v>
      </c>
      <c r="M591" s="1">
        <v>1</v>
      </c>
      <c r="N591" t="b">
        <f t="shared" si="9"/>
        <v>0</v>
      </c>
    </row>
    <row r="592" spans="1:14" x14ac:dyDescent="0.25">
      <c r="A592" s="1">
        <v>15591509</v>
      </c>
      <c r="B592" s="1" t="s">
        <v>347</v>
      </c>
      <c r="C592" s="1">
        <v>690</v>
      </c>
      <c r="D592" s="1" t="s">
        <v>15</v>
      </c>
      <c r="E592" s="1" t="s">
        <v>23</v>
      </c>
      <c r="F592" s="1">
        <v>36</v>
      </c>
      <c r="G592" s="1">
        <v>7</v>
      </c>
      <c r="H592" s="17">
        <v>101583.11</v>
      </c>
      <c r="I592" s="1">
        <v>2</v>
      </c>
      <c r="J592" s="1">
        <v>1</v>
      </c>
      <c r="K592" s="1">
        <v>0</v>
      </c>
      <c r="L592" s="17">
        <v>123775.15</v>
      </c>
      <c r="M592" s="1">
        <v>0</v>
      </c>
      <c r="N592" t="b">
        <f t="shared" si="9"/>
        <v>0</v>
      </c>
    </row>
    <row r="593" spans="1:14" x14ac:dyDescent="0.25">
      <c r="A593" s="1">
        <v>15786308</v>
      </c>
      <c r="B593" s="1" t="s">
        <v>218</v>
      </c>
      <c r="C593" s="1">
        <v>730</v>
      </c>
      <c r="D593" s="1" t="s">
        <v>18</v>
      </c>
      <c r="E593" s="1" t="s">
        <v>16</v>
      </c>
      <c r="F593" s="1">
        <v>33</v>
      </c>
      <c r="G593" s="1">
        <v>9</v>
      </c>
      <c r="H593" s="17">
        <v>0</v>
      </c>
      <c r="I593" s="1">
        <v>2</v>
      </c>
      <c r="J593" s="1">
        <v>0</v>
      </c>
      <c r="K593" s="1">
        <v>0</v>
      </c>
      <c r="L593" s="17">
        <v>176576.62</v>
      </c>
      <c r="M593" s="1">
        <v>0</v>
      </c>
      <c r="N593" t="b">
        <f t="shared" si="9"/>
        <v>0</v>
      </c>
    </row>
    <row r="594" spans="1:14" x14ac:dyDescent="0.25">
      <c r="A594" s="1">
        <v>15594917</v>
      </c>
      <c r="B594" s="1" t="s">
        <v>215</v>
      </c>
      <c r="C594" s="1">
        <v>676</v>
      </c>
      <c r="D594" s="1" t="s">
        <v>15</v>
      </c>
      <c r="E594" s="1" t="s">
        <v>16</v>
      </c>
      <c r="F594" s="1">
        <v>34</v>
      </c>
      <c r="G594" s="1">
        <v>1</v>
      </c>
      <c r="H594" s="17">
        <v>63095.01</v>
      </c>
      <c r="I594" s="1">
        <v>1</v>
      </c>
      <c r="J594" s="1">
        <v>1</v>
      </c>
      <c r="K594" s="1">
        <v>1</v>
      </c>
      <c r="L594" s="17">
        <v>40645.81</v>
      </c>
      <c r="M594" s="1">
        <v>0</v>
      </c>
      <c r="N594" t="b">
        <f t="shared" si="9"/>
        <v>0</v>
      </c>
    </row>
    <row r="595" spans="1:14" x14ac:dyDescent="0.25">
      <c r="A595" s="1">
        <v>15634844</v>
      </c>
      <c r="B595" s="1" t="s">
        <v>215</v>
      </c>
      <c r="C595" s="1">
        <v>598</v>
      </c>
      <c r="D595" s="1" t="s">
        <v>26</v>
      </c>
      <c r="E595" s="1" t="s">
        <v>23</v>
      </c>
      <c r="F595" s="1">
        <v>41</v>
      </c>
      <c r="G595" s="1">
        <v>3</v>
      </c>
      <c r="H595" s="17">
        <v>91536.93</v>
      </c>
      <c r="I595" s="1">
        <v>1</v>
      </c>
      <c r="J595" s="1">
        <v>1</v>
      </c>
      <c r="K595" s="1">
        <v>0</v>
      </c>
      <c r="L595" s="17">
        <v>191468.78</v>
      </c>
      <c r="M595" s="1">
        <v>1</v>
      </c>
      <c r="N595" t="b">
        <f t="shared" si="9"/>
        <v>0</v>
      </c>
    </row>
    <row r="596" spans="1:14" x14ac:dyDescent="0.25">
      <c r="A596" s="1">
        <v>15641732</v>
      </c>
      <c r="B596" s="1" t="s">
        <v>101</v>
      </c>
      <c r="C596" s="1">
        <v>543</v>
      </c>
      <c r="D596" s="1" t="s">
        <v>15</v>
      </c>
      <c r="E596" s="1" t="s">
        <v>16</v>
      </c>
      <c r="F596" s="1">
        <v>36</v>
      </c>
      <c r="G596" s="1">
        <v>3</v>
      </c>
      <c r="H596" s="17">
        <v>0</v>
      </c>
      <c r="I596" s="1">
        <v>2</v>
      </c>
      <c r="J596" s="1">
        <v>0</v>
      </c>
      <c r="K596" s="1">
        <v>0</v>
      </c>
      <c r="L596" s="17">
        <v>26019.59</v>
      </c>
      <c r="M596" s="1">
        <v>0</v>
      </c>
      <c r="N596" t="b">
        <f t="shared" si="9"/>
        <v>0</v>
      </c>
    </row>
    <row r="597" spans="1:14" x14ac:dyDescent="0.25">
      <c r="A597" s="1">
        <v>15762218</v>
      </c>
      <c r="B597" s="1" t="s">
        <v>101</v>
      </c>
      <c r="C597" s="1">
        <v>701</v>
      </c>
      <c r="D597" s="1" t="s">
        <v>15</v>
      </c>
      <c r="E597" s="1" t="s">
        <v>16</v>
      </c>
      <c r="F597" s="1">
        <v>39</v>
      </c>
      <c r="G597" s="1">
        <v>9</v>
      </c>
      <c r="H597" s="17">
        <v>0</v>
      </c>
      <c r="I597" s="1">
        <v>2</v>
      </c>
      <c r="J597" s="1">
        <v>0</v>
      </c>
      <c r="K597" s="1">
        <v>1</v>
      </c>
      <c r="L597" s="17">
        <v>145894.9</v>
      </c>
      <c r="M597" s="1">
        <v>0</v>
      </c>
      <c r="N597" t="b">
        <f t="shared" si="9"/>
        <v>0</v>
      </c>
    </row>
    <row r="598" spans="1:14" x14ac:dyDescent="0.25">
      <c r="A598" s="1">
        <v>15709368</v>
      </c>
      <c r="B598" s="1" t="s">
        <v>166</v>
      </c>
      <c r="C598" s="1">
        <v>614</v>
      </c>
      <c r="D598" s="1" t="s">
        <v>15</v>
      </c>
      <c r="E598" s="1" t="s">
        <v>16</v>
      </c>
      <c r="F598" s="1">
        <v>43</v>
      </c>
      <c r="G598" s="1">
        <v>6</v>
      </c>
      <c r="H598" s="17">
        <v>0</v>
      </c>
      <c r="I598" s="1">
        <v>2</v>
      </c>
      <c r="J598" s="1">
        <v>1</v>
      </c>
      <c r="K598" s="1">
        <v>1</v>
      </c>
      <c r="L598" s="17">
        <v>109041.53</v>
      </c>
      <c r="M598" s="1">
        <v>0</v>
      </c>
      <c r="N598" t="b">
        <f t="shared" si="9"/>
        <v>0</v>
      </c>
    </row>
    <row r="599" spans="1:14" x14ac:dyDescent="0.25">
      <c r="A599" s="1">
        <v>15626578</v>
      </c>
      <c r="B599" s="1" t="s">
        <v>166</v>
      </c>
      <c r="C599" s="1">
        <v>622</v>
      </c>
      <c r="D599" s="1" t="s">
        <v>15</v>
      </c>
      <c r="E599" s="1" t="s">
        <v>23</v>
      </c>
      <c r="F599" s="1">
        <v>26</v>
      </c>
      <c r="G599" s="1">
        <v>9</v>
      </c>
      <c r="H599" s="17">
        <v>0</v>
      </c>
      <c r="I599" s="1">
        <v>2</v>
      </c>
      <c r="J599" s="1">
        <v>1</v>
      </c>
      <c r="K599" s="1">
        <v>1</v>
      </c>
      <c r="L599" s="17">
        <v>153237.59</v>
      </c>
      <c r="M599" s="1">
        <v>0</v>
      </c>
      <c r="N599" t="b">
        <f t="shared" si="9"/>
        <v>0</v>
      </c>
    </row>
    <row r="600" spans="1:14" x14ac:dyDescent="0.25">
      <c r="A600" s="1">
        <v>15718673</v>
      </c>
      <c r="B600" s="1" t="s">
        <v>525</v>
      </c>
      <c r="C600" s="1">
        <v>839</v>
      </c>
      <c r="D600" s="1" t="s">
        <v>18</v>
      </c>
      <c r="E600" s="1" t="s">
        <v>16</v>
      </c>
      <c r="F600" s="1">
        <v>2</v>
      </c>
      <c r="G600" s="1">
        <v>10</v>
      </c>
      <c r="H600" s="17">
        <v>75592.429999999993</v>
      </c>
      <c r="I600" s="1">
        <v>1</v>
      </c>
      <c r="J600" s="1">
        <v>1</v>
      </c>
      <c r="K600" s="1">
        <v>0</v>
      </c>
      <c r="L600" s="17">
        <v>62674.42</v>
      </c>
      <c r="M600" s="1">
        <v>0</v>
      </c>
      <c r="N600" t="b">
        <f t="shared" si="9"/>
        <v>1</v>
      </c>
    </row>
    <row r="601" spans="1:14" x14ac:dyDescent="0.25">
      <c r="A601" s="1">
        <v>15733119</v>
      </c>
      <c r="B601" s="1" t="s">
        <v>702</v>
      </c>
      <c r="C601" s="1">
        <v>718</v>
      </c>
      <c r="D601" s="1" t="s">
        <v>15</v>
      </c>
      <c r="E601" s="1" t="s">
        <v>23</v>
      </c>
      <c r="F601" s="1">
        <v>35</v>
      </c>
      <c r="G601" s="1">
        <v>8</v>
      </c>
      <c r="H601" s="17">
        <v>0</v>
      </c>
      <c r="I601" s="1">
        <v>2</v>
      </c>
      <c r="J601" s="1">
        <v>1</v>
      </c>
      <c r="K601" s="1">
        <v>0</v>
      </c>
      <c r="L601" s="17">
        <v>94820.85</v>
      </c>
      <c r="M601" s="1">
        <v>0</v>
      </c>
      <c r="N601" t="b">
        <f t="shared" si="9"/>
        <v>0</v>
      </c>
    </row>
    <row r="602" spans="1:14" x14ac:dyDescent="0.25">
      <c r="A602" s="1">
        <v>15802741</v>
      </c>
      <c r="B602" s="1" t="s">
        <v>569</v>
      </c>
      <c r="C602" s="1">
        <v>625</v>
      </c>
      <c r="D602" s="1" t="s">
        <v>15</v>
      </c>
      <c r="E602" s="1" t="s">
        <v>16</v>
      </c>
      <c r="F602" s="1">
        <v>51</v>
      </c>
      <c r="G602" s="1">
        <v>7</v>
      </c>
      <c r="H602" s="17">
        <v>136294.97</v>
      </c>
      <c r="I602" s="1">
        <v>1</v>
      </c>
      <c r="J602" s="1">
        <v>1</v>
      </c>
      <c r="K602" s="1">
        <v>0</v>
      </c>
      <c r="L602" s="17">
        <v>38867.46</v>
      </c>
      <c r="M602" s="1">
        <v>1</v>
      </c>
      <c r="N602" t="b">
        <f t="shared" si="9"/>
        <v>0</v>
      </c>
    </row>
    <row r="603" spans="1:14" x14ac:dyDescent="0.25">
      <c r="A603" s="1">
        <v>15737888</v>
      </c>
      <c r="B603" s="1" t="s">
        <v>21</v>
      </c>
      <c r="C603" s="1">
        <v>850</v>
      </c>
      <c r="D603" s="1" t="s">
        <v>18</v>
      </c>
      <c r="E603" s="1" t="s">
        <v>16</v>
      </c>
      <c r="F603" s="1">
        <v>43</v>
      </c>
      <c r="G603" s="1">
        <v>2</v>
      </c>
      <c r="H603" s="17">
        <v>125510.82</v>
      </c>
      <c r="I603" s="1">
        <v>1</v>
      </c>
      <c r="J603" s="1">
        <v>1</v>
      </c>
      <c r="K603" s="1">
        <v>1</v>
      </c>
      <c r="L603" s="17">
        <v>79084.100000000006</v>
      </c>
      <c r="M603" s="1">
        <v>0</v>
      </c>
      <c r="N603" t="b">
        <f t="shared" si="9"/>
        <v>0</v>
      </c>
    </row>
    <row r="604" spans="1:14" x14ac:dyDescent="0.25">
      <c r="A604" s="1">
        <v>15578045</v>
      </c>
      <c r="B604" s="1" t="s">
        <v>21</v>
      </c>
      <c r="C604" s="1">
        <v>538</v>
      </c>
      <c r="D604" s="1" t="s">
        <v>18</v>
      </c>
      <c r="E604" s="1" t="s">
        <v>16</v>
      </c>
      <c r="F604" s="1">
        <v>49</v>
      </c>
      <c r="G604" s="1">
        <v>9</v>
      </c>
      <c r="H604" s="17">
        <v>141434.04</v>
      </c>
      <c r="I604" s="1">
        <v>1</v>
      </c>
      <c r="J604" s="1">
        <v>0</v>
      </c>
      <c r="K604" s="1">
        <v>0</v>
      </c>
      <c r="L604" s="17">
        <v>173779.25</v>
      </c>
      <c r="M604" s="1">
        <v>1</v>
      </c>
      <c r="N604" t="b">
        <f t="shared" si="9"/>
        <v>0</v>
      </c>
    </row>
    <row r="605" spans="1:14" x14ac:dyDescent="0.25">
      <c r="A605" s="1">
        <v>15604044</v>
      </c>
      <c r="B605" s="1" t="s">
        <v>21</v>
      </c>
      <c r="C605" s="1">
        <v>700</v>
      </c>
      <c r="D605" s="1" t="s">
        <v>15</v>
      </c>
      <c r="E605" s="1" t="s">
        <v>23</v>
      </c>
      <c r="F605" s="1">
        <v>38</v>
      </c>
      <c r="G605" s="1">
        <v>8</v>
      </c>
      <c r="H605" s="17">
        <v>134811.29999999999</v>
      </c>
      <c r="I605" s="1">
        <v>1</v>
      </c>
      <c r="J605" s="1">
        <v>1</v>
      </c>
      <c r="K605" s="1">
        <v>0</v>
      </c>
      <c r="L605" s="17">
        <v>1299.75</v>
      </c>
      <c r="M605" s="1">
        <v>0</v>
      </c>
      <c r="N605" t="b">
        <f t="shared" si="9"/>
        <v>0</v>
      </c>
    </row>
    <row r="606" spans="1:14" x14ac:dyDescent="0.25">
      <c r="A606" s="1">
        <v>15583303</v>
      </c>
      <c r="B606" s="1" t="s">
        <v>339</v>
      </c>
      <c r="C606" s="1">
        <v>593</v>
      </c>
      <c r="D606" s="1" t="s">
        <v>15</v>
      </c>
      <c r="E606" s="1" t="s">
        <v>16</v>
      </c>
      <c r="F606" s="1">
        <v>29</v>
      </c>
      <c r="G606" s="1">
        <v>2</v>
      </c>
      <c r="H606" s="17">
        <v>152265.43</v>
      </c>
      <c r="I606" s="1">
        <v>1</v>
      </c>
      <c r="J606" s="1">
        <v>1</v>
      </c>
      <c r="K606" s="1">
        <v>0</v>
      </c>
      <c r="L606" s="17">
        <v>34004.44</v>
      </c>
      <c r="M606" s="1">
        <v>0</v>
      </c>
      <c r="N606" t="b">
        <f t="shared" si="9"/>
        <v>0</v>
      </c>
    </row>
    <row r="607" spans="1:14" x14ac:dyDescent="0.25">
      <c r="A607" s="1">
        <v>15585255</v>
      </c>
      <c r="B607" s="1" t="s">
        <v>699</v>
      </c>
      <c r="C607" s="1">
        <v>577</v>
      </c>
      <c r="D607" s="1" t="s">
        <v>15</v>
      </c>
      <c r="E607" s="1" t="s">
        <v>23</v>
      </c>
      <c r="F607" s="1">
        <v>42</v>
      </c>
      <c r="G607" s="1">
        <v>9</v>
      </c>
      <c r="H607" s="17">
        <v>0</v>
      </c>
      <c r="I607" s="1">
        <v>1</v>
      </c>
      <c r="J607" s="1">
        <v>1</v>
      </c>
      <c r="K607" s="1">
        <v>0</v>
      </c>
      <c r="L607" s="17">
        <v>74077.91</v>
      </c>
      <c r="M607" s="1">
        <v>0</v>
      </c>
      <c r="N607" t="b">
        <f t="shared" si="9"/>
        <v>0</v>
      </c>
    </row>
    <row r="608" spans="1:14" x14ac:dyDescent="0.25">
      <c r="A608" s="1">
        <v>15635905</v>
      </c>
      <c r="B608" s="1" t="s">
        <v>201</v>
      </c>
      <c r="C608" s="1">
        <v>616</v>
      </c>
      <c r="D608" s="1" t="s">
        <v>18</v>
      </c>
      <c r="E608" s="1" t="s">
        <v>16</v>
      </c>
      <c r="F608" s="1">
        <v>32</v>
      </c>
      <c r="G608" s="1">
        <v>6</v>
      </c>
      <c r="H608" s="17">
        <v>0</v>
      </c>
      <c r="I608" s="1">
        <v>2</v>
      </c>
      <c r="J608" s="1">
        <v>1</v>
      </c>
      <c r="K608" s="1">
        <v>1</v>
      </c>
      <c r="L608" s="17">
        <v>43001.46</v>
      </c>
      <c r="M608" s="1">
        <v>0</v>
      </c>
      <c r="N608" t="b">
        <f t="shared" si="9"/>
        <v>0</v>
      </c>
    </row>
    <row r="609" spans="1:14" x14ac:dyDescent="0.25">
      <c r="A609" s="1">
        <v>15758639</v>
      </c>
      <c r="B609" s="1" t="s">
        <v>201</v>
      </c>
      <c r="C609" s="1">
        <v>641</v>
      </c>
      <c r="D609" s="1" t="s">
        <v>15</v>
      </c>
      <c r="E609" s="1" t="s">
        <v>23</v>
      </c>
      <c r="F609" s="1">
        <v>37</v>
      </c>
      <c r="G609" s="1">
        <v>7</v>
      </c>
      <c r="H609" s="17">
        <v>0</v>
      </c>
      <c r="I609" s="1">
        <v>2</v>
      </c>
      <c r="J609" s="1">
        <v>1</v>
      </c>
      <c r="K609" s="1">
        <v>0</v>
      </c>
      <c r="L609" s="17">
        <v>75248.3</v>
      </c>
      <c r="M609" s="1">
        <v>0</v>
      </c>
      <c r="N609" t="b">
        <f t="shared" si="9"/>
        <v>0</v>
      </c>
    </row>
    <row r="610" spans="1:14" x14ac:dyDescent="0.25">
      <c r="A610" s="1">
        <v>15808621</v>
      </c>
      <c r="B610" s="1" t="s">
        <v>583</v>
      </c>
      <c r="C610" s="1">
        <v>659</v>
      </c>
      <c r="D610" s="1" t="s">
        <v>26</v>
      </c>
      <c r="E610" s="1" t="s">
        <v>23</v>
      </c>
      <c r="F610" s="1">
        <v>36</v>
      </c>
      <c r="G610" s="1">
        <v>2</v>
      </c>
      <c r="H610" s="17">
        <v>76190.48</v>
      </c>
      <c r="I610" s="1">
        <v>2</v>
      </c>
      <c r="J610" s="1">
        <v>1</v>
      </c>
      <c r="K610" s="1">
        <v>1</v>
      </c>
      <c r="L610" s="17">
        <v>149066.14000000001</v>
      </c>
      <c r="M610" s="1">
        <v>0</v>
      </c>
      <c r="N610" t="b">
        <f t="shared" si="9"/>
        <v>0</v>
      </c>
    </row>
    <row r="611" spans="1:14" x14ac:dyDescent="0.25">
      <c r="A611" s="1">
        <v>15795564</v>
      </c>
      <c r="B611" s="1" t="s">
        <v>480</v>
      </c>
      <c r="C611" s="1">
        <v>737</v>
      </c>
      <c r="D611" s="1" t="s">
        <v>26</v>
      </c>
      <c r="E611" s="1" t="s">
        <v>23</v>
      </c>
      <c r="F611" s="1">
        <v>31</v>
      </c>
      <c r="G611" s="1">
        <v>5</v>
      </c>
      <c r="H611" s="17">
        <v>121192.22</v>
      </c>
      <c r="I611" s="1">
        <v>2</v>
      </c>
      <c r="J611" s="1">
        <v>1</v>
      </c>
      <c r="K611" s="1">
        <v>1</v>
      </c>
      <c r="L611" s="17">
        <v>74890.58</v>
      </c>
      <c r="M611" s="1">
        <v>0</v>
      </c>
      <c r="N611" t="b">
        <f t="shared" si="9"/>
        <v>0</v>
      </c>
    </row>
    <row r="612" spans="1:14" x14ac:dyDescent="0.25">
      <c r="A612" s="1">
        <v>15650237</v>
      </c>
      <c r="B612" s="1" t="s">
        <v>162</v>
      </c>
      <c r="C612" s="1">
        <v>754</v>
      </c>
      <c r="D612" s="1" t="s">
        <v>18</v>
      </c>
      <c r="E612" s="1" t="s">
        <v>16</v>
      </c>
      <c r="F612" s="1">
        <v>32</v>
      </c>
      <c r="G612" s="1">
        <v>7</v>
      </c>
      <c r="H612" s="17">
        <v>0</v>
      </c>
      <c r="I612" s="1">
        <v>2</v>
      </c>
      <c r="J612" s="1">
        <v>1</v>
      </c>
      <c r="K612" s="1">
        <v>0</v>
      </c>
      <c r="L612" s="17">
        <v>89520.75</v>
      </c>
      <c r="M612" s="1">
        <v>0</v>
      </c>
      <c r="N612" t="b">
        <f t="shared" si="9"/>
        <v>0</v>
      </c>
    </row>
    <row r="613" spans="1:14" x14ac:dyDescent="0.25">
      <c r="A613" s="1">
        <v>15612187</v>
      </c>
      <c r="B613" s="1" t="s">
        <v>361</v>
      </c>
      <c r="C613" s="1">
        <v>547</v>
      </c>
      <c r="D613" s="1" t="s">
        <v>26</v>
      </c>
      <c r="E613" s="1" t="s">
        <v>23</v>
      </c>
      <c r="F613" s="1">
        <v>32</v>
      </c>
      <c r="G613" s="1">
        <v>8</v>
      </c>
      <c r="H613" s="17">
        <v>155726.85</v>
      </c>
      <c r="I613" s="1">
        <v>1</v>
      </c>
      <c r="J613" s="1">
        <v>1</v>
      </c>
      <c r="K613" s="1">
        <v>0</v>
      </c>
      <c r="L613" s="17">
        <v>67789.990000000005</v>
      </c>
      <c r="M613" s="1">
        <v>0</v>
      </c>
      <c r="N613" t="b">
        <f t="shared" si="9"/>
        <v>0</v>
      </c>
    </row>
    <row r="614" spans="1:14" x14ac:dyDescent="0.25">
      <c r="A614" s="1">
        <v>15753754</v>
      </c>
      <c r="B614" s="1" t="s">
        <v>250</v>
      </c>
      <c r="C614" s="1">
        <v>587</v>
      </c>
      <c r="D614" s="1" t="s">
        <v>18</v>
      </c>
      <c r="E614" s="1" t="s">
        <v>16</v>
      </c>
      <c r="F614" s="1">
        <v>34</v>
      </c>
      <c r="G614" s="1">
        <v>1</v>
      </c>
      <c r="H614" s="17">
        <v>0</v>
      </c>
      <c r="I614" s="1">
        <v>2</v>
      </c>
      <c r="J614" s="1">
        <v>1</v>
      </c>
      <c r="K614" s="1">
        <v>1</v>
      </c>
      <c r="L614" s="17">
        <v>97932.68</v>
      </c>
      <c r="M614" s="1">
        <v>0</v>
      </c>
      <c r="N614" t="b">
        <f t="shared" si="9"/>
        <v>0</v>
      </c>
    </row>
    <row r="615" spans="1:14" x14ac:dyDescent="0.25">
      <c r="A615" s="1">
        <v>15685226</v>
      </c>
      <c r="B615" s="1" t="s">
        <v>250</v>
      </c>
      <c r="C615" s="1">
        <v>712</v>
      </c>
      <c r="D615" s="1" t="s">
        <v>26</v>
      </c>
      <c r="E615" s="1" t="s">
        <v>16</v>
      </c>
      <c r="F615" s="1">
        <v>29</v>
      </c>
      <c r="G615" s="1">
        <v>7</v>
      </c>
      <c r="H615" s="17">
        <v>147199.07</v>
      </c>
      <c r="I615" s="1">
        <v>1</v>
      </c>
      <c r="J615" s="1">
        <v>1</v>
      </c>
      <c r="K615" s="1">
        <v>1</v>
      </c>
      <c r="L615" s="17">
        <v>84932.4</v>
      </c>
      <c r="M615" s="1">
        <v>0</v>
      </c>
      <c r="N615" t="b">
        <f t="shared" si="9"/>
        <v>0</v>
      </c>
    </row>
    <row r="616" spans="1:14" x14ac:dyDescent="0.25">
      <c r="A616" s="1">
        <v>15673481</v>
      </c>
      <c r="B616" s="1" t="s">
        <v>258</v>
      </c>
      <c r="C616" s="1">
        <v>726</v>
      </c>
      <c r="D616" s="1" t="s">
        <v>18</v>
      </c>
      <c r="E616" s="1" t="s">
        <v>16</v>
      </c>
      <c r="F616" s="1">
        <v>48</v>
      </c>
      <c r="G616" s="1">
        <v>6</v>
      </c>
      <c r="H616" s="17">
        <v>99906.19</v>
      </c>
      <c r="I616" s="1">
        <v>1</v>
      </c>
      <c r="J616" s="1">
        <v>1</v>
      </c>
      <c r="K616" s="1">
        <v>0</v>
      </c>
      <c r="L616" s="17">
        <v>64323.24</v>
      </c>
      <c r="M616" s="1">
        <v>0</v>
      </c>
      <c r="N616" t="b">
        <f t="shared" si="9"/>
        <v>0</v>
      </c>
    </row>
    <row r="617" spans="1:14" x14ac:dyDescent="0.25">
      <c r="A617" s="1">
        <v>15810432</v>
      </c>
      <c r="B617" s="1" t="s">
        <v>374</v>
      </c>
      <c r="C617" s="1">
        <v>795</v>
      </c>
      <c r="D617" s="1" t="s">
        <v>18</v>
      </c>
      <c r="E617" s="1" t="s">
        <v>23</v>
      </c>
      <c r="F617" s="1">
        <v>35</v>
      </c>
      <c r="G617" s="1">
        <v>8</v>
      </c>
      <c r="H617" s="17">
        <v>0</v>
      </c>
      <c r="I617" s="1">
        <v>2</v>
      </c>
      <c r="J617" s="1">
        <v>1</v>
      </c>
      <c r="K617" s="1">
        <v>0</v>
      </c>
      <c r="L617" s="17">
        <v>167155.35999999999</v>
      </c>
      <c r="M617" s="1">
        <v>0</v>
      </c>
      <c r="N617" t="b">
        <f t="shared" si="9"/>
        <v>0</v>
      </c>
    </row>
    <row r="618" spans="1:14" x14ac:dyDescent="0.25">
      <c r="A618" s="1">
        <v>15725737</v>
      </c>
      <c r="B618" s="1" t="s">
        <v>42</v>
      </c>
      <c r="C618" s="1">
        <v>669</v>
      </c>
      <c r="D618" s="1" t="s">
        <v>15</v>
      </c>
      <c r="E618" s="1" t="s">
        <v>23</v>
      </c>
      <c r="F618" s="1">
        <v>46</v>
      </c>
      <c r="G618" s="1">
        <v>3</v>
      </c>
      <c r="H618" s="17">
        <v>0</v>
      </c>
      <c r="I618" s="1">
        <v>2</v>
      </c>
      <c r="J618" s="1">
        <v>0</v>
      </c>
      <c r="K618" s="1">
        <v>1</v>
      </c>
      <c r="L618" s="17">
        <v>8487.75</v>
      </c>
      <c r="M618" s="1">
        <v>0</v>
      </c>
      <c r="N618" t="b">
        <f t="shared" si="9"/>
        <v>0</v>
      </c>
    </row>
    <row r="619" spans="1:14" x14ac:dyDescent="0.25">
      <c r="A619" s="1">
        <v>15686611</v>
      </c>
      <c r="B619" s="1" t="s">
        <v>511</v>
      </c>
      <c r="C619" s="1">
        <v>495</v>
      </c>
      <c r="D619" s="1" t="s">
        <v>15</v>
      </c>
      <c r="E619" s="1" t="s">
        <v>23</v>
      </c>
      <c r="F619" s="1">
        <v>30</v>
      </c>
      <c r="G619" s="1">
        <v>10</v>
      </c>
      <c r="H619" s="17">
        <v>129755.99</v>
      </c>
      <c r="I619" s="1">
        <v>1</v>
      </c>
      <c r="J619" s="1">
        <v>0</v>
      </c>
      <c r="K619" s="1">
        <v>0</v>
      </c>
      <c r="L619" s="17">
        <v>172749.65</v>
      </c>
      <c r="M619" s="1">
        <v>0</v>
      </c>
      <c r="N619" t="b">
        <f t="shared" si="9"/>
        <v>0</v>
      </c>
    </row>
    <row r="620" spans="1:14" x14ac:dyDescent="0.25">
      <c r="A620" s="1">
        <v>15806983</v>
      </c>
      <c r="B620" s="1" t="s">
        <v>511</v>
      </c>
      <c r="C620" s="1">
        <v>640</v>
      </c>
      <c r="D620" s="1" t="s">
        <v>15</v>
      </c>
      <c r="E620" s="1" t="s">
        <v>23</v>
      </c>
      <c r="F620" s="1">
        <v>44</v>
      </c>
      <c r="G620" s="1">
        <v>3</v>
      </c>
      <c r="H620" s="17">
        <v>137148.68</v>
      </c>
      <c r="I620" s="1">
        <v>1</v>
      </c>
      <c r="J620" s="1">
        <v>1</v>
      </c>
      <c r="K620" s="1">
        <v>0</v>
      </c>
      <c r="L620" s="17">
        <v>92381.01</v>
      </c>
      <c r="M620" s="1">
        <v>0</v>
      </c>
      <c r="N620" t="b">
        <f t="shared" si="9"/>
        <v>0</v>
      </c>
    </row>
    <row r="621" spans="1:14" x14ac:dyDescent="0.25">
      <c r="A621" s="1">
        <v>15634245</v>
      </c>
      <c r="B621" s="1" t="s">
        <v>612</v>
      </c>
      <c r="C621" s="1">
        <v>758</v>
      </c>
      <c r="D621" s="1" t="s">
        <v>26</v>
      </c>
      <c r="E621" s="1" t="s">
        <v>16</v>
      </c>
      <c r="F621" s="1">
        <v>47</v>
      </c>
      <c r="G621" s="1">
        <v>9</v>
      </c>
      <c r="H621" s="17">
        <v>95523.16</v>
      </c>
      <c r="I621" s="1">
        <v>1</v>
      </c>
      <c r="J621" s="1">
        <v>1</v>
      </c>
      <c r="K621" s="1">
        <v>0</v>
      </c>
      <c r="L621" s="17">
        <v>73294.48</v>
      </c>
      <c r="M621" s="1">
        <v>0</v>
      </c>
      <c r="N621" t="b">
        <f t="shared" si="9"/>
        <v>0</v>
      </c>
    </row>
    <row r="622" spans="1:14" x14ac:dyDescent="0.25">
      <c r="A622" s="1">
        <v>15635367</v>
      </c>
      <c r="B622" s="1" t="s">
        <v>417</v>
      </c>
      <c r="C622" s="1">
        <v>774</v>
      </c>
      <c r="D622" s="1" t="s">
        <v>15</v>
      </c>
      <c r="E622" s="1" t="s">
        <v>23</v>
      </c>
      <c r="F622" s="1">
        <v>26</v>
      </c>
      <c r="G622" s="1">
        <v>2</v>
      </c>
      <c r="H622" s="17">
        <v>93844.69</v>
      </c>
      <c r="I622" s="1">
        <v>1</v>
      </c>
      <c r="J622" s="1">
        <v>1</v>
      </c>
      <c r="K622" s="1">
        <v>0</v>
      </c>
      <c r="L622" s="17">
        <v>28415.360000000001</v>
      </c>
      <c r="M622" s="1">
        <v>0</v>
      </c>
      <c r="N622" t="b">
        <f t="shared" si="9"/>
        <v>0</v>
      </c>
    </row>
    <row r="623" spans="1:14" x14ac:dyDescent="0.25">
      <c r="A623" s="1">
        <v>15661507</v>
      </c>
      <c r="B623" s="1" t="s">
        <v>37</v>
      </c>
      <c r="C623" s="1">
        <v>587</v>
      </c>
      <c r="D623" s="1" t="s">
        <v>18</v>
      </c>
      <c r="E623" s="1" t="s">
        <v>23</v>
      </c>
      <c r="F623" s="1">
        <v>45</v>
      </c>
      <c r="G623" s="1">
        <v>6</v>
      </c>
      <c r="H623" s="17">
        <v>0</v>
      </c>
      <c r="I623" s="1">
        <v>1</v>
      </c>
      <c r="J623" s="1">
        <v>0</v>
      </c>
      <c r="K623" s="1">
        <v>0</v>
      </c>
      <c r="L623" s="17">
        <v>158684.81</v>
      </c>
      <c r="M623" s="1">
        <v>0</v>
      </c>
      <c r="N623" t="b">
        <f t="shared" si="9"/>
        <v>0</v>
      </c>
    </row>
    <row r="624" spans="1:14" x14ac:dyDescent="0.25">
      <c r="A624" s="1">
        <v>15769504</v>
      </c>
      <c r="B624" s="1" t="s">
        <v>639</v>
      </c>
      <c r="C624" s="1">
        <v>743</v>
      </c>
      <c r="D624" s="1" t="s">
        <v>26</v>
      </c>
      <c r="E624" s="1" t="s">
        <v>16</v>
      </c>
      <c r="F624" s="1">
        <v>34</v>
      </c>
      <c r="G624" s="1">
        <v>1</v>
      </c>
      <c r="H624" s="17">
        <v>131736.88</v>
      </c>
      <c r="I624" s="1">
        <v>1</v>
      </c>
      <c r="J624" s="1">
        <v>1</v>
      </c>
      <c r="K624" s="1">
        <v>1</v>
      </c>
      <c r="L624" s="17">
        <v>108543.21</v>
      </c>
      <c r="M624" s="1">
        <v>0</v>
      </c>
      <c r="N624" t="b">
        <f t="shared" si="9"/>
        <v>0</v>
      </c>
    </row>
    <row r="625" spans="1:14" x14ac:dyDescent="0.25">
      <c r="A625" s="1">
        <v>15592937</v>
      </c>
      <c r="B625" s="1" t="s">
        <v>546</v>
      </c>
      <c r="C625" s="1">
        <v>632</v>
      </c>
      <c r="D625" s="1" t="s">
        <v>26</v>
      </c>
      <c r="E625" s="1" t="s">
        <v>16</v>
      </c>
      <c r="F625" s="1">
        <v>41</v>
      </c>
      <c r="G625" s="1">
        <v>3</v>
      </c>
      <c r="H625" s="17">
        <v>81877.38</v>
      </c>
      <c r="I625" s="1">
        <v>1</v>
      </c>
      <c r="J625" s="1">
        <v>1</v>
      </c>
      <c r="K625" s="1">
        <v>1</v>
      </c>
      <c r="L625" s="17">
        <v>33642.21</v>
      </c>
      <c r="M625" s="1">
        <v>0</v>
      </c>
      <c r="N625" t="b">
        <f t="shared" si="9"/>
        <v>0</v>
      </c>
    </row>
    <row r="626" spans="1:14" x14ac:dyDescent="0.25">
      <c r="A626" s="1">
        <v>15748625</v>
      </c>
      <c r="B626" s="1" t="s">
        <v>576</v>
      </c>
      <c r="C626" s="1">
        <v>664</v>
      </c>
      <c r="D626" s="1" t="s">
        <v>15</v>
      </c>
      <c r="E626" s="1" t="s">
        <v>23</v>
      </c>
      <c r="F626" s="1">
        <v>57</v>
      </c>
      <c r="G626" s="1">
        <v>6</v>
      </c>
      <c r="H626" s="17">
        <v>0</v>
      </c>
      <c r="I626" s="1">
        <v>2</v>
      </c>
      <c r="J626" s="1">
        <v>1</v>
      </c>
      <c r="K626" s="1">
        <v>1</v>
      </c>
      <c r="L626" s="17">
        <v>15304.08</v>
      </c>
      <c r="M626" s="1">
        <v>0</v>
      </c>
      <c r="N626" t="b">
        <f t="shared" si="9"/>
        <v>0</v>
      </c>
    </row>
    <row r="627" spans="1:14" x14ac:dyDescent="0.25">
      <c r="A627" s="1">
        <v>15805254</v>
      </c>
      <c r="B627" s="1" t="s">
        <v>104</v>
      </c>
      <c r="C627" s="1">
        <v>652</v>
      </c>
      <c r="D627" s="1" t="s">
        <v>18</v>
      </c>
      <c r="E627" s="1" t="s">
        <v>16</v>
      </c>
      <c r="F627" s="1">
        <v>75</v>
      </c>
      <c r="G627" s="1">
        <v>10</v>
      </c>
      <c r="H627" s="17">
        <v>0</v>
      </c>
      <c r="I627" s="1">
        <v>2</v>
      </c>
      <c r="J627" s="1">
        <v>1</v>
      </c>
      <c r="K627" s="1">
        <v>1</v>
      </c>
      <c r="L627" s="17">
        <v>114675.75</v>
      </c>
      <c r="M627" s="1">
        <v>0</v>
      </c>
      <c r="N627" t="b">
        <f t="shared" si="9"/>
        <v>0</v>
      </c>
    </row>
    <row r="628" spans="1:14" x14ac:dyDescent="0.25">
      <c r="A628" s="1">
        <v>15619529</v>
      </c>
      <c r="B628" s="1" t="s">
        <v>104</v>
      </c>
      <c r="C628" s="1">
        <v>531</v>
      </c>
      <c r="D628" s="1" t="s">
        <v>18</v>
      </c>
      <c r="E628" s="1" t="s">
        <v>23</v>
      </c>
      <c r="F628" s="1">
        <v>27</v>
      </c>
      <c r="G628" s="1">
        <v>8</v>
      </c>
      <c r="H628" s="17">
        <v>132576.25</v>
      </c>
      <c r="I628" s="1">
        <v>1</v>
      </c>
      <c r="J628" s="1">
        <v>0</v>
      </c>
      <c r="K628" s="1">
        <v>0</v>
      </c>
      <c r="L628" s="17">
        <v>7222.92</v>
      </c>
      <c r="M628" s="1">
        <v>0</v>
      </c>
      <c r="N628" t="b">
        <f t="shared" si="9"/>
        <v>0</v>
      </c>
    </row>
    <row r="629" spans="1:14" x14ac:dyDescent="0.25">
      <c r="A629" s="1">
        <v>15700772</v>
      </c>
      <c r="B629" s="1" t="s">
        <v>46</v>
      </c>
      <c r="C629" s="1">
        <v>571</v>
      </c>
      <c r="D629" s="1" t="s">
        <v>15</v>
      </c>
      <c r="E629" s="1" t="s">
        <v>23</v>
      </c>
      <c r="F629" s="1">
        <v>44</v>
      </c>
      <c r="G629" s="1">
        <v>9</v>
      </c>
      <c r="H629" s="17">
        <v>0</v>
      </c>
      <c r="I629" s="1">
        <v>2</v>
      </c>
      <c r="J629" s="1">
        <v>0</v>
      </c>
      <c r="K629" s="1">
        <v>0</v>
      </c>
      <c r="L629" s="17">
        <v>38433.35</v>
      </c>
      <c r="M629" s="1">
        <v>0</v>
      </c>
      <c r="N629" t="b">
        <f t="shared" si="9"/>
        <v>0</v>
      </c>
    </row>
    <row r="630" spans="1:14" x14ac:dyDescent="0.25">
      <c r="A630" s="1">
        <v>15731815</v>
      </c>
      <c r="B630" s="1" t="s">
        <v>737</v>
      </c>
      <c r="C630" s="1">
        <v>529</v>
      </c>
      <c r="D630" s="1" t="s">
        <v>18</v>
      </c>
      <c r="E630" s="1" t="s">
        <v>23</v>
      </c>
      <c r="F630" s="1">
        <v>63</v>
      </c>
      <c r="G630" s="1">
        <v>4</v>
      </c>
      <c r="H630" s="17">
        <v>96134.11</v>
      </c>
      <c r="I630" s="1">
        <v>3</v>
      </c>
      <c r="J630" s="1">
        <v>1</v>
      </c>
      <c r="K630" s="1">
        <v>0</v>
      </c>
      <c r="L630" s="17">
        <v>108732.96</v>
      </c>
      <c r="M630" s="1">
        <v>1</v>
      </c>
      <c r="N630" t="b">
        <f t="shared" si="9"/>
        <v>0</v>
      </c>
    </row>
    <row r="631" spans="1:14" x14ac:dyDescent="0.25">
      <c r="A631" s="1">
        <v>15686436</v>
      </c>
      <c r="B631" s="1" t="s">
        <v>676</v>
      </c>
      <c r="C631" s="1">
        <v>523</v>
      </c>
      <c r="D631" s="1" t="s">
        <v>18</v>
      </c>
      <c r="E631" s="1" t="s">
        <v>23</v>
      </c>
      <c r="F631" s="1">
        <v>32</v>
      </c>
      <c r="G631" s="1">
        <v>4</v>
      </c>
      <c r="H631" s="17">
        <v>0</v>
      </c>
      <c r="I631" s="1">
        <v>2</v>
      </c>
      <c r="J631" s="1">
        <v>1</v>
      </c>
      <c r="K631" s="1">
        <v>0</v>
      </c>
      <c r="L631" s="17">
        <v>167848.02</v>
      </c>
      <c r="M631" s="1">
        <v>0</v>
      </c>
      <c r="N631" t="b">
        <f t="shared" si="9"/>
        <v>0</v>
      </c>
    </row>
    <row r="632" spans="1:14" x14ac:dyDescent="0.25">
      <c r="A632" s="1">
        <v>15794396</v>
      </c>
      <c r="B632" s="1" t="s">
        <v>402</v>
      </c>
      <c r="C632" s="1">
        <v>494</v>
      </c>
      <c r="D632" s="1" t="s">
        <v>26</v>
      </c>
      <c r="E632" s="1" t="s">
        <v>16</v>
      </c>
      <c r="F632" s="1">
        <v>38</v>
      </c>
      <c r="G632" s="1">
        <v>7</v>
      </c>
      <c r="H632" s="17">
        <v>174937.64</v>
      </c>
      <c r="I632" s="1">
        <v>1</v>
      </c>
      <c r="J632" s="1">
        <v>1</v>
      </c>
      <c r="K632" s="1">
        <v>0</v>
      </c>
      <c r="L632" s="17">
        <v>40084.32</v>
      </c>
      <c r="M632" s="1">
        <v>0</v>
      </c>
      <c r="N632" t="b">
        <f t="shared" si="9"/>
        <v>0</v>
      </c>
    </row>
    <row r="633" spans="1:14" x14ac:dyDescent="0.25">
      <c r="A633" s="1">
        <v>15725166</v>
      </c>
      <c r="B633" s="1" t="s">
        <v>268</v>
      </c>
      <c r="C633" s="1">
        <v>707</v>
      </c>
      <c r="D633" s="1" t="s">
        <v>15</v>
      </c>
      <c r="E633" s="1" t="s">
        <v>23</v>
      </c>
      <c r="F633" s="1">
        <v>30</v>
      </c>
      <c r="G633" s="1">
        <v>8</v>
      </c>
      <c r="H633" s="17">
        <v>0</v>
      </c>
      <c r="I633" s="1">
        <v>2</v>
      </c>
      <c r="J633" s="1">
        <v>1</v>
      </c>
      <c r="K633" s="1">
        <v>0</v>
      </c>
      <c r="L633" s="17">
        <v>33159.370000000003</v>
      </c>
      <c r="M633" s="1">
        <v>0</v>
      </c>
      <c r="N633" t="b">
        <f t="shared" si="9"/>
        <v>0</v>
      </c>
    </row>
    <row r="634" spans="1:14" x14ac:dyDescent="0.25">
      <c r="A634" s="1">
        <v>15775306</v>
      </c>
      <c r="B634" s="1" t="s">
        <v>652</v>
      </c>
      <c r="C634" s="1">
        <v>421</v>
      </c>
      <c r="D634" s="1" t="s">
        <v>26</v>
      </c>
      <c r="E634" s="1" t="s">
        <v>23</v>
      </c>
      <c r="F634" s="1">
        <v>28</v>
      </c>
      <c r="G634" s="1">
        <v>8</v>
      </c>
      <c r="H634" s="17">
        <v>122384.22</v>
      </c>
      <c r="I634" s="1">
        <v>3</v>
      </c>
      <c r="J634" s="1">
        <v>1</v>
      </c>
      <c r="K634" s="1">
        <v>1</v>
      </c>
      <c r="L634" s="17">
        <v>89017.38</v>
      </c>
      <c r="M634" s="1">
        <v>1</v>
      </c>
      <c r="N634" t="b">
        <f t="shared" si="9"/>
        <v>0</v>
      </c>
    </row>
    <row r="635" spans="1:14" x14ac:dyDescent="0.25">
      <c r="A635" s="1">
        <v>15716164</v>
      </c>
      <c r="B635" s="1" t="s">
        <v>590</v>
      </c>
      <c r="C635" s="1">
        <v>501</v>
      </c>
      <c r="D635" s="1" t="s">
        <v>15</v>
      </c>
      <c r="E635" s="1" t="s">
        <v>16</v>
      </c>
      <c r="F635" s="1">
        <v>41</v>
      </c>
      <c r="G635" s="1">
        <v>3</v>
      </c>
      <c r="H635" s="17">
        <v>144260.5</v>
      </c>
      <c r="I635" s="1">
        <v>1</v>
      </c>
      <c r="J635" s="1">
        <v>1</v>
      </c>
      <c r="K635" s="1">
        <v>0</v>
      </c>
      <c r="L635" s="17">
        <v>172114.67</v>
      </c>
      <c r="M635" s="1">
        <v>0</v>
      </c>
      <c r="N635" t="b">
        <f t="shared" si="9"/>
        <v>0</v>
      </c>
    </row>
    <row r="636" spans="1:14" x14ac:dyDescent="0.25">
      <c r="A636" s="1">
        <v>15789158</v>
      </c>
      <c r="B636" s="1" t="s">
        <v>625</v>
      </c>
      <c r="C636" s="1">
        <v>636</v>
      </c>
      <c r="D636" s="1" t="s">
        <v>26</v>
      </c>
      <c r="E636" s="1" t="s">
        <v>23</v>
      </c>
      <c r="F636" s="1">
        <v>49</v>
      </c>
      <c r="G636" s="1">
        <v>6</v>
      </c>
      <c r="H636" s="17">
        <v>113599.74</v>
      </c>
      <c r="I636" s="1">
        <v>2</v>
      </c>
      <c r="J636" s="1">
        <v>1</v>
      </c>
      <c r="K636" s="1">
        <v>0</v>
      </c>
      <c r="L636" s="17">
        <v>158887.09</v>
      </c>
      <c r="M636" s="1">
        <v>1</v>
      </c>
      <c r="N636" t="b">
        <f t="shared" si="9"/>
        <v>0</v>
      </c>
    </row>
    <row r="637" spans="1:14" x14ac:dyDescent="0.25">
      <c r="A637" s="1">
        <v>15693814</v>
      </c>
      <c r="B637" s="1" t="s">
        <v>707</v>
      </c>
      <c r="C637" s="1">
        <v>806</v>
      </c>
      <c r="D637" s="1" t="s">
        <v>18</v>
      </c>
      <c r="E637" s="1" t="s">
        <v>23</v>
      </c>
      <c r="F637" s="1">
        <v>25</v>
      </c>
      <c r="G637" s="1">
        <v>7</v>
      </c>
      <c r="H637" s="17">
        <v>0</v>
      </c>
      <c r="I637" s="1">
        <v>2</v>
      </c>
      <c r="J637" s="1">
        <v>1</v>
      </c>
      <c r="K637" s="1">
        <v>0</v>
      </c>
      <c r="L637" s="17">
        <v>18461.900000000001</v>
      </c>
      <c r="M637" s="1">
        <v>0</v>
      </c>
      <c r="N637" t="b">
        <f t="shared" si="9"/>
        <v>0</v>
      </c>
    </row>
    <row r="638" spans="1:14" x14ac:dyDescent="0.25">
      <c r="A638" s="1">
        <v>15694272</v>
      </c>
      <c r="B638" s="1" t="s">
        <v>457</v>
      </c>
      <c r="C638" s="1">
        <v>673</v>
      </c>
      <c r="D638" s="1" t="s">
        <v>15</v>
      </c>
      <c r="E638" s="1" t="s">
        <v>23</v>
      </c>
      <c r="F638" s="1">
        <v>30</v>
      </c>
      <c r="G638" s="1">
        <v>1</v>
      </c>
      <c r="H638" s="17">
        <v>64097.75</v>
      </c>
      <c r="I638" s="1">
        <v>1</v>
      </c>
      <c r="J638" s="1">
        <v>1</v>
      </c>
      <c r="K638" s="1">
        <v>1</v>
      </c>
      <c r="L638" s="17">
        <v>77783.350000000006</v>
      </c>
      <c r="M638" s="1">
        <v>0</v>
      </c>
      <c r="N638" t="b">
        <f t="shared" si="9"/>
        <v>0</v>
      </c>
    </row>
    <row r="639" spans="1:14" x14ac:dyDescent="0.25">
      <c r="A639" s="1">
        <v>15697307</v>
      </c>
      <c r="B639" s="1" t="s">
        <v>281</v>
      </c>
      <c r="C639" s="1">
        <v>588</v>
      </c>
      <c r="D639" s="1" t="s">
        <v>18</v>
      </c>
      <c r="E639" s="1" t="s">
        <v>23</v>
      </c>
      <c r="F639" s="1">
        <v>34</v>
      </c>
      <c r="G639" s="1">
        <v>10</v>
      </c>
      <c r="H639" s="17">
        <v>0</v>
      </c>
      <c r="I639" s="1">
        <v>2</v>
      </c>
      <c r="J639" s="1">
        <v>1</v>
      </c>
      <c r="K639" s="1">
        <v>0</v>
      </c>
      <c r="L639" s="17">
        <v>79078.91</v>
      </c>
      <c r="M639" s="1">
        <v>0</v>
      </c>
      <c r="N639" t="b">
        <f t="shared" si="9"/>
        <v>0</v>
      </c>
    </row>
    <row r="640" spans="1:14" x14ac:dyDescent="0.25">
      <c r="A640" s="1">
        <v>15813741</v>
      </c>
      <c r="B640" s="1" t="s">
        <v>281</v>
      </c>
      <c r="C640" s="1">
        <v>549</v>
      </c>
      <c r="D640" s="1" t="s">
        <v>18</v>
      </c>
      <c r="E640" s="1" t="s">
        <v>23</v>
      </c>
      <c r="F640" s="1">
        <v>25</v>
      </c>
      <c r="G640" s="1">
        <v>6</v>
      </c>
      <c r="H640" s="17">
        <v>193858.2</v>
      </c>
      <c r="I640" s="1">
        <v>1</v>
      </c>
      <c r="J640" s="1">
        <v>0</v>
      </c>
      <c r="K640" s="1">
        <v>1</v>
      </c>
      <c r="L640" s="17">
        <v>21600.11</v>
      </c>
      <c r="M640" s="1">
        <v>0</v>
      </c>
      <c r="N640" t="b">
        <f t="shared" si="9"/>
        <v>0</v>
      </c>
    </row>
    <row r="641" spans="1:14" x14ac:dyDescent="0.25">
      <c r="A641" s="1">
        <v>15660101</v>
      </c>
      <c r="B641" s="1" t="s">
        <v>614</v>
      </c>
      <c r="C641" s="1">
        <v>803</v>
      </c>
      <c r="D641" s="1" t="s">
        <v>15</v>
      </c>
      <c r="E641" s="1" t="s">
        <v>23</v>
      </c>
      <c r="F641" s="1">
        <v>31</v>
      </c>
      <c r="G641" s="1">
        <v>9</v>
      </c>
      <c r="H641" s="17">
        <v>157120.85999999999</v>
      </c>
      <c r="I641" s="1">
        <v>2</v>
      </c>
      <c r="J641" s="1">
        <v>1</v>
      </c>
      <c r="K641" s="1">
        <v>0</v>
      </c>
      <c r="L641" s="17">
        <v>141300.53</v>
      </c>
      <c r="M641" s="1">
        <v>0</v>
      </c>
      <c r="N641" t="b">
        <f t="shared" si="9"/>
        <v>0</v>
      </c>
    </row>
    <row r="642" spans="1:14" x14ac:dyDescent="0.25">
      <c r="A642" s="1">
        <v>15633537</v>
      </c>
      <c r="B642" s="1" t="s">
        <v>337</v>
      </c>
      <c r="C642" s="1">
        <v>540</v>
      </c>
      <c r="D642" s="1" t="s">
        <v>26</v>
      </c>
      <c r="E642" s="1" t="s">
        <v>16</v>
      </c>
      <c r="F642" s="1">
        <v>42</v>
      </c>
      <c r="G642" s="1">
        <v>9</v>
      </c>
      <c r="H642" s="17">
        <v>87271.41</v>
      </c>
      <c r="I642" s="1">
        <v>2</v>
      </c>
      <c r="J642" s="1">
        <v>1</v>
      </c>
      <c r="K642" s="1">
        <v>0</v>
      </c>
      <c r="L642" s="17">
        <v>172572.64</v>
      </c>
      <c r="M642" s="1">
        <v>0</v>
      </c>
      <c r="N642" t="b">
        <f t="shared" si="9"/>
        <v>0</v>
      </c>
    </row>
    <row r="643" spans="1:14" x14ac:dyDescent="0.25">
      <c r="A643" s="1">
        <v>15780804</v>
      </c>
      <c r="B643" s="1" t="s">
        <v>563</v>
      </c>
      <c r="C643" s="1">
        <v>482</v>
      </c>
      <c r="D643" s="1" t="s">
        <v>15</v>
      </c>
      <c r="E643" s="1" t="s">
        <v>23</v>
      </c>
      <c r="F643" s="1">
        <v>55</v>
      </c>
      <c r="G643" s="1">
        <v>5</v>
      </c>
      <c r="H643" s="17">
        <v>97318.25</v>
      </c>
      <c r="I643" s="1">
        <v>1</v>
      </c>
      <c r="J643" s="1">
        <v>0</v>
      </c>
      <c r="K643" s="1">
        <v>1</v>
      </c>
      <c r="L643" s="17">
        <v>78416.14</v>
      </c>
      <c r="M643" s="1">
        <v>0</v>
      </c>
      <c r="N643" t="b">
        <f t="shared" ref="N643:N706" si="10">G643&gt;F643</f>
        <v>0</v>
      </c>
    </row>
    <row r="644" spans="1:14" x14ac:dyDescent="0.25">
      <c r="A644" s="1">
        <v>15809100</v>
      </c>
      <c r="B644" s="1" t="s">
        <v>563</v>
      </c>
      <c r="C644" s="1">
        <v>548</v>
      </c>
      <c r="D644" s="1" t="s">
        <v>15</v>
      </c>
      <c r="E644" s="1" t="s">
        <v>16</v>
      </c>
      <c r="F644" s="1">
        <v>32</v>
      </c>
      <c r="G644" s="1">
        <v>2</v>
      </c>
      <c r="H644" s="17">
        <v>172448.77</v>
      </c>
      <c r="I644" s="1">
        <v>1</v>
      </c>
      <c r="J644" s="1">
        <v>1</v>
      </c>
      <c r="K644" s="1">
        <v>0</v>
      </c>
      <c r="L644" s="17">
        <v>188083.77</v>
      </c>
      <c r="M644" s="1">
        <v>1</v>
      </c>
      <c r="N644" t="b">
        <f t="shared" si="10"/>
        <v>0</v>
      </c>
    </row>
    <row r="645" spans="1:14" x14ac:dyDescent="0.25">
      <c r="A645" s="1">
        <v>15636624</v>
      </c>
      <c r="B645" s="1" t="s">
        <v>318</v>
      </c>
      <c r="C645" s="1">
        <v>805</v>
      </c>
      <c r="D645" s="1" t="s">
        <v>18</v>
      </c>
      <c r="E645" s="1" t="s">
        <v>16</v>
      </c>
      <c r="F645" s="1">
        <v>39</v>
      </c>
      <c r="G645" s="1">
        <v>5</v>
      </c>
      <c r="H645" s="17">
        <v>165272.13</v>
      </c>
      <c r="I645" s="1">
        <v>1</v>
      </c>
      <c r="J645" s="1">
        <v>1</v>
      </c>
      <c r="K645" s="1">
        <v>0</v>
      </c>
      <c r="L645" s="17">
        <v>14109.85</v>
      </c>
      <c r="M645" s="1">
        <v>1</v>
      </c>
      <c r="N645" t="b">
        <f t="shared" si="10"/>
        <v>0</v>
      </c>
    </row>
    <row r="646" spans="1:14" x14ac:dyDescent="0.25">
      <c r="A646" s="1">
        <v>15597602</v>
      </c>
      <c r="B646" s="1" t="s">
        <v>384</v>
      </c>
      <c r="C646" s="1">
        <v>619</v>
      </c>
      <c r="D646" s="1" t="s">
        <v>26</v>
      </c>
      <c r="E646" s="1" t="s">
        <v>23</v>
      </c>
      <c r="F646" s="1">
        <v>57</v>
      </c>
      <c r="G646" s="1">
        <v>3</v>
      </c>
      <c r="H646" s="17">
        <v>137946.39000000001</v>
      </c>
      <c r="I646" s="1">
        <v>1</v>
      </c>
      <c r="J646" s="1">
        <v>1</v>
      </c>
      <c r="K646" s="1">
        <v>1</v>
      </c>
      <c r="L646" s="17">
        <v>72467.990000000005</v>
      </c>
      <c r="M646" s="1">
        <v>1</v>
      </c>
      <c r="N646" t="b">
        <f t="shared" si="10"/>
        <v>0</v>
      </c>
    </row>
    <row r="647" spans="1:14" x14ac:dyDescent="0.25">
      <c r="A647" s="1">
        <v>15680998</v>
      </c>
      <c r="B647" s="1" t="s">
        <v>495</v>
      </c>
      <c r="C647" s="1">
        <v>725</v>
      </c>
      <c r="D647" s="1" t="s">
        <v>15</v>
      </c>
      <c r="E647" s="1" t="s">
        <v>23</v>
      </c>
      <c r="F647" s="1">
        <v>44</v>
      </c>
      <c r="G647" s="1">
        <v>5</v>
      </c>
      <c r="H647" s="17">
        <v>0</v>
      </c>
      <c r="I647" s="1">
        <v>1</v>
      </c>
      <c r="J647" s="1">
        <v>1</v>
      </c>
      <c r="K647" s="1">
        <v>1</v>
      </c>
      <c r="L647" s="17">
        <v>117356.14</v>
      </c>
      <c r="M647" s="1">
        <v>0</v>
      </c>
      <c r="N647" t="b">
        <f t="shared" si="10"/>
        <v>0</v>
      </c>
    </row>
    <row r="648" spans="1:14" x14ac:dyDescent="0.25">
      <c r="A648" s="1">
        <v>15585888</v>
      </c>
      <c r="B648" s="1" t="s">
        <v>665</v>
      </c>
      <c r="C648" s="1">
        <v>553</v>
      </c>
      <c r="D648" s="1" t="s">
        <v>18</v>
      </c>
      <c r="E648" s="1" t="s">
        <v>16</v>
      </c>
      <c r="F648" s="1">
        <v>48</v>
      </c>
      <c r="G648" s="1">
        <v>3</v>
      </c>
      <c r="H648" s="17">
        <v>0</v>
      </c>
      <c r="I648" s="1">
        <v>1</v>
      </c>
      <c r="J648" s="1">
        <v>0</v>
      </c>
      <c r="K648" s="1">
        <v>1</v>
      </c>
      <c r="L648" s="17">
        <v>30730.95</v>
      </c>
      <c r="M648" s="1">
        <v>1</v>
      </c>
      <c r="N648" t="b">
        <f t="shared" si="10"/>
        <v>0</v>
      </c>
    </row>
    <row r="649" spans="1:14" x14ac:dyDescent="0.25">
      <c r="A649" s="1">
        <v>15677538</v>
      </c>
      <c r="B649" s="1" t="s">
        <v>420</v>
      </c>
      <c r="C649" s="1">
        <v>569</v>
      </c>
      <c r="D649" s="1" t="s">
        <v>15</v>
      </c>
      <c r="E649" s="1" t="s">
        <v>23</v>
      </c>
      <c r="F649" s="1">
        <v>38</v>
      </c>
      <c r="G649" s="1">
        <v>7</v>
      </c>
      <c r="H649" s="17">
        <v>0</v>
      </c>
      <c r="I649" s="1">
        <v>1</v>
      </c>
      <c r="J649" s="1">
        <v>1</v>
      </c>
      <c r="K649" s="1">
        <v>1</v>
      </c>
      <c r="L649" s="17">
        <v>108469.2</v>
      </c>
      <c r="M649" s="1">
        <v>0</v>
      </c>
      <c r="N649" t="b">
        <f t="shared" si="10"/>
        <v>0</v>
      </c>
    </row>
    <row r="650" spans="1:14" x14ac:dyDescent="0.25">
      <c r="A650" s="1">
        <v>15761986</v>
      </c>
      <c r="B650" s="1" t="s">
        <v>484</v>
      </c>
      <c r="C650" s="1">
        <v>439</v>
      </c>
      <c r="D650" s="1" t="s">
        <v>18</v>
      </c>
      <c r="E650" s="1" t="s">
        <v>16</v>
      </c>
      <c r="F650" s="1">
        <v>32</v>
      </c>
      <c r="G650" s="1">
        <v>3</v>
      </c>
      <c r="H650" s="17">
        <v>138901.60999999999</v>
      </c>
      <c r="I650" s="1">
        <v>1</v>
      </c>
      <c r="J650" s="1">
        <v>1</v>
      </c>
      <c r="K650" s="1">
        <v>0</v>
      </c>
      <c r="L650" s="17">
        <v>75685.97</v>
      </c>
      <c r="M650" s="1">
        <v>0</v>
      </c>
      <c r="N650" t="b">
        <f t="shared" si="10"/>
        <v>0</v>
      </c>
    </row>
    <row r="651" spans="1:14" x14ac:dyDescent="0.25">
      <c r="A651" s="1">
        <v>15656148</v>
      </c>
      <c r="B651" s="1" t="s">
        <v>25</v>
      </c>
      <c r="C651" s="1">
        <v>376</v>
      </c>
      <c r="D651" s="1" t="s">
        <v>26</v>
      </c>
      <c r="E651" s="1" t="s">
        <v>16</v>
      </c>
      <c r="F651" s="1">
        <v>29</v>
      </c>
      <c r="G651" s="1">
        <v>4</v>
      </c>
      <c r="H651" s="17">
        <v>115046.74</v>
      </c>
      <c r="I651" s="1">
        <v>4</v>
      </c>
      <c r="J651" s="1">
        <v>1</v>
      </c>
      <c r="K651" s="1">
        <v>0</v>
      </c>
      <c r="L651" s="17">
        <v>119346.88</v>
      </c>
      <c r="M651" s="1">
        <v>1</v>
      </c>
      <c r="N651" t="b">
        <f t="shared" si="10"/>
        <v>0</v>
      </c>
    </row>
    <row r="652" spans="1:14" x14ac:dyDescent="0.25">
      <c r="A652" s="1">
        <v>15736879</v>
      </c>
      <c r="B652" s="1" t="s">
        <v>25</v>
      </c>
      <c r="C652" s="1">
        <v>669</v>
      </c>
      <c r="D652" s="1" t="s">
        <v>15</v>
      </c>
      <c r="E652" s="1" t="s">
        <v>23</v>
      </c>
      <c r="F652" s="1">
        <v>23</v>
      </c>
      <c r="G652" s="1">
        <v>1</v>
      </c>
      <c r="H652" s="17">
        <v>0</v>
      </c>
      <c r="I652" s="1">
        <v>2</v>
      </c>
      <c r="J652" s="1">
        <v>0</v>
      </c>
      <c r="K652" s="1">
        <v>0</v>
      </c>
      <c r="L652" s="17">
        <v>66088.83</v>
      </c>
      <c r="M652" s="1">
        <v>0</v>
      </c>
      <c r="N652" t="b">
        <f t="shared" si="10"/>
        <v>0</v>
      </c>
    </row>
    <row r="653" spans="1:14" x14ac:dyDescent="0.25">
      <c r="A653" s="1">
        <v>15750658</v>
      </c>
      <c r="B653" s="1" t="s">
        <v>423</v>
      </c>
      <c r="C653" s="1">
        <v>798</v>
      </c>
      <c r="D653" s="1" t="s">
        <v>15</v>
      </c>
      <c r="E653" s="1" t="s">
        <v>23</v>
      </c>
      <c r="F653" s="1">
        <v>37</v>
      </c>
      <c r="G653" s="1">
        <v>8</v>
      </c>
      <c r="H653" s="17">
        <v>0</v>
      </c>
      <c r="I653" s="1">
        <v>3</v>
      </c>
      <c r="J653" s="1">
        <v>0</v>
      </c>
      <c r="K653" s="1">
        <v>0</v>
      </c>
      <c r="L653" s="17">
        <v>110783.28</v>
      </c>
      <c r="M653" s="1">
        <v>0</v>
      </c>
      <c r="N653" t="b">
        <f t="shared" si="10"/>
        <v>0</v>
      </c>
    </row>
    <row r="654" spans="1:14" x14ac:dyDescent="0.25">
      <c r="A654" s="1">
        <v>15805565</v>
      </c>
      <c r="B654" s="1" t="s">
        <v>423</v>
      </c>
      <c r="C654" s="1">
        <v>691</v>
      </c>
      <c r="D654" s="1" t="s">
        <v>26</v>
      </c>
      <c r="E654" s="1" t="s">
        <v>23</v>
      </c>
      <c r="F654" s="1">
        <v>30</v>
      </c>
      <c r="G654" s="1">
        <v>7</v>
      </c>
      <c r="H654" s="17">
        <v>116927.89</v>
      </c>
      <c r="I654" s="1">
        <v>1</v>
      </c>
      <c r="J654" s="1">
        <v>1</v>
      </c>
      <c r="K654" s="1">
        <v>0</v>
      </c>
      <c r="L654" s="17">
        <v>21198.39</v>
      </c>
      <c r="M654" s="1">
        <v>0</v>
      </c>
      <c r="N654" t="b">
        <f t="shared" si="10"/>
        <v>0</v>
      </c>
    </row>
    <row r="655" spans="1:14" x14ac:dyDescent="0.25">
      <c r="A655" s="1">
        <v>15683553</v>
      </c>
      <c r="B655" s="1" t="s">
        <v>71</v>
      </c>
      <c r="C655" s="1">
        <v>788</v>
      </c>
      <c r="D655" s="1" t="s">
        <v>15</v>
      </c>
      <c r="E655" s="1" t="s">
        <v>16</v>
      </c>
      <c r="F655" s="1">
        <v>33</v>
      </c>
      <c r="G655" s="1">
        <v>5</v>
      </c>
      <c r="H655" s="17">
        <v>0</v>
      </c>
      <c r="I655" s="1">
        <v>2</v>
      </c>
      <c r="J655" s="1">
        <v>0</v>
      </c>
      <c r="K655" s="1">
        <v>0</v>
      </c>
      <c r="L655" s="17">
        <v>116978.19</v>
      </c>
      <c r="M655" s="1">
        <v>0</v>
      </c>
      <c r="N655" t="b">
        <f t="shared" si="10"/>
        <v>0</v>
      </c>
    </row>
    <row r="656" spans="1:14" x14ac:dyDescent="0.25">
      <c r="A656" s="1">
        <v>15706552</v>
      </c>
      <c r="B656" s="1" t="s">
        <v>50</v>
      </c>
      <c r="C656" s="1">
        <v>533</v>
      </c>
      <c r="D656" s="1" t="s">
        <v>15</v>
      </c>
      <c r="E656" s="1" t="s">
        <v>23</v>
      </c>
      <c r="F656" s="1">
        <v>36</v>
      </c>
      <c r="G656" s="1">
        <v>7</v>
      </c>
      <c r="H656" s="17">
        <v>85311.7</v>
      </c>
      <c r="I656" s="1">
        <v>1</v>
      </c>
      <c r="J656" s="1">
        <v>0</v>
      </c>
      <c r="K656" s="1">
        <v>1</v>
      </c>
      <c r="L656" s="17">
        <v>156731.91</v>
      </c>
      <c r="M656" s="1">
        <v>0</v>
      </c>
      <c r="N656" t="b">
        <f t="shared" si="10"/>
        <v>0</v>
      </c>
    </row>
    <row r="657" spans="1:14" x14ac:dyDescent="0.25">
      <c r="A657" s="1">
        <v>15727556</v>
      </c>
      <c r="B657" s="1" t="s">
        <v>280</v>
      </c>
      <c r="C657" s="1">
        <v>744</v>
      </c>
      <c r="D657" s="1" t="s">
        <v>18</v>
      </c>
      <c r="E657" s="1" t="s">
        <v>16</v>
      </c>
      <c r="F657" s="1">
        <v>26</v>
      </c>
      <c r="G657" s="1">
        <v>5</v>
      </c>
      <c r="H657" s="17">
        <v>166297.89000000001</v>
      </c>
      <c r="I657" s="1">
        <v>1</v>
      </c>
      <c r="J657" s="1">
        <v>1</v>
      </c>
      <c r="K657" s="1">
        <v>1</v>
      </c>
      <c r="L657" s="17">
        <v>181694.44</v>
      </c>
      <c r="M657" s="1">
        <v>0</v>
      </c>
      <c r="N657" t="b">
        <f t="shared" si="10"/>
        <v>0</v>
      </c>
    </row>
    <row r="658" spans="1:14" x14ac:dyDescent="0.25">
      <c r="A658" s="1">
        <v>15621075</v>
      </c>
      <c r="B658" s="1" t="s">
        <v>190</v>
      </c>
      <c r="C658" s="1">
        <v>778</v>
      </c>
      <c r="D658" s="1" t="s">
        <v>26</v>
      </c>
      <c r="E658" s="1" t="s">
        <v>16</v>
      </c>
      <c r="F658" s="1">
        <v>45</v>
      </c>
      <c r="G658" s="1">
        <v>1</v>
      </c>
      <c r="H658" s="17">
        <v>162150.42000000001</v>
      </c>
      <c r="I658" s="1">
        <v>2</v>
      </c>
      <c r="J658" s="1">
        <v>1</v>
      </c>
      <c r="K658" s="1">
        <v>0</v>
      </c>
      <c r="L658" s="17">
        <v>174531.27</v>
      </c>
      <c r="M658" s="1">
        <v>0</v>
      </c>
      <c r="N658" t="b">
        <f t="shared" si="10"/>
        <v>0</v>
      </c>
    </row>
    <row r="659" spans="1:14" x14ac:dyDescent="0.25">
      <c r="A659" s="1">
        <v>15613786</v>
      </c>
      <c r="B659" s="1" t="s">
        <v>190</v>
      </c>
      <c r="C659" s="1">
        <v>818</v>
      </c>
      <c r="D659" s="1" t="s">
        <v>18</v>
      </c>
      <c r="E659" s="1" t="s">
        <v>23</v>
      </c>
      <c r="F659" s="1">
        <v>26</v>
      </c>
      <c r="G659" s="1">
        <v>4</v>
      </c>
      <c r="H659" s="17">
        <v>0</v>
      </c>
      <c r="I659" s="1">
        <v>2</v>
      </c>
      <c r="J659" s="1">
        <v>1</v>
      </c>
      <c r="K659" s="1">
        <v>1</v>
      </c>
      <c r="L659" s="17">
        <v>167036.94</v>
      </c>
      <c r="M659" s="1">
        <v>0</v>
      </c>
      <c r="N659" t="b">
        <f t="shared" si="10"/>
        <v>0</v>
      </c>
    </row>
    <row r="660" spans="1:14" x14ac:dyDescent="0.25">
      <c r="A660" s="1">
        <v>15614215</v>
      </c>
      <c r="B660" s="1" t="s">
        <v>681</v>
      </c>
      <c r="C660" s="1">
        <v>717</v>
      </c>
      <c r="D660" s="1" t="s">
        <v>15</v>
      </c>
      <c r="E660" s="1" t="s">
        <v>23</v>
      </c>
      <c r="F660" s="1">
        <v>53</v>
      </c>
      <c r="G660" s="1">
        <v>6</v>
      </c>
      <c r="H660" s="17">
        <v>0</v>
      </c>
      <c r="I660" s="1">
        <v>2</v>
      </c>
      <c r="J660" s="1">
        <v>0</v>
      </c>
      <c r="K660" s="1">
        <v>1</v>
      </c>
      <c r="L660" s="17">
        <v>97614.87</v>
      </c>
      <c r="M660" s="1">
        <v>0</v>
      </c>
      <c r="N660" t="b">
        <f t="shared" si="10"/>
        <v>0</v>
      </c>
    </row>
    <row r="661" spans="1:14" x14ac:dyDescent="0.25">
      <c r="A661" s="1">
        <v>15771573</v>
      </c>
      <c r="B661" s="1" t="s">
        <v>66</v>
      </c>
      <c r="C661" s="1">
        <v>637</v>
      </c>
      <c r="D661" s="1" t="s">
        <v>26</v>
      </c>
      <c r="E661" s="1" t="s">
        <v>16</v>
      </c>
      <c r="F661" s="1">
        <v>39</v>
      </c>
      <c r="G661" s="1">
        <v>9</v>
      </c>
      <c r="H661" s="17">
        <v>137843.79999999999</v>
      </c>
      <c r="I661" s="1">
        <v>1</v>
      </c>
      <c r="J661" s="1">
        <v>1</v>
      </c>
      <c r="K661" s="1">
        <v>1</v>
      </c>
      <c r="L661" s="17">
        <v>117622.8</v>
      </c>
      <c r="M661" s="1">
        <v>1</v>
      </c>
      <c r="N661" t="b">
        <f t="shared" si="10"/>
        <v>0</v>
      </c>
    </row>
    <row r="662" spans="1:14" x14ac:dyDescent="0.25">
      <c r="A662" s="1">
        <v>15790355</v>
      </c>
      <c r="B662" s="1" t="s">
        <v>185</v>
      </c>
      <c r="C662" s="1">
        <v>606</v>
      </c>
      <c r="D662" s="1" t="s">
        <v>26</v>
      </c>
      <c r="E662" s="1" t="s">
        <v>23</v>
      </c>
      <c r="F662" s="1">
        <v>36</v>
      </c>
      <c r="G662" s="1">
        <v>5</v>
      </c>
      <c r="H662" s="17">
        <v>190479.48</v>
      </c>
      <c r="I662" s="1">
        <v>2</v>
      </c>
      <c r="J662" s="1">
        <v>0</v>
      </c>
      <c r="K662" s="1">
        <v>0</v>
      </c>
      <c r="L662" s="17">
        <v>179351.89</v>
      </c>
      <c r="M662" s="1">
        <v>0</v>
      </c>
      <c r="N662" t="b">
        <f t="shared" si="10"/>
        <v>0</v>
      </c>
    </row>
    <row r="663" spans="1:14" x14ac:dyDescent="0.25">
      <c r="A663" s="1">
        <v>15773890</v>
      </c>
      <c r="B663" s="1" t="s">
        <v>185</v>
      </c>
      <c r="C663" s="1">
        <v>733</v>
      </c>
      <c r="D663" s="1" t="s">
        <v>15</v>
      </c>
      <c r="E663" s="1" t="s">
        <v>23</v>
      </c>
      <c r="F663" s="1">
        <v>22</v>
      </c>
      <c r="G663" s="1">
        <v>5</v>
      </c>
      <c r="H663" s="17">
        <v>0</v>
      </c>
      <c r="I663" s="1">
        <v>2</v>
      </c>
      <c r="J663" s="1">
        <v>1</v>
      </c>
      <c r="K663" s="1">
        <v>1</v>
      </c>
      <c r="L663" s="17">
        <v>117202.19</v>
      </c>
      <c r="M663" s="1">
        <v>0</v>
      </c>
      <c r="N663" t="b">
        <f t="shared" si="10"/>
        <v>0</v>
      </c>
    </row>
    <row r="664" spans="1:14" x14ac:dyDescent="0.25">
      <c r="A664" s="1">
        <v>15585036</v>
      </c>
      <c r="B664" s="1" t="s">
        <v>664</v>
      </c>
      <c r="C664" s="1">
        <v>694</v>
      </c>
      <c r="D664" s="1" t="s">
        <v>18</v>
      </c>
      <c r="E664" s="1" t="s">
        <v>16</v>
      </c>
      <c r="F664" s="1">
        <v>37</v>
      </c>
      <c r="G664" s="1">
        <v>3</v>
      </c>
      <c r="H664" s="17">
        <v>0</v>
      </c>
      <c r="I664" s="1">
        <v>2</v>
      </c>
      <c r="J664" s="1">
        <v>1</v>
      </c>
      <c r="K664" s="1">
        <v>1</v>
      </c>
      <c r="L664" s="17">
        <v>147012.22</v>
      </c>
      <c r="M664" s="1">
        <v>0</v>
      </c>
      <c r="N664" t="b">
        <f t="shared" si="10"/>
        <v>0</v>
      </c>
    </row>
    <row r="665" spans="1:14" x14ac:dyDescent="0.25">
      <c r="A665" s="1">
        <v>15788291</v>
      </c>
      <c r="B665" s="1" t="s">
        <v>496</v>
      </c>
      <c r="C665" s="1">
        <v>713</v>
      </c>
      <c r="D665" s="1" t="s">
        <v>26</v>
      </c>
      <c r="E665" s="1" t="s">
        <v>16</v>
      </c>
      <c r="F665" s="1">
        <v>38</v>
      </c>
      <c r="G665" s="1">
        <v>7</v>
      </c>
      <c r="H665" s="17">
        <v>144606.22</v>
      </c>
      <c r="I665" s="1">
        <v>1</v>
      </c>
      <c r="J665" s="1">
        <v>1</v>
      </c>
      <c r="K665" s="1">
        <v>1</v>
      </c>
      <c r="L665" s="17">
        <v>56594.36</v>
      </c>
      <c r="M665" s="1">
        <v>1</v>
      </c>
      <c r="N665" t="b">
        <f t="shared" si="10"/>
        <v>0</v>
      </c>
    </row>
    <row r="666" spans="1:14" x14ac:dyDescent="0.25">
      <c r="A666" s="1">
        <v>15566292</v>
      </c>
      <c r="B666" s="1" t="s">
        <v>496</v>
      </c>
      <c r="C666" s="1">
        <v>574</v>
      </c>
      <c r="D666" s="1" t="s">
        <v>18</v>
      </c>
      <c r="E666" s="1" t="s">
        <v>23</v>
      </c>
      <c r="F666" s="1">
        <v>36</v>
      </c>
      <c r="G666" s="1">
        <v>1</v>
      </c>
      <c r="H666" s="17">
        <v>0</v>
      </c>
      <c r="I666" s="1">
        <v>2</v>
      </c>
      <c r="J666" s="1">
        <v>0</v>
      </c>
      <c r="K666" s="1">
        <v>1</v>
      </c>
      <c r="L666" s="17">
        <v>71709.119999999995</v>
      </c>
      <c r="M666" s="1">
        <v>0</v>
      </c>
      <c r="N666" t="b">
        <f t="shared" si="10"/>
        <v>0</v>
      </c>
    </row>
    <row r="667" spans="1:14" x14ac:dyDescent="0.25">
      <c r="A667" s="1">
        <v>15698839</v>
      </c>
      <c r="B667" s="1" t="s">
        <v>610</v>
      </c>
      <c r="C667" s="1">
        <v>460</v>
      </c>
      <c r="D667" s="1" t="s">
        <v>26</v>
      </c>
      <c r="E667" s="1" t="s">
        <v>23</v>
      </c>
      <c r="F667" s="1">
        <v>46</v>
      </c>
      <c r="G667" s="1">
        <v>4</v>
      </c>
      <c r="H667" s="17">
        <v>127559.97</v>
      </c>
      <c r="I667" s="1">
        <v>2</v>
      </c>
      <c r="J667" s="1">
        <v>1</v>
      </c>
      <c r="K667" s="1">
        <v>1</v>
      </c>
      <c r="L667" s="17">
        <v>126952.5</v>
      </c>
      <c r="M667" s="1">
        <v>0</v>
      </c>
      <c r="N667" t="b">
        <f t="shared" si="10"/>
        <v>0</v>
      </c>
    </row>
    <row r="668" spans="1:14" x14ac:dyDescent="0.25">
      <c r="A668" s="1">
        <v>15696859</v>
      </c>
      <c r="B668" s="1" t="s">
        <v>592</v>
      </c>
      <c r="C668" s="1">
        <v>474</v>
      </c>
      <c r="D668" s="1" t="s">
        <v>15</v>
      </c>
      <c r="E668" s="1" t="s">
        <v>23</v>
      </c>
      <c r="F668" s="1">
        <v>45</v>
      </c>
      <c r="G668" s="1">
        <v>10</v>
      </c>
      <c r="H668" s="17">
        <v>0</v>
      </c>
      <c r="I668" s="1">
        <v>2</v>
      </c>
      <c r="J668" s="1">
        <v>0</v>
      </c>
      <c r="K668" s="1">
        <v>0</v>
      </c>
      <c r="L668" s="17">
        <v>172175.9</v>
      </c>
      <c r="M668" s="1">
        <v>0</v>
      </c>
      <c r="N668" t="b">
        <f t="shared" si="10"/>
        <v>0</v>
      </c>
    </row>
    <row r="669" spans="1:14" x14ac:dyDescent="0.25">
      <c r="A669" s="1">
        <v>15730460</v>
      </c>
      <c r="B669" s="1" t="s">
        <v>398</v>
      </c>
      <c r="C669" s="1">
        <v>722</v>
      </c>
      <c r="D669" s="1" t="s">
        <v>15</v>
      </c>
      <c r="E669" s="1" t="s">
        <v>23</v>
      </c>
      <c r="F669" s="1">
        <v>37</v>
      </c>
      <c r="G669" s="1">
        <v>2</v>
      </c>
      <c r="H669" s="17">
        <v>0</v>
      </c>
      <c r="I669" s="1">
        <v>1</v>
      </c>
      <c r="J669" s="1">
        <v>0</v>
      </c>
      <c r="K669" s="1">
        <v>0</v>
      </c>
      <c r="L669" s="17">
        <v>120906.83</v>
      </c>
      <c r="M669" s="1">
        <v>0</v>
      </c>
      <c r="N669" t="b">
        <f t="shared" si="10"/>
        <v>0</v>
      </c>
    </row>
    <row r="670" spans="1:14" x14ac:dyDescent="0.25">
      <c r="A670" s="1">
        <v>15593773</v>
      </c>
      <c r="B670" s="1" t="s">
        <v>714</v>
      </c>
      <c r="C670" s="1">
        <v>784</v>
      </c>
      <c r="D670" s="1" t="s">
        <v>18</v>
      </c>
      <c r="E670" s="1" t="s">
        <v>23</v>
      </c>
      <c r="F670" s="1">
        <v>35</v>
      </c>
      <c r="G670" s="1">
        <v>3</v>
      </c>
      <c r="H670" s="17">
        <v>0</v>
      </c>
      <c r="I670" s="1">
        <v>2</v>
      </c>
      <c r="J670" s="1">
        <v>0</v>
      </c>
      <c r="K670" s="1">
        <v>0</v>
      </c>
      <c r="L670" s="17">
        <v>81483.64</v>
      </c>
      <c r="M670" s="1">
        <v>0</v>
      </c>
      <c r="N670" t="b">
        <f t="shared" si="10"/>
        <v>0</v>
      </c>
    </row>
    <row r="671" spans="1:14" x14ac:dyDescent="0.25">
      <c r="A671" s="1">
        <v>15754105</v>
      </c>
      <c r="B671" s="1" t="s">
        <v>159</v>
      </c>
      <c r="C671" s="1">
        <v>650</v>
      </c>
      <c r="D671" s="1" t="s">
        <v>15</v>
      </c>
      <c r="E671" s="1" t="s">
        <v>23</v>
      </c>
      <c r="F671" s="1">
        <v>37</v>
      </c>
      <c r="G671" s="1">
        <v>5</v>
      </c>
      <c r="H671" s="17">
        <v>106967.18</v>
      </c>
      <c r="I671" s="1">
        <v>1</v>
      </c>
      <c r="J671" s="1">
        <v>0</v>
      </c>
      <c r="K671" s="1">
        <v>0</v>
      </c>
      <c r="L671" s="17">
        <v>24495.03</v>
      </c>
      <c r="M671" s="1">
        <v>0</v>
      </c>
      <c r="N671" t="b">
        <f t="shared" si="10"/>
        <v>0</v>
      </c>
    </row>
    <row r="672" spans="1:14" x14ac:dyDescent="0.25">
      <c r="A672" s="1">
        <v>15663252</v>
      </c>
      <c r="B672" s="1" t="s">
        <v>159</v>
      </c>
      <c r="C672" s="1">
        <v>850</v>
      </c>
      <c r="D672" s="1" t="s">
        <v>18</v>
      </c>
      <c r="E672" s="1" t="s">
        <v>16</v>
      </c>
      <c r="F672" s="1">
        <v>32</v>
      </c>
      <c r="G672" s="1">
        <v>9</v>
      </c>
      <c r="H672" s="17">
        <v>0</v>
      </c>
      <c r="I672" s="1">
        <v>2</v>
      </c>
      <c r="J672" s="1">
        <v>1</v>
      </c>
      <c r="K672" s="1">
        <v>1</v>
      </c>
      <c r="L672" s="17">
        <v>18924.919999999998</v>
      </c>
      <c r="M672" s="1">
        <v>0</v>
      </c>
      <c r="N672" t="b">
        <f t="shared" si="10"/>
        <v>0</v>
      </c>
    </row>
    <row r="673" spans="1:14" x14ac:dyDescent="0.25">
      <c r="A673" s="1">
        <v>15721181</v>
      </c>
      <c r="B673" s="1" t="s">
        <v>351</v>
      </c>
      <c r="C673" s="1">
        <v>611</v>
      </c>
      <c r="D673" s="1" t="s">
        <v>18</v>
      </c>
      <c r="E673" s="1" t="s">
        <v>23</v>
      </c>
      <c r="F673" s="1">
        <v>46</v>
      </c>
      <c r="G673" s="1">
        <v>6</v>
      </c>
      <c r="H673" s="17">
        <v>0</v>
      </c>
      <c r="I673" s="1">
        <v>2</v>
      </c>
      <c r="J673" s="1">
        <v>1</v>
      </c>
      <c r="K673" s="1">
        <v>0</v>
      </c>
      <c r="L673" s="17">
        <v>45886.33</v>
      </c>
      <c r="M673" s="1">
        <v>0</v>
      </c>
      <c r="N673" t="b">
        <f t="shared" si="10"/>
        <v>0</v>
      </c>
    </row>
    <row r="674" spans="1:14" x14ac:dyDescent="0.25">
      <c r="A674" s="1">
        <v>15756804</v>
      </c>
      <c r="B674" s="1" t="s">
        <v>685</v>
      </c>
      <c r="C674" s="1">
        <v>636</v>
      </c>
      <c r="D674" s="1" t="s">
        <v>15</v>
      </c>
      <c r="E674" s="1" t="s">
        <v>16</v>
      </c>
      <c r="F674" s="1">
        <v>48</v>
      </c>
      <c r="G674" s="1">
        <v>1</v>
      </c>
      <c r="H674" s="17">
        <v>170833.46</v>
      </c>
      <c r="I674" s="1">
        <v>1</v>
      </c>
      <c r="J674" s="1">
        <v>1</v>
      </c>
      <c r="K674" s="1">
        <v>0</v>
      </c>
      <c r="L674" s="17">
        <v>110510.28</v>
      </c>
      <c r="M674" s="1">
        <v>1</v>
      </c>
      <c r="N674" t="b">
        <f t="shared" si="10"/>
        <v>0</v>
      </c>
    </row>
    <row r="675" spans="1:14" x14ac:dyDescent="0.25">
      <c r="A675" s="1">
        <v>15673570</v>
      </c>
      <c r="B675" s="1" t="s">
        <v>595</v>
      </c>
      <c r="C675" s="1">
        <v>580</v>
      </c>
      <c r="D675" s="1" t="s">
        <v>15</v>
      </c>
      <c r="E675" s="1" t="s">
        <v>23</v>
      </c>
      <c r="F675" s="1">
        <v>37</v>
      </c>
      <c r="G675" s="1">
        <v>9</v>
      </c>
      <c r="H675" s="17">
        <v>0</v>
      </c>
      <c r="I675" s="1">
        <v>2</v>
      </c>
      <c r="J675" s="1">
        <v>0</v>
      </c>
      <c r="K675" s="1">
        <v>1</v>
      </c>
      <c r="L675" s="17">
        <v>77108.66</v>
      </c>
      <c r="M675" s="1">
        <v>0</v>
      </c>
      <c r="N675" t="b">
        <f t="shared" si="10"/>
        <v>0</v>
      </c>
    </row>
    <row r="676" spans="1:14" x14ac:dyDescent="0.25">
      <c r="A676" s="1">
        <v>15724848</v>
      </c>
      <c r="B676" s="1" t="s">
        <v>705</v>
      </c>
      <c r="C676" s="1">
        <v>516</v>
      </c>
      <c r="D676" s="1" t="s">
        <v>15</v>
      </c>
      <c r="E676" s="1" t="s">
        <v>16</v>
      </c>
      <c r="F676" s="1">
        <v>46</v>
      </c>
      <c r="G676" s="1">
        <v>1</v>
      </c>
      <c r="H676" s="17">
        <v>104947.72</v>
      </c>
      <c r="I676" s="1">
        <v>1</v>
      </c>
      <c r="J676" s="1">
        <v>1</v>
      </c>
      <c r="K676" s="1">
        <v>0</v>
      </c>
      <c r="L676" s="17">
        <v>115789.25</v>
      </c>
      <c r="M676" s="1">
        <v>1</v>
      </c>
      <c r="N676" t="b">
        <f t="shared" si="10"/>
        <v>0</v>
      </c>
    </row>
    <row r="677" spans="1:14" x14ac:dyDescent="0.25">
      <c r="A677" s="1">
        <v>15619304</v>
      </c>
      <c r="B677" s="1" t="s">
        <v>19</v>
      </c>
      <c r="C677" s="1">
        <v>502</v>
      </c>
      <c r="D677" s="1" t="s">
        <v>15</v>
      </c>
      <c r="E677" s="1" t="s">
        <v>16</v>
      </c>
      <c r="F677" s="1">
        <v>42</v>
      </c>
      <c r="G677" s="1">
        <v>8</v>
      </c>
      <c r="H677" s="17">
        <v>159660.79999999999</v>
      </c>
      <c r="I677" s="1">
        <v>3</v>
      </c>
      <c r="J677" s="1">
        <v>1</v>
      </c>
      <c r="K677" s="1">
        <v>0</v>
      </c>
      <c r="L677" s="17">
        <v>113931.57</v>
      </c>
      <c r="M677" s="1">
        <v>1</v>
      </c>
      <c r="N677" t="b">
        <f t="shared" si="10"/>
        <v>0</v>
      </c>
    </row>
    <row r="678" spans="1:14" x14ac:dyDescent="0.25">
      <c r="A678" s="1">
        <v>15790314</v>
      </c>
      <c r="B678" s="1" t="s">
        <v>611</v>
      </c>
      <c r="C678" s="1">
        <v>649</v>
      </c>
      <c r="D678" s="1" t="s">
        <v>15</v>
      </c>
      <c r="E678" s="1" t="s">
        <v>23</v>
      </c>
      <c r="F678" s="1">
        <v>41</v>
      </c>
      <c r="G678" s="1">
        <v>0</v>
      </c>
      <c r="H678" s="17">
        <v>0</v>
      </c>
      <c r="I678" s="1">
        <v>2</v>
      </c>
      <c r="J678" s="1">
        <v>0</v>
      </c>
      <c r="K678" s="1">
        <v>1</v>
      </c>
      <c r="L678" s="17">
        <v>130567.02</v>
      </c>
      <c r="M678" s="1">
        <v>0</v>
      </c>
      <c r="N678" t="b">
        <f t="shared" si="10"/>
        <v>0</v>
      </c>
    </row>
    <row r="679" spans="1:14" x14ac:dyDescent="0.25">
      <c r="A679" s="1">
        <v>15727868</v>
      </c>
      <c r="B679" s="1" t="s">
        <v>207</v>
      </c>
      <c r="C679" s="1">
        <v>711</v>
      </c>
      <c r="D679" s="1" t="s">
        <v>15</v>
      </c>
      <c r="E679" s="1" t="s">
        <v>16</v>
      </c>
      <c r="F679" s="1">
        <v>38</v>
      </c>
      <c r="G679" s="1">
        <v>2</v>
      </c>
      <c r="H679" s="17">
        <v>129022.06</v>
      </c>
      <c r="I679" s="1">
        <v>2</v>
      </c>
      <c r="J679" s="1">
        <v>1</v>
      </c>
      <c r="K679" s="1">
        <v>1</v>
      </c>
      <c r="L679" s="17">
        <v>14374.86</v>
      </c>
      <c r="M679" s="1">
        <v>1</v>
      </c>
      <c r="N679" t="b">
        <f t="shared" si="10"/>
        <v>0</v>
      </c>
    </row>
    <row r="680" spans="1:14" x14ac:dyDescent="0.25">
      <c r="A680" s="1">
        <v>15636673</v>
      </c>
      <c r="B680" s="1" t="s">
        <v>293</v>
      </c>
      <c r="C680" s="1">
        <v>667</v>
      </c>
      <c r="D680" s="1" t="s">
        <v>15</v>
      </c>
      <c r="E680" s="1" t="s">
        <v>23</v>
      </c>
      <c r="F680" s="1">
        <v>31</v>
      </c>
      <c r="G680" s="1">
        <v>1</v>
      </c>
      <c r="H680" s="17">
        <v>119266.69</v>
      </c>
      <c r="I680" s="1">
        <v>1</v>
      </c>
      <c r="J680" s="1">
        <v>1</v>
      </c>
      <c r="K680" s="1">
        <v>1</v>
      </c>
      <c r="L680" s="17">
        <v>28257.63</v>
      </c>
      <c r="M680" s="1">
        <v>0</v>
      </c>
      <c r="N680" t="b">
        <f t="shared" si="10"/>
        <v>0</v>
      </c>
    </row>
    <row r="681" spans="1:14" x14ac:dyDescent="0.25">
      <c r="A681" s="1">
        <v>15726931</v>
      </c>
      <c r="B681" s="1" t="s">
        <v>196</v>
      </c>
      <c r="C681" s="1">
        <v>715</v>
      </c>
      <c r="D681" s="1" t="s">
        <v>15</v>
      </c>
      <c r="E681" s="1" t="s">
        <v>16</v>
      </c>
      <c r="F681" s="1">
        <v>41</v>
      </c>
      <c r="G681" s="1">
        <v>8</v>
      </c>
      <c r="H681" s="17">
        <v>56214.85</v>
      </c>
      <c r="I681" s="1">
        <v>2</v>
      </c>
      <c r="J681" s="1">
        <v>0</v>
      </c>
      <c r="K681" s="1">
        <v>0</v>
      </c>
      <c r="L681" s="17">
        <v>92982.61</v>
      </c>
      <c r="M681" s="1">
        <v>1</v>
      </c>
      <c r="N681" t="b">
        <f t="shared" si="10"/>
        <v>0</v>
      </c>
    </row>
    <row r="682" spans="1:14" x14ac:dyDescent="0.25">
      <c r="A682" s="1">
        <v>15645772</v>
      </c>
      <c r="B682" s="1" t="s">
        <v>196</v>
      </c>
      <c r="C682" s="1">
        <v>661</v>
      </c>
      <c r="D682" s="1" t="s">
        <v>15</v>
      </c>
      <c r="E682" s="1" t="s">
        <v>23</v>
      </c>
      <c r="F682" s="1">
        <v>33</v>
      </c>
      <c r="G682" s="1">
        <v>9</v>
      </c>
      <c r="H682" s="17">
        <v>0</v>
      </c>
      <c r="I682" s="1">
        <v>2</v>
      </c>
      <c r="J682" s="1">
        <v>1</v>
      </c>
      <c r="K682" s="1">
        <v>1</v>
      </c>
      <c r="L682" s="17">
        <v>84174.81</v>
      </c>
      <c r="M682" s="1">
        <v>0</v>
      </c>
      <c r="N682" t="b">
        <f t="shared" si="10"/>
        <v>0</v>
      </c>
    </row>
    <row r="683" spans="1:14" x14ac:dyDescent="0.25">
      <c r="A683" s="1">
        <v>15689294</v>
      </c>
      <c r="B683" s="1" t="s">
        <v>349</v>
      </c>
      <c r="C683" s="1">
        <v>705</v>
      </c>
      <c r="D683" s="1" t="s">
        <v>26</v>
      </c>
      <c r="E683" s="1" t="s">
        <v>23</v>
      </c>
      <c r="F683" s="1">
        <v>44</v>
      </c>
      <c r="G683" s="1">
        <v>3</v>
      </c>
      <c r="H683" s="17">
        <v>105934.96</v>
      </c>
      <c r="I683" s="1">
        <v>1</v>
      </c>
      <c r="J683" s="1">
        <v>1</v>
      </c>
      <c r="K683" s="1">
        <v>0</v>
      </c>
      <c r="L683" s="17">
        <v>82463.69</v>
      </c>
      <c r="M683" s="1">
        <v>0</v>
      </c>
      <c r="N683" t="b">
        <f t="shared" si="10"/>
        <v>0</v>
      </c>
    </row>
    <row r="684" spans="1:14" x14ac:dyDescent="0.25">
      <c r="A684" s="1">
        <v>15705639</v>
      </c>
      <c r="B684" s="1" t="s">
        <v>605</v>
      </c>
      <c r="C684" s="1">
        <v>692</v>
      </c>
      <c r="D684" s="1" t="s">
        <v>15</v>
      </c>
      <c r="E684" s="1" t="s">
        <v>16</v>
      </c>
      <c r="F684" s="1">
        <v>28</v>
      </c>
      <c r="G684" s="1">
        <v>8</v>
      </c>
      <c r="H684" s="17">
        <v>95059.02</v>
      </c>
      <c r="I684" s="1">
        <v>2</v>
      </c>
      <c r="J684" s="1">
        <v>1</v>
      </c>
      <c r="K684" s="1">
        <v>0</v>
      </c>
      <c r="L684" s="17">
        <v>44420.18</v>
      </c>
      <c r="M684" s="1">
        <v>0</v>
      </c>
      <c r="N684" t="b">
        <f t="shared" si="10"/>
        <v>0</v>
      </c>
    </row>
    <row r="685" spans="1:14" x14ac:dyDescent="0.25">
      <c r="A685" s="1">
        <v>15587535</v>
      </c>
      <c r="B685" s="1" t="s">
        <v>605</v>
      </c>
      <c r="C685" s="1">
        <v>450</v>
      </c>
      <c r="D685" s="1" t="s">
        <v>18</v>
      </c>
      <c r="E685" s="1" t="s">
        <v>16</v>
      </c>
      <c r="F685" s="1">
        <v>46</v>
      </c>
      <c r="G685" s="1">
        <v>5</v>
      </c>
      <c r="H685" s="17">
        <v>177619.71</v>
      </c>
      <c r="I685" s="1">
        <v>1</v>
      </c>
      <c r="J685" s="1">
        <v>1</v>
      </c>
      <c r="K685" s="1">
        <v>0</v>
      </c>
      <c r="L685" s="17">
        <v>54227.06</v>
      </c>
      <c r="M685" s="1">
        <v>0</v>
      </c>
      <c r="N685" t="b">
        <f t="shared" si="10"/>
        <v>0</v>
      </c>
    </row>
    <row r="686" spans="1:14" x14ac:dyDescent="0.25">
      <c r="A686" s="1">
        <v>15701164</v>
      </c>
      <c r="B686" s="1" t="s">
        <v>102</v>
      </c>
      <c r="C686" s="1">
        <v>506</v>
      </c>
      <c r="D686" s="1" t="s">
        <v>15</v>
      </c>
      <c r="E686" s="1" t="s">
        <v>16</v>
      </c>
      <c r="F686" s="1">
        <v>34</v>
      </c>
      <c r="G686" s="1">
        <v>4</v>
      </c>
      <c r="H686" s="17">
        <v>90307.62</v>
      </c>
      <c r="I686" s="1">
        <v>1</v>
      </c>
      <c r="J686" s="1">
        <v>1</v>
      </c>
      <c r="K686" s="1">
        <v>1</v>
      </c>
      <c r="L686" s="17">
        <v>159235.29</v>
      </c>
      <c r="M686" s="1">
        <v>0</v>
      </c>
      <c r="N686" t="b">
        <f t="shared" si="10"/>
        <v>0</v>
      </c>
    </row>
    <row r="687" spans="1:14" x14ac:dyDescent="0.25">
      <c r="A687" s="1">
        <v>15785611</v>
      </c>
      <c r="B687" s="1" t="s">
        <v>355</v>
      </c>
      <c r="C687" s="1">
        <v>752</v>
      </c>
      <c r="D687" s="1" t="s">
        <v>26</v>
      </c>
      <c r="E687" s="1" t="s">
        <v>23</v>
      </c>
      <c r="F687" s="1">
        <v>38</v>
      </c>
      <c r="G687" s="1">
        <v>3</v>
      </c>
      <c r="H687" s="17">
        <v>183102.29</v>
      </c>
      <c r="I687" s="1">
        <v>1</v>
      </c>
      <c r="J687" s="1">
        <v>1</v>
      </c>
      <c r="K687" s="1">
        <v>1</v>
      </c>
      <c r="L687" s="17">
        <v>71557.119999999995</v>
      </c>
      <c r="M687" s="1">
        <v>0</v>
      </c>
      <c r="N687" t="b">
        <f t="shared" si="10"/>
        <v>0</v>
      </c>
    </row>
    <row r="688" spans="1:14" x14ac:dyDescent="0.25">
      <c r="A688" s="1">
        <v>15718057</v>
      </c>
      <c r="B688" s="1" t="s">
        <v>493</v>
      </c>
      <c r="C688" s="1">
        <v>760</v>
      </c>
      <c r="D688" s="1" t="s">
        <v>15</v>
      </c>
      <c r="E688" s="1" t="s">
        <v>16</v>
      </c>
      <c r="F688" s="1">
        <v>51</v>
      </c>
      <c r="G688" s="1">
        <v>2</v>
      </c>
      <c r="H688" s="17">
        <v>100946.71</v>
      </c>
      <c r="I688" s="1">
        <v>1</v>
      </c>
      <c r="J688" s="1">
        <v>0</v>
      </c>
      <c r="K688" s="1">
        <v>0</v>
      </c>
      <c r="L688" s="17">
        <v>179614.8</v>
      </c>
      <c r="M688" s="1">
        <v>1</v>
      </c>
      <c r="N688" t="b">
        <f t="shared" si="10"/>
        <v>0</v>
      </c>
    </row>
    <row r="689" spans="1:14" x14ac:dyDescent="0.25">
      <c r="A689" s="1">
        <v>15687946</v>
      </c>
      <c r="B689" s="1" t="s">
        <v>61</v>
      </c>
      <c r="C689" s="1">
        <v>556</v>
      </c>
      <c r="D689" s="1" t="s">
        <v>15</v>
      </c>
      <c r="E689" s="1" t="s">
        <v>16</v>
      </c>
      <c r="F689" s="1">
        <v>61</v>
      </c>
      <c r="G689" s="1">
        <v>2</v>
      </c>
      <c r="H689" s="17">
        <v>117419.35</v>
      </c>
      <c r="I689" s="1">
        <v>1</v>
      </c>
      <c r="J689" s="1">
        <v>1</v>
      </c>
      <c r="K689" s="1">
        <v>1</v>
      </c>
      <c r="L689" s="17">
        <v>94153.83</v>
      </c>
      <c r="M689" s="1">
        <v>0</v>
      </c>
      <c r="N689" t="b">
        <f t="shared" si="10"/>
        <v>0</v>
      </c>
    </row>
    <row r="690" spans="1:14" x14ac:dyDescent="0.25">
      <c r="A690" s="1">
        <v>15767954</v>
      </c>
      <c r="B690" s="1" t="s">
        <v>61</v>
      </c>
      <c r="C690" s="1">
        <v>635</v>
      </c>
      <c r="D690" s="1" t="s">
        <v>26</v>
      </c>
      <c r="E690" s="1" t="s">
        <v>16</v>
      </c>
      <c r="F690" s="1">
        <v>28</v>
      </c>
      <c r="G690" s="1">
        <v>3</v>
      </c>
      <c r="H690" s="17">
        <v>81623.67</v>
      </c>
      <c r="I690" s="1">
        <v>2</v>
      </c>
      <c r="J690" s="1">
        <v>1</v>
      </c>
      <c r="K690" s="1">
        <v>1</v>
      </c>
      <c r="L690" s="17">
        <v>156791.35999999999</v>
      </c>
      <c r="M690" s="1">
        <v>0</v>
      </c>
      <c r="N690" t="b">
        <f t="shared" si="10"/>
        <v>0</v>
      </c>
    </row>
    <row r="691" spans="1:14" x14ac:dyDescent="0.25">
      <c r="A691" s="1">
        <v>15730076</v>
      </c>
      <c r="B691" s="1" t="s">
        <v>61</v>
      </c>
      <c r="C691" s="1">
        <v>651</v>
      </c>
      <c r="D691" s="1" t="s">
        <v>15</v>
      </c>
      <c r="E691" s="1" t="s">
        <v>23</v>
      </c>
      <c r="F691" s="1">
        <v>45</v>
      </c>
      <c r="G691" s="1">
        <v>1</v>
      </c>
      <c r="H691" s="17">
        <v>0</v>
      </c>
      <c r="I691" s="1">
        <v>1</v>
      </c>
      <c r="J691" s="1">
        <v>1</v>
      </c>
      <c r="K691" s="1">
        <v>0</v>
      </c>
      <c r="L691" s="17">
        <v>67740.08</v>
      </c>
      <c r="M691" s="1">
        <v>1</v>
      </c>
      <c r="N691" t="b">
        <f t="shared" si="10"/>
        <v>0</v>
      </c>
    </row>
    <row r="692" spans="1:14" x14ac:dyDescent="0.25">
      <c r="A692" s="1">
        <v>15637753</v>
      </c>
      <c r="B692" s="1" t="s">
        <v>228</v>
      </c>
      <c r="C692" s="1">
        <v>751</v>
      </c>
      <c r="D692" s="1" t="s">
        <v>26</v>
      </c>
      <c r="E692" s="1" t="s">
        <v>23</v>
      </c>
      <c r="F692" s="1">
        <v>50</v>
      </c>
      <c r="G692" s="1">
        <v>2</v>
      </c>
      <c r="H692" s="17">
        <v>96888.39</v>
      </c>
      <c r="I692" s="1">
        <v>1</v>
      </c>
      <c r="J692" s="1">
        <v>1</v>
      </c>
      <c r="K692" s="1">
        <v>0</v>
      </c>
      <c r="L692" s="17">
        <v>77206.25</v>
      </c>
      <c r="M692" s="1">
        <v>1</v>
      </c>
      <c r="N692" t="b">
        <f t="shared" si="10"/>
        <v>0</v>
      </c>
    </row>
    <row r="693" spans="1:14" x14ac:dyDescent="0.25">
      <c r="A693" s="1">
        <v>15589493</v>
      </c>
      <c r="B693" s="1" t="s">
        <v>571</v>
      </c>
      <c r="C693" s="1">
        <v>716</v>
      </c>
      <c r="D693" s="1" t="s">
        <v>26</v>
      </c>
      <c r="E693" s="1" t="s">
        <v>23</v>
      </c>
      <c r="F693" s="1">
        <v>27</v>
      </c>
      <c r="G693" s="1">
        <v>1</v>
      </c>
      <c r="H693" s="17">
        <v>122552.34</v>
      </c>
      <c r="I693" s="1">
        <v>2</v>
      </c>
      <c r="J693" s="1">
        <v>1</v>
      </c>
      <c r="K693" s="1">
        <v>0</v>
      </c>
      <c r="L693" s="17">
        <v>67611.360000000001</v>
      </c>
      <c r="M693" s="1">
        <v>0</v>
      </c>
      <c r="N693" t="b">
        <f t="shared" si="10"/>
        <v>0</v>
      </c>
    </row>
    <row r="694" spans="1:14" x14ac:dyDescent="0.25">
      <c r="A694" s="1">
        <v>15797227</v>
      </c>
      <c r="B694" s="1" t="s">
        <v>629</v>
      </c>
      <c r="C694" s="1">
        <v>754</v>
      </c>
      <c r="D694" s="1" t="s">
        <v>15</v>
      </c>
      <c r="E694" s="1" t="s">
        <v>23</v>
      </c>
      <c r="F694" s="1">
        <v>28</v>
      </c>
      <c r="G694" s="1">
        <v>8</v>
      </c>
      <c r="H694" s="17">
        <v>0</v>
      </c>
      <c r="I694" s="1">
        <v>2</v>
      </c>
      <c r="J694" s="1">
        <v>1</v>
      </c>
      <c r="K694" s="1">
        <v>1</v>
      </c>
      <c r="L694" s="17">
        <v>52615.62</v>
      </c>
      <c r="M694" s="1">
        <v>0</v>
      </c>
      <c r="N694" t="b">
        <f t="shared" si="10"/>
        <v>0</v>
      </c>
    </row>
    <row r="695" spans="1:14" x14ac:dyDescent="0.25">
      <c r="A695" s="1">
        <v>15646372</v>
      </c>
      <c r="B695" s="1" t="s">
        <v>362</v>
      </c>
      <c r="C695" s="1">
        <v>616</v>
      </c>
      <c r="D695" s="1" t="s">
        <v>15</v>
      </c>
      <c r="E695" s="1" t="s">
        <v>16</v>
      </c>
      <c r="F695" s="1">
        <v>66</v>
      </c>
      <c r="G695" s="1">
        <v>1</v>
      </c>
      <c r="H695" s="17">
        <v>135842.41</v>
      </c>
      <c r="I695" s="1">
        <v>1</v>
      </c>
      <c r="J695" s="1">
        <v>1</v>
      </c>
      <c r="K695" s="1">
        <v>0</v>
      </c>
      <c r="L695" s="17">
        <v>183840.51</v>
      </c>
      <c r="M695" s="1">
        <v>1</v>
      </c>
      <c r="N695" t="b">
        <f t="shared" si="10"/>
        <v>0</v>
      </c>
    </row>
    <row r="696" spans="1:14" x14ac:dyDescent="0.25">
      <c r="A696" s="1">
        <v>15576623</v>
      </c>
      <c r="B696" s="1" t="s">
        <v>440</v>
      </c>
      <c r="C696" s="1">
        <v>584</v>
      </c>
      <c r="D696" s="1" t="s">
        <v>15</v>
      </c>
      <c r="E696" s="1" t="s">
        <v>23</v>
      </c>
      <c r="F696" s="1">
        <v>31</v>
      </c>
      <c r="G696" s="1">
        <v>5</v>
      </c>
      <c r="H696" s="17">
        <v>0</v>
      </c>
      <c r="I696" s="1">
        <v>2</v>
      </c>
      <c r="J696" s="1">
        <v>1</v>
      </c>
      <c r="K696" s="1">
        <v>0</v>
      </c>
      <c r="L696" s="17">
        <v>31474.27</v>
      </c>
      <c r="M696" s="1">
        <v>0</v>
      </c>
      <c r="N696" t="b">
        <f t="shared" si="10"/>
        <v>0</v>
      </c>
    </row>
    <row r="697" spans="1:14" x14ac:dyDescent="0.25">
      <c r="A697" s="1">
        <v>15605284</v>
      </c>
      <c r="B697" s="1" t="s">
        <v>635</v>
      </c>
      <c r="C697" s="1">
        <v>688</v>
      </c>
      <c r="D697" s="1" t="s">
        <v>15</v>
      </c>
      <c r="E697" s="1" t="s">
        <v>23</v>
      </c>
      <c r="F697" s="1">
        <v>26</v>
      </c>
      <c r="G697" s="1">
        <v>1</v>
      </c>
      <c r="H697" s="17">
        <v>0</v>
      </c>
      <c r="I697" s="1">
        <v>2</v>
      </c>
      <c r="J697" s="1">
        <v>1</v>
      </c>
      <c r="K697" s="1">
        <v>1</v>
      </c>
      <c r="L697" s="17">
        <v>104435.94</v>
      </c>
      <c r="M697" s="1">
        <v>0</v>
      </c>
      <c r="N697" t="b">
        <f t="shared" si="10"/>
        <v>0</v>
      </c>
    </row>
    <row r="698" spans="1:14" x14ac:dyDescent="0.25">
      <c r="A698" s="1">
        <v>15585595</v>
      </c>
      <c r="B698" s="1" t="s">
        <v>631</v>
      </c>
      <c r="C698" s="1">
        <v>774</v>
      </c>
      <c r="D698" s="1" t="s">
        <v>15</v>
      </c>
      <c r="E698" s="1" t="s">
        <v>16</v>
      </c>
      <c r="F698" s="1">
        <v>28</v>
      </c>
      <c r="G698" s="1">
        <v>1</v>
      </c>
      <c r="H698" s="17">
        <v>71264.02</v>
      </c>
      <c r="I698" s="1">
        <v>2</v>
      </c>
      <c r="J698" s="1">
        <v>0</v>
      </c>
      <c r="K698" s="1">
        <v>1</v>
      </c>
      <c r="L698" s="17">
        <v>68759.570000000007</v>
      </c>
      <c r="M698" s="1">
        <v>0</v>
      </c>
      <c r="N698" t="b">
        <f t="shared" si="10"/>
        <v>0</v>
      </c>
    </row>
    <row r="699" spans="1:14" x14ac:dyDescent="0.25">
      <c r="A699" s="1">
        <v>15812750</v>
      </c>
      <c r="B699" s="1" t="s">
        <v>598</v>
      </c>
      <c r="C699" s="1">
        <v>591</v>
      </c>
      <c r="D699" s="1" t="s">
        <v>15</v>
      </c>
      <c r="E699" s="1" t="s">
        <v>23</v>
      </c>
      <c r="F699" s="1">
        <v>24</v>
      </c>
      <c r="G699" s="1">
        <v>6</v>
      </c>
      <c r="H699" s="17">
        <v>147360</v>
      </c>
      <c r="I699" s="1">
        <v>1</v>
      </c>
      <c r="J699" s="1">
        <v>1</v>
      </c>
      <c r="K699" s="1">
        <v>1</v>
      </c>
      <c r="L699" s="17">
        <v>25310.82</v>
      </c>
      <c r="M699" s="1">
        <v>0</v>
      </c>
      <c r="N699" t="b">
        <f t="shared" si="10"/>
        <v>0</v>
      </c>
    </row>
    <row r="700" spans="1:14" x14ac:dyDescent="0.25">
      <c r="A700" s="1">
        <v>15711540</v>
      </c>
      <c r="B700" s="1" t="s">
        <v>236</v>
      </c>
      <c r="C700" s="1">
        <v>712</v>
      </c>
      <c r="D700" s="1" t="s">
        <v>15</v>
      </c>
      <c r="E700" s="1" t="s">
        <v>16</v>
      </c>
      <c r="F700" s="1">
        <v>29</v>
      </c>
      <c r="G700" s="1">
        <v>2</v>
      </c>
      <c r="H700" s="17">
        <v>0</v>
      </c>
      <c r="I700" s="1">
        <v>1</v>
      </c>
      <c r="J700" s="1">
        <v>1</v>
      </c>
      <c r="K700" s="1">
        <v>1</v>
      </c>
      <c r="L700" s="17">
        <v>144375</v>
      </c>
      <c r="M700" s="1">
        <v>0</v>
      </c>
      <c r="N700" t="b">
        <f t="shared" si="10"/>
        <v>0</v>
      </c>
    </row>
    <row r="701" spans="1:14" x14ac:dyDescent="0.25">
      <c r="A701" s="1">
        <v>15633283</v>
      </c>
      <c r="B701" s="1" t="s">
        <v>415</v>
      </c>
      <c r="C701" s="1">
        <v>536</v>
      </c>
      <c r="D701" s="1" t="s">
        <v>15</v>
      </c>
      <c r="E701" s="1" t="s">
        <v>23</v>
      </c>
      <c r="F701" s="1">
        <v>35</v>
      </c>
      <c r="G701" s="1">
        <v>8</v>
      </c>
      <c r="H701" s="17">
        <v>0</v>
      </c>
      <c r="I701" s="1">
        <v>2</v>
      </c>
      <c r="J701" s="1">
        <v>1</v>
      </c>
      <c r="K701" s="1">
        <v>0</v>
      </c>
      <c r="L701" s="17">
        <v>64833.279999999999</v>
      </c>
      <c r="M701" s="1">
        <v>0</v>
      </c>
      <c r="N701" t="b">
        <f t="shared" si="10"/>
        <v>0</v>
      </c>
    </row>
    <row r="702" spans="1:14" x14ac:dyDescent="0.25">
      <c r="A702" s="1">
        <v>15570134</v>
      </c>
      <c r="B702" s="1" t="s">
        <v>415</v>
      </c>
      <c r="C702" s="1">
        <v>683</v>
      </c>
      <c r="D702" s="1" t="s">
        <v>15</v>
      </c>
      <c r="E702" s="1" t="s">
        <v>16</v>
      </c>
      <c r="F702" s="1">
        <v>35</v>
      </c>
      <c r="G702" s="1">
        <v>6</v>
      </c>
      <c r="H702" s="17">
        <v>187530.66</v>
      </c>
      <c r="I702" s="1">
        <v>2</v>
      </c>
      <c r="J702" s="1">
        <v>1</v>
      </c>
      <c r="K702" s="1">
        <v>1</v>
      </c>
      <c r="L702" s="17">
        <v>37976.36</v>
      </c>
      <c r="M702" s="1">
        <v>0</v>
      </c>
      <c r="N702" t="b">
        <f t="shared" si="10"/>
        <v>0</v>
      </c>
    </row>
    <row r="703" spans="1:14" x14ac:dyDescent="0.25">
      <c r="A703" s="1">
        <v>15605918</v>
      </c>
      <c r="B703" s="1" t="s">
        <v>745</v>
      </c>
      <c r="C703" s="1">
        <v>635</v>
      </c>
      <c r="D703" s="1" t="s">
        <v>26</v>
      </c>
      <c r="E703" s="1" t="s">
        <v>23</v>
      </c>
      <c r="F703" s="1">
        <v>43</v>
      </c>
      <c r="G703" s="1">
        <v>5</v>
      </c>
      <c r="H703" s="17">
        <v>78992.75</v>
      </c>
      <c r="I703" s="1">
        <v>2</v>
      </c>
      <c r="J703" s="1">
        <v>0</v>
      </c>
      <c r="K703" s="1">
        <v>0</v>
      </c>
      <c r="L703" s="17">
        <v>153265.31</v>
      </c>
      <c r="M703" s="1">
        <v>0</v>
      </c>
      <c r="N703" t="b">
        <f t="shared" si="10"/>
        <v>0</v>
      </c>
    </row>
    <row r="704" spans="1:14" x14ac:dyDescent="0.25">
      <c r="A704" s="1">
        <v>15642937</v>
      </c>
      <c r="B704" s="1" t="s">
        <v>745</v>
      </c>
      <c r="C704" s="1">
        <v>550</v>
      </c>
      <c r="D704" s="1" t="s">
        <v>15</v>
      </c>
      <c r="E704" s="1" t="s">
        <v>16</v>
      </c>
      <c r="F704" s="1">
        <v>46</v>
      </c>
      <c r="G704" s="1">
        <v>7</v>
      </c>
      <c r="H704" s="17">
        <v>0</v>
      </c>
      <c r="I704" s="1">
        <v>2</v>
      </c>
      <c r="J704" s="1">
        <v>1</v>
      </c>
      <c r="K704" s="1">
        <v>0</v>
      </c>
      <c r="L704" s="17">
        <v>130590.35</v>
      </c>
      <c r="M704" s="1">
        <v>0</v>
      </c>
      <c r="N704" t="b">
        <f t="shared" si="10"/>
        <v>0</v>
      </c>
    </row>
    <row r="705" spans="1:14" x14ac:dyDescent="0.25">
      <c r="A705" s="1">
        <v>15710424</v>
      </c>
      <c r="B705" s="1" t="s">
        <v>687</v>
      </c>
      <c r="C705" s="1">
        <v>435</v>
      </c>
      <c r="D705" s="1" t="s">
        <v>15</v>
      </c>
      <c r="E705" s="1" t="s">
        <v>23</v>
      </c>
      <c r="F705" s="1">
        <v>36</v>
      </c>
      <c r="G705" s="1">
        <v>4</v>
      </c>
      <c r="H705" s="17">
        <v>0</v>
      </c>
      <c r="I705" s="1">
        <v>1</v>
      </c>
      <c r="J705" s="1">
        <v>1</v>
      </c>
      <c r="K705" s="1">
        <v>1</v>
      </c>
      <c r="L705" s="17">
        <v>197015.2</v>
      </c>
      <c r="M705" s="1">
        <v>0</v>
      </c>
      <c r="N705" t="b">
        <f t="shared" si="10"/>
        <v>0</v>
      </c>
    </row>
    <row r="706" spans="1:14" x14ac:dyDescent="0.25">
      <c r="A706" s="1">
        <v>15798398</v>
      </c>
      <c r="B706" s="1" t="s">
        <v>530</v>
      </c>
      <c r="C706" s="1">
        <v>785</v>
      </c>
      <c r="D706" s="1" t="s">
        <v>15</v>
      </c>
      <c r="E706" s="1" t="s">
        <v>16</v>
      </c>
      <c r="F706" s="1">
        <v>36</v>
      </c>
      <c r="G706" s="1">
        <v>4</v>
      </c>
      <c r="H706" s="17">
        <v>135438.39999999999</v>
      </c>
      <c r="I706" s="1">
        <v>1</v>
      </c>
      <c r="J706" s="1">
        <v>0</v>
      </c>
      <c r="K706" s="1">
        <v>0</v>
      </c>
      <c r="L706" s="17">
        <v>190627.01</v>
      </c>
      <c r="M706" s="1">
        <v>0</v>
      </c>
      <c r="N706" t="b">
        <f t="shared" si="10"/>
        <v>0</v>
      </c>
    </row>
    <row r="707" spans="1:14" x14ac:dyDescent="0.25">
      <c r="A707" s="1">
        <v>15653253</v>
      </c>
      <c r="B707" s="1" t="s">
        <v>530</v>
      </c>
      <c r="C707" s="1">
        <v>704</v>
      </c>
      <c r="D707" s="1" t="s">
        <v>18</v>
      </c>
      <c r="E707" s="1" t="s">
        <v>23</v>
      </c>
      <c r="F707" s="1">
        <v>48</v>
      </c>
      <c r="G707" s="1">
        <v>8</v>
      </c>
      <c r="H707" s="17">
        <v>167997.6</v>
      </c>
      <c r="I707" s="1">
        <v>1</v>
      </c>
      <c r="J707" s="1">
        <v>1</v>
      </c>
      <c r="K707" s="1">
        <v>1</v>
      </c>
      <c r="L707" s="17">
        <v>173498.45</v>
      </c>
      <c r="M707" s="1">
        <v>0</v>
      </c>
      <c r="N707" t="b">
        <f t="shared" ref="N707:N770" si="11">G707&gt;F707</f>
        <v>0</v>
      </c>
    </row>
    <row r="708" spans="1:14" x14ac:dyDescent="0.25">
      <c r="A708" s="1">
        <v>15747795</v>
      </c>
      <c r="B708" s="1" t="s">
        <v>364</v>
      </c>
      <c r="C708" s="1">
        <v>593</v>
      </c>
      <c r="D708" s="1" t="s">
        <v>26</v>
      </c>
      <c r="E708" s="1" t="s">
        <v>16</v>
      </c>
      <c r="F708" s="1">
        <v>38</v>
      </c>
      <c r="G708" s="1">
        <v>4</v>
      </c>
      <c r="H708" s="17">
        <v>129499.42</v>
      </c>
      <c r="I708" s="1">
        <v>1</v>
      </c>
      <c r="J708" s="1">
        <v>1</v>
      </c>
      <c r="K708" s="1">
        <v>1</v>
      </c>
      <c r="L708" s="17">
        <v>154071.26999999999</v>
      </c>
      <c r="M708" s="1">
        <v>0</v>
      </c>
      <c r="N708" t="b">
        <f t="shared" si="11"/>
        <v>0</v>
      </c>
    </row>
    <row r="709" spans="1:14" x14ac:dyDescent="0.25">
      <c r="A709" s="1">
        <v>15603134</v>
      </c>
      <c r="B709" s="1" t="s">
        <v>364</v>
      </c>
      <c r="C709" s="1">
        <v>656</v>
      </c>
      <c r="D709" s="1" t="s">
        <v>18</v>
      </c>
      <c r="E709" s="1" t="s">
        <v>16</v>
      </c>
      <c r="F709" s="1">
        <v>40</v>
      </c>
      <c r="G709" s="1">
        <v>10</v>
      </c>
      <c r="H709" s="17">
        <v>167878.5</v>
      </c>
      <c r="I709" s="1">
        <v>1</v>
      </c>
      <c r="J709" s="1">
        <v>0</v>
      </c>
      <c r="K709" s="1">
        <v>1</v>
      </c>
      <c r="L709" s="17">
        <v>151887.16</v>
      </c>
      <c r="M709" s="1">
        <v>0</v>
      </c>
      <c r="N709" t="b">
        <f t="shared" si="11"/>
        <v>0</v>
      </c>
    </row>
    <row r="710" spans="1:14" x14ac:dyDescent="0.25">
      <c r="A710" s="1">
        <v>15633461</v>
      </c>
      <c r="B710" s="1" t="s">
        <v>364</v>
      </c>
      <c r="C710" s="1">
        <v>639</v>
      </c>
      <c r="D710" s="1" t="s">
        <v>26</v>
      </c>
      <c r="E710" s="1" t="s">
        <v>23</v>
      </c>
      <c r="F710" s="1">
        <v>38</v>
      </c>
      <c r="G710" s="1">
        <v>5</v>
      </c>
      <c r="H710" s="17">
        <v>130170.82</v>
      </c>
      <c r="I710" s="1">
        <v>1</v>
      </c>
      <c r="J710" s="1">
        <v>1</v>
      </c>
      <c r="K710" s="1">
        <v>1</v>
      </c>
      <c r="L710" s="17">
        <v>149599.62</v>
      </c>
      <c r="M710" s="1">
        <v>0</v>
      </c>
      <c r="N710" t="b">
        <f t="shared" si="11"/>
        <v>0</v>
      </c>
    </row>
    <row r="711" spans="1:14" x14ac:dyDescent="0.25">
      <c r="A711" s="1">
        <v>15754084</v>
      </c>
      <c r="B711" s="1" t="s">
        <v>725</v>
      </c>
      <c r="C711" s="1">
        <v>710</v>
      </c>
      <c r="D711" s="1" t="s">
        <v>18</v>
      </c>
      <c r="E711" s="1" t="s">
        <v>23</v>
      </c>
      <c r="F711" s="1">
        <v>35</v>
      </c>
      <c r="G711" s="1">
        <v>1</v>
      </c>
      <c r="H711" s="17">
        <v>106518.52</v>
      </c>
      <c r="I711" s="1">
        <v>1</v>
      </c>
      <c r="J711" s="1">
        <v>1</v>
      </c>
      <c r="K711" s="1">
        <v>1</v>
      </c>
      <c r="L711" s="17">
        <v>127951.81</v>
      </c>
      <c r="M711" s="1">
        <v>0</v>
      </c>
      <c r="N711" t="b">
        <f t="shared" si="11"/>
        <v>0</v>
      </c>
    </row>
    <row r="712" spans="1:14" x14ac:dyDescent="0.25">
      <c r="A712" s="1">
        <v>15570060</v>
      </c>
      <c r="B712" s="1" t="s">
        <v>746</v>
      </c>
      <c r="C712" s="1" t="s">
        <v>753</v>
      </c>
      <c r="D712" s="1" t="s">
        <v>15</v>
      </c>
      <c r="E712" s="1" t="s">
        <v>16</v>
      </c>
      <c r="F712" s="1">
        <v>43</v>
      </c>
      <c r="G712" s="1">
        <v>8</v>
      </c>
      <c r="H712" s="17">
        <v>132558.26</v>
      </c>
      <c r="I712" s="1">
        <v>1</v>
      </c>
      <c r="J712" s="1">
        <v>1</v>
      </c>
      <c r="K712" s="1">
        <v>0</v>
      </c>
      <c r="L712" s="17">
        <v>67046.83</v>
      </c>
      <c r="M712" s="1">
        <v>1</v>
      </c>
      <c r="N712" t="b">
        <f t="shared" si="11"/>
        <v>0</v>
      </c>
    </row>
    <row r="713" spans="1:14" x14ac:dyDescent="0.25">
      <c r="A713" s="1">
        <v>15812518</v>
      </c>
      <c r="B713" s="1" t="s">
        <v>91</v>
      </c>
      <c r="C713" s="1">
        <v>657</v>
      </c>
      <c r="D713" s="1" t="s">
        <v>18</v>
      </c>
      <c r="E713" s="1" t="s">
        <v>16</v>
      </c>
      <c r="F713" s="1">
        <v>37</v>
      </c>
      <c r="G713" s="1">
        <v>0</v>
      </c>
      <c r="H713" s="17">
        <v>163607.18</v>
      </c>
      <c r="I713" s="1">
        <v>1</v>
      </c>
      <c r="J713" s="1">
        <v>0</v>
      </c>
      <c r="K713" s="1">
        <v>1</v>
      </c>
      <c r="L713" s="17">
        <v>44203.55</v>
      </c>
      <c r="M713" s="1">
        <v>0</v>
      </c>
      <c r="N713" t="b">
        <f t="shared" si="11"/>
        <v>0</v>
      </c>
    </row>
    <row r="714" spans="1:14" x14ac:dyDescent="0.25">
      <c r="A714" s="1">
        <v>15605447</v>
      </c>
      <c r="B714" s="1" t="s">
        <v>91</v>
      </c>
      <c r="C714" s="1">
        <v>752</v>
      </c>
      <c r="D714" s="1" t="s">
        <v>15</v>
      </c>
      <c r="E714" s="1" t="s">
        <v>23</v>
      </c>
      <c r="F714" s="1">
        <v>49</v>
      </c>
      <c r="G714" s="1">
        <v>2</v>
      </c>
      <c r="H714" s="17">
        <v>78653.84</v>
      </c>
      <c r="I714" s="1">
        <v>1</v>
      </c>
      <c r="J714" s="1">
        <v>1</v>
      </c>
      <c r="K714" s="1">
        <v>0</v>
      </c>
      <c r="L714" s="17">
        <v>7698.6</v>
      </c>
      <c r="M714" s="1">
        <v>0</v>
      </c>
      <c r="N714" t="b">
        <f t="shared" si="11"/>
        <v>0</v>
      </c>
    </row>
    <row r="715" spans="1:14" x14ac:dyDescent="0.25">
      <c r="A715" s="1">
        <v>15655961</v>
      </c>
      <c r="B715" s="1" t="s">
        <v>91</v>
      </c>
      <c r="C715" s="1">
        <v>756</v>
      </c>
      <c r="D715" s="1" t="s">
        <v>26</v>
      </c>
      <c r="E715" s="1" t="s">
        <v>23</v>
      </c>
      <c r="F715" s="1">
        <v>27</v>
      </c>
      <c r="G715" s="1">
        <v>1</v>
      </c>
      <c r="H715" s="17">
        <v>131899</v>
      </c>
      <c r="I715" s="1">
        <v>1</v>
      </c>
      <c r="J715" s="1">
        <v>1</v>
      </c>
      <c r="K715" s="1">
        <v>0</v>
      </c>
      <c r="L715" s="17">
        <v>93302.29</v>
      </c>
      <c r="M715" s="1">
        <v>0</v>
      </c>
      <c r="N715" t="b">
        <f t="shared" si="11"/>
        <v>0</v>
      </c>
    </row>
    <row r="716" spans="1:14" x14ac:dyDescent="0.25">
      <c r="A716" s="1">
        <v>15603830</v>
      </c>
      <c r="B716" s="1" t="s">
        <v>659</v>
      </c>
      <c r="C716" s="1">
        <v>600</v>
      </c>
      <c r="D716" s="1" t="s">
        <v>18</v>
      </c>
      <c r="E716" s="1" t="s">
        <v>23</v>
      </c>
      <c r="F716" s="1">
        <v>36</v>
      </c>
      <c r="G716" s="1">
        <v>4</v>
      </c>
      <c r="H716" s="17">
        <v>0</v>
      </c>
      <c r="I716" s="1">
        <v>2</v>
      </c>
      <c r="J716" s="1">
        <v>1</v>
      </c>
      <c r="K716" s="1">
        <v>0</v>
      </c>
      <c r="L716" s="17">
        <v>143635.35999999999</v>
      </c>
      <c r="M716" s="1">
        <v>0</v>
      </c>
      <c r="N716" t="b">
        <f t="shared" si="11"/>
        <v>0</v>
      </c>
    </row>
    <row r="717" spans="1:14" x14ac:dyDescent="0.25">
      <c r="A717" s="1">
        <v>15704770</v>
      </c>
      <c r="B717" s="1" t="s">
        <v>747</v>
      </c>
      <c r="C717" s="1">
        <v>773</v>
      </c>
      <c r="D717" s="1" t="s">
        <v>15</v>
      </c>
      <c r="E717" s="1" t="s">
        <v>23</v>
      </c>
      <c r="F717" s="1">
        <v>25</v>
      </c>
      <c r="G717" s="1">
        <v>1</v>
      </c>
      <c r="H717" s="17">
        <v>124532.78</v>
      </c>
      <c r="I717" s="1">
        <v>2</v>
      </c>
      <c r="J717" s="1">
        <v>0</v>
      </c>
      <c r="K717" s="1">
        <v>1</v>
      </c>
      <c r="L717" s="17">
        <v>11723.57</v>
      </c>
      <c r="M717" s="1">
        <v>0</v>
      </c>
      <c r="N717" t="b">
        <f t="shared" si="11"/>
        <v>0</v>
      </c>
    </row>
    <row r="718" spans="1:14" x14ac:dyDescent="0.25">
      <c r="A718" s="1">
        <v>15607040</v>
      </c>
      <c r="B718" s="1" t="s">
        <v>747</v>
      </c>
      <c r="C718" s="1">
        <v>593</v>
      </c>
      <c r="D718" s="1" t="s">
        <v>18</v>
      </c>
      <c r="E718" s="1" t="s">
        <v>16</v>
      </c>
      <c r="F718" s="1">
        <v>2</v>
      </c>
      <c r="G718" s="1">
        <v>4</v>
      </c>
      <c r="H718" s="17">
        <v>88736.44</v>
      </c>
      <c r="I718" s="1">
        <v>2</v>
      </c>
      <c r="J718" s="1">
        <v>1</v>
      </c>
      <c r="K718" s="1">
        <v>0</v>
      </c>
      <c r="L718" s="17">
        <v>67020.03</v>
      </c>
      <c r="M718" s="1">
        <v>0</v>
      </c>
      <c r="N718" t="b">
        <f t="shared" si="11"/>
        <v>1</v>
      </c>
    </row>
    <row r="719" spans="1:14" x14ac:dyDescent="0.25">
      <c r="A719" s="1">
        <v>15682757</v>
      </c>
      <c r="B719" s="1" t="s">
        <v>308</v>
      </c>
      <c r="C719" s="1">
        <v>734</v>
      </c>
      <c r="D719" s="1" t="s">
        <v>15</v>
      </c>
      <c r="E719" s="1" t="s">
        <v>23</v>
      </c>
      <c r="F719" s="1">
        <v>30</v>
      </c>
      <c r="G719" s="1">
        <v>3</v>
      </c>
      <c r="H719" s="17">
        <v>0</v>
      </c>
      <c r="I719" s="1">
        <v>2</v>
      </c>
      <c r="J719" s="1">
        <v>1</v>
      </c>
      <c r="K719" s="1">
        <v>0</v>
      </c>
      <c r="L719" s="17">
        <v>107640.25</v>
      </c>
      <c r="M719" s="1">
        <v>0</v>
      </c>
      <c r="N719" t="b">
        <f t="shared" si="11"/>
        <v>0</v>
      </c>
    </row>
    <row r="720" spans="1:14" x14ac:dyDescent="0.25">
      <c r="A720" s="1">
        <v>15702298</v>
      </c>
      <c r="B720" s="1" t="s">
        <v>72</v>
      </c>
      <c r="C720" s="1">
        <v>655</v>
      </c>
      <c r="D720" s="1" t="s">
        <v>26</v>
      </c>
      <c r="E720" s="1" t="s">
        <v>23</v>
      </c>
      <c r="F720" s="1">
        <v>41</v>
      </c>
      <c r="G720" s="1">
        <v>8</v>
      </c>
      <c r="H720" s="17">
        <v>125561.97</v>
      </c>
      <c r="I720" s="1">
        <v>1</v>
      </c>
      <c r="J720" s="1">
        <v>0</v>
      </c>
      <c r="K720" s="1">
        <v>0</v>
      </c>
      <c r="L720" s="17">
        <v>164040.94</v>
      </c>
      <c r="M720" s="1">
        <v>1</v>
      </c>
      <c r="N720" t="b">
        <f t="shared" si="11"/>
        <v>0</v>
      </c>
    </row>
    <row r="721" spans="1:14" x14ac:dyDescent="0.25">
      <c r="A721" s="1">
        <v>15787470</v>
      </c>
      <c r="B721" s="1" t="s">
        <v>396</v>
      </c>
      <c r="C721" s="1">
        <v>553</v>
      </c>
      <c r="D721" s="1" t="s">
        <v>18</v>
      </c>
      <c r="E721" s="1" t="s">
        <v>23</v>
      </c>
      <c r="F721" s="1">
        <v>47</v>
      </c>
      <c r="G721" s="1">
        <v>3</v>
      </c>
      <c r="H721" s="17">
        <v>116528.15</v>
      </c>
      <c r="I721" s="1">
        <v>1</v>
      </c>
      <c r="J721" s="1">
        <v>0</v>
      </c>
      <c r="K721" s="1">
        <v>0</v>
      </c>
      <c r="L721" s="17">
        <v>145704.19</v>
      </c>
      <c r="M721" s="1">
        <v>1</v>
      </c>
      <c r="N721" t="b">
        <f t="shared" si="11"/>
        <v>0</v>
      </c>
    </row>
    <row r="722" spans="1:14" x14ac:dyDescent="0.25">
      <c r="A722" s="1">
        <v>15812878</v>
      </c>
      <c r="B722" s="1" t="s">
        <v>123</v>
      </c>
      <c r="C722" s="1">
        <v>785</v>
      </c>
      <c r="D722" s="1" t="s">
        <v>26</v>
      </c>
      <c r="E722" s="1" t="s">
        <v>16</v>
      </c>
      <c r="F722" s="1">
        <v>36</v>
      </c>
      <c r="G722" s="1">
        <v>2</v>
      </c>
      <c r="H722" s="17">
        <v>99806.85</v>
      </c>
      <c r="I722" s="1">
        <v>1</v>
      </c>
      <c r="J722" s="1">
        <v>0</v>
      </c>
      <c r="K722" s="1">
        <v>1</v>
      </c>
      <c r="L722" s="17">
        <v>36976.519999999997</v>
      </c>
      <c r="M722" s="1">
        <v>0</v>
      </c>
      <c r="N722" t="b">
        <f t="shared" si="11"/>
        <v>0</v>
      </c>
    </row>
    <row r="723" spans="1:14" x14ac:dyDescent="0.25">
      <c r="A723" s="1">
        <v>15708916</v>
      </c>
      <c r="B723" s="1" t="s">
        <v>467</v>
      </c>
      <c r="C723" s="1">
        <v>587</v>
      </c>
      <c r="D723" s="1" t="s">
        <v>15</v>
      </c>
      <c r="E723" s="1" t="s">
        <v>23</v>
      </c>
      <c r="F723" s="1">
        <v>38</v>
      </c>
      <c r="G723" s="1">
        <v>0</v>
      </c>
      <c r="H723" s="17">
        <v>0</v>
      </c>
      <c r="I723" s="1">
        <v>2</v>
      </c>
      <c r="J723" s="1">
        <v>1</v>
      </c>
      <c r="K723" s="1">
        <v>0</v>
      </c>
      <c r="L723" s="17">
        <v>47414.15</v>
      </c>
      <c r="M723" s="1">
        <v>0</v>
      </c>
      <c r="N723" t="b">
        <f t="shared" si="11"/>
        <v>0</v>
      </c>
    </row>
    <row r="724" spans="1:14" x14ac:dyDescent="0.25">
      <c r="A724" s="1">
        <v>15626114</v>
      </c>
      <c r="B724" s="1" t="s">
        <v>303</v>
      </c>
      <c r="C724" s="1">
        <v>429</v>
      </c>
      <c r="D724" s="1" t="s">
        <v>15</v>
      </c>
      <c r="E724" s="1" t="s">
        <v>23</v>
      </c>
      <c r="F724" s="1">
        <v>24</v>
      </c>
      <c r="G724" s="1">
        <v>4</v>
      </c>
      <c r="H724" s="17">
        <v>95741.75</v>
      </c>
      <c r="I724" s="1">
        <v>1</v>
      </c>
      <c r="J724" s="1">
        <v>1</v>
      </c>
      <c r="K724" s="1">
        <v>0</v>
      </c>
      <c r="L724" s="17">
        <v>46170.75</v>
      </c>
      <c r="M724" s="1">
        <v>0</v>
      </c>
      <c r="N724" t="b">
        <f t="shared" si="11"/>
        <v>0</v>
      </c>
    </row>
    <row r="725" spans="1:14" x14ac:dyDescent="0.25">
      <c r="A725" s="1">
        <v>15665956</v>
      </c>
      <c r="B725" s="1" t="s">
        <v>477</v>
      </c>
      <c r="C725" s="1">
        <v>509</v>
      </c>
      <c r="D725" s="1" t="s">
        <v>15</v>
      </c>
      <c r="E725" s="1" t="s">
        <v>16</v>
      </c>
      <c r="F725" s="1">
        <v>46</v>
      </c>
      <c r="G725" s="1">
        <v>1</v>
      </c>
      <c r="H725" s="17">
        <v>0</v>
      </c>
      <c r="I725" s="1">
        <v>1</v>
      </c>
      <c r="J725" s="1">
        <v>1</v>
      </c>
      <c r="K725" s="1">
        <v>0</v>
      </c>
      <c r="L725" s="17">
        <v>71244.59</v>
      </c>
      <c r="M725" s="1">
        <v>1</v>
      </c>
      <c r="N725" t="b">
        <f t="shared" si="11"/>
        <v>0</v>
      </c>
    </row>
    <row r="726" spans="1:14" x14ac:dyDescent="0.25">
      <c r="A726" s="1">
        <v>15654060</v>
      </c>
      <c r="B726" s="1" t="s">
        <v>762</v>
      </c>
      <c r="C726" s="1">
        <v>517</v>
      </c>
      <c r="D726" s="1" t="s">
        <v>15</v>
      </c>
      <c r="E726" s="1" t="s">
        <v>23</v>
      </c>
      <c r="F726" s="1">
        <v>41</v>
      </c>
      <c r="G726" s="1">
        <v>2</v>
      </c>
      <c r="H726" s="17">
        <v>0</v>
      </c>
      <c r="I726" s="1">
        <v>2</v>
      </c>
      <c r="J726" s="1">
        <v>0</v>
      </c>
      <c r="K726" s="1">
        <v>1</v>
      </c>
      <c r="L726" s="17">
        <v>75937.47</v>
      </c>
      <c r="M726" s="1">
        <v>0</v>
      </c>
      <c r="N726" t="b">
        <f t="shared" si="11"/>
        <v>0</v>
      </c>
    </row>
    <row r="727" spans="1:14" x14ac:dyDescent="0.25">
      <c r="A727" s="1">
        <v>15747542</v>
      </c>
      <c r="B727" s="1" t="s">
        <v>643</v>
      </c>
      <c r="C727" s="1">
        <v>605</v>
      </c>
      <c r="D727" s="1" t="s">
        <v>15</v>
      </c>
      <c r="E727" s="1" t="s">
        <v>23</v>
      </c>
      <c r="F727" s="1">
        <v>52</v>
      </c>
      <c r="G727" s="1">
        <v>7</v>
      </c>
      <c r="H727" s="17">
        <v>0</v>
      </c>
      <c r="I727" s="1">
        <v>2</v>
      </c>
      <c r="J727" s="1">
        <v>1</v>
      </c>
      <c r="K727" s="1">
        <v>1</v>
      </c>
      <c r="L727" s="17">
        <v>173952.5</v>
      </c>
      <c r="M727" s="1">
        <v>0</v>
      </c>
      <c r="N727" t="b">
        <f t="shared" si="11"/>
        <v>0</v>
      </c>
    </row>
    <row r="728" spans="1:14" x14ac:dyDescent="0.25">
      <c r="A728" s="1">
        <v>15740900</v>
      </c>
      <c r="B728" s="1" t="s">
        <v>574</v>
      </c>
      <c r="C728" s="1">
        <v>589</v>
      </c>
      <c r="D728" s="1" t="s">
        <v>15</v>
      </c>
      <c r="E728" s="1" t="s">
        <v>23</v>
      </c>
      <c r="F728" s="1">
        <v>34</v>
      </c>
      <c r="G728" s="1">
        <v>6</v>
      </c>
      <c r="H728" s="17">
        <v>0</v>
      </c>
      <c r="I728" s="1">
        <v>2</v>
      </c>
      <c r="J728" s="1">
        <v>1</v>
      </c>
      <c r="K728" s="1">
        <v>1</v>
      </c>
      <c r="L728" s="17">
        <v>177896.92</v>
      </c>
      <c r="M728" s="1">
        <v>0</v>
      </c>
      <c r="N728" t="b">
        <f t="shared" si="11"/>
        <v>0</v>
      </c>
    </row>
    <row r="729" spans="1:14" x14ac:dyDescent="0.25">
      <c r="A729" s="1">
        <v>15745012</v>
      </c>
      <c r="B729" s="1" t="s">
        <v>674</v>
      </c>
      <c r="C729" s="1">
        <v>653</v>
      </c>
      <c r="D729" s="1" t="s">
        <v>15</v>
      </c>
      <c r="E729" s="1" t="s">
        <v>16</v>
      </c>
      <c r="F729" s="1">
        <v>43</v>
      </c>
      <c r="G729" s="1">
        <v>6</v>
      </c>
      <c r="H729" s="17">
        <v>0</v>
      </c>
      <c r="I729" s="1">
        <v>2</v>
      </c>
      <c r="J729" s="1">
        <v>1</v>
      </c>
      <c r="K729" s="1">
        <v>1</v>
      </c>
      <c r="L729" s="17">
        <v>7330.59</v>
      </c>
      <c r="M729" s="1">
        <v>0</v>
      </c>
      <c r="N729" t="b">
        <f t="shared" si="11"/>
        <v>0</v>
      </c>
    </row>
    <row r="730" spans="1:14" x14ac:dyDescent="0.25">
      <c r="A730" s="1">
        <v>15760861</v>
      </c>
      <c r="B730" s="1" t="s">
        <v>74</v>
      </c>
      <c r="C730" s="1">
        <v>619</v>
      </c>
      <c r="D730" s="1" t="s">
        <v>15</v>
      </c>
      <c r="E730" s="1" t="s">
        <v>23</v>
      </c>
      <c r="F730" s="1">
        <v>43</v>
      </c>
      <c r="G730" s="1">
        <v>1</v>
      </c>
      <c r="H730" s="17">
        <v>125211.92</v>
      </c>
      <c r="I730" s="1">
        <v>1</v>
      </c>
      <c r="J730" s="1">
        <v>1</v>
      </c>
      <c r="K730" s="1">
        <v>1</v>
      </c>
      <c r="L730" s="17">
        <v>113410.49</v>
      </c>
      <c r="M730" s="1">
        <v>0</v>
      </c>
      <c r="N730" t="b">
        <f t="shared" si="11"/>
        <v>0</v>
      </c>
    </row>
    <row r="731" spans="1:14" x14ac:dyDescent="0.25">
      <c r="A731" s="1">
        <v>15578980</v>
      </c>
      <c r="B731" s="1" t="s">
        <v>651</v>
      </c>
      <c r="C731" s="1">
        <v>516</v>
      </c>
      <c r="D731" s="1" t="s">
        <v>18</v>
      </c>
      <c r="E731" s="1" t="s">
        <v>16</v>
      </c>
      <c r="F731" s="1">
        <v>33</v>
      </c>
      <c r="G731" s="1">
        <v>3</v>
      </c>
      <c r="H731" s="17">
        <v>0</v>
      </c>
      <c r="I731" s="1">
        <v>2</v>
      </c>
      <c r="J731" s="1">
        <v>1</v>
      </c>
      <c r="K731" s="1">
        <v>1</v>
      </c>
      <c r="L731" s="17">
        <v>58685.59</v>
      </c>
      <c r="M731" s="1">
        <v>0</v>
      </c>
      <c r="N731" t="b">
        <f t="shared" si="11"/>
        <v>0</v>
      </c>
    </row>
    <row r="732" spans="1:14" x14ac:dyDescent="0.25">
      <c r="A732" s="1">
        <v>15782688</v>
      </c>
      <c r="B732" s="1" t="s">
        <v>141</v>
      </c>
      <c r="C732" s="1">
        <v>625</v>
      </c>
      <c r="D732" s="1" t="s">
        <v>26</v>
      </c>
      <c r="E732" s="1" t="s">
        <v>23</v>
      </c>
      <c r="F732" s="1">
        <v>56</v>
      </c>
      <c r="G732" s="1">
        <v>0</v>
      </c>
      <c r="H732" s="17">
        <v>148507.24</v>
      </c>
      <c r="I732" s="1">
        <v>1</v>
      </c>
      <c r="J732" s="1">
        <v>1</v>
      </c>
      <c r="K732" s="1">
        <v>0</v>
      </c>
      <c r="L732" s="17">
        <v>46824.08</v>
      </c>
      <c r="M732" s="1">
        <v>1</v>
      </c>
      <c r="N732" t="b">
        <f t="shared" si="11"/>
        <v>0</v>
      </c>
    </row>
    <row r="733" spans="1:14" x14ac:dyDescent="0.25">
      <c r="A733" s="1">
        <v>15811762</v>
      </c>
      <c r="B733" s="1" t="s">
        <v>524</v>
      </c>
      <c r="C733" s="1">
        <v>583</v>
      </c>
      <c r="D733" s="1" t="s">
        <v>26</v>
      </c>
      <c r="E733" s="1" t="s">
        <v>16</v>
      </c>
      <c r="F733" s="1">
        <v>54</v>
      </c>
      <c r="G733" s="1">
        <v>6</v>
      </c>
      <c r="H733" s="17">
        <v>115988.86</v>
      </c>
      <c r="I733" s="1">
        <v>1</v>
      </c>
      <c r="J733" s="1">
        <v>1</v>
      </c>
      <c r="K733" s="1">
        <v>0</v>
      </c>
      <c r="L733" s="17">
        <v>57553.98</v>
      </c>
      <c r="M733" s="1">
        <v>1</v>
      </c>
      <c r="N733" t="b">
        <f t="shared" si="11"/>
        <v>0</v>
      </c>
    </row>
    <row r="734" spans="1:14" x14ac:dyDescent="0.25">
      <c r="A734" s="1">
        <v>15760431</v>
      </c>
      <c r="B734" s="1" t="s">
        <v>371</v>
      </c>
      <c r="C734" s="1">
        <v>850</v>
      </c>
      <c r="D734" s="1" t="s">
        <v>15</v>
      </c>
      <c r="E734" s="1" t="s">
        <v>23</v>
      </c>
      <c r="F734" s="1">
        <v>38</v>
      </c>
      <c r="G734" s="1">
        <v>1</v>
      </c>
      <c r="H734" s="17">
        <v>0</v>
      </c>
      <c r="I734" s="1">
        <v>2</v>
      </c>
      <c r="J734" s="1">
        <v>1</v>
      </c>
      <c r="K734" s="1">
        <v>1</v>
      </c>
      <c r="L734" s="17">
        <v>80006.649999999994</v>
      </c>
      <c r="M734" s="1">
        <v>0</v>
      </c>
      <c r="N734" t="b">
        <f t="shared" si="11"/>
        <v>0</v>
      </c>
    </row>
    <row r="735" spans="1:14" x14ac:dyDescent="0.25">
      <c r="A735" s="1">
        <v>15574692</v>
      </c>
      <c r="B735" s="1" t="s">
        <v>177</v>
      </c>
      <c r="C735" s="1">
        <v>667</v>
      </c>
      <c r="D735" s="1" t="s">
        <v>18</v>
      </c>
      <c r="E735" s="1" t="s">
        <v>16</v>
      </c>
      <c r="F735" s="1">
        <v>39</v>
      </c>
      <c r="G735" s="1">
        <v>2</v>
      </c>
      <c r="H735" s="17">
        <v>0</v>
      </c>
      <c r="I735" s="1">
        <v>2</v>
      </c>
      <c r="J735" s="1">
        <v>1</v>
      </c>
      <c r="K735" s="1">
        <v>0</v>
      </c>
      <c r="L735" s="17">
        <v>40721.24</v>
      </c>
      <c r="M735" s="1">
        <v>1</v>
      </c>
      <c r="N735" t="b">
        <f t="shared" si="11"/>
        <v>0</v>
      </c>
    </row>
    <row r="736" spans="1:14" x14ac:dyDescent="0.25">
      <c r="A736" s="1">
        <v>15794916</v>
      </c>
      <c r="B736" s="1" t="s">
        <v>680</v>
      </c>
      <c r="C736" s="1">
        <v>725</v>
      </c>
      <c r="D736" s="1" t="s">
        <v>15</v>
      </c>
      <c r="E736" s="1" t="s">
        <v>23</v>
      </c>
      <c r="F736" s="1">
        <v>41</v>
      </c>
      <c r="G736" s="1">
        <v>7</v>
      </c>
      <c r="H736" s="17">
        <v>113980.21</v>
      </c>
      <c r="I736" s="1">
        <v>1</v>
      </c>
      <c r="J736" s="1">
        <v>1</v>
      </c>
      <c r="K736" s="1">
        <v>1</v>
      </c>
      <c r="L736" s="17">
        <v>116704.25</v>
      </c>
      <c r="M736" s="1">
        <v>0</v>
      </c>
      <c r="N736" t="b">
        <f t="shared" si="11"/>
        <v>0</v>
      </c>
    </row>
    <row r="737" spans="1:14" x14ac:dyDescent="0.25">
      <c r="A737" s="1">
        <v>15751208</v>
      </c>
      <c r="B737" s="1" t="s">
        <v>82</v>
      </c>
      <c r="C737" s="1">
        <v>684</v>
      </c>
      <c r="D737" s="1" t="s">
        <v>18</v>
      </c>
      <c r="E737" s="1" t="s">
        <v>23</v>
      </c>
      <c r="F737" s="1">
        <v>56</v>
      </c>
      <c r="G737" s="1">
        <v>8</v>
      </c>
      <c r="H737" s="17">
        <v>78707.16</v>
      </c>
      <c r="I737" s="1">
        <v>1</v>
      </c>
      <c r="J737" s="1">
        <v>1</v>
      </c>
      <c r="K737" s="1">
        <v>1</v>
      </c>
      <c r="L737" s="17">
        <v>99398.36</v>
      </c>
      <c r="M737" s="1">
        <v>0</v>
      </c>
      <c r="N737" t="b">
        <f t="shared" si="11"/>
        <v>0</v>
      </c>
    </row>
    <row r="738" spans="1:14" x14ac:dyDescent="0.25">
      <c r="A738" s="1">
        <v>15578186</v>
      </c>
      <c r="B738" s="1" t="s">
        <v>82</v>
      </c>
      <c r="C738" s="1">
        <v>486</v>
      </c>
      <c r="D738" s="1" t="s">
        <v>26</v>
      </c>
      <c r="E738" s="1" t="s">
        <v>23</v>
      </c>
      <c r="F738" s="1">
        <v>37</v>
      </c>
      <c r="G738" s="1">
        <v>9</v>
      </c>
      <c r="H738" s="17">
        <v>115217.99</v>
      </c>
      <c r="I738" s="1">
        <v>2</v>
      </c>
      <c r="J738" s="1">
        <v>1</v>
      </c>
      <c r="K738" s="1">
        <v>0</v>
      </c>
      <c r="L738" s="17">
        <v>144995.32999999999</v>
      </c>
      <c r="M738" s="1">
        <v>0</v>
      </c>
      <c r="N738" t="b">
        <f t="shared" si="11"/>
        <v>0</v>
      </c>
    </row>
    <row r="739" spans="1:14" x14ac:dyDescent="0.25">
      <c r="A739" s="1">
        <v>15705521</v>
      </c>
      <c r="B739" s="1" t="s">
        <v>386</v>
      </c>
      <c r="C739" s="1">
        <v>548</v>
      </c>
      <c r="D739" s="1" t="s">
        <v>26</v>
      </c>
      <c r="E739" s="1" t="s">
        <v>16</v>
      </c>
      <c r="F739" s="1">
        <v>33</v>
      </c>
      <c r="G739" s="1">
        <v>0</v>
      </c>
      <c r="H739" s="17">
        <v>101084.36</v>
      </c>
      <c r="I739" s="1">
        <v>1</v>
      </c>
      <c r="J739" s="1">
        <v>1</v>
      </c>
      <c r="K739" s="1">
        <v>0</v>
      </c>
      <c r="L739" s="17">
        <v>42749.85</v>
      </c>
      <c r="M739" s="1">
        <v>0</v>
      </c>
      <c r="N739" t="b">
        <f t="shared" si="11"/>
        <v>0</v>
      </c>
    </row>
    <row r="740" spans="1:14" x14ac:dyDescent="0.25">
      <c r="A740" s="1">
        <v>15755648</v>
      </c>
      <c r="B740" s="1" t="s">
        <v>88</v>
      </c>
      <c r="C740" s="1">
        <v>675</v>
      </c>
      <c r="D740" s="1" t="s">
        <v>15</v>
      </c>
      <c r="E740" s="1" t="s">
        <v>16</v>
      </c>
      <c r="F740" s="1">
        <v>21</v>
      </c>
      <c r="G740" s="1">
        <v>8</v>
      </c>
      <c r="H740" s="17">
        <v>98373.26</v>
      </c>
      <c r="I740" s="1">
        <v>1</v>
      </c>
      <c r="J740" s="1">
        <v>1</v>
      </c>
      <c r="K740" s="1">
        <v>0</v>
      </c>
      <c r="L740" s="17">
        <v>18203</v>
      </c>
      <c r="M740" s="1">
        <v>0</v>
      </c>
      <c r="N740" t="b">
        <f t="shared" si="11"/>
        <v>0</v>
      </c>
    </row>
    <row r="741" spans="1:14" x14ac:dyDescent="0.25">
      <c r="A741" s="1">
        <v>15785869</v>
      </c>
      <c r="B741" s="1" t="s">
        <v>88</v>
      </c>
      <c r="C741" s="1">
        <v>718</v>
      </c>
      <c r="D741" s="1" t="s">
        <v>15</v>
      </c>
      <c r="E741" s="1" t="s">
        <v>16</v>
      </c>
      <c r="F741" s="1">
        <v>25</v>
      </c>
      <c r="G741" s="1">
        <v>7</v>
      </c>
      <c r="H741" s="17">
        <v>0</v>
      </c>
      <c r="I741" s="1">
        <v>2</v>
      </c>
      <c r="J741" s="1">
        <v>1</v>
      </c>
      <c r="K741" s="1">
        <v>0</v>
      </c>
      <c r="L741" s="17">
        <v>30380.12</v>
      </c>
      <c r="M741" s="1">
        <v>0</v>
      </c>
      <c r="N741" t="b">
        <f t="shared" si="11"/>
        <v>0</v>
      </c>
    </row>
    <row r="742" spans="1:14" x14ac:dyDescent="0.25">
      <c r="A742" s="1">
        <v>15798888</v>
      </c>
      <c r="B742" s="1" t="s">
        <v>88</v>
      </c>
      <c r="C742" s="1">
        <v>605</v>
      </c>
      <c r="D742" s="1" t="s">
        <v>26</v>
      </c>
      <c r="E742" s="1" t="s">
        <v>16</v>
      </c>
      <c r="F742" s="1">
        <v>31</v>
      </c>
      <c r="G742" s="1">
        <v>1</v>
      </c>
      <c r="H742" s="17">
        <v>117992.59</v>
      </c>
      <c r="I742" s="1">
        <v>1</v>
      </c>
      <c r="J742" s="1">
        <v>1</v>
      </c>
      <c r="K742" s="1">
        <v>1</v>
      </c>
      <c r="L742" s="17">
        <v>183598.77</v>
      </c>
      <c r="M742" s="1">
        <v>0</v>
      </c>
      <c r="N742" t="b">
        <f t="shared" si="11"/>
        <v>0</v>
      </c>
    </row>
    <row r="743" spans="1:14" x14ac:dyDescent="0.25">
      <c r="A743" s="1">
        <v>15682048</v>
      </c>
      <c r="B743" s="1" t="s">
        <v>88</v>
      </c>
      <c r="C743" s="1">
        <v>605</v>
      </c>
      <c r="D743" s="1" t="s">
        <v>15</v>
      </c>
      <c r="E743" s="1" t="s">
        <v>16</v>
      </c>
      <c r="F743" s="1">
        <v>51</v>
      </c>
      <c r="G743" s="1">
        <v>3</v>
      </c>
      <c r="H743" s="17">
        <v>136188.78</v>
      </c>
      <c r="I743" s="1">
        <v>1</v>
      </c>
      <c r="J743" s="1">
        <v>1</v>
      </c>
      <c r="K743" s="1">
        <v>1</v>
      </c>
      <c r="L743" s="17">
        <v>67110.59</v>
      </c>
      <c r="M743" s="1">
        <v>1</v>
      </c>
      <c r="N743" t="b">
        <f t="shared" si="11"/>
        <v>0</v>
      </c>
    </row>
    <row r="744" spans="1:14" x14ac:dyDescent="0.25">
      <c r="A744" s="1">
        <v>15584091</v>
      </c>
      <c r="B744" s="1" t="s">
        <v>621</v>
      </c>
      <c r="C744" s="1">
        <v>742</v>
      </c>
      <c r="D744" s="1" t="s">
        <v>26</v>
      </c>
      <c r="E744" s="1" t="s">
        <v>16</v>
      </c>
      <c r="F744" s="1">
        <v>36</v>
      </c>
      <c r="G744" s="1">
        <v>2</v>
      </c>
      <c r="H744" s="17">
        <v>129748.54</v>
      </c>
      <c r="I744" s="1">
        <v>2</v>
      </c>
      <c r="J744" s="1">
        <v>0</v>
      </c>
      <c r="K744" s="1">
        <v>0</v>
      </c>
      <c r="L744" s="17">
        <v>47271.61</v>
      </c>
      <c r="M744" s="1">
        <v>1</v>
      </c>
      <c r="N744" t="b">
        <f t="shared" si="11"/>
        <v>0</v>
      </c>
    </row>
    <row r="745" spans="1:14" x14ac:dyDescent="0.25">
      <c r="A745" s="1">
        <v>15712287</v>
      </c>
      <c r="B745" s="1" t="s">
        <v>297</v>
      </c>
      <c r="C745" s="1">
        <v>652</v>
      </c>
      <c r="D745" s="1" t="s">
        <v>15</v>
      </c>
      <c r="E745" s="1" t="s">
        <v>16</v>
      </c>
      <c r="F745" s="1">
        <v>80</v>
      </c>
      <c r="G745" s="1">
        <v>4</v>
      </c>
      <c r="H745" s="17">
        <v>0</v>
      </c>
      <c r="I745" s="1">
        <v>2</v>
      </c>
      <c r="J745" s="1">
        <v>1</v>
      </c>
      <c r="K745" s="1">
        <v>1</v>
      </c>
      <c r="L745" s="17">
        <v>188603.07</v>
      </c>
      <c r="M745" s="1">
        <v>0</v>
      </c>
      <c r="N745" t="b">
        <f t="shared" si="11"/>
        <v>0</v>
      </c>
    </row>
    <row r="746" spans="1:14" x14ac:dyDescent="0.25">
      <c r="A746" s="1">
        <v>15805112</v>
      </c>
      <c r="B746" s="1" t="s">
        <v>537</v>
      </c>
      <c r="C746" s="1">
        <v>578</v>
      </c>
      <c r="D746" s="1" t="s">
        <v>15</v>
      </c>
      <c r="E746" s="1" t="s">
        <v>23</v>
      </c>
      <c r="F746" s="1">
        <v>38</v>
      </c>
      <c r="G746" s="1">
        <v>7</v>
      </c>
      <c r="H746" s="17">
        <v>82259.289999999994</v>
      </c>
      <c r="I746" s="1">
        <v>1</v>
      </c>
      <c r="J746" s="1">
        <v>1</v>
      </c>
      <c r="K746" s="1">
        <v>0</v>
      </c>
      <c r="L746" s="17">
        <v>8996.9699999999993</v>
      </c>
      <c r="M746" s="1">
        <v>0</v>
      </c>
      <c r="N746" t="b">
        <f t="shared" si="11"/>
        <v>0</v>
      </c>
    </row>
    <row r="747" spans="1:14" x14ac:dyDescent="0.25">
      <c r="A747" s="1">
        <v>15723873</v>
      </c>
      <c r="B747" s="1" t="s">
        <v>600</v>
      </c>
      <c r="C747" s="1">
        <v>657</v>
      </c>
      <c r="D747" s="1" t="s">
        <v>18</v>
      </c>
      <c r="E747" s="1" t="s">
        <v>23</v>
      </c>
      <c r="F747" s="1">
        <v>31</v>
      </c>
      <c r="G747" s="1">
        <v>3</v>
      </c>
      <c r="H747" s="17">
        <v>125167.02</v>
      </c>
      <c r="I747" s="1">
        <v>1</v>
      </c>
      <c r="J747" s="1">
        <v>0</v>
      </c>
      <c r="K747" s="1">
        <v>0</v>
      </c>
      <c r="L747" s="17">
        <v>98820.39</v>
      </c>
      <c r="M747" s="1">
        <v>0</v>
      </c>
      <c r="N747" t="b">
        <f t="shared" si="11"/>
        <v>0</v>
      </c>
    </row>
    <row r="748" spans="1:14" x14ac:dyDescent="0.25">
      <c r="A748" s="1">
        <v>15568748</v>
      </c>
      <c r="B748" s="1" t="s">
        <v>224</v>
      </c>
      <c r="C748" s="1">
        <v>671</v>
      </c>
      <c r="D748" s="1" t="s">
        <v>26</v>
      </c>
      <c r="E748" s="1" t="s">
        <v>23</v>
      </c>
      <c r="F748" s="1">
        <v>45</v>
      </c>
      <c r="G748" s="1">
        <v>6</v>
      </c>
      <c r="H748" s="17">
        <v>99564.22</v>
      </c>
      <c r="I748" s="1">
        <v>1</v>
      </c>
      <c r="J748" s="1">
        <v>1</v>
      </c>
      <c r="K748" s="1">
        <v>1</v>
      </c>
      <c r="L748" s="17">
        <v>108872.45</v>
      </c>
      <c r="M748" s="1">
        <v>1</v>
      </c>
      <c r="N748" t="b">
        <f t="shared" si="11"/>
        <v>0</v>
      </c>
    </row>
    <row r="749" spans="1:14" x14ac:dyDescent="0.25">
      <c r="A749" s="1">
        <v>15803136</v>
      </c>
      <c r="B749" s="1" t="s">
        <v>98</v>
      </c>
      <c r="C749" s="1">
        <v>416</v>
      </c>
      <c r="D749" s="1" t="s">
        <v>26</v>
      </c>
      <c r="E749" s="1" t="s">
        <v>16</v>
      </c>
      <c r="F749" s="1">
        <v>41</v>
      </c>
      <c r="G749" s="1">
        <v>10</v>
      </c>
      <c r="H749" s="17">
        <v>122189.66</v>
      </c>
      <c r="I749" s="1">
        <v>2</v>
      </c>
      <c r="J749" s="1">
        <v>1</v>
      </c>
      <c r="K749" s="1">
        <v>0</v>
      </c>
      <c r="L749" s="17">
        <v>98301.61</v>
      </c>
      <c r="M749" s="1">
        <v>0</v>
      </c>
      <c r="N749" t="b">
        <f t="shared" si="11"/>
        <v>0</v>
      </c>
    </row>
    <row r="750" spans="1:14" x14ac:dyDescent="0.25">
      <c r="A750" s="1">
        <v>15702741</v>
      </c>
      <c r="B750" s="1" t="s">
        <v>198</v>
      </c>
      <c r="C750" s="1">
        <v>601</v>
      </c>
      <c r="D750" s="1" t="s">
        <v>15</v>
      </c>
      <c r="E750" s="1" t="s">
        <v>23</v>
      </c>
      <c r="F750" s="1">
        <v>32</v>
      </c>
      <c r="G750" s="1">
        <v>8</v>
      </c>
      <c r="H750" s="17">
        <v>93012.89</v>
      </c>
      <c r="I750" s="1">
        <v>1</v>
      </c>
      <c r="J750" s="1">
        <v>1</v>
      </c>
      <c r="K750" s="1">
        <v>0</v>
      </c>
      <c r="L750" s="17">
        <v>86957.42</v>
      </c>
      <c r="M750" s="1">
        <v>0</v>
      </c>
      <c r="N750" t="b">
        <f t="shared" si="11"/>
        <v>0</v>
      </c>
    </row>
    <row r="751" spans="1:14" x14ac:dyDescent="0.25">
      <c r="A751" s="1">
        <v>15812007</v>
      </c>
      <c r="B751" s="1" t="s">
        <v>328</v>
      </c>
      <c r="C751" s="1">
        <v>670</v>
      </c>
      <c r="D751" s="1" t="s">
        <v>18</v>
      </c>
      <c r="E751" s="1" t="s">
        <v>23</v>
      </c>
      <c r="F751" s="1">
        <v>25</v>
      </c>
      <c r="G751" s="1">
        <v>6</v>
      </c>
      <c r="H751" s="17">
        <v>0</v>
      </c>
      <c r="I751" s="1">
        <v>2</v>
      </c>
      <c r="J751" s="1">
        <v>1</v>
      </c>
      <c r="K751" s="1">
        <v>1</v>
      </c>
      <c r="L751" s="17">
        <v>78358.94</v>
      </c>
      <c r="M751" s="1">
        <v>0</v>
      </c>
      <c r="N751" t="b">
        <f t="shared" si="11"/>
        <v>0</v>
      </c>
    </row>
    <row r="752" spans="1:14" x14ac:dyDescent="0.25">
      <c r="A752" s="1">
        <v>15800440</v>
      </c>
      <c r="B752" s="1" t="s">
        <v>328</v>
      </c>
      <c r="C752" s="1">
        <v>650</v>
      </c>
      <c r="D752" s="1" t="s">
        <v>18</v>
      </c>
      <c r="E752" s="1" t="s">
        <v>23</v>
      </c>
      <c r="F752" s="1">
        <v>61</v>
      </c>
      <c r="G752" s="1">
        <v>1</v>
      </c>
      <c r="H752" s="17">
        <v>152968.73000000001</v>
      </c>
      <c r="I752" s="1">
        <v>1</v>
      </c>
      <c r="J752" s="1">
        <v>0</v>
      </c>
      <c r="K752" s="1">
        <v>1</v>
      </c>
      <c r="L752" s="17">
        <v>82970.69</v>
      </c>
      <c r="M752" s="1">
        <v>0</v>
      </c>
      <c r="N752" t="b">
        <f t="shared" si="11"/>
        <v>0</v>
      </c>
    </row>
    <row r="753" spans="1:14" x14ac:dyDescent="0.25">
      <c r="A753" s="1">
        <v>15692761</v>
      </c>
      <c r="B753" s="1" t="s">
        <v>368</v>
      </c>
      <c r="C753" s="1">
        <v>718</v>
      </c>
      <c r="D753" s="1" t="s">
        <v>15</v>
      </c>
      <c r="E753" s="1" t="s">
        <v>23</v>
      </c>
      <c r="F753" s="1">
        <v>36</v>
      </c>
      <c r="G753" s="1">
        <v>9</v>
      </c>
      <c r="H753" s="17">
        <v>0</v>
      </c>
      <c r="I753" s="1">
        <v>1</v>
      </c>
      <c r="J753" s="1">
        <v>1</v>
      </c>
      <c r="K753" s="1">
        <v>0</v>
      </c>
      <c r="L753" s="17">
        <v>45909.87</v>
      </c>
      <c r="M753" s="1">
        <v>0</v>
      </c>
      <c r="N753" t="b">
        <f t="shared" si="11"/>
        <v>0</v>
      </c>
    </row>
    <row r="754" spans="1:14" x14ac:dyDescent="0.25">
      <c r="A754" s="1">
        <v>15612525</v>
      </c>
      <c r="B754" s="1" t="s">
        <v>597</v>
      </c>
      <c r="C754" s="1">
        <v>499</v>
      </c>
      <c r="D754" s="1" t="s">
        <v>15</v>
      </c>
      <c r="E754" s="1" t="s">
        <v>16</v>
      </c>
      <c r="F754" s="1">
        <v>57</v>
      </c>
      <c r="G754" s="1">
        <v>1</v>
      </c>
      <c r="H754" s="17">
        <v>0</v>
      </c>
      <c r="I754" s="1">
        <v>1</v>
      </c>
      <c r="J754" s="1">
        <v>0</v>
      </c>
      <c r="K754" s="1">
        <v>0</v>
      </c>
      <c r="L754" s="17">
        <v>131372.38</v>
      </c>
      <c r="M754" s="1">
        <v>1</v>
      </c>
      <c r="N754" t="b">
        <f t="shared" si="11"/>
        <v>0</v>
      </c>
    </row>
    <row r="755" spans="1:14" x14ac:dyDescent="0.25">
      <c r="A755" s="1">
        <v>15763063</v>
      </c>
      <c r="B755" s="1" t="s">
        <v>471</v>
      </c>
      <c r="C755" s="1">
        <v>685</v>
      </c>
      <c r="D755" s="1" t="s">
        <v>18</v>
      </c>
      <c r="E755" s="1" t="s">
        <v>16</v>
      </c>
      <c r="F755" s="1">
        <v>25</v>
      </c>
      <c r="G755" s="1">
        <v>10</v>
      </c>
      <c r="H755" s="17">
        <v>128509.63</v>
      </c>
      <c r="I755" s="1">
        <v>1</v>
      </c>
      <c r="J755" s="1">
        <v>1</v>
      </c>
      <c r="K755" s="1">
        <v>0</v>
      </c>
      <c r="L755" s="17">
        <v>121562.33</v>
      </c>
      <c r="M755" s="1">
        <v>0</v>
      </c>
      <c r="N755" t="b">
        <f t="shared" si="11"/>
        <v>0</v>
      </c>
    </row>
    <row r="756" spans="1:14" x14ac:dyDescent="0.25">
      <c r="A756" s="1">
        <v>15810978</v>
      </c>
      <c r="B756" s="1" t="s">
        <v>561</v>
      </c>
      <c r="C756" s="1">
        <v>788</v>
      </c>
      <c r="D756" s="1" t="s">
        <v>18</v>
      </c>
      <c r="E756" s="1" t="s">
        <v>16</v>
      </c>
      <c r="F756" s="1">
        <v>2</v>
      </c>
      <c r="G756" s="1">
        <v>1</v>
      </c>
      <c r="H756" s="17">
        <v>0</v>
      </c>
      <c r="I756" s="1">
        <v>2</v>
      </c>
      <c r="J756" s="1">
        <v>1</v>
      </c>
      <c r="K756" s="1">
        <v>1</v>
      </c>
      <c r="L756" s="17">
        <v>41610.620000000003</v>
      </c>
      <c r="M756" s="1">
        <v>0</v>
      </c>
      <c r="N756" t="b">
        <f t="shared" si="11"/>
        <v>0</v>
      </c>
    </row>
    <row r="757" spans="1:14" x14ac:dyDescent="0.25">
      <c r="A757" s="1">
        <v>15646810</v>
      </c>
      <c r="B757" s="1" t="s">
        <v>686</v>
      </c>
      <c r="C757" s="1">
        <v>603</v>
      </c>
      <c r="D757" s="1" t="s">
        <v>26</v>
      </c>
      <c r="E757" s="1" t="s">
        <v>23</v>
      </c>
      <c r="F757" s="1">
        <v>44</v>
      </c>
      <c r="G757" s="1">
        <v>6</v>
      </c>
      <c r="H757" s="17">
        <v>108122.39</v>
      </c>
      <c r="I757" s="1">
        <v>2</v>
      </c>
      <c r="J757" s="1">
        <v>1</v>
      </c>
      <c r="K757" s="1">
        <v>0</v>
      </c>
      <c r="L757" s="17">
        <v>108488.33</v>
      </c>
      <c r="M757" s="1">
        <v>1</v>
      </c>
      <c r="N757" t="b">
        <f t="shared" si="11"/>
        <v>0</v>
      </c>
    </row>
    <row r="758" spans="1:14" x14ac:dyDescent="0.25">
      <c r="A758" s="1">
        <v>15692463</v>
      </c>
      <c r="B758" s="1" t="s">
        <v>522</v>
      </c>
      <c r="C758" s="1">
        <v>799</v>
      </c>
      <c r="D758" s="1" t="s">
        <v>18</v>
      </c>
      <c r="E758" s="1" t="s">
        <v>16</v>
      </c>
      <c r="F758" s="1">
        <v>2</v>
      </c>
      <c r="G758" s="1">
        <v>3</v>
      </c>
      <c r="H758" s="17">
        <v>142253.65</v>
      </c>
      <c r="I758" s="1">
        <v>1</v>
      </c>
      <c r="J758" s="1">
        <v>1</v>
      </c>
      <c r="K758" s="1">
        <v>0</v>
      </c>
      <c r="L758" s="17">
        <v>45042.559999999998</v>
      </c>
      <c r="M758" s="1">
        <v>0</v>
      </c>
      <c r="N758" t="b">
        <f t="shared" si="11"/>
        <v>1</v>
      </c>
    </row>
    <row r="759" spans="1:14" x14ac:dyDescent="0.25">
      <c r="A759" s="1">
        <v>15662085</v>
      </c>
      <c r="B759" s="1" t="s">
        <v>96</v>
      </c>
      <c r="C759" s="1">
        <v>678</v>
      </c>
      <c r="D759" s="1" t="s">
        <v>15</v>
      </c>
      <c r="E759" s="1" t="s">
        <v>16</v>
      </c>
      <c r="F759" s="1">
        <v>32</v>
      </c>
      <c r="G759" s="1">
        <v>9</v>
      </c>
      <c r="H759" s="17">
        <v>0</v>
      </c>
      <c r="I759" s="1">
        <v>1</v>
      </c>
      <c r="J759" s="1">
        <v>1</v>
      </c>
      <c r="K759" s="1">
        <v>1</v>
      </c>
      <c r="L759" s="17">
        <v>148210.64000000001</v>
      </c>
      <c r="M759" s="1">
        <v>0</v>
      </c>
      <c r="N759" t="b">
        <f t="shared" si="11"/>
        <v>0</v>
      </c>
    </row>
    <row r="760" spans="1:14" x14ac:dyDescent="0.25">
      <c r="A760" s="1">
        <v>15739438</v>
      </c>
      <c r="B760" s="1" t="s">
        <v>330</v>
      </c>
      <c r="C760" s="1">
        <v>539</v>
      </c>
      <c r="D760" s="1" t="s">
        <v>15</v>
      </c>
      <c r="E760" s="1" t="s">
        <v>23</v>
      </c>
      <c r="F760" s="1">
        <v>30</v>
      </c>
      <c r="G760" s="1">
        <v>0</v>
      </c>
      <c r="H760" s="17">
        <v>0</v>
      </c>
      <c r="I760" s="1">
        <v>2</v>
      </c>
      <c r="J760" s="1">
        <v>1</v>
      </c>
      <c r="K760" s="1">
        <v>0</v>
      </c>
      <c r="L760" s="17">
        <v>160979.66</v>
      </c>
      <c r="M760" s="1">
        <v>0</v>
      </c>
      <c r="N760" t="b">
        <f t="shared" si="11"/>
        <v>0</v>
      </c>
    </row>
    <row r="761" spans="1:14" x14ac:dyDescent="0.25">
      <c r="A761" s="1">
        <v>15750141</v>
      </c>
      <c r="B761" s="1" t="s">
        <v>470</v>
      </c>
      <c r="C761" s="1">
        <v>721</v>
      </c>
      <c r="D761" s="1" t="s">
        <v>26</v>
      </c>
      <c r="E761" s="1" t="s">
        <v>16</v>
      </c>
      <c r="F761" s="1">
        <v>36</v>
      </c>
      <c r="G761" s="1">
        <v>3</v>
      </c>
      <c r="H761" s="17">
        <v>65253.07</v>
      </c>
      <c r="I761" s="1">
        <v>2</v>
      </c>
      <c r="J761" s="1">
        <v>1</v>
      </c>
      <c r="K761" s="1">
        <v>0</v>
      </c>
      <c r="L761" s="17">
        <v>28737.78</v>
      </c>
      <c r="M761" s="1">
        <v>0</v>
      </c>
      <c r="N761" t="b">
        <f t="shared" si="11"/>
        <v>0</v>
      </c>
    </row>
    <row r="762" spans="1:14" x14ac:dyDescent="0.25">
      <c r="A762" s="1">
        <v>15715142</v>
      </c>
      <c r="B762" s="1" t="s">
        <v>560</v>
      </c>
      <c r="C762" s="1">
        <v>739</v>
      </c>
      <c r="D762" s="1" t="s">
        <v>26</v>
      </c>
      <c r="E762" s="1" t="s">
        <v>23</v>
      </c>
      <c r="F762" s="1">
        <v>45</v>
      </c>
      <c r="G762" s="1">
        <v>7</v>
      </c>
      <c r="H762" s="17">
        <v>102703.62</v>
      </c>
      <c r="I762" s="1">
        <v>1</v>
      </c>
      <c r="J762" s="1">
        <v>0</v>
      </c>
      <c r="K762" s="1">
        <v>1</v>
      </c>
      <c r="L762" s="17">
        <v>147802.94</v>
      </c>
      <c r="M762" s="1">
        <v>1</v>
      </c>
      <c r="N762" t="b">
        <f t="shared" si="11"/>
        <v>0</v>
      </c>
    </row>
    <row r="763" spans="1:14" x14ac:dyDescent="0.25">
      <c r="A763" s="1">
        <v>15673693</v>
      </c>
      <c r="B763" s="1" t="s">
        <v>260</v>
      </c>
      <c r="C763" s="1">
        <v>682</v>
      </c>
      <c r="D763" s="1" t="s">
        <v>15</v>
      </c>
      <c r="E763" s="1" t="s">
        <v>16</v>
      </c>
      <c r="F763" s="1">
        <v>26</v>
      </c>
      <c r="G763" s="1">
        <v>0</v>
      </c>
      <c r="H763" s="17">
        <v>110654.02</v>
      </c>
      <c r="I763" s="1">
        <v>1</v>
      </c>
      <c r="J763" s="1">
        <v>0</v>
      </c>
      <c r="K763" s="1">
        <v>1</v>
      </c>
      <c r="L763" s="17">
        <v>111879.21</v>
      </c>
      <c r="M763" s="1">
        <v>0</v>
      </c>
      <c r="N763" t="b">
        <f t="shared" si="11"/>
        <v>0</v>
      </c>
    </row>
    <row r="764" spans="1:14" x14ac:dyDescent="0.25">
      <c r="A764" s="1">
        <v>15576352</v>
      </c>
      <c r="B764" s="1" t="s">
        <v>490</v>
      </c>
      <c r="C764" s="1">
        <v>586</v>
      </c>
      <c r="D764" s="1" t="s">
        <v>18</v>
      </c>
      <c r="E764" s="1" t="s">
        <v>16</v>
      </c>
      <c r="F764" s="1">
        <v>57</v>
      </c>
      <c r="G764" s="1">
        <v>3</v>
      </c>
      <c r="H764" s="17">
        <v>0</v>
      </c>
      <c r="I764" s="1">
        <v>2</v>
      </c>
      <c r="J764" s="1">
        <v>0</v>
      </c>
      <c r="K764" s="1">
        <v>1</v>
      </c>
      <c r="L764" s="17">
        <v>6057.81</v>
      </c>
      <c r="M764" s="1">
        <v>0</v>
      </c>
      <c r="N764" t="b">
        <f t="shared" si="11"/>
        <v>0</v>
      </c>
    </row>
    <row r="765" spans="1:14" x14ac:dyDescent="0.25">
      <c r="A765" s="1">
        <v>15661629</v>
      </c>
      <c r="B765" s="1" t="s">
        <v>332</v>
      </c>
      <c r="C765" s="1">
        <v>522</v>
      </c>
      <c r="D765" s="1" t="s">
        <v>18</v>
      </c>
      <c r="E765" s="1" t="s">
        <v>23</v>
      </c>
      <c r="F765" s="1">
        <v>34</v>
      </c>
      <c r="G765" s="1">
        <v>9</v>
      </c>
      <c r="H765" s="17">
        <v>126436.29</v>
      </c>
      <c r="I765" s="1">
        <v>1</v>
      </c>
      <c r="J765" s="1">
        <v>1</v>
      </c>
      <c r="K765" s="1">
        <v>0</v>
      </c>
      <c r="L765" s="17">
        <v>174248.52</v>
      </c>
      <c r="M765" s="1">
        <v>1</v>
      </c>
      <c r="N765" t="b">
        <f t="shared" si="11"/>
        <v>0</v>
      </c>
    </row>
    <row r="766" spans="1:14" x14ac:dyDescent="0.25">
      <c r="A766" s="1">
        <v>15581197</v>
      </c>
      <c r="B766" s="1" t="s">
        <v>332</v>
      </c>
      <c r="C766" s="1">
        <v>762</v>
      </c>
      <c r="D766" s="1" t="s">
        <v>15</v>
      </c>
      <c r="E766" s="1" t="s">
        <v>16</v>
      </c>
      <c r="F766" s="1">
        <v>51</v>
      </c>
      <c r="G766" s="1">
        <v>3</v>
      </c>
      <c r="H766" s="17">
        <v>99286.98</v>
      </c>
      <c r="I766" s="1">
        <v>1</v>
      </c>
      <c r="J766" s="1">
        <v>0</v>
      </c>
      <c r="K766" s="1">
        <v>1</v>
      </c>
      <c r="L766" s="17">
        <v>85578.63</v>
      </c>
      <c r="M766" s="1">
        <v>0</v>
      </c>
      <c r="N766" t="b">
        <f t="shared" si="11"/>
        <v>0</v>
      </c>
    </row>
    <row r="767" spans="1:14" x14ac:dyDescent="0.25">
      <c r="A767" s="1">
        <v>15613319</v>
      </c>
      <c r="B767" s="1" t="s">
        <v>647</v>
      </c>
      <c r="C767" s="1">
        <v>793</v>
      </c>
      <c r="D767" s="1" t="s">
        <v>15</v>
      </c>
      <c r="E767" s="1" t="s">
        <v>16</v>
      </c>
      <c r="F767" s="1">
        <v>33</v>
      </c>
      <c r="G767" s="1">
        <v>0</v>
      </c>
      <c r="H767" s="17">
        <v>0</v>
      </c>
      <c r="I767" s="1">
        <v>1</v>
      </c>
      <c r="J767" s="1">
        <v>0</v>
      </c>
      <c r="K767" s="1">
        <v>0</v>
      </c>
      <c r="L767" s="17">
        <v>175544.02</v>
      </c>
      <c r="M767" s="1">
        <v>0</v>
      </c>
      <c r="N767" t="b">
        <f t="shared" si="11"/>
        <v>0</v>
      </c>
    </row>
    <row r="768" spans="1:14" x14ac:dyDescent="0.25">
      <c r="A768" s="1">
        <v>15716186</v>
      </c>
      <c r="B768" s="1" t="s">
        <v>378</v>
      </c>
      <c r="C768" s="1">
        <v>586</v>
      </c>
      <c r="D768" s="1" t="s">
        <v>15</v>
      </c>
      <c r="E768" s="1" t="s">
        <v>16</v>
      </c>
      <c r="F768" s="1">
        <v>38</v>
      </c>
      <c r="G768" s="1">
        <v>2</v>
      </c>
      <c r="H768" s="17">
        <v>0</v>
      </c>
      <c r="I768" s="1">
        <v>2</v>
      </c>
      <c r="J768" s="1">
        <v>1</v>
      </c>
      <c r="K768" s="1">
        <v>0</v>
      </c>
      <c r="L768" s="17">
        <v>87168.46</v>
      </c>
      <c r="M768" s="1">
        <v>0</v>
      </c>
      <c r="N768" t="b">
        <f t="shared" si="11"/>
        <v>0</v>
      </c>
    </row>
    <row r="769" spans="1:14" x14ac:dyDescent="0.25">
      <c r="A769" s="1">
        <v>15753719</v>
      </c>
      <c r="B769" s="1" t="s">
        <v>491</v>
      </c>
      <c r="C769" s="1">
        <v>547</v>
      </c>
      <c r="D769" s="1" t="s">
        <v>26</v>
      </c>
      <c r="E769" s="1" t="s">
        <v>16</v>
      </c>
      <c r="F769" s="1">
        <v>30</v>
      </c>
      <c r="G769" s="1">
        <v>9</v>
      </c>
      <c r="H769" s="17">
        <v>72392.41</v>
      </c>
      <c r="I769" s="1">
        <v>1</v>
      </c>
      <c r="J769" s="1">
        <v>1</v>
      </c>
      <c r="K769" s="1">
        <v>0</v>
      </c>
      <c r="L769" s="17">
        <v>77077.14</v>
      </c>
      <c r="M769" s="1">
        <v>0</v>
      </c>
      <c r="N769" t="b">
        <f t="shared" si="11"/>
        <v>0</v>
      </c>
    </row>
    <row r="770" spans="1:14" x14ac:dyDescent="0.25">
      <c r="A770" s="1">
        <v>15808473</v>
      </c>
      <c r="B770" s="1" t="s">
        <v>230</v>
      </c>
      <c r="C770" s="1">
        <v>673</v>
      </c>
      <c r="D770" s="1" t="s">
        <v>15</v>
      </c>
      <c r="E770" s="1" t="s">
        <v>23</v>
      </c>
      <c r="F770" s="1">
        <v>72</v>
      </c>
      <c r="G770" s="1">
        <v>1</v>
      </c>
      <c r="H770" s="17">
        <v>0</v>
      </c>
      <c r="I770" s="1">
        <v>2</v>
      </c>
      <c r="J770" s="1">
        <v>0</v>
      </c>
      <c r="K770" s="1">
        <v>1</v>
      </c>
      <c r="L770" s="17">
        <v>111981.19</v>
      </c>
      <c r="M770" s="1">
        <v>0</v>
      </c>
      <c r="N770" t="b">
        <f t="shared" si="11"/>
        <v>0</v>
      </c>
    </row>
    <row r="771" spans="1:14" x14ac:dyDescent="0.25">
      <c r="A771" s="1">
        <v>15731511</v>
      </c>
      <c r="B771" s="1" t="s">
        <v>109</v>
      </c>
      <c r="C771" s="1">
        <v>808</v>
      </c>
      <c r="D771" s="1" t="s">
        <v>15</v>
      </c>
      <c r="E771" s="1" t="s">
        <v>23</v>
      </c>
      <c r="F771" s="1">
        <v>45</v>
      </c>
      <c r="G771" s="1">
        <v>7</v>
      </c>
      <c r="H771" s="17">
        <v>118626.55</v>
      </c>
      <c r="I771" s="1">
        <v>2</v>
      </c>
      <c r="J771" s="1">
        <v>1</v>
      </c>
      <c r="K771" s="1">
        <v>0</v>
      </c>
      <c r="L771" s="17">
        <v>147132.46</v>
      </c>
      <c r="M771" s="1">
        <v>0</v>
      </c>
      <c r="N771" t="b">
        <f t="shared" ref="N771:N834" si="12">G771&gt;F771</f>
        <v>0</v>
      </c>
    </row>
    <row r="772" spans="1:14" x14ac:dyDescent="0.25">
      <c r="A772" s="1">
        <v>15666252</v>
      </c>
      <c r="B772" s="1" t="s">
        <v>109</v>
      </c>
      <c r="C772" s="1">
        <v>706</v>
      </c>
      <c r="D772" s="1" t="s">
        <v>18</v>
      </c>
      <c r="E772" s="1" t="s">
        <v>23</v>
      </c>
      <c r="F772" s="1">
        <v>42</v>
      </c>
      <c r="G772" s="1">
        <v>9</v>
      </c>
      <c r="H772" s="17">
        <v>0</v>
      </c>
      <c r="I772" s="1">
        <v>2</v>
      </c>
      <c r="J772" s="1">
        <v>1</v>
      </c>
      <c r="K772" s="1">
        <v>1</v>
      </c>
      <c r="L772" s="17">
        <v>28714.34</v>
      </c>
      <c r="M772" s="1">
        <v>0</v>
      </c>
      <c r="N772" t="b">
        <f t="shared" si="12"/>
        <v>0</v>
      </c>
    </row>
    <row r="773" spans="1:14" x14ac:dyDescent="0.25">
      <c r="A773" s="1">
        <v>15571816</v>
      </c>
      <c r="B773" s="1" t="s">
        <v>109</v>
      </c>
      <c r="C773" s="1">
        <v>850</v>
      </c>
      <c r="D773" s="1" t="s">
        <v>18</v>
      </c>
      <c r="E773" s="1" t="s">
        <v>16</v>
      </c>
      <c r="F773" s="1">
        <v>70</v>
      </c>
      <c r="G773" s="1">
        <v>5</v>
      </c>
      <c r="H773" s="17">
        <v>0</v>
      </c>
      <c r="I773" s="1">
        <v>1</v>
      </c>
      <c r="J773" s="1">
        <v>1</v>
      </c>
      <c r="K773" s="1">
        <v>1</v>
      </c>
      <c r="L773" s="17">
        <v>705.18</v>
      </c>
      <c r="M773" s="1">
        <v>0</v>
      </c>
      <c r="N773" t="b">
        <f t="shared" si="12"/>
        <v>0</v>
      </c>
    </row>
    <row r="774" spans="1:14" x14ac:dyDescent="0.25">
      <c r="A774" s="1">
        <v>15754713</v>
      </c>
      <c r="B774" s="1" t="s">
        <v>706</v>
      </c>
      <c r="C774" s="1">
        <v>685</v>
      </c>
      <c r="D774" s="1" t="s">
        <v>18</v>
      </c>
      <c r="E774" s="1" t="s">
        <v>23</v>
      </c>
      <c r="F774" s="1">
        <v>31</v>
      </c>
      <c r="G774" s="1">
        <v>10</v>
      </c>
      <c r="H774" s="17">
        <v>135213.71</v>
      </c>
      <c r="I774" s="1">
        <v>1</v>
      </c>
      <c r="J774" s="1">
        <v>1</v>
      </c>
      <c r="K774" s="1">
        <v>1</v>
      </c>
      <c r="L774" s="17">
        <v>125777.28</v>
      </c>
      <c r="M774" s="1">
        <v>0</v>
      </c>
      <c r="N774" t="b">
        <f t="shared" si="12"/>
        <v>0</v>
      </c>
    </row>
    <row r="775" spans="1:14" x14ac:dyDescent="0.25">
      <c r="A775" s="1">
        <v>15631868</v>
      </c>
      <c r="B775" s="1" t="s">
        <v>300</v>
      </c>
      <c r="C775" s="1">
        <v>744</v>
      </c>
      <c r="D775" s="1" t="s">
        <v>18</v>
      </c>
      <c r="E775" s="1" t="s">
        <v>23</v>
      </c>
      <c r="F775" s="1">
        <v>36</v>
      </c>
      <c r="G775" s="1">
        <v>2</v>
      </c>
      <c r="H775" s="17">
        <v>153804.44</v>
      </c>
      <c r="I775" s="1">
        <v>1</v>
      </c>
      <c r="J775" s="1">
        <v>1</v>
      </c>
      <c r="K775" s="1">
        <v>1</v>
      </c>
      <c r="L775" s="17">
        <v>87213.33</v>
      </c>
      <c r="M775" s="1">
        <v>0</v>
      </c>
      <c r="N775" t="b">
        <f t="shared" si="12"/>
        <v>0</v>
      </c>
    </row>
    <row r="776" spans="1:14" x14ac:dyDescent="0.25">
      <c r="A776" s="1">
        <v>15588537</v>
      </c>
      <c r="B776" s="1" t="s">
        <v>176</v>
      </c>
      <c r="C776" s="1">
        <v>615</v>
      </c>
      <c r="D776" s="1" t="s">
        <v>18</v>
      </c>
      <c r="E776" s="1" t="s">
        <v>16</v>
      </c>
      <c r="F776" s="1">
        <v>41</v>
      </c>
      <c r="G776" s="1">
        <v>9</v>
      </c>
      <c r="H776" s="17">
        <v>109013.23</v>
      </c>
      <c r="I776" s="1">
        <v>1</v>
      </c>
      <c r="J776" s="1">
        <v>1</v>
      </c>
      <c r="K776" s="1">
        <v>0</v>
      </c>
      <c r="L776" s="17">
        <v>196499.96</v>
      </c>
      <c r="M776" s="1">
        <v>0</v>
      </c>
      <c r="N776" t="b">
        <f t="shared" si="12"/>
        <v>0</v>
      </c>
    </row>
    <row r="777" spans="1:14" x14ac:dyDescent="0.25">
      <c r="A777" s="1">
        <v>15696674</v>
      </c>
      <c r="B777" s="1" t="s">
        <v>176</v>
      </c>
      <c r="C777" s="1">
        <v>643</v>
      </c>
      <c r="D777" s="1" t="s">
        <v>26</v>
      </c>
      <c r="E777" s="1" t="s">
        <v>16</v>
      </c>
      <c r="F777" s="1">
        <v>45</v>
      </c>
      <c r="G777" s="1">
        <v>2</v>
      </c>
      <c r="H777" s="17">
        <v>150842.93</v>
      </c>
      <c r="I777" s="1">
        <v>1</v>
      </c>
      <c r="J777" s="1">
        <v>0</v>
      </c>
      <c r="K777" s="1">
        <v>1</v>
      </c>
      <c r="L777" s="17">
        <v>2319.96</v>
      </c>
      <c r="M777" s="1">
        <v>1</v>
      </c>
      <c r="N777" t="b">
        <f t="shared" si="12"/>
        <v>0</v>
      </c>
    </row>
    <row r="778" spans="1:14" x14ac:dyDescent="0.25">
      <c r="A778" s="1">
        <v>15578977</v>
      </c>
      <c r="B778" s="1" t="s">
        <v>176</v>
      </c>
      <c r="C778" s="1">
        <v>786</v>
      </c>
      <c r="D778" s="1" t="s">
        <v>15</v>
      </c>
      <c r="E778" s="1" t="s">
        <v>23</v>
      </c>
      <c r="F778" s="1">
        <v>34</v>
      </c>
      <c r="G778" s="1">
        <v>9</v>
      </c>
      <c r="H778" s="17">
        <v>0</v>
      </c>
      <c r="I778" s="1">
        <v>2</v>
      </c>
      <c r="J778" s="1">
        <v>1</v>
      </c>
      <c r="K778" s="1">
        <v>0</v>
      </c>
      <c r="L778" s="17">
        <v>144517.19</v>
      </c>
      <c r="M778" s="1">
        <v>0</v>
      </c>
      <c r="N778" t="b">
        <f t="shared" si="12"/>
        <v>0</v>
      </c>
    </row>
    <row r="779" spans="1:14" x14ac:dyDescent="0.25">
      <c r="A779" s="1">
        <v>15686983</v>
      </c>
      <c r="B779" s="1" t="s">
        <v>683</v>
      </c>
      <c r="C779" s="1">
        <v>678</v>
      </c>
      <c r="D779" s="1" t="s">
        <v>26</v>
      </c>
      <c r="E779" s="1" t="s">
        <v>16</v>
      </c>
      <c r="F779" s="1">
        <v>25</v>
      </c>
      <c r="G779" s="1">
        <v>10</v>
      </c>
      <c r="H779" s="17">
        <v>76968.12</v>
      </c>
      <c r="I779" s="1">
        <v>2</v>
      </c>
      <c r="J779" s="1">
        <v>0</v>
      </c>
      <c r="K779" s="1">
        <v>1</v>
      </c>
      <c r="L779" s="17">
        <v>131501.72</v>
      </c>
      <c r="M779" s="1">
        <v>0</v>
      </c>
      <c r="N779" t="b">
        <f t="shared" si="12"/>
        <v>0</v>
      </c>
    </row>
    <row r="780" spans="1:14" x14ac:dyDescent="0.25">
      <c r="A780" s="1">
        <v>15794278</v>
      </c>
      <c r="B780" s="1" t="s">
        <v>603</v>
      </c>
      <c r="C780" s="1">
        <v>816</v>
      </c>
      <c r="D780" s="1" t="s">
        <v>18</v>
      </c>
      <c r="E780" s="1" t="s">
        <v>23</v>
      </c>
      <c r="F780" s="1">
        <v>67</v>
      </c>
      <c r="G780" s="1">
        <v>6</v>
      </c>
      <c r="H780" s="17">
        <v>151858.98000000001</v>
      </c>
      <c r="I780" s="1">
        <v>1</v>
      </c>
      <c r="J780" s="1">
        <v>1</v>
      </c>
      <c r="K780" s="1">
        <v>1</v>
      </c>
      <c r="L780" s="17">
        <v>72814.31</v>
      </c>
      <c r="M780" s="1">
        <v>0</v>
      </c>
      <c r="N780" t="b">
        <f t="shared" si="12"/>
        <v>0</v>
      </c>
    </row>
    <row r="781" spans="1:14" x14ac:dyDescent="0.25">
      <c r="A781" s="1">
        <v>15737452</v>
      </c>
      <c r="B781" s="1" t="s">
        <v>35</v>
      </c>
      <c r="C781" s="1">
        <v>653</v>
      </c>
      <c r="D781" s="1" t="s">
        <v>26</v>
      </c>
      <c r="E781" s="1" t="s">
        <v>23</v>
      </c>
      <c r="F781" s="1">
        <v>58</v>
      </c>
      <c r="G781" s="1">
        <v>1</v>
      </c>
      <c r="H781" s="17">
        <v>132602.88</v>
      </c>
      <c r="I781" s="1">
        <v>1</v>
      </c>
      <c r="J781" s="1">
        <v>1</v>
      </c>
      <c r="K781" s="1">
        <v>0</v>
      </c>
      <c r="L781" s="17">
        <v>5097.67</v>
      </c>
      <c r="M781" s="1">
        <v>1</v>
      </c>
      <c r="N781" t="b">
        <f t="shared" si="12"/>
        <v>0</v>
      </c>
    </row>
    <row r="782" spans="1:14" x14ac:dyDescent="0.25">
      <c r="A782" s="1">
        <v>15592979</v>
      </c>
      <c r="B782" s="1" t="s">
        <v>255</v>
      </c>
      <c r="C782" s="1">
        <v>671</v>
      </c>
      <c r="D782" s="1" t="s">
        <v>26</v>
      </c>
      <c r="E782" s="1" t="s">
        <v>16</v>
      </c>
      <c r="F782" s="1">
        <v>34</v>
      </c>
      <c r="G782" s="1">
        <v>6</v>
      </c>
      <c r="H782" s="17">
        <v>37266.67</v>
      </c>
      <c r="I782" s="1">
        <v>2</v>
      </c>
      <c r="J782" s="1">
        <v>0</v>
      </c>
      <c r="K782" s="1">
        <v>0</v>
      </c>
      <c r="L782" s="17">
        <v>156917.12</v>
      </c>
      <c r="M782" s="1">
        <v>0</v>
      </c>
      <c r="N782" t="b">
        <f t="shared" si="12"/>
        <v>0</v>
      </c>
    </row>
    <row r="783" spans="1:14" x14ac:dyDescent="0.25">
      <c r="A783" s="1">
        <v>15803406</v>
      </c>
      <c r="B783" s="1" t="s">
        <v>397</v>
      </c>
      <c r="C783" s="1">
        <v>748</v>
      </c>
      <c r="D783" s="1" t="s">
        <v>15</v>
      </c>
      <c r="E783" s="1" t="s">
        <v>16</v>
      </c>
      <c r="F783" s="1">
        <v>26</v>
      </c>
      <c r="G783" s="1">
        <v>1</v>
      </c>
      <c r="H783" s="17">
        <v>77780.289999999994</v>
      </c>
      <c r="I783" s="1">
        <v>1</v>
      </c>
      <c r="J783" s="1">
        <v>0</v>
      </c>
      <c r="K783" s="1">
        <v>1</v>
      </c>
      <c r="L783" s="17">
        <v>183049.41</v>
      </c>
      <c r="M783" s="1">
        <v>0</v>
      </c>
      <c r="N783" t="b">
        <f t="shared" si="12"/>
        <v>0</v>
      </c>
    </row>
    <row r="784" spans="1:14" x14ac:dyDescent="0.25">
      <c r="A784" s="1">
        <v>15686776</v>
      </c>
      <c r="B784" s="1" t="s">
        <v>259</v>
      </c>
      <c r="C784" s="1">
        <v>557</v>
      </c>
      <c r="D784" s="1" t="s">
        <v>15</v>
      </c>
      <c r="E784" s="1" t="s">
        <v>16</v>
      </c>
      <c r="F784" s="1">
        <v>32</v>
      </c>
      <c r="G784" s="1">
        <v>6</v>
      </c>
      <c r="H784" s="17">
        <v>184686.41</v>
      </c>
      <c r="I784" s="1">
        <v>2</v>
      </c>
      <c r="J784" s="1">
        <v>1</v>
      </c>
      <c r="K784" s="1">
        <v>0</v>
      </c>
      <c r="L784" s="17">
        <v>14956.44</v>
      </c>
      <c r="M784" s="1">
        <v>0</v>
      </c>
      <c r="N784" t="b">
        <f t="shared" si="12"/>
        <v>0</v>
      </c>
    </row>
    <row r="785" spans="1:14" x14ac:dyDescent="0.25">
      <c r="A785" s="1">
        <v>15716835</v>
      </c>
      <c r="B785" s="1" t="s">
        <v>259</v>
      </c>
      <c r="C785" s="1">
        <v>546</v>
      </c>
      <c r="D785" s="1" t="s">
        <v>15</v>
      </c>
      <c r="E785" s="1" t="s">
        <v>23</v>
      </c>
      <c r="F785" s="1">
        <v>24</v>
      </c>
      <c r="G785" s="1">
        <v>8</v>
      </c>
      <c r="H785" s="17">
        <v>156325.38</v>
      </c>
      <c r="I785" s="1">
        <v>1</v>
      </c>
      <c r="J785" s="1">
        <v>1</v>
      </c>
      <c r="K785" s="1">
        <v>1</v>
      </c>
      <c r="L785" s="17">
        <v>125381.02</v>
      </c>
      <c r="M785" s="1">
        <v>0</v>
      </c>
      <c r="N785" t="b">
        <f t="shared" si="12"/>
        <v>0</v>
      </c>
    </row>
    <row r="786" spans="1:14" x14ac:dyDescent="0.25">
      <c r="A786" s="1">
        <v>15625524</v>
      </c>
      <c r="B786" s="1" t="s">
        <v>183</v>
      </c>
      <c r="C786" s="1">
        <v>512</v>
      </c>
      <c r="D786" s="1" t="s">
        <v>15</v>
      </c>
      <c r="E786" s="1" t="s">
        <v>23</v>
      </c>
      <c r="F786" s="1">
        <v>40</v>
      </c>
      <c r="G786" s="1">
        <v>5</v>
      </c>
      <c r="H786" s="17">
        <v>0</v>
      </c>
      <c r="I786" s="1">
        <v>2</v>
      </c>
      <c r="J786" s="1">
        <v>1</v>
      </c>
      <c r="K786" s="1">
        <v>1</v>
      </c>
      <c r="L786" s="17">
        <v>146457.82999999999</v>
      </c>
      <c r="M786" s="1">
        <v>0</v>
      </c>
      <c r="N786" t="b">
        <f t="shared" si="12"/>
        <v>0</v>
      </c>
    </row>
    <row r="787" spans="1:14" x14ac:dyDescent="0.25">
      <c r="A787" s="1">
        <v>15625759</v>
      </c>
      <c r="B787" s="1" t="s">
        <v>106</v>
      </c>
      <c r="C787" s="1">
        <v>729</v>
      </c>
      <c r="D787" s="1" t="s">
        <v>15</v>
      </c>
      <c r="E787" s="1" t="s">
        <v>23</v>
      </c>
      <c r="F787" s="1">
        <v>30</v>
      </c>
      <c r="G787" s="1">
        <v>9</v>
      </c>
      <c r="H787" s="17">
        <v>0</v>
      </c>
      <c r="I787" s="1">
        <v>2</v>
      </c>
      <c r="J787" s="1">
        <v>1</v>
      </c>
      <c r="K787" s="1">
        <v>0</v>
      </c>
      <c r="L787" s="17">
        <v>151869.35</v>
      </c>
      <c r="M787" s="1">
        <v>0</v>
      </c>
      <c r="N787" t="b">
        <f t="shared" si="12"/>
        <v>0</v>
      </c>
    </row>
    <row r="788" spans="1:14" x14ac:dyDescent="0.25">
      <c r="A788" s="1">
        <v>15665790</v>
      </c>
      <c r="B788" s="1" t="s">
        <v>127</v>
      </c>
      <c r="C788" s="1">
        <v>538</v>
      </c>
      <c r="D788" s="1" t="s">
        <v>26</v>
      </c>
      <c r="E788" s="1" t="s">
        <v>23</v>
      </c>
      <c r="F788" s="1">
        <v>39</v>
      </c>
      <c r="G788" s="1">
        <v>7</v>
      </c>
      <c r="H788" s="17">
        <v>108055.1</v>
      </c>
      <c r="I788" s="1">
        <v>2</v>
      </c>
      <c r="J788" s="1">
        <v>1</v>
      </c>
      <c r="K788" s="1">
        <v>0</v>
      </c>
      <c r="L788" s="17">
        <v>27231.26</v>
      </c>
      <c r="M788" s="1">
        <v>0</v>
      </c>
      <c r="N788" t="b">
        <f t="shared" si="12"/>
        <v>0</v>
      </c>
    </row>
    <row r="789" spans="1:14" x14ac:dyDescent="0.25">
      <c r="A789" s="1">
        <v>15716334</v>
      </c>
      <c r="B789" s="1" t="s">
        <v>188</v>
      </c>
      <c r="C789" s="1">
        <v>850</v>
      </c>
      <c r="D789" s="1" t="s">
        <v>18</v>
      </c>
      <c r="E789" s="1" t="s">
        <v>16</v>
      </c>
      <c r="F789" s="1">
        <v>45</v>
      </c>
      <c r="G789" s="1">
        <v>2</v>
      </c>
      <c r="H789" s="17">
        <v>122311.21</v>
      </c>
      <c r="I789" s="1">
        <v>1</v>
      </c>
      <c r="J789" s="1">
        <v>1</v>
      </c>
      <c r="K789" s="1">
        <v>1</v>
      </c>
      <c r="L789" s="17">
        <v>19482.5</v>
      </c>
      <c r="M789" s="1">
        <v>0</v>
      </c>
      <c r="N789" t="b">
        <f t="shared" si="12"/>
        <v>0</v>
      </c>
    </row>
    <row r="790" spans="1:14" x14ac:dyDescent="0.25">
      <c r="A790" s="1">
        <v>15747358</v>
      </c>
      <c r="B790" s="1" t="s">
        <v>323</v>
      </c>
      <c r="C790" s="1">
        <v>643</v>
      </c>
      <c r="D790" s="1" t="s">
        <v>26</v>
      </c>
      <c r="E790" s="1" t="s">
        <v>23</v>
      </c>
      <c r="F790" s="1">
        <v>59</v>
      </c>
      <c r="G790" s="1">
        <v>3</v>
      </c>
      <c r="H790" s="17">
        <v>170331.37</v>
      </c>
      <c r="I790" s="1">
        <v>1</v>
      </c>
      <c r="J790" s="1">
        <v>1</v>
      </c>
      <c r="K790" s="1">
        <v>1</v>
      </c>
      <c r="L790" s="17">
        <v>32171.79</v>
      </c>
      <c r="M790" s="1">
        <v>0</v>
      </c>
      <c r="N790" t="b">
        <f t="shared" si="12"/>
        <v>0</v>
      </c>
    </row>
    <row r="791" spans="1:14" x14ac:dyDescent="0.25">
      <c r="A791" s="1">
        <v>15674398</v>
      </c>
      <c r="B791" s="1" t="s">
        <v>298</v>
      </c>
      <c r="C791" s="1">
        <v>642</v>
      </c>
      <c r="D791" s="1" t="s">
        <v>15</v>
      </c>
      <c r="E791" s="1" t="s">
        <v>23</v>
      </c>
      <c r="F791" s="1">
        <v>38</v>
      </c>
      <c r="G791" s="1">
        <v>3</v>
      </c>
      <c r="H791" s="17">
        <v>0</v>
      </c>
      <c r="I791" s="1">
        <v>2</v>
      </c>
      <c r="J791" s="1">
        <v>0</v>
      </c>
      <c r="K791" s="1">
        <v>0</v>
      </c>
      <c r="L791" s="17">
        <v>171463.83</v>
      </c>
      <c r="M791" s="1">
        <v>0</v>
      </c>
      <c r="N791" t="b">
        <f t="shared" si="12"/>
        <v>0</v>
      </c>
    </row>
    <row r="792" spans="1:14" x14ac:dyDescent="0.25">
      <c r="A792" s="1">
        <v>15786905</v>
      </c>
      <c r="B792" s="1" t="s">
        <v>298</v>
      </c>
      <c r="C792" s="1">
        <v>749</v>
      </c>
      <c r="D792" s="1" t="s">
        <v>26</v>
      </c>
      <c r="E792" s="1" t="s">
        <v>16</v>
      </c>
      <c r="F792" s="1">
        <v>40</v>
      </c>
      <c r="G792" s="1">
        <v>8</v>
      </c>
      <c r="H792" s="17">
        <v>141782.57</v>
      </c>
      <c r="I792" s="1">
        <v>2</v>
      </c>
      <c r="J792" s="1">
        <v>0</v>
      </c>
      <c r="K792" s="1">
        <v>0</v>
      </c>
      <c r="L792" s="17">
        <v>86333.63</v>
      </c>
      <c r="M792" s="1">
        <v>0</v>
      </c>
      <c r="N792" t="b">
        <f t="shared" si="12"/>
        <v>0</v>
      </c>
    </row>
    <row r="793" spans="1:14" x14ac:dyDescent="0.25">
      <c r="A793" s="1">
        <v>15698474</v>
      </c>
      <c r="B793" s="1" t="s">
        <v>543</v>
      </c>
      <c r="C793" s="1">
        <v>601</v>
      </c>
      <c r="D793" s="1" t="s">
        <v>26</v>
      </c>
      <c r="E793" s="1" t="s">
        <v>16</v>
      </c>
      <c r="F793" s="1">
        <v>54</v>
      </c>
      <c r="G793" s="1">
        <v>1</v>
      </c>
      <c r="H793" s="17">
        <v>131039.97</v>
      </c>
      <c r="I793" s="1">
        <v>2</v>
      </c>
      <c r="J793" s="1">
        <v>1</v>
      </c>
      <c r="K793" s="1">
        <v>1</v>
      </c>
      <c r="L793" s="17">
        <v>199661.5</v>
      </c>
      <c r="M793" s="1">
        <v>0</v>
      </c>
      <c r="N793" t="b">
        <f t="shared" si="12"/>
        <v>0</v>
      </c>
    </row>
    <row r="794" spans="1:14" x14ac:dyDescent="0.25">
      <c r="A794" s="1">
        <v>15733797</v>
      </c>
      <c r="B794" s="1" t="s">
        <v>406</v>
      </c>
      <c r="C794" s="1">
        <v>506</v>
      </c>
      <c r="D794" s="1" t="s">
        <v>15</v>
      </c>
      <c r="E794" s="1" t="s">
        <v>23</v>
      </c>
      <c r="F794" s="1">
        <v>36</v>
      </c>
      <c r="G794" s="1">
        <v>5</v>
      </c>
      <c r="H794" s="17">
        <v>0</v>
      </c>
      <c r="I794" s="1">
        <v>2</v>
      </c>
      <c r="J794" s="1">
        <v>1</v>
      </c>
      <c r="K794" s="1">
        <v>0</v>
      </c>
      <c r="L794" s="17">
        <v>164253.35</v>
      </c>
      <c r="M794" s="1">
        <v>0</v>
      </c>
      <c r="N794" t="b">
        <f t="shared" si="12"/>
        <v>0</v>
      </c>
    </row>
    <row r="795" spans="1:14" x14ac:dyDescent="0.25">
      <c r="A795" s="1">
        <v>15777892</v>
      </c>
      <c r="B795" s="1" t="s">
        <v>202</v>
      </c>
      <c r="C795" s="1">
        <v>721</v>
      </c>
      <c r="D795" s="1" t="s">
        <v>26</v>
      </c>
      <c r="E795" s="1" t="s">
        <v>23</v>
      </c>
      <c r="F795" s="1">
        <v>37</v>
      </c>
      <c r="G795" s="1">
        <v>3</v>
      </c>
      <c r="H795" s="17">
        <v>107720.64</v>
      </c>
      <c r="I795" s="1">
        <v>1</v>
      </c>
      <c r="J795" s="1">
        <v>1</v>
      </c>
      <c r="K795" s="1">
        <v>1</v>
      </c>
      <c r="L795" s="17">
        <v>158591.12</v>
      </c>
      <c r="M795" s="1">
        <v>0</v>
      </c>
      <c r="N795" t="b">
        <f t="shared" si="12"/>
        <v>0</v>
      </c>
    </row>
    <row r="796" spans="1:14" x14ac:dyDescent="0.25">
      <c r="A796" s="1">
        <v>15750181</v>
      </c>
      <c r="B796" s="1" t="s">
        <v>51</v>
      </c>
      <c r="C796" s="1">
        <v>553</v>
      </c>
      <c r="D796" s="1" t="s">
        <v>26</v>
      </c>
      <c r="E796" s="1" t="s">
        <v>23</v>
      </c>
      <c r="F796" s="1">
        <v>41</v>
      </c>
      <c r="G796" s="1">
        <v>9</v>
      </c>
      <c r="H796" s="17">
        <v>110112.54</v>
      </c>
      <c r="I796" s="1">
        <v>2</v>
      </c>
      <c r="J796" s="1">
        <v>0</v>
      </c>
      <c r="K796" s="1">
        <v>0</v>
      </c>
      <c r="L796" s="17">
        <v>81898.81</v>
      </c>
      <c r="M796" s="1">
        <v>0</v>
      </c>
      <c r="N796" t="b">
        <f t="shared" si="12"/>
        <v>0</v>
      </c>
    </row>
    <row r="797" spans="1:14" x14ac:dyDescent="0.25">
      <c r="A797" s="1">
        <v>15603436</v>
      </c>
      <c r="B797" s="1" t="s">
        <v>582</v>
      </c>
      <c r="C797" s="1">
        <v>594</v>
      </c>
      <c r="D797" s="1" t="s">
        <v>18</v>
      </c>
      <c r="E797" s="1" t="s">
        <v>16</v>
      </c>
      <c r="F797" s="1">
        <v>2</v>
      </c>
      <c r="G797" s="1">
        <v>2</v>
      </c>
      <c r="H797" s="17">
        <v>126615.94</v>
      </c>
      <c r="I797" s="1">
        <v>2</v>
      </c>
      <c r="J797" s="1">
        <v>0</v>
      </c>
      <c r="K797" s="1">
        <v>1</v>
      </c>
      <c r="L797" s="17">
        <v>123214.74</v>
      </c>
      <c r="M797" s="1">
        <v>0</v>
      </c>
      <c r="N797" t="b">
        <f t="shared" si="12"/>
        <v>0</v>
      </c>
    </row>
    <row r="798" spans="1:14" x14ac:dyDescent="0.25">
      <c r="A798" s="1">
        <v>15781307</v>
      </c>
      <c r="B798" s="1" t="s">
        <v>449</v>
      </c>
      <c r="C798" s="1">
        <v>779</v>
      </c>
      <c r="D798" s="1" t="s">
        <v>26</v>
      </c>
      <c r="E798" s="1" t="s">
        <v>23</v>
      </c>
      <c r="F798" s="1">
        <v>37</v>
      </c>
      <c r="G798" s="1">
        <v>7</v>
      </c>
      <c r="H798" s="17">
        <v>120092.52</v>
      </c>
      <c r="I798" s="1">
        <v>2</v>
      </c>
      <c r="J798" s="1">
        <v>1</v>
      </c>
      <c r="K798" s="1">
        <v>0</v>
      </c>
      <c r="L798" s="17">
        <v>135925.72</v>
      </c>
      <c r="M798" s="1">
        <v>0</v>
      </c>
      <c r="N798" t="b">
        <f t="shared" si="12"/>
        <v>0</v>
      </c>
    </row>
    <row r="799" spans="1:14" x14ac:dyDescent="0.25">
      <c r="A799" s="1">
        <v>15781465</v>
      </c>
      <c r="B799" s="1" t="s">
        <v>727</v>
      </c>
      <c r="C799" s="1">
        <v>675</v>
      </c>
      <c r="D799" s="1" t="s">
        <v>26</v>
      </c>
      <c r="E799" s="1" t="s">
        <v>16</v>
      </c>
      <c r="F799" s="1">
        <v>29</v>
      </c>
      <c r="G799" s="1">
        <v>8</v>
      </c>
      <c r="H799" s="17">
        <v>121326.42</v>
      </c>
      <c r="I799" s="1">
        <v>1</v>
      </c>
      <c r="J799" s="1">
        <v>1</v>
      </c>
      <c r="K799" s="1">
        <v>0</v>
      </c>
      <c r="L799" s="17">
        <v>133457.51999999999</v>
      </c>
      <c r="M799" s="1">
        <v>0</v>
      </c>
      <c r="N799" t="b">
        <f t="shared" si="12"/>
        <v>0</v>
      </c>
    </row>
    <row r="800" spans="1:14" x14ac:dyDescent="0.25">
      <c r="A800" s="1">
        <v>15600882</v>
      </c>
      <c r="B800" s="1" t="s">
        <v>33</v>
      </c>
      <c r="C800" s="1">
        <v>635</v>
      </c>
      <c r="D800" s="1" t="s">
        <v>18</v>
      </c>
      <c r="E800" s="1" t="s">
        <v>16</v>
      </c>
      <c r="F800" s="1">
        <v>35</v>
      </c>
      <c r="G800" s="1">
        <v>7</v>
      </c>
      <c r="H800" s="17">
        <v>0</v>
      </c>
      <c r="I800" s="1">
        <v>2</v>
      </c>
      <c r="J800" s="1">
        <v>1</v>
      </c>
      <c r="K800" s="1">
        <v>1</v>
      </c>
      <c r="L800" s="17">
        <v>65951.649999999994</v>
      </c>
      <c r="M800" s="1">
        <v>0</v>
      </c>
      <c r="N800" t="b">
        <f t="shared" si="12"/>
        <v>0</v>
      </c>
    </row>
    <row r="801" spans="1:14" x14ac:dyDescent="0.25">
      <c r="A801" s="1">
        <v>15601848</v>
      </c>
      <c r="B801" s="1" t="s">
        <v>33</v>
      </c>
      <c r="C801" s="1">
        <v>594</v>
      </c>
      <c r="D801" s="1" t="s">
        <v>15</v>
      </c>
      <c r="E801" s="1" t="s">
        <v>23</v>
      </c>
      <c r="F801" s="1">
        <v>35</v>
      </c>
      <c r="G801" s="1">
        <v>2</v>
      </c>
      <c r="H801" s="17">
        <v>0</v>
      </c>
      <c r="I801" s="1">
        <v>2</v>
      </c>
      <c r="J801" s="1">
        <v>1</v>
      </c>
      <c r="K801" s="1">
        <v>0</v>
      </c>
      <c r="L801" s="17">
        <v>103480.69</v>
      </c>
      <c r="M801" s="1">
        <v>0</v>
      </c>
      <c r="N801" t="b">
        <f t="shared" si="12"/>
        <v>0</v>
      </c>
    </row>
    <row r="802" spans="1:14" x14ac:dyDescent="0.25">
      <c r="A802" s="1">
        <v>15594720</v>
      </c>
      <c r="B802" s="1" t="s">
        <v>33</v>
      </c>
      <c r="C802" s="1">
        <v>460</v>
      </c>
      <c r="D802" s="1" t="s">
        <v>26</v>
      </c>
      <c r="E802" s="1" t="s">
        <v>16</v>
      </c>
      <c r="F802" s="1">
        <v>35</v>
      </c>
      <c r="G802" s="1">
        <v>8</v>
      </c>
      <c r="H802" s="17">
        <v>102742.91</v>
      </c>
      <c r="I802" s="1">
        <v>2</v>
      </c>
      <c r="J802" s="1">
        <v>1</v>
      </c>
      <c r="K802" s="1">
        <v>1</v>
      </c>
      <c r="L802" s="17">
        <v>189339.6</v>
      </c>
      <c r="M802" s="1">
        <v>0</v>
      </c>
      <c r="N802" t="b">
        <f t="shared" si="12"/>
        <v>0</v>
      </c>
    </row>
    <row r="803" spans="1:14" x14ac:dyDescent="0.25">
      <c r="A803" s="1">
        <v>15737795</v>
      </c>
      <c r="B803" s="1" t="s">
        <v>33</v>
      </c>
      <c r="C803" s="1">
        <v>512</v>
      </c>
      <c r="D803" s="1" t="s">
        <v>18</v>
      </c>
      <c r="E803" s="1" t="s">
        <v>23</v>
      </c>
      <c r="F803" s="1">
        <v>36</v>
      </c>
      <c r="G803" s="1">
        <v>1</v>
      </c>
      <c r="H803" s="17">
        <v>0</v>
      </c>
      <c r="I803" s="1">
        <v>1</v>
      </c>
      <c r="J803" s="1">
        <v>0</v>
      </c>
      <c r="K803" s="1">
        <v>1</v>
      </c>
      <c r="L803" s="17">
        <v>135482.26</v>
      </c>
      <c r="M803" s="1">
        <v>1</v>
      </c>
      <c r="N803" t="b">
        <f t="shared" si="12"/>
        <v>0</v>
      </c>
    </row>
    <row r="804" spans="1:14" x14ac:dyDescent="0.25">
      <c r="A804" s="1">
        <v>15743007</v>
      </c>
      <c r="B804" s="1" t="s">
        <v>692</v>
      </c>
      <c r="C804" s="1">
        <v>643</v>
      </c>
      <c r="D804" s="1" t="s">
        <v>15</v>
      </c>
      <c r="E804" s="1" t="s">
        <v>16</v>
      </c>
      <c r="F804" s="1">
        <v>45</v>
      </c>
      <c r="G804" s="1">
        <v>4</v>
      </c>
      <c r="H804" s="17">
        <v>45144.43</v>
      </c>
      <c r="I804" s="1">
        <v>1</v>
      </c>
      <c r="J804" s="1">
        <v>1</v>
      </c>
      <c r="K804" s="1">
        <v>0</v>
      </c>
      <c r="L804" s="17">
        <v>60917.24</v>
      </c>
      <c r="M804" s="1">
        <v>1</v>
      </c>
      <c r="N804" t="b">
        <f t="shared" si="12"/>
        <v>0</v>
      </c>
    </row>
    <row r="805" spans="1:14" x14ac:dyDescent="0.25">
      <c r="A805" s="1">
        <v>15677020</v>
      </c>
      <c r="B805" s="1" t="s">
        <v>435</v>
      </c>
      <c r="C805" s="1">
        <v>570</v>
      </c>
      <c r="D805" s="1" t="s">
        <v>15</v>
      </c>
      <c r="E805" s="1" t="s">
        <v>16</v>
      </c>
      <c r="F805" s="1">
        <v>58</v>
      </c>
      <c r="G805" s="1">
        <v>8</v>
      </c>
      <c r="H805" s="17">
        <v>0</v>
      </c>
      <c r="I805" s="1">
        <v>1</v>
      </c>
      <c r="J805" s="1">
        <v>0</v>
      </c>
      <c r="K805" s="1">
        <v>1</v>
      </c>
      <c r="L805" s="17">
        <v>116503.92</v>
      </c>
      <c r="M805" s="1">
        <v>1</v>
      </c>
      <c r="N805" t="b">
        <f t="shared" si="12"/>
        <v>0</v>
      </c>
    </row>
    <row r="806" spans="1:14" x14ac:dyDescent="0.25">
      <c r="A806" s="1">
        <v>15735203</v>
      </c>
      <c r="B806" s="1" t="s">
        <v>324</v>
      </c>
      <c r="C806" s="1">
        <v>654</v>
      </c>
      <c r="D806" s="1" t="s">
        <v>26</v>
      </c>
      <c r="E806" s="1" t="s">
        <v>16</v>
      </c>
      <c r="F806" s="1">
        <v>32</v>
      </c>
      <c r="G806" s="1">
        <v>1</v>
      </c>
      <c r="H806" s="17">
        <v>114510.85</v>
      </c>
      <c r="I806" s="1">
        <v>1</v>
      </c>
      <c r="J806" s="1">
        <v>1</v>
      </c>
      <c r="K806" s="1">
        <v>1</v>
      </c>
      <c r="L806" s="17">
        <v>126143.23</v>
      </c>
      <c r="M806" s="1">
        <v>0</v>
      </c>
      <c r="N806" t="b">
        <f t="shared" si="12"/>
        <v>0</v>
      </c>
    </row>
    <row r="807" spans="1:14" x14ac:dyDescent="0.25">
      <c r="A807" s="1">
        <v>15787174</v>
      </c>
      <c r="B807" s="1" t="s">
        <v>232</v>
      </c>
      <c r="C807" s="1">
        <v>512</v>
      </c>
      <c r="D807" s="1" t="s">
        <v>15</v>
      </c>
      <c r="E807" s="1" t="s">
        <v>16</v>
      </c>
      <c r="F807" s="1">
        <v>37</v>
      </c>
      <c r="G807" s="1">
        <v>1</v>
      </c>
      <c r="H807" s="17">
        <v>0</v>
      </c>
      <c r="I807" s="1">
        <v>2</v>
      </c>
      <c r="J807" s="1">
        <v>0</v>
      </c>
      <c r="K807" s="1">
        <v>1</v>
      </c>
      <c r="L807" s="17">
        <v>156105.03</v>
      </c>
      <c r="M807" s="1">
        <v>0</v>
      </c>
      <c r="N807" t="b">
        <f t="shared" si="12"/>
        <v>0</v>
      </c>
    </row>
    <row r="808" spans="1:14" x14ac:dyDescent="0.25">
      <c r="A808" s="1">
        <v>15785819</v>
      </c>
      <c r="B808" s="1" t="s">
        <v>285</v>
      </c>
      <c r="C808" s="1">
        <v>681</v>
      </c>
      <c r="D808" s="1" t="s">
        <v>15</v>
      </c>
      <c r="E808" s="1" t="s">
        <v>23</v>
      </c>
      <c r="F808" s="1">
        <v>38</v>
      </c>
      <c r="G808" s="1">
        <v>3</v>
      </c>
      <c r="H808" s="17">
        <v>0</v>
      </c>
      <c r="I808" s="1">
        <v>2</v>
      </c>
      <c r="J808" s="1">
        <v>1</v>
      </c>
      <c r="K808" s="1">
        <v>1</v>
      </c>
      <c r="L808" s="17">
        <v>112491.96</v>
      </c>
      <c r="M808" s="1">
        <v>0</v>
      </c>
      <c r="N808" t="b">
        <f t="shared" si="12"/>
        <v>0</v>
      </c>
    </row>
    <row r="809" spans="1:14" x14ac:dyDescent="0.25">
      <c r="A809" s="1">
        <v>15622897</v>
      </c>
      <c r="B809" s="1" t="s">
        <v>107</v>
      </c>
      <c r="C809" s="1">
        <v>646</v>
      </c>
      <c r="D809" s="1" t="s">
        <v>15</v>
      </c>
      <c r="E809" s="1" t="s">
        <v>16</v>
      </c>
      <c r="F809" s="1">
        <v>46</v>
      </c>
      <c r="G809" s="1">
        <v>4</v>
      </c>
      <c r="H809" s="17">
        <v>0</v>
      </c>
      <c r="I809" s="1">
        <v>3</v>
      </c>
      <c r="J809" s="1">
        <v>1</v>
      </c>
      <c r="K809" s="1">
        <v>0</v>
      </c>
      <c r="L809" s="17">
        <v>93251.42</v>
      </c>
      <c r="M809" s="1">
        <v>1</v>
      </c>
      <c r="N809" t="b">
        <f t="shared" si="12"/>
        <v>0</v>
      </c>
    </row>
    <row r="810" spans="1:14" x14ac:dyDescent="0.25">
      <c r="A810" s="1">
        <v>15670755</v>
      </c>
      <c r="B810" s="1" t="s">
        <v>609</v>
      </c>
      <c r="C810" s="1">
        <v>650</v>
      </c>
      <c r="D810" s="1" t="s">
        <v>15</v>
      </c>
      <c r="E810" s="1" t="s">
        <v>23</v>
      </c>
      <c r="F810" s="1">
        <v>60</v>
      </c>
      <c r="G810" s="1">
        <v>8</v>
      </c>
      <c r="H810" s="17">
        <v>0</v>
      </c>
      <c r="I810" s="1">
        <v>2</v>
      </c>
      <c r="J810" s="1">
        <v>1</v>
      </c>
      <c r="K810" s="1">
        <v>1</v>
      </c>
      <c r="L810" s="17">
        <v>102925.75999999999</v>
      </c>
      <c r="M810" s="1">
        <v>0</v>
      </c>
      <c r="N810" t="b">
        <f t="shared" si="12"/>
        <v>0</v>
      </c>
    </row>
    <row r="811" spans="1:14" x14ac:dyDescent="0.25">
      <c r="A811" s="1">
        <v>15716155</v>
      </c>
      <c r="B811" s="1" t="s">
        <v>609</v>
      </c>
      <c r="C811" s="1">
        <v>841</v>
      </c>
      <c r="D811" s="1" t="s">
        <v>15</v>
      </c>
      <c r="E811" s="1" t="s">
        <v>16</v>
      </c>
      <c r="F811" s="1">
        <v>36</v>
      </c>
      <c r="G811" s="1">
        <v>5</v>
      </c>
      <c r="H811" s="17">
        <v>156021.31</v>
      </c>
      <c r="I811" s="1">
        <v>1</v>
      </c>
      <c r="J811" s="1">
        <v>0</v>
      </c>
      <c r="K811" s="1">
        <v>0</v>
      </c>
      <c r="L811" s="17">
        <v>122662.98</v>
      </c>
      <c r="M811" s="1">
        <v>0</v>
      </c>
      <c r="N811" t="b">
        <f t="shared" si="12"/>
        <v>0</v>
      </c>
    </row>
    <row r="812" spans="1:14" x14ac:dyDescent="0.25">
      <c r="A812" s="1">
        <v>15596914</v>
      </c>
      <c r="B812" s="1" t="s">
        <v>609</v>
      </c>
      <c r="C812" s="1">
        <v>630</v>
      </c>
      <c r="D812" s="1" t="s">
        <v>26</v>
      </c>
      <c r="E812" s="1" t="s">
        <v>16</v>
      </c>
      <c r="F812" s="1">
        <v>31</v>
      </c>
      <c r="G812" s="1">
        <v>2</v>
      </c>
      <c r="H812" s="17">
        <v>112373.49</v>
      </c>
      <c r="I812" s="1">
        <v>2</v>
      </c>
      <c r="J812" s="1">
        <v>1</v>
      </c>
      <c r="K812" s="1">
        <v>1</v>
      </c>
      <c r="L812" s="17">
        <v>131167.98000000001</v>
      </c>
      <c r="M812" s="1">
        <v>0</v>
      </c>
      <c r="N812" t="b">
        <f t="shared" si="12"/>
        <v>0</v>
      </c>
    </row>
    <row r="813" spans="1:14" x14ac:dyDescent="0.25">
      <c r="A813" s="1">
        <v>15697497</v>
      </c>
      <c r="B813" s="1" t="s">
        <v>690</v>
      </c>
      <c r="C813" s="1">
        <v>518</v>
      </c>
      <c r="D813" s="1" t="s">
        <v>15</v>
      </c>
      <c r="E813" s="1" t="s">
        <v>16</v>
      </c>
      <c r="F813" s="1">
        <v>45</v>
      </c>
      <c r="G813" s="1">
        <v>9</v>
      </c>
      <c r="H813" s="17">
        <v>105525.65</v>
      </c>
      <c r="I813" s="1">
        <v>2</v>
      </c>
      <c r="J813" s="1">
        <v>1</v>
      </c>
      <c r="K813" s="1">
        <v>1</v>
      </c>
      <c r="L813" s="17">
        <v>73418.289999999994</v>
      </c>
      <c r="M813" s="1">
        <v>0</v>
      </c>
      <c r="N813" t="b">
        <f t="shared" si="12"/>
        <v>0</v>
      </c>
    </row>
    <row r="814" spans="1:14" x14ac:dyDescent="0.25">
      <c r="A814" s="1">
        <v>15712551</v>
      </c>
      <c r="B814" s="1" t="s">
        <v>627</v>
      </c>
      <c r="C814" s="1">
        <v>622</v>
      </c>
      <c r="D814" s="1" t="s">
        <v>26</v>
      </c>
      <c r="E814" s="1" t="s">
        <v>16</v>
      </c>
      <c r="F814" s="1">
        <v>58</v>
      </c>
      <c r="G814" s="1">
        <v>7</v>
      </c>
      <c r="H814" s="17">
        <v>116922.25</v>
      </c>
      <c r="I814" s="1">
        <v>1</v>
      </c>
      <c r="J814" s="1">
        <v>1</v>
      </c>
      <c r="K814" s="1">
        <v>0</v>
      </c>
      <c r="L814" s="17">
        <v>120415.61</v>
      </c>
      <c r="M814" s="1">
        <v>1</v>
      </c>
      <c r="N814" t="b">
        <f t="shared" si="12"/>
        <v>0</v>
      </c>
    </row>
    <row r="815" spans="1:14" x14ac:dyDescent="0.25">
      <c r="A815" s="1">
        <v>15634141</v>
      </c>
      <c r="B815" s="1" t="s">
        <v>720</v>
      </c>
      <c r="C815" s="1">
        <v>708</v>
      </c>
      <c r="D815" s="1" t="s">
        <v>26</v>
      </c>
      <c r="E815" s="1" t="s">
        <v>16</v>
      </c>
      <c r="F815" s="1">
        <v>42</v>
      </c>
      <c r="G815" s="1">
        <v>8</v>
      </c>
      <c r="H815" s="17">
        <v>192390.52</v>
      </c>
      <c r="I815" s="1">
        <v>2</v>
      </c>
      <c r="J815" s="1">
        <v>1</v>
      </c>
      <c r="K815" s="1">
        <v>0</v>
      </c>
      <c r="L815" s="17">
        <v>823.36</v>
      </c>
      <c r="M815" s="1">
        <v>0</v>
      </c>
      <c r="N815" t="b">
        <f t="shared" si="12"/>
        <v>0</v>
      </c>
    </row>
    <row r="816" spans="1:14" x14ac:dyDescent="0.25">
      <c r="A816" s="1">
        <v>15585388</v>
      </c>
      <c r="B816" s="1" t="s">
        <v>174</v>
      </c>
      <c r="C816" s="1">
        <v>660</v>
      </c>
      <c r="D816" s="1" t="s">
        <v>26</v>
      </c>
      <c r="E816" s="1" t="s">
        <v>23</v>
      </c>
      <c r="F816" s="1">
        <v>31</v>
      </c>
      <c r="G816" s="1">
        <v>9</v>
      </c>
      <c r="H816" s="17">
        <v>125189.75</v>
      </c>
      <c r="I816" s="1">
        <v>2</v>
      </c>
      <c r="J816" s="1">
        <v>1</v>
      </c>
      <c r="K816" s="1">
        <v>1</v>
      </c>
      <c r="L816" s="17">
        <v>139874.43</v>
      </c>
      <c r="M816" s="1">
        <v>0</v>
      </c>
      <c r="N816" t="b">
        <f t="shared" si="12"/>
        <v>0</v>
      </c>
    </row>
    <row r="817" spans="1:14" x14ac:dyDescent="0.25">
      <c r="A817" s="1">
        <v>15659366</v>
      </c>
      <c r="B817" s="1" t="s">
        <v>219</v>
      </c>
      <c r="C817" s="1">
        <v>807</v>
      </c>
      <c r="D817" s="1" t="s">
        <v>15</v>
      </c>
      <c r="E817" s="1" t="s">
        <v>23</v>
      </c>
      <c r="F817" s="1">
        <v>43</v>
      </c>
      <c r="G817" s="1">
        <v>1</v>
      </c>
      <c r="H817" s="17">
        <v>105799.32</v>
      </c>
      <c r="I817" s="1">
        <v>2</v>
      </c>
      <c r="J817" s="1">
        <v>1</v>
      </c>
      <c r="K817" s="1">
        <v>0</v>
      </c>
      <c r="L817" s="17">
        <v>34888.04</v>
      </c>
      <c r="M817" s="1">
        <v>1</v>
      </c>
      <c r="N817" t="b">
        <f t="shared" si="12"/>
        <v>0</v>
      </c>
    </row>
    <row r="818" spans="1:14" x14ac:dyDescent="0.25">
      <c r="A818" s="1">
        <v>15660211</v>
      </c>
      <c r="B818" s="1" t="s">
        <v>219</v>
      </c>
      <c r="C818" s="1">
        <v>629</v>
      </c>
      <c r="D818" s="1" t="s">
        <v>26</v>
      </c>
      <c r="E818" s="1" t="s">
        <v>23</v>
      </c>
      <c r="F818" s="1">
        <v>35</v>
      </c>
      <c r="G818" s="1">
        <v>7</v>
      </c>
      <c r="H818" s="17">
        <v>156847.29</v>
      </c>
      <c r="I818" s="1">
        <v>2</v>
      </c>
      <c r="J818" s="1">
        <v>1</v>
      </c>
      <c r="K818" s="1">
        <v>0</v>
      </c>
      <c r="L818" s="17">
        <v>31824.29</v>
      </c>
      <c r="M818" s="1">
        <v>0</v>
      </c>
      <c r="N818" t="b">
        <f t="shared" si="12"/>
        <v>0</v>
      </c>
    </row>
    <row r="819" spans="1:14" x14ac:dyDescent="0.25">
      <c r="A819" s="1">
        <v>15593365</v>
      </c>
      <c r="B819" s="1" t="s">
        <v>219</v>
      </c>
      <c r="C819" s="1">
        <v>762</v>
      </c>
      <c r="D819" s="1" t="s">
        <v>18</v>
      </c>
      <c r="E819" s="1" t="s">
        <v>23</v>
      </c>
      <c r="F819" s="1">
        <v>39</v>
      </c>
      <c r="G819" s="1">
        <v>2</v>
      </c>
      <c r="H819" s="17">
        <v>81273.13</v>
      </c>
      <c r="I819" s="1">
        <v>1</v>
      </c>
      <c r="J819" s="1">
        <v>1</v>
      </c>
      <c r="K819" s="1">
        <v>1</v>
      </c>
      <c r="L819" s="17">
        <v>18719.669999999998</v>
      </c>
      <c r="M819" s="1">
        <v>0</v>
      </c>
      <c r="N819" t="b">
        <f t="shared" si="12"/>
        <v>0</v>
      </c>
    </row>
    <row r="820" spans="1:14" x14ac:dyDescent="0.25">
      <c r="A820" s="1">
        <v>15759298</v>
      </c>
      <c r="B820" s="1" t="s">
        <v>219</v>
      </c>
      <c r="C820" s="1">
        <v>631</v>
      </c>
      <c r="D820" s="1" t="s">
        <v>18</v>
      </c>
      <c r="E820" s="1" t="s">
        <v>23</v>
      </c>
      <c r="F820" s="1">
        <v>27</v>
      </c>
      <c r="G820" s="1">
        <v>10</v>
      </c>
      <c r="H820" s="17">
        <v>134169.62</v>
      </c>
      <c r="I820" s="1">
        <v>1</v>
      </c>
      <c r="J820" s="1">
        <v>1</v>
      </c>
      <c r="K820" s="1">
        <v>1</v>
      </c>
      <c r="L820" s="17">
        <v>176730.02</v>
      </c>
      <c r="M820" s="1">
        <v>0</v>
      </c>
      <c r="N820" t="b">
        <f t="shared" si="12"/>
        <v>0</v>
      </c>
    </row>
    <row r="821" spans="1:14" x14ac:dyDescent="0.25">
      <c r="A821" s="1">
        <v>15567832</v>
      </c>
      <c r="B821" s="1" t="s">
        <v>219</v>
      </c>
      <c r="C821" s="1">
        <v>550</v>
      </c>
      <c r="D821" s="1" t="s">
        <v>15</v>
      </c>
      <c r="E821" s="1" t="s">
        <v>16</v>
      </c>
      <c r="F821" s="1">
        <v>40</v>
      </c>
      <c r="G821" s="1">
        <v>7</v>
      </c>
      <c r="H821" s="17">
        <v>114354.95</v>
      </c>
      <c r="I821" s="1">
        <v>1</v>
      </c>
      <c r="J821" s="1">
        <v>1</v>
      </c>
      <c r="K821" s="1">
        <v>0</v>
      </c>
      <c r="L821" s="17">
        <v>54018.93</v>
      </c>
      <c r="M821" s="1">
        <v>0</v>
      </c>
      <c r="N821" t="b">
        <f t="shared" si="12"/>
        <v>0</v>
      </c>
    </row>
    <row r="822" spans="1:14" x14ac:dyDescent="0.25">
      <c r="A822" s="1">
        <v>15769974</v>
      </c>
      <c r="B822" s="1" t="s">
        <v>219</v>
      </c>
      <c r="C822" s="1">
        <v>679</v>
      </c>
      <c r="D822" s="1" t="s">
        <v>18</v>
      </c>
      <c r="E822" s="1" t="s">
        <v>16</v>
      </c>
      <c r="F822" s="1">
        <v>35</v>
      </c>
      <c r="G822" s="1">
        <v>8</v>
      </c>
      <c r="H822" s="17">
        <v>119182.73</v>
      </c>
      <c r="I822" s="1">
        <v>1</v>
      </c>
      <c r="J822" s="1">
        <v>0</v>
      </c>
      <c r="K822" s="1">
        <v>0</v>
      </c>
      <c r="L822" s="17">
        <v>121210.09</v>
      </c>
      <c r="M822" s="1">
        <v>0</v>
      </c>
      <c r="N822" t="b">
        <f t="shared" si="12"/>
        <v>0</v>
      </c>
    </row>
    <row r="823" spans="1:14" x14ac:dyDescent="0.25">
      <c r="A823" s="1">
        <v>15611759</v>
      </c>
      <c r="B823" s="1" t="s">
        <v>331</v>
      </c>
      <c r="C823" s="1">
        <v>850</v>
      </c>
      <c r="D823" s="1" t="s">
        <v>18</v>
      </c>
      <c r="E823" s="1" t="s">
        <v>16</v>
      </c>
      <c r="F823" s="1">
        <v>57</v>
      </c>
      <c r="G823" s="1">
        <v>8</v>
      </c>
      <c r="H823" s="17">
        <v>126776.3</v>
      </c>
      <c r="I823" s="1">
        <v>2</v>
      </c>
      <c r="J823" s="1">
        <v>1</v>
      </c>
      <c r="K823" s="1">
        <v>1</v>
      </c>
      <c r="L823" s="17">
        <v>132298.49</v>
      </c>
      <c r="M823" s="1">
        <v>0</v>
      </c>
      <c r="N823" t="b">
        <f t="shared" si="12"/>
        <v>0</v>
      </c>
    </row>
    <row r="824" spans="1:14" x14ac:dyDescent="0.25">
      <c r="A824" s="1">
        <v>15585362</v>
      </c>
      <c r="B824" s="1" t="s">
        <v>331</v>
      </c>
      <c r="C824" s="1">
        <v>749</v>
      </c>
      <c r="D824" s="1" t="s">
        <v>15</v>
      </c>
      <c r="E824" s="1" t="s">
        <v>16</v>
      </c>
      <c r="F824" s="1">
        <v>60</v>
      </c>
      <c r="G824" s="1">
        <v>6</v>
      </c>
      <c r="H824" s="17">
        <v>0</v>
      </c>
      <c r="I824" s="1">
        <v>1</v>
      </c>
      <c r="J824" s="1">
        <v>1</v>
      </c>
      <c r="K824" s="1">
        <v>0</v>
      </c>
      <c r="L824" s="17">
        <v>17978.68</v>
      </c>
      <c r="M824" s="1">
        <v>1</v>
      </c>
      <c r="N824" t="b">
        <f t="shared" si="12"/>
        <v>0</v>
      </c>
    </row>
    <row r="825" spans="1:14" x14ac:dyDescent="0.25">
      <c r="A825" s="1">
        <v>15605926</v>
      </c>
      <c r="B825" s="1" t="s">
        <v>743</v>
      </c>
      <c r="C825" s="1">
        <v>649</v>
      </c>
      <c r="D825" s="1" t="s">
        <v>26</v>
      </c>
      <c r="E825" s="1" t="s">
        <v>23</v>
      </c>
      <c r="F825" s="1">
        <v>70</v>
      </c>
      <c r="G825" s="1">
        <v>9</v>
      </c>
      <c r="H825" s="17">
        <v>116854.71</v>
      </c>
      <c r="I825" s="1">
        <v>2</v>
      </c>
      <c r="J825" s="1">
        <v>0</v>
      </c>
      <c r="K825" s="1">
        <v>1</v>
      </c>
      <c r="L825" s="17">
        <v>107125.79</v>
      </c>
      <c r="M825" s="1">
        <v>0</v>
      </c>
      <c r="N825" t="b">
        <f t="shared" si="12"/>
        <v>0</v>
      </c>
    </row>
    <row r="826" spans="1:14" x14ac:dyDescent="0.25">
      <c r="A826" s="1">
        <v>15797960</v>
      </c>
      <c r="B826" s="1" t="s">
        <v>299</v>
      </c>
      <c r="C826" s="1">
        <v>806</v>
      </c>
      <c r="D826" s="1" t="s">
        <v>26</v>
      </c>
      <c r="E826" s="1" t="s">
        <v>16</v>
      </c>
      <c r="F826" s="1">
        <v>59</v>
      </c>
      <c r="G826" s="1">
        <v>0</v>
      </c>
      <c r="H826" s="17">
        <v>135296.32999999999</v>
      </c>
      <c r="I826" s="1">
        <v>1</v>
      </c>
      <c r="J826" s="1">
        <v>1</v>
      </c>
      <c r="K826" s="1">
        <v>0</v>
      </c>
      <c r="L826" s="17">
        <v>182822.5</v>
      </c>
      <c r="M826" s="1">
        <v>0</v>
      </c>
      <c r="N826" t="b">
        <f t="shared" si="12"/>
        <v>0</v>
      </c>
    </row>
    <row r="827" spans="1:14" x14ac:dyDescent="0.25">
      <c r="A827" s="1">
        <v>15591711</v>
      </c>
      <c r="B827" s="1" t="s">
        <v>695</v>
      </c>
      <c r="C827" s="1">
        <v>739</v>
      </c>
      <c r="D827" s="1" t="s">
        <v>18</v>
      </c>
      <c r="E827" s="1" t="s">
        <v>23</v>
      </c>
      <c r="F827" s="1">
        <v>38</v>
      </c>
      <c r="G827" s="1">
        <v>0</v>
      </c>
      <c r="H827" s="17">
        <v>128366.44</v>
      </c>
      <c r="I827" s="1">
        <v>1</v>
      </c>
      <c r="J827" s="1">
        <v>1</v>
      </c>
      <c r="K827" s="1">
        <v>0</v>
      </c>
      <c r="L827" s="17">
        <v>12796.43</v>
      </c>
      <c r="M827" s="1">
        <v>0</v>
      </c>
      <c r="N827" t="b">
        <f t="shared" si="12"/>
        <v>0</v>
      </c>
    </row>
    <row r="828" spans="1:14" x14ac:dyDescent="0.25">
      <c r="A828" s="1">
        <v>15662397</v>
      </c>
      <c r="B828" s="1" t="s">
        <v>553</v>
      </c>
      <c r="C828" s="1">
        <v>640</v>
      </c>
      <c r="D828" s="1" t="s">
        <v>15</v>
      </c>
      <c r="E828" s="1" t="s">
        <v>16</v>
      </c>
      <c r="F828" s="1">
        <v>42</v>
      </c>
      <c r="G828" s="1">
        <v>5</v>
      </c>
      <c r="H828" s="17">
        <v>176099.13</v>
      </c>
      <c r="I828" s="1">
        <v>1</v>
      </c>
      <c r="J828" s="1">
        <v>1</v>
      </c>
      <c r="K828" s="1">
        <v>1</v>
      </c>
      <c r="L828" s="17">
        <v>8404.73</v>
      </c>
      <c r="M828" s="1">
        <v>0</v>
      </c>
      <c r="N828" t="b">
        <f t="shared" si="12"/>
        <v>0</v>
      </c>
    </row>
    <row r="829" spans="1:14" x14ac:dyDescent="0.25">
      <c r="A829" s="1">
        <v>15704769</v>
      </c>
      <c r="B829" s="1" t="s">
        <v>234</v>
      </c>
      <c r="C829" s="1">
        <v>585</v>
      </c>
      <c r="D829" s="1" t="s">
        <v>15</v>
      </c>
      <c r="E829" s="1" t="s">
        <v>16</v>
      </c>
      <c r="F829" s="1">
        <v>67</v>
      </c>
      <c r="G829" s="1">
        <v>5</v>
      </c>
      <c r="H829" s="17">
        <v>113978.97</v>
      </c>
      <c r="I829" s="1">
        <v>2</v>
      </c>
      <c r="J829" s="1">
        <v>0</v>
      </c>
      <c r="K829" s="1">
        <v>1</v>
      </c>
      <c r="L829" s="17">
        <v>93146.11</v>
      </c>
      <c r="M829" s="1">
        <v>0</v>
      </c>
      <c r="N829" t="b">
        <f t="shared" si="12"/>
        <v>0</v>
      </c>
    </row>
    <row r="830" spans="1:14" x14ac:dyDescent="0.25">
      <c r="A830" s="1">
        <v>15797736</v>
      </c>
      <c r="B830" s="1" t="s">
        <v>234</v>
      </c>
      <c r="C830" s="1">
        <v>658</v>
      </c>
      <c r="D830" s="1" t="s">
        <v>15</v>
      </c>
      <c r="E830" s="1" t="s">
        <v>23</v>
      </c>
      <c r="F830" s="1">
        <v>29</v>
      </c>
      <c r="G830" s="1">
        <v>4</v>
      </c>
      <c r="H830" s="17">
        <v>80262.600000000006</v>
      </c>
      <c r="I830" s="1">
        <v>1</v>
      </c>
      <c r="J830" s="1">
        <v>1</v>
      </c>
      <c r="K830" s="1">
        <v>1</v>
      </c>
      <c r="L830" s="17">
        <v>20612.82</v>
      </c>
      <c r="M830" s="1">
        <v>0</v>
      </c>
      <c r="N830" t="b">
        <f t="shared" si="12"/>
        <v>0</v>
      </c>
    </row>
    <row r="831" spans="1:14" x14ac:dyDescent="0.25">
      <c r="A831" s="1">
        <v>15640059</v>
      </c>
      <c r="B831" s="1" t="s">
        <v>234</v>
      </c>
      <c r="C831" s="1">
        <v>606</v>
      </c>
      <c r="D831" s="1" t="s">
        <v>15</v>
      </c>
      <c r="E831" s="1" t="s">
        <v>23</v>
      </c>
      <c r="F831" s="1">
        <v>40</v>
      </c>
      <c r="G831" s="1">
        <v>5</v>
      </c>
      <c r="H831" s="17">
        <v>0</v>
      </c>
      <c r="I831" s="1">
        <v>2</v>
      </c>
      <c r="J831" s="1">
        <v>1</v>
      </c>
      <c r="K831" s="1">
        <v>1</v>
      </c>
      <c r="L831" s="17">
        <v>70899.27</v>
      </c>
      <c r="M831" s="1">
        <v>0</v>
      </c>
      <c r="N831" t="b">
        <f t="shared" si="12"/>
        <v>0</v>
      </c>
    </row>
    <row r="832" spans="1:14" x14ac:dyDescent="0.25">
      <c r="A832" s="1">
        <v>15733616</v>
      </c>
      <c r="B832" s="1" t="s">
        <v>433</v>
      </c>
      <c r="C832" s="1">
        <v>806</v>
      </c>
      <c r="D832" s="1" t="s">
        <v>15</v>
      </c>
      <c r="E832" s="1" t="s">
        <v>23</v>
      </c>
      <c r="F832" s="1">
        <v>40</v>
      </c>
      <c r="G832" s="1">
        <v>5</v>
      </c>
      <c r="H832" s="17">
        <v>80613.929999999993</v>
      </c>
      <c r="I832" s="1">
        <v>1</v>
      </c>
      <c r="J832" s="1">
        <v>1</v>
      </c>
      <c r="K832" s="1">
        <v>1</v>
      </c>
      <c r="L832" s="17">
        <v>142838.64000000001</v>
      </c>
      <c r="M832" s="1">
        <v>0</v>
      </c>
      <c r="N832" t="b">
        <f t="shared" si="12"/>
        <v>0</v>
      </c>
    </row>
    <row r="833" spans="1:14" x14ac:dyDescent="0.25">
      <c r="A833" s="1">
        <v>15655339</v>
      </c>
      <c r="B833" s="1" t="s">
        <v>749</v>
      </c>
      <c r="C833" s="1">
        <v>566</v>
      </c>
      <c r="D833" s="1" t="s">
        <v>15</v>
      </c>
      <c r="E833" s="1" t="s">
        <v>23</v>
      </c>
      <c r="F833" s="1">
        <v>36</v>
      </c>
      <c r="G833" s="1">
        <v>1</v>
      </c>
      <c r="H833" s="17">
        <v>142120.91</v>
      </c>
      <c r="I833" s="1">
        <v>1</v>
      </c>
      <c r="J833" s="1">
        <v>1</v>
      </c>
      <c r="K833" s="1">
        <v>0</v>
      </c>
      <c r="L833" s="17">
        <v>79616.37</v>
      </c>
      <c r="M833" s="1">
        <v>0</v>
      </c>
      <c r="N833" t="b">
        <f t="shared" si="12"/>
        <v>0</v>
      </c>
    </row>
    <row r="834" spans="1:14" x14ac:dyDescent="0.25">
      <c r="A834" s="1">
        <v>15640442</v>
      </c>
      <c r="B834" s="1" t="s">
        <v>622</v>
      </c>
      <c r="C834" s="1">
        <v>717</v>
      </c>
      <c r="D834" s="1" t="s">
        <v>15</v>
      </c>
      <c r="E834" s="1" t="s">
        <v>23</v>
      </c>
      <c r="F834" s="1">
        <v>31</v>
      </c>
      <c r="G834" s="1">
        <v>4</v>
      </c>
      <c r="H834" s="17">
        <v>129722.57</v>
      </c>
      <c r="I834" s="1">
        <v>1</v>
      </c>
      <c r="J834" s="1">
        <v>0</v>
      </c>
      <c r="K834" s="1">
        <v>0</v>
      </c>
      <c r="L834" s="17">
        <v>41176.6</v>
      </c>
      <c r="M834" s="1">
        <v>0</v>
      </c>
      <c r="N834" t="b">
        <f t="shared" si="12"/>
        <v>0</v>
      </c>
    </row>
    <row r="835" spans="1:14" x14ac:dyDescent="0.25">
      <c r="A835" s="1">
        <v>15803764</v>
      </c>
      <c r="B835" s="1" t="s">
        <v>688</v>
      </c>
      <c r="C835" s="1">
        <v>561</v>
      </c>
      <c r="D835" s="1" t="s">
        <v>15</v>
      </c>
      <c r="E835" s="1" t="s">
        <v>23</v>
      </c>
      <c r="F835" s="1">
        <v>28</v>
      </c>
      <c r="G835" s="1">
        <v>7</v>
      </c>
      <c r="H835" s="17">
        <v>0</v>
      </c>
      <c r="I835" s="1">
        <v>2</v>
      </c>
      <c r="J835" s="1">
        <v>1</v>
      </c>
      <c r="K835" s="1">
        <v>0</v>
      </c>
      <c r="L835" s="17">
        <v>7797.01</v>
      </c>
      <c r="M835" s="1">
        <v>0</v>
      </c>
      <c r="N835" t="b">
        <f t="shared" ref="N835:N898" si="13">G835&gt;F835</f>
        <v>0</v>
      </c>
    </row>
    <row r="836" spans="1:14" x14ac:dyDescent="0.25">
      <c r="A836" s="1">
        <v>15669516</v>
      </c>
      <c r="B836" s="1" t="s">
        <v>579</v>
      </c>
      <c r="C836" s="1">
        <v>746</v>
      </c>
      <c r="D836" s="1" t="s">
        <v>18</v>
      </c>
      <c r="E836" s="1" t="s">
        <v>23</v>
      </c>
      <c r="F836" s="1">
        <v>36</v>
      </c>
      <c r="G836" s="1">
        <v>2</v>
      </c>
      <c r="H836" s="17">
        <v>0</v>
      </c>
      <c r="I836" s="1">
        <v>2</v>
      </c>
      <c r="J836" s="1">
        <v>1</v>
      </c>
      <c r="K836" s="1">
        <v>1</v>
      </c>
      <c r="L836" s="17">
        <v>16436.560000000001</v>
      </c>
      <c r="M836" s="1">
        <v>0</v>
      </c>
      <c r="N836" t="b">
        <f t="shared" si="13"/>
        <v>0</v>
      </c>
    </row>
    <row r="837" spans="1:14" x14ac:dyDescent="0.25">
      <c r="A837" s="1">
        <v>15646161</v>
      </c>
      <c r="B837" s="1" t="s">
        <v>517</v>
      </c>
      <c r="C837" s="1">
        <v>673</v>
      </c>
      <c r="D837" s="1" t="s">
        <v>18</v>
      </c>
      <c r="E837" s="1" t="s">
        <v>16</v>
      </c>
      <c r="F837" s="1">
        <v>37</v>
      </c>
      <c r="G837" s="1">
        <v>8</v>
      </c>
      <c r="H837" s="17">
        <v>0</v>
      </c>
      <c r="I837" s="1">
        <v>2</v>
      </c>
      <c r="J837" s="1">
        <v>1</v>
      </c>
      <c r="K837" s="1">
        <v>1</v>
      </c>
      <c r="L837" s="17">
        <v>183318.79</v>
      </c>
      <c r="M837" s="1">
        <v>0</v>
      </c>
      <c r="N837" t="b">
        <f t="shared" si="13"/>
        <v>0</v>
      </c>
    </row>
    <row r="838" spans="1:14" x14ac:dyDescent="0.25">
      <c r="A838" s="1">
        <v>15795149</v>
      </c>
      <c r="B838" s="1" t="s">
        <v>239</v>
      </c>
      <c r="C838" s="1">
        <v>703</v>
      </c>
      <c r="D838" s="1" t="s">
        <v>15</v>
      </c>
      <c r="E838" s="1" t="s">
        <v>23</v>
      </c>
      <c r="F838" s="1">
        <v>28</v>
      </c>
      <c r="G838" s="1">
        <v>2</v>
      </c>
      <c r="H838" s="17">
        <v>81173.83</v>
      </c>
      <c r="I838" s="1">
        <v>2</v>
      </c>
      <c r="J838" s="1">
        <v>0</v>
      </c>
      <c r="K838" s="1">
        <v>1</v>
      </c>
      <c r="L838" s="17">
        <v>162812.16</v>
      </c>
      <c r="M838" s="1">
        <v>0</v>
      </c>
      <c r="N838" t="b">
        <f t="shared" si="13"/>
        <v>0</v>
      </c>
    </row>
    <row r="839" spans="1:14" x14ac:dyDescent="0.25">
      <c r="A839" s="1">
        <v>15733247</v>
      </c>
      <c r="B839" s="1" t="s">
        <v>223</v>
      </c>
      <c r="C839" s="1">
        <v>850</v>
      </c>
      <c r="D839" s="1" t="s">
        <v>15</v>
      </c>
      <c r="E839" s="1" t="s">
        <v>23</v>
      </c>
      <c r="F839" s="1">
        <v>33</v>
      </c>
      <c r="G839" s="1">
        <v>10</v>
      </c>
      <c r="H839" s="17">
        <v>0</v>
      </c>
      <c r="I839" s="1">
        <v>1</v>
      </c>
      <c r="J839" s="1">
        <v>1</v>
      </c>
      <c r="K839" s="1">
        <v>0</v>
      </c>
      <c r="L839" s="17">
        <v>4861.72</v>
      </c>
      <c r="M839" s="1">
        <v>1</v>
      </c>
      <c r="N839" t="b">
        <f t="shared" si="13"/>
        <v>0</v>
      </c>
    </row>
    <row r="840" spans="1:14" x14ac:dyDescent="0.25">
      <c r="A840" s="1">
        <v>15622834</v>
      </c>
      <c r="B840" s="1" t="s">
        <v>223</v>
      </c>
      <c r="C840" s="1">
        <v>678</v>
      </c>
      <c r="D840" s="1" t="s">
        <v>15</v>
      </c>
      <c r="E840" s="1" t="s">
        <v>16</v>
      </c>
      <c r="F840" s="1">
        <v>35</v>
      </c>
      <c r="G840" s="1">
        <v>4</v>
      </c>
      <c r="H840" s="17">
        <v>0</v>
      </c>
      <c r="I840" s="1">
        <v>1</v>
      </c>
      <c r="J840" s="1">
        <v>1</v>
      </c>
      <c r="K840" s="1">
        <v>0</v>
      </c>
      <c r="L840" s="17">
        <v>125518.32</v>
      </c>
      <c r="M840" s="1">
        <v>0</v>
      </c>
      <c r="N840" t="b">
        <f t="shared" si="13"/>
        <v>0</v>
      </c>
    </row>
    <row r="841" spans="1:14" x14ac:dyDescent="0.25">
      <c r="A841" s="1">
        <v>15599195</v>
      </c>
      <c r="B841" s="1" t="s">
        <v>122</v>
      </c>
      <c r="C841" s="1">
        <v>582</v>
      </c>
      <c r="D841" s="1" t="s">
        <v>26</v>
      </c>
      <c r="E841" s="1" t="s">
        <v>23</v>
      </c>
      <c r="F841" s="1">
        <v>32</v>
      </c>
      <c r="G841" s="1">
        <v>1</v>
      </c>
      <c r="H841" s="17">
        <v>88938.62</v>
      </c>
      <c r="I841" s="1">
        <v>1</v>
      </c>
      <c r="J841" s="1">
        <v>1</v>
      </c>
      <c r="K841" s="1">
        <v>1</v>
      </c>
      <c r="L841" s="17">
        <v>10054.530000000001</v>
      </c>
      <c r="M841" s="1">
        <v>0</v>
      </c>
      <c r="N841" t="b">
        <f t="shared" si="13"/>
        <v>0</v>
      </c>
    </row>
    <row r="842" spans="1:14" x14ac:dyDescent="0.25">
      <c r="A842" s="1">
        <v>15633064</v>
      </c>
      <c r="B842" s="1" t="s">
        <v>538</v>
      </c>
      <c r="C842" s="1">
        <v>438</v>
      </c>
      <c r="D842" s="1" t="s">
        <v>15</v>
      </c>
      <c r="E842" s="1" t="s">
        <v>16</v>
      </c>
      <c r="F842" s="1">
        <v>36</v>
      </c>
      <c r="G842" s="1">
        <v>4</v>
      </c>
      <c r="H842" s="17">
        <v>0</v>
      </c>
      <c r="I842" s="1">
        <v>2</v>
      </c>
      <c r="J842" s="1">
        <v>1</v>
      </c>
      <c r="K842" s="1">
        <v>0</v>
      </c>
      <c r="L842" s="17">
        <v>64420.5</v>
      </c>
      <c r="M842" s="1">
        <v>0</v>
      </c>
      <c r="N842" t="b">
        <f t="shared" si="13"/>
        <v>0</v>
      </c>
    </row>
    <row r="843" spans="1:14" x14ac:dyDescent="0.25">
      <c r="A843" s="1">
        <v>15782569</v>
      </c>
      <c r="B843" s="1" t="s">
        <v>505</v>
      </c>
      <c r="C843" s="1">
        <v>687</v>
      </c>
      <c r="D843" s="1" t="s">
        <v>15</v>
      </c>
      <c r="E843" s="1" t="s">
        <v>16</v>
      </c>
      <c r="F843" s="1">
        <v>72</v>
      </c>
      <c r="G843" s="1">
        <v>9</v>
      </c>
      <c r="H843" s="17">
        <v>0</v>
      </c>
      <c r="I843" s="1">
        <v>1</v>
      </c>
      <c r="J843" s="1">
        <v>0</v>
      </c>
      <c r="K843" s="1">
        <v>1</v>
      </c>
      <c r="L843" s="17">
        <v>69829.399999999994</v>
      </c>
      <c r="M843" s="1">
        <v>0</v>
      </c>
      <c r="N843" t="b">
        <f t="shared" si="13"/>
        <v>0</v>
      </c>
    </row>
    <row r="844" spans="1:14" x14ac:dyDescent="0.25">
      <c r="A844" s="1">
        <v>15650288</v>
      </c>
      <c r="B844" s="1" t="s">
        <v>588</v>
      </c>
      <c r="C844" s="1">
        <v>634</v>
      </c>
      <c r="D844" s="1" t="s">
        <v>26</v>
      </c>
      <c r="E844" s="1" t="s">
        <v>23</v>
      </c>
      <c r="F844" s="1">
        <v>35</v>
      </c>
      <c r="G844" s="1">
        <v>6</v>
      </c>
      <c r="H844" s="17">
        <v>116269.01</v>
      </c>
      <c r="I844" s="1">
        <v>1</v>
      </c>
      <c r="J844" s="1">
        <v>1</v>
      </c>
      <c r="K844" s="1">
        <v>0</v>
      </c>
      <c r="L844" s="17">
        <v>129964.94</v>
      </c>
      <c r="M844" s="1">
        <v>0</v>
      </c>
      <c r="N844" t="b">
        <f t="shared" si="13"/>
        <v>0</v>
      </c>
    </row>
    <row r="845" spans="1:14" x14ac:dyDescent="0.25">
      <c r="A845" s="1">
        <v>15707473</v>
      </c>
      <c r="B845" s="1" t="s">
        <v>588</v>
      </c>
      <c r="C845" s="1">
        <v>850</v>
      </c>
      <c r="D845" s="1" t="s">
        <v>26</v>
      </c>
      <c r="E845" s="1" t="s">
        <v>16</v>
      </c>
      <c r="F845" s="1">
        <v>48</v>
      </c>
      <c r="G845" s="1">
        <v>6</v>
      </c>
      <c r="H845" s="17">
        <v>111962.99</v>
      </c>
      <c r="I845" s="1">
        <v>1</v>
      </c>
      <c r="J845" s="1">
        <v>1</v>
      </c>
      <c r="K845" s="1">
        <v>0</v>
      </c>
      <c r="L845" s="17">
        <v>111755.8</v>
      </c>
      <c r="M845" s="1">
        <v>0</v>
      </c>
      <c r="N845" t="b">
        <f t="shared" si="13"/>
        <v>0</v>
      </c>
    </row>
    <row r="846" spans="1:14" x14ac:dyDescent="0.25">
      <c r="A846" s="1">
        <v>15711309</v>
      </c>
      <c r="B846" s="1" t="s">
        <v>473</v>
      </c>
      <c r="C846" s="1">
        <v>574</v>
      </c>
      <c r="D846" s="1" t="s">
        <v>26</v>
      </c>
      <c r="E846" s="1" t="s">
        <v>23</v>
      </c>
      <c r="F846" s="1">
        <v>33</v>
      </c>
      <c r="G846" s="1">
        <v>3</v>
      </c>
      <c r="H846" s="17">
        <v>129834.67</v>
      </c>
      <c r="I846" s="1">
        <v>1</v>
      </c>
      <c r="J846" s="1">
        <v>1</v>
      </c>
      <c r="K846" s="1">
        <v>0</v>
      </c>
      <c r="L846" s="17">
        <v>193131.42</v>
      </c>
      <c r="M846" s="1">
        <v>0</v>
      </c>
      <c r="N846" t="b">
        <f t="shared" si="13"/>
        <v>0</v>
      </c>
    </row>
    <row r="847" spans="1:14" x14ac:dyDescent="0.25">
      <c r="A847" s="1">
        <v>15613172</v>
      </c>
      <c r="B847" s="1" t="s">
        <v>180</v>
      </c>
      <c r="C847" s="1">
        <v>628</v>
      </c>
      <c r="D847" s="1" t="s">
        <v>26</v>
      </c>
      <c r="E847" s="1" t="s">
        <v>23</v>
      </c>
      <c r="F847" s="1">
        <v>27</v>
      </c>
      <c r="G847" s="1">
        <v>5</v>
      </c>
      <c r="H847" s="17">
        <v>95826.49</v>
      </c>
      <c r="I847" s="1">
        <v>2</v>
      </c>
      <c r="J847" s="1">
        <v>1</v>
      </c>
      <c r="K847" s="1">
        <v>0</v>
      </c>
      <c r="L847" s="17">
        <v>155996.96</v>
      </c>
      <c r="M847" s="1">
        <v>0</v>
      </c>
      <c r="N847" t="b">
        <f t="shared" si="13"/>
        <v>0</v>
      </c>
    </row>
    <row r="848" spans="1:14" x14ac:dyDescent="0.25">
      <c r="A848" s="1">
        <v>15670039</v>
      </c>
      <c r="B848" s="1" t="s">
        <v>180</v>
      </c>
      <c r="C848" s="1">
        <v>509</v>
      </c>
      <c r="D848" s="1" t="s">
        <v>18</v>
      </c>
      <c r="E848" s="1" t="s">
        <v>16</v>
      </c>
      <c r="F848" s="1">
        <v>25</v>
      </c>
      <c r="G848" s="1">
        <v>3</v>
      </c>
      <c r="H848" s="17">
        <v>108738.71</v>
      </c>
      <c r="I848" s="1">
        <v>2</v>
      </c>
      <c r="J848" s="1">
        <v>1</v>
      </c>
      <c r="K848" s="1">
        <v>0</v>
      </c>
      <c r="L848" s="17">
        <v>106920.57</v>
      </c>
      <c r="M848" s="1">
        <v>0</v>
      </c>
      <c r="N848" t="b">
        <f t="shared" si="13"/>
        <v>0</v>
      </c>
    </row>
    <row r="849" spans="1:14" x14ac:dyDescent="0.25">
      <c r="A849" s="1">
        <v>15669987</v>
      </c>
      <c r="B849" s="1" t="s">
        <v>700</v>
      </c>
      <c r="C849" s="1">
        <v>728</v>
      </c>
      <c r="D849" s="1" t="s">
        <v>26</v>
      </c>
      <c r="E849" s="1" t="s">
        <v>16</v>
      </c>
      <c r="F849" s="1">
        <v>35</v>
      </c>
      <c r="G849" s="1">
        <v>8</v>
      </c>
      <c r="H849" s="17">
        <v>125884.95</v>
      </c>
      <c r="I849" s="1">
        <v>2</v>
      </c>
      <c r="J849" s="1">
        <v>1</v>
      </c>
      <c r="K849" s="1">
        <v>0</v>
      </c>
      <c r="L849" s="17">
        <v>54359.02</v>
      </c>
      <c r="M849" s="1">
        <v>1</v>
      </c>
      <c r="N849" t="b">
        <f t="shared" si="13"/>
        <v>0</v>
      </c>
    </row>
    <row r="850" spans="1:14" x14ac:dyDescent="0.25">
      <c r="A850" s="1">
        <v>15611579</v>
      </c>
      <c r="B850" s="1" t="s">
        <v>340</v>
      </c>
      <c r="C850" s="1">
        <v>801</v>
      </c>
      <c r="D850" s="1" t="s">
        <v>18</v>
      </c>
      <c r="E850" s="1" t="s">
        <v>23</v>
      </c>
      <c r="F850" s="1">
        <v>42</v>
      </c>
      <c r="G850" s="1">
        <v>4</v>
      </c>
      <c r="H850" s="17">
        <v>141947.67000000001</v>
      </c>
      <c r="I850" s="1">
        <v>1</v>
      </c>
      <c r="J850" s="1">
        <v>1</v>
      </c>
      <c r="K850" s="1">
        <v>1</v>
      </c>
      <c r="L850" s="17">
        <v>10598.29</v>
      </c>
      <c r="M850" s="1">
        <v>0</v>
      </c>
      <c r="N850" t="b">
        <f t="shared" si="13"/>
        <v>0</v>
      </c>
    </row>
    <row r="851" spans="1:14" x14ac:dyDescent="0.25">
      <c r="A851" s="1">
        <v>15672145</v>
      </c>
      <c r="B851" s="1" t="s">
        <v>394</v>
      </c>
      <c r="C851" s="1">
        <v>534</v>
      </c>
      <c r="D851" s="1" t="s">
        <v>15</v>
      </c>
      <c r="E851" s="1" t="s">
        <v>16</v>
      </c>
      <c r="F851" s="1">
        <v>34</v>
      </c>
      <c r="G851" s="1">
        <v>7</v>
      </c>
      <c r="H851" s="17">
        <v>121551.58</v>
      </c>
      <c r="I851" s="1">
        <v>2</v>
      </c>
      <c r="J851" s="1">
        <v>1</v>
      </c>
      <c r="K851" s="1">
        <v>1</v>
      </c>
      <c r="L851" s="17">
        <v>70179</v>
      </c>
      <c r="M851" s="1">
        <v>0</v>
      </c>
      <c r="N851" t="b">
        <f t="shared" si="13"/>
        <v>0</v>
      </c>
    </row>
    <row r="852" spans="1:14" x14ac:dyDescent="0.25">
      <c r="A852" s="1">
        <v>15764866</v>
      </c>
      <c r="B852" s="1" t="s">
        <v>237</v>
      </c>
      <c r="C852" s="1">
        <v>539</v>
      </c>
      <c r="D852" s="1" t="s">
        <v>26</v>
      </c>
      <c r="E852" s="1" t="s">
        <v>16</v>
      </c>
      <c r="F852" s="1">
        <v>43</v>
      </c>
      <c r="G852" s="1">
        <v>3</v>
      </c>
      <c r="H852" s="17">
        <v>116220.5</v>
      </c>
      <c r="I852" s="1">
        <v>3</v>
      </c>
      <c r="J852" s="1">
        <v>1</v>
      </c>
      <c r="K852" s="1">
        <v>0</v>
      </c>
      <c r="L852" s="17">
        <v>55803.96</v>
      </c>
      <c r="M852" s="1">
        <v>1</v>
      </c>
      <c r="N852" t="b">
        <f t="shared" si="13"/>
        <v>0</v>
      </c>
    </row>
    <row r="853" spans="1:14" x14ac:dyDescent="0.25">
      <c r="A853" s="1">
        <v>15736601</v>
      </c>
      <c r="B853" s="1" t="s">
        <v>309</v>
      </c>
      <c r="C853" s="1">
        <v>716</v>
      </c>
      <c r="D853" s="1" t="s">
        <v>15</v>
      </c>
      <c r="E853" s="1" t="s">
        <v>23</v>
      </c>
      <c r="F853" s="1">
        <v>35</v>
      </c>
      <c r="G853" s="1">
        <v>4</v>
      </c>
      <c r="H853" s="17">
        <v>144428.87</v>
      </c>
      <c r="I853" s="1">
        <v>1</v>
      </c>
      <c r="J853" s="1">
        <v>1</v>
      </c>
      <c r="K853" s="1">
        <v>0</v>
      </c>
      <c r="L853" s="17">
        <v>134132.65</v>
      </c>
      <c r="M853" s="1">
        <v>0</v>
      </c>
      <c r="N853" t="b">
        <f t="shared" si="13"/>
        <v>0</v>
      </c>
    </row>
    <row r="854" spans="1:14" x14ac:dyDescent="0.25">
      <c r="A854" s="1">
        <v>15624592</v>
      </c>
      <c r="B854" s="1" t="s">
        <v>213</v>
      </c>
      <c r="C854" s="1">
        <v>603</v>
      </c>
      <c r="D854" s="1" t="s">
        <v>15</v>
      </c>
      <c r="E854" s="1" t="s">
        <v>23</v>
      </c>
      <c r="F854" s="1">
        <v>31</v>
      </c>
      <c r="G854" s="1">
        <v>8</v>
      </c>
      <c r="H854" s="17">
        <v>0</v>
      </c>
      <c r="I854" s="1">
        <v>2</v>
      </c>
      <c r="J854" s="1">
        <v>1</v>
      </c>
      <c r="K854" s="1">
        <v>1</v>
      </c>
      <c r="L854" s="17">
        <v>169915.02</v>
      </c>
      <c r="M854" s="1">
        <v>0</v>
      </c>
      <c r="N854" t="b">
        <f t="shared" si="13"/>
        <v>0</v>
      </c>
    </row>
    <row r="855" spans="1:14" x14ac:dyDescent="0.25">
      <c r="A855" s="1">
        <v>15624170</v>
      </c>
      <c r="B855" s="1" t="s">
        <v>213</v>
      </c>
      <c r="C855" s="1">
        <v>639</v>
      </c>
      <c r="D855" s="1" t="s">
        <v>15</v>
      </c>
      <c r="E855" s="1" t="s">
        <v>16</v>
      </c>
      <c r="F855" s="1">
        <v>38</v>
      </c>
      <c r="G855" s="1">
        <v>4</v>
      </c>
      <c r="H855" s="17">
        <v>81550.94</v>
      </c>
      <c r="I855" s="1">
        <v>2</v>
      </c>
      <c r="J855" s="1">
        <v>0</v>
      </c>
      <c r="K855" s="1">
        <v>1</v>
      </c>
      <c r="L855" s="17">
        <v>118974.77</v>
      </c>
      <c r="M855" s="1">
        <v>0</v>
      </c>
      <c r="N855" t="b">
        <f t="shared" si="13"/>
        <v>0</v>
      </c>
    </row>
    <row r="856" spans="1:14" x14ac:dyDescent="0.25">
      <c r="A856" s="1">
        <v>15665678</v>
      </c>
      <c r="B856" s="1" t="s">
        <v>213</v>
      </c>
      <c r="C856" s="1">
        <v>607</v>
      </c>
      <c r="D856" s="1" t="s">
        <v>18</v>
      </c>
      <c r="E856" s="1" t="s">
        <v>23</v>
      </c>
      <c r="F856" s="1">
        <v>36</v>
      </c>
      <c r="G856" s="1">
        <v>8</v>
      </c>
      <c r="H856" s="17">
        <v>158261.68</v>
      </c>
      <c r="I856" s="1">
        <v>1</v>
      </c>
      <c r="J856" s="1">
        <v>1</v>
      </c>
      <c r="K856" s="1">
        <v>1</v>
      </c>
      <c r="L856" s="17">
        <v>76744.72</v>
      </c>
      <c r="M856" s="1">
        <v>0</v>
      </c>
      <c r="N856" t="b">
        <f t="shared" si="13"/>
        <v>0</v>
      </c>
    </row>
    <row r="857" spans="1:14" x14ac:dyDescent="0.25">
      <c r="A857" s="1">
        <v>15784209</v>
      </c>
      <c r="B857" s="1" t="s">
        <v>602</v>
      </c>
      <c r="C857" s="1">
        <v>497</v>
      </c>
      <c r="D857" s="1" t="s">
        <v>15</v>
      </c>
      <c r="E857" s="1" t="s">
        <v>23</v>
      </c>
      <c r="F857" s="1">
        <v>47</v>
      </c>
      <c r="G857" s="1">
        <v>6</v>
      </c>
      <c r="H857" s="17">
        <v>0</v>
      </c>
      <c r="I857" s="1">
        <v>1</v>
      </c>
      <c r="J857" s="1">
        <v>1</v>
      </c>
      <c r="K857" s="1">
        <v>1</v>
      </c>
      <c r="L857" s="17">
        <v>90055.08</v>
      </c>
      <c r="M857" s="1">
        <v>0</v>
      </c>
      <c r="N857" t="b">
        <f t="shared" si="13"/>
        <v>0</v>
      </c>
    </row>
    <row r="858" spans="1:14" x14ac:dyDescent="0.25">
      <c r="A858" s="1">
        <v>15613630</v>
      </c>
      <c r="B858" s="1" t="s">
        <v>602</v>
      </c>
      <c r="C858" s="1">
        <v>775</v>
      </c>
      <c r="D858" s="1" t="s">
        <v>15</v>
      </c>
      <c r="E858" s="1" t="s">
        <v>23</v>
      </c>
      <c r="F858" s="1">
        <v>52</v>
      </c>
      <c r="G858" s="1">
        <v>8</v>
      </c>
      <c r="H858" s="17">
        <v>109922.61</v>
      </c>
      <c r="I858" s="1">
        <v>1</v>
      </c>
      <c r="J858" s="1">
        <v>1</v>
      </c>
      <c r="K858" s="1">
        <v>1</v>
      </c>
      <c r="L858" s="17">
        <v>96823.32</v>
      </c>
      <c r="M858" s="1">
        <v>1</v>
      </c>
      <c r="N858" t="b">
        <f t="shared" si="13"/>
        <v>0</v>
      </c>
    </row>
    <row r="859" spans="1:14" x14ac:dyDescent="0.25">
      <c r="A859" s="1">
        <v>15744689</v>
      </c>
      <c r="B859" s="1" t="s">
        <v>602</v>
      </c>
      <c r="C859" s="1">
        <v>479</v>
      </c>
      <c r="D859" s="1" t="s">
        <v>26</v>
      </c>
      <c r="E859" s="1" t="s">
        <v>23</v>
      </c>
      <c r="F859" s="1">
        <v>35</v>
      </c>
      <c r="G859" s="1">
        <v>9</v>
      </c>
      <c r="H859" s="17">
        <v>92833.89</v>
      </c>
      <c r="I859" s="1">
        <v>1</v>
      </c>
      <c r="J859" s="1">
        <v>1</v>
      </c>
      <c r="K859" s="1">
        <v>0</v>
      </c>
      <c r="L859" s="17">
        <v>99449.86</v>
      </c>
      <c r="M859" s="1">
        <v>1</v>
      </c>
      <c r="N859" t="b">
        <f t="shared" si="13"/>
        <v>0</v>
      </c>
    </row>
    <row r="860" spans="1:14" x14ac:dyDescent="0.25">
      <c r="A860" s="1">
        <v>15810845</v>
      </c>
      <c r="B860" s="1" t="s">
        <v>602</v>
      </c>
      <c r="C860" s="1">
        <v>636</v>
      </c>
      <c r="D860" s="1" t="s">
        <v>15</v>
      </c>
      <c r="E860" s="1" t="s">
        <v>23</v>
      </c>
      <c r="F860" s="1">
        <v>42</v>
      </c>
      <c r="G860" s="1">
        <v>2</v>
      </c>
      <c r="H860" s="17">
        <v>0</v>
      </c>
      <c r="I860" s="1">
        <v>2</v>
      </c>
      <c r="J860" s="1">
        <v>1</v>
      </c>
      <c r="K860" s="1">
        <v>1</v>
      </c>
      <c r="L860" s="17">
        <v>55470.78</v>
      </c>
      <c r="M860" s="1">
        <v>0</v>
      </c>
      <c r="N860" t="b">
        <f t="shared" si="13"/>
        <v>0</v>
      </c>
    </row>
    <row r="861" spans="1:14" x14ac:dyDescent="0.25">
      <c r="A861" s="1">
        <v>15810418</v>
      </c>
      <c r="B861" s="1" t="s">
        <v>602</v>
      </c>
      <c r="C861" s="1">
        <v>756</v>
      </c>
      <c r="D861" s="1" t="s">
        <v>26</v>
      </c>
      <c r="E861" s="1" t="s">
        <v>16</v>
      </c>
      <c r="F861" s="1">
        <v>60</v>
      </c>
      <c r="G861" s="1">
        <v>3</v>
      </c>
      <c r="H861" s="17">
        <v>115924.89</v>
      </c>
      <c r="I861" s="1">
        <v>1</v>
      </c>
      <c r="J861" s="1">
        <v>1</v>
      </c>
      <c r="K861" s="1">
        <v>0</v>
      </c>
      <c r="L861" s="17">
        <v>93524.19</v>
      </c>
      <c r="M861" s="1">
        <v>1</v>
      </c>
      <c r="N861" t="b">
        <f t="shared" si="13"/>
        <v>0</v>
      </c>
    </row>
    <row r="862" spans="1:14" x14ac:dyDescent="0.25">
      <c r="A862" s="1">
        <v>15567367</v>
      </c>
      <c r="B862" s="1" t="s">
        <v>642</v>
      </c>
      <c r="C862" s="1">
        <v>601</v>
      </c>
      <c r="D862" s="1" t="s">
        <v>26</v>
      </c>
      <c r="E862" s="1" t="s">
        <v>16</v>
      </c>
      <c r="F862" s="1">
        <v>42</v>
      </c>
      <c r="G862" s="1">
        <v>9</v>
      </c>
      <c r="H862" s="17">
        <v>133636.16</v>
      </c>
      <c r="I862" s="1">
        <v>1</v>
      </c>
      <c r="J862" s="1">
        <v>0</v>
      </c>
      <c r="K862" s="1">
        <v>1</v>
      </c>
      <c r="L862" s="17">
        <v>103315.74</v>
      </c>
      <c r="M862" s="1">
        <v>0</v>
      </c>
      <c r="N862" t="b">
        <f t="shared" si="13"/>
        <v>0</v>
      </c>
    </row>
    <row r="863" spans="1:14" x14ac:dyDescent="0.25">
      <c r="A863" s="1">
        <v>15771977</v>
      </c>
      <c r="B863" s="1" t="s">
        <v>192</v>
      </c>
      <c r="C863" s="1">
        <v>730</v>
      </c>
      <c r="D863" s="1" t="s">
        <v>15</v>
      </c>
      <c r="E863" s="1" t="s">
        <v>16</v>
      </c>
      <c r="F863" s="1">
        <v>39</v>
      </c>
      <c r="G863" s="1">
        <v>1</v>
      </c>
      <c r="H863" s="17">
        <v>99010.67</v>
      </c>
      <c r="I863" s="1">
        <v>1</v>
      </c>
      <c r="J863" s="1">
        <v>1</v>
      </c>
      <c r="K863" s="1">
        <v>0</v>
      </c>
      <c r="L863" s="17">
        <v>194945.8</v>
      </c>
      <c r="M863" s="1">
        <v>0</v>
      </c>
      <c r="N863" t="b">
        <f t="shared" si="13"/>
        <v>0</v>
      </c>
    </row>
    <row r="864" spans="1:14" x14ac:dyDescent="0.25">
      <c r="A864" s="1">
        <v>15724623</v>
      </c>
      <c r="B864" s="1" t="s">
        <v>175</v>
      </c>
      <c r="C864" s="1">
        <v>704</v>
      </c>
      <c r="D864" s="1" t="s">
        <v>26</v>
      </c>
      <c r="E864" s="1" t="s">
        <v>16</v>
      </c>
      <c r="F864" s="1">
        <v>24</v>
      </c>
      <c r="G864" s="1">
        <v>7</v>
      </c>
      <c r="H864" s="17">
        <v>113034.22</v>
      </c>
      <c r="I864" s="1">
        <v>1</v>
      </c>
      <c r="J864" s="1">
        <v>1</v>
      </c>
      <c r="K864" s="1">
        <v>0</v>
      </c>
      <c r="L864" s="17">
        <v>162503.48000000001</v>
      </c>
      <c r="M864" s="1">
        <v>1</v>
      </c>
      <c r="N864" t="b">
        <f t="shared" si="13"/>
        <v>0</v>
      </c>
    </row>
    <row r="865" spans="1:14" x14ac:dyDescent="0.25">
      <c r="A865" s="1">
        <v>15658929</v>
      </c>
      <c r="B865" s="1" t="s">
        <v>173</v>
      </c>
      <c r="C865" s="1">
        <v>683</v>
      </c>
      <c r="D865" s="1" t="s">
        <v>18</v>
      </c>
      <c r="E865" s="1" t="s">
        <v>23</v>
      </c>
      <c r="F865" s="1">
        <v>29</v>
      </c>
      <c r="G865" s="1">
        <v>0</v>
      </c>
      <c r="H865" s="17">
        <v>133702.89000000001</v>
      </c>
      <c r="I865" s="1">
        <v>1</v>
      </c>
      <c r="J865" s="1">
        <v>1</v>
      </c>
      <c r="K865" s="1">
        <v>0</v>
      </c>
      <c r="L865" s="17">
        <v>55582.54</v>
      </c>
      <c r="M865" s="1">
        <v>1</v>
      </c>
      <c r="N865" t="b">
        <f t="shared" si="13"/>
        <v>0</v>
      </c>
    </row>
    <row r="866" spans="1:14" x14ac:dyDescent="0.25">
      <c r="A866" s="1">
        <v>15612350</v>
      </c>
      <c r="B866" s="1" t="s">
        <v>156</v>
      </c>
      <c r="C866" s="1">
        <v>691</v>
      </c>
      <c r="D866" s="1" t="s">
        <v>15</v>
      </c>
      <c r="E866" s="1" t="s">
        <v>16</v>
      </c>
      <c r="F866" s="1">
        <v>31</v>
      </c>
      <c r="G866" s="1">
        <v>5</v>
      </c>
      <c r="H866" s="17">
        <v>40915.550000000003</v>
      </c>
      <c r="I866" s="1">
        <v>1</v>
      </c>
      <c r="J866" s="1">
        <v>1</v>
      </c>
      <c r="K866" s="1">
        <v>0</v>
      </c>
      <c r="L866" s="17">
        <v>126213.84</v>
      </c>
      <c r="M866" s="1">
        <v>1</v>
      </c>
      <c r="N866" t="b">
        <f t="shared" si="13"/>
        <v>0</v>
      </c>
    </row>
    <row r="867" spans="1:14" x14ac:dyDescent="0.25">
      <c r="A867" s="1">
        <v>15732778</v>
      </c>
      <c r="B867" s="1" t="s">
        <v>410</v>
      </c>
      <c r="C867" s="1">
        <v>468</v>
      </c>
      <c r="D867" s="1" t="s">
        <v>26</v>
      </c>
      <c r="E867" s="1" t="s">
        <v>23</v>
      </c>
      <c r="F867" s="1">
        <v>29</v>
      </c>
      <c r="G867" s="1">
        <v>1</v>
      </c>
      <c r="H867" s="17">
        <v>111681.98</v>
      </c>
      <c r="I867" s="1">
        <v>2</v>
      </c>
      <c r="J867" s="1">
        <v>1</v>
      </c>
      <c r="K867" s="1">
        <v>1</v>
      </c>
      <c r="L867" s="17">
        <v>195711.16</v>
      </c>
      <c r="M867" s="1">
        <v>0</v>
      </c>
      <c r="N867" t="b">
        <f t="shared" si="13"/>
        <v>0</v>
      </c>
    </row>
    <row r="868" spans="1:14" x14ac:dyDescent="0.25">
      <c r="A868" s="1">
        <v>15689614</v>
      </c>
      <c r="B868" s="1" t="s">
        <v>479</v>
      </c>
      <c r="C868" s="1">
        <v>687</v>
      </c>
      <c r="D868" s="1" t="s">
        <v>18</v>
      </c>
      <c r="E868" s="1" t="s">
        <v>16</v>
      </c>
      <c r="F868" s="1">
        <v>63</v>
      </c>
      <c r="G868" s="1">
        <v>1</v>
      </c>
      <c r="H868" s="17">
        <v>137715.66</v>
      </c>
      <c r="I868" s="1">
        <v>1</v>
      </c>
      <c r="J868" s="1">
        <v>1</v>
      </c>
      <c r="K868" s="1">
        <v>1</v>
      </c>
      <c r="L868" s="17">
        <v>37938.74</v>
      </c>
      <c r="M868" s="1">
        <v>0</v>
      </c>
      <c r="N868" t="b">
        <f t="shared" si="13"/>
        <v>0</v>
      </c>
    </row>
    <row r="869" spans="1:14" x14ac:dyDescent="0.25">
      <c r="A869" s="1">
        <v>15566091</v>
      </c>
      <c r="B869" s="1" t="s">
        <v>710</v>
      </c>
      <c r="C869" s="1">
        <v>545</v>
      </c>
      <c r="D869" s="1" t="s">
        <v>18</v>
      </c>
      <c r="E869" s="1" t="s">
        <v>16</v>
      </c>
      <c r="F869" s="1">
        <v>32</v>
      </c>
      <c r="G869" s="1">
        <v>4</v>
      </c>
      <c r="H869" s="17">
        <v>0</v>
      </c>
      <c r="I869" s="1">
        <v>1</v>
      </c>
      <c r="J869" s="1">
        <v>1</v>
      </c>
      <c r="K869" s="1">
        <v>0</v>
      </c>
      <c r="L869" s="17">
        <v>94739.199999999997</v>
      </c>
      <c r="M869" s="1">
        <v>0</v>
      </c>
      <c r="N869" t="b">
        <f t="shared" si="13"/>
        <v>0</v>
      </c>
    </row>
    <row r="870" spans="1:14" x14ac:dyDescent="0.25">
      <c r="A870" s="1">
        <v>15715951</v>
      </c>
      <c r="B870" s="1" t="s">
        <v>128</v>
      </c>
      <c r="C870" s="1">
        <v>562</v>
      </c>
      <c r="D870" s="1" t="s">
        <v>15</v>
      </c>
      <c r="E870" s="1" t="s">
        <v>23</v>
      </c>
      <c r="F870" s="1">
        <v>42</v>
      </c>
      <c r="G870" s="1">
        <v>2</v>
      </c>
      <c r="H870" s="17">
        <v>100238.35</v>
      </c>
      <c r="I870" s="1">
        <v>1</v>
      </c>
      <c r="J870" s="1">
        <v>0</v>
      </c>
      <c r="K870" s="1">
        <v>0</v>
      </c>
      <c r="L870" s="17">
        <v>86797.41</v>
      </c>
      <c r="M870" s="1">
        <v>0</v>
      </c>
      <c r="N870" t="b">
        <f t="shared" si="13"/>
        <v>0</v>
      </c>
    </row>
    <row r="871" spans="1:14" x14ac:dyDescent="0.25">
      <c r="A871" s="1">
        <v>15628303</v>
      </c>
      <c r="B871" s="1" t="s">
        <v>717</v>
      </c>
      <c r="C871" s="1">
        <v>738</v>
      </c>
      <c r="D871" s="1" t="s">
        <v>18</v>
      </c>
      <c r="E871" s="1" t="s">
        <v>23</v>
      </c>
      <c r="F871" s="1">
        <v>35</v>
      </c>
      <c r="G871" s="1">
        <v>3</v>
      </c>
      <c r="H871" s="17">
        <v>0</v>
      </c>
      <c r="I871" s="1">
        <v>1</v>
      </c>
      <c r="J871" s="1">
        <v>1</v>
      </c>
      <c r="K871" s="1">
        <v>1</v>
      </c>
      <c r="L871" s="17">
        <v>15650.73</v>
      </c>
      <c r="M871" s="1">
        <v>0</v>
      </c>
      <c r="N871" t="b">
        <f t="shared" si="13"/>
        <v>0</v>
      </c>
    </row>
    <row r="872" spans="1:14" x14ac:dyDescent="0.25">
      <c r="A872" s="1">
        <v>15724944</v>
      </c>
      <c r="B872" s="1" t="s">
        <v>153</v>
      </c>
      <c r="C872" s="1">
        <v>663</v>
      </c>
      <c r="D872" s="1" t="s">
        <v>15</v>
      </c>
      <c r="E872" s="1" t="s">
        <v>23</v>
      </c>
      <c r="F872" s="1">
        <v>34</v>
      </c>
      <c r="G872" s="1">
        <v>7</v>
      </c>
      <c r="H872" s="17">
        <v>0</v>
      </c>
      <c r="I872" s="1">
        <v>2</v>
      </c>
      <c r="J872" s="1">
        <v>1</v>
      </c>
      <c r="K872" s="1">
        <v>1</v>
      </c>
      <c r="L872" s="17">
        <v>180427.24</v>
      </c>
      <c r="M872" s="1">
        <v>0</v>
      </c>
      <c r="N872" t="b">
        <f t="shared" si="13"/>
        <v>0</v>
      </c>
    </row>
    <row r="873" spans="1:14" x14ac:dyDescent="0.25">
      <c r="A873" s="1">
        <v>15774510</v>
      </c>
      <c r="B873" s="1" t="s">
        <v>153</v>
      </c>
      <c r="C873" s="1">
        <v>714</v>
      </c>
      <c r="D873" s="1" t="s">
        <v>15</v>
      </c>
      <c r="E873" s="1" t="s">
        <v>16</v>
      </c>
      <c r="F873" s="1">
        <v>31</v>
      </c>
      <c r="G873" s="1">
        <v>4</v>
      </c>
      <c r="H873" s="17">
        <v>125169.26</v>
      </c>
      <c r="I873" s="1">
        <v>1</v>
      </c>
      <c r="J873" s="1">
        <v>1</v>
      </c>
      <c r="K873" s="1">
        <v>1</v>
      </c>
      <c r="L873" s="17">
        <v>106636.89</v>
      </c>
      <c r="M873" s="1">
        <v>0</v>
      </c>
      <c r="N873" t="b">
        <f t="shared" si="13"/>
        <v>0</v>
      </c>
    </row>
    <row r="874" spans="1:14" x14ac:dyDescent="0.25">
      <c r="A874" s="1">
        <v>15786170</v>
      </c>
      <c r="B874" s="1" t="s">
        <v>153</v>
      </c>
      <c r="C874" s="1">
        <v>659</v>
      </c>
      <c r="D874" s="1" t="s">
        <v>15</v>
      </c>
      <c r="E874" s="1" t="s">
        <v>23</v>
      </c>
      <c r="F874" s="1">
        <v>31</v>
      </c>
      <c r="G874" s="1">
        <v>4</v>
      </c>
      <c r="H874" s="17">
        <v>118342.26</v>
      </c>
      <c r="I874" s="1">
        <v>1</v>
      </c>
      <c r="J874" s="1">
        <v>0</v>
      </c>
      <c r="K874" s="1">
        <v>0</v>
      </c>
      <c r="L874" s="17">
        <v>161574.19</v>
      </c>
      <c r="M874" s="1">
        <v>0</v>
      </c>
      <c r="N874" t="b">
        <f t="shared" si="13"/>
        <v>0</v>
      </c>
    </row>
    <row r="875" spans="1:14" x14ac:dyDescent="0.25">
      <c r="A875" s="1">
        <v>15623944</v>
      </c>
      <c r="B875" s="1" t="s">
        <v>153</v>
      </c>
      <c r="C875" s="1">
        <v>511</v>
      </c>
      <c r="D875" s="1" t="s">
        <v>18</v>
      </c>
      <c r="E875" s="1" t="s">
        <v>16</v>
      </c>
      <c r="F875" s="1">
        <v>66</v>
      </c>
      <c r="G875" s="1">
        <v>4</v>
      </c>
      <c r="H875" s="17">
        <v>0</v>
      </c>
      <c r="I875" s="1">
        <v>1</v>
      </c>
      <c r="J875" s="1">
        <v>1</v>
      </c>
      <c r="K875" s="1">
        <v>0</v>
      </c>
      <c r="L875" s="17">
        <v>1643.11</v>
      </c>
      <c r="M875" s="1">
        <v>1</v>
      </c>
      <c r="N875" t="b">
        <f t="shared" si="13"/>
        <v>0</v>
      </c>
    </row>
    <row r="876" spans="1:14" x14ac:dyDescent="0.25">
      <c r="A876" s="1">
        <v>15782390</v>
      </c>
      <c r="B876" s="1" t="s">
        <v>153</v>
      </c>
      <c r="C876" s="1">
        <v>621</v>
      </c>
      <c r="D876" s="1" t="s">
        <v>15</v>
      </c>
      <c r="E876" s="1" t="s">
        <v>16</v>
      </c>
      <c r="F876" s="1">
        <v>40</v>
      </c>
      <c r="G876" s="1">
        <v>6</v>
      </c>
      <c r="H876" s="17">
        <v>0</v>
      </c>
      <c r="I876" s="1">
        <v>1</v>
      </c>
      <c r="J876" s="1">
        <v>1</v>
      </c>
      <c r="K876" s="1">
        <v>0</v>
      </c>
      <c r="L876" s="17">
        <v>155155.25</v>
      </c>
      <c r="M876" s="1">
        <v>0</v>
      </c>
      <c r="N876" t="b">
        <f t="shared" si="13"/>
        <v>0</v>
      </c>
    </row>
    <row r="877" spans="1:14" x14ac:dyDescent="0.25">
      <c r="A877" s="1">
        <v>15586310</v>
      </c>
      <c r="B877" s="1" t="s">
        <v>182</v>
      </c>
      <c r="C877" s="1">
        <v>578</v>
      </c>
      <c r="D877" s="1" t="s">
        <v>15</v>
      </c>
      <c r="E877" s="1" t="s">
        <v>23</v>
      </c>
      <c r="F877" s="1">
        <v>30</v>
      </c>
      <c r="G877" s="1">
        <v>4</v>
      </c>
      <c r="H877" s="17">
        <v>169462.09</v>
      </c>
      <c r="I877" s="1">
        <v>1</v>
      </c>
      <c r="J877" s="1">
        <v>1</v>
      </c>
      <c r="K877" s="1">
        <v>0</v>
      </c>
      <c r="L877" s="17">
        <v>112187.11</v>
      </c>
      <c r="M877" s="1">
        <v>0</v>
      </c>
      <c r="N877" t="b">
        <f t="shared" si="13"/>
        <v>0</v>
      </c>
    </row>
    <row r="878" spans="1:14" x14ac:dyDescent="0.25">
      <c r="A878" s="1">
        <v>15568240</v>
      </c>
      <c r="B878" s="1" t="s">
        <v>182</v>
      </c>
      <c r="C878" s="1">
        <v>492</v>
      </c>
      <c r="D878" s="1" t="s">
        <v>26</v>
      </c>
      <c r="E878" s="1" t="s">
        <v>16</v>
      </c>
      <c r="F878" s="1">
        <v>30</v>
      </c>
      <c r="G878" s="1">
        <v>10</v>
      </c>
      <c r="H878" s="17">
        <v>77168.87</v>
      </c>
      <c r="I878" s="1">
        <v>2</v>
      </c>
      <c r="J878" s="1">
        <v>0</v>
      </c>
      <c r="K878" s="1">
        <v>1</v>
      </c>
      <c r="L878" s="17">
        <v>146700.22</v>
      </c>
      <c r="M878" s="1">
        <v>0</v>
      </c>
      <c r="N878" t="b">
        <f t="shared" si="13"/>
        <v>0</v>
      </c>
    </row>
    <row r="879" spans="1:14" x14ac:dyDescent="0.25">
      <c r="A879" s="1">
        <v>15634632</v>
      </c>
      <c r="B879" s="1" t="s">
        <v>408</v>
      </c>
      <c r="C879" s="1">
        <v>711</v>
      </c>
      <c r="D879" s="1" t="s">
        <v>15</v>
      </c>
      <c r="E879" s="1" t="s">
        <v>23</v>
      </c>
      <c r="F879" s="1">
        <v>38</v>
      </c>
      <c r="G879" s="1">
        <v>3</v>
      </c>
      <c r="H879" s="17">
        <v>0</v>
      </c>
      <c r="I879" s="1">
        <v>2</v>
      </c>
      <c r="J879" s="1">
        <v>1</v>
      </c>
      <c r="K879" s="1">
        <v>0</v>
      </c>
      <c r="L879" s="17">
        <v>68487.509999999995</v>
      </c>
      <c r="M879" s="1">
        <v>0</v>
      </c>
      <c r="N879" t="b">
        <f t="shared" si="13"/>
        <v>0</v>
      </c>
    </row>
    <row r="880" spans="1:14" x14ac:dyDescent="0.25">
      <c r="A880" s="1">
        <v>15694456</v>
      </c>
      <c r="B880" s="1" t="s">
        <v>271</v>
      </c>
      <c r="C880" s="1">
        <v>756</v>
      </c>
      <c r="D880" s="1" t="s">
        <v>15</v>
      </c>
      <c r="E880" s="1" t="s">
        <v>23</v>
      </c>
      <c r="F880" s="1">
        <v>62</v>
      </c>
      <c r="G880" s="1">
        <v>3</v>
      </c>
      <c r="H880" s="17">
        <v>0</v>
      </c>
      <c r="I880" s="1">
        <v>1</v>
      </c>
      <c r="J880" s="1">
        <v>1</v>
      </c>
      <c r="K880" s="1">
        <v>1</v>
      </c>
      <c r="L880" s="17">
        <v>11199.04</v>
      </c>
      <c r="M880" s="1">
        <v>1</v>
      </c>
      <c r="N880" t="b">
        <f t="shared" si="13"/>
        <v>0</v>
      </c>
    </row>
    <row r="881" spans="1:14" x14ac:dyDescent="0.25">
      <c r="A881" s="1">
        <v>15692926</v>
      </c>
      <c r="B881" s="1" t="s">
        <v>271</v>
      </c>
      <c r="C881" s="1">
        <v>498</v>
      </c>
      <c r="D881" s="1" t="s">
        <v>26</v>
      </c>
      <c r="E881" s="1" t="s">
        <v>23</v>
      </c>
      <c r="F881" s="1">
        <v>25</v>
      </c>
      <c r="G881" s="1">
        <v>8</v>
      </c>
      <c r="H881" s="17">
        <v>121702.73</v>
      </c>
      <c r="I881" s="1">
        <v>1</v>
      </c>
      <c r="J881" s="1">
        <v>1</v>
      </c>
      <c r="K881" s="1">
        <v>1</v>
      </c>
      <c r="L881" s="17">
        <v>132210.49</v>
      </c>
      <c r="M881" s="1">
        <v>0</v>
      </c>
      <c r="N881" t="b">
        <f t="shared" si="13"/>
        <v>0</v>
      </c>
    </row>
    <row r="882" spans="1:14" x14ac:dyDescent="0.25">
      <c r="A882" s="1">
        <v>15659098</v>
      </c>
      <c r="B882" s="1" t="s">
        <v>581</v>
      </c>
      <c r="C882" s="1">
        <v>669</v>
      </c>
      <c r="D882" s="1" t="s">
        <v>15</v>
      </c>
      <c r="E882" s="1" t="s">
        <v>23</v>
      </c>
      <c r="F882" s="1">
        <v>30</v>
      </c>
      <c r="G882" s="1">
        <v>7</v>
      </c>
      <c r="H882" s="17">
        <v>95128.86</v>
      </c>
      <c r="I882" s="1">
        <v>1</v>
      </c>
      <c r="J882" s="1">
        <v>0</v>
      </c>
      <c r="K882" s="1">
        <v>0</v>
      </c>
      <c r="L882" s="17">
        <v>19799.259999999998</v>
      </c>
      <c r="M882" s="1">
        <v>0</v>
      </c>
      <c r="N882" t="b">
        <f t="shared" si="13"/>
        <v>0</v>
      </c>
    </row>
    <row r="883" spans="1:14" x14ac:dyDescent="0.25">
      <c r="A883" s="1">
        <v>15630910</v>
      </c>
      <c r="B883" s="1" t="s">
        <v>172</v>
      </c>
      <c r="C883" s="1">
        <v>800</v>
      </c>
      <c r="D883" s="1" t="s">
        <v>15</v>
      </c>
      <c r="E883" s="1" t="s">
        <v>16</v>
      </c>
      <c r="F883" s="1">
        <v>49</v>
      </c>
      <c r="G883" s="1">
        <v>7</v>
      </c>
      <c r="H883" s="17">
        <v>108007.36</v>
      </c>
      <c r="I883" s="1">
        <v>1</v>
      </c>
      <c r="J883" s="1">
        <v>0</v>
      </c>
      <c r="K883" s="1">
        <v>0</v>
      </c>
      <c r="L883" s="17">
        <v>47125.11</v>
      </c>
      <c r="M883" s="1">
        <v>0</v>
      </c>
      <c r="N883" t="b">
        <f t="shared" si="13"/>
        <v>0</v>
      </c>
    </row>
    <row r="884" spans="1:14" x14ac:dyDescent="0.25">
      <c r="A884" s="1">
        <v>15726234</v>
      </c>
      <c r="B884" s="1" t="s">
        <v>662</v>
      </c>
      <c r="C884" s="1">
        <v>708</v>
      </c>
      <c r="D884" s="1" t="s">
        <v>18</v>
      </c>
      <c r="E884" s="1" t="s">
        <v>16</v>
      </c>
      <c r="F884" s="1">
        <v>41</v>
      </c>
      <c r="G884" s="1">
        <v>5</v>
      </c>
      <c r="H884" s="17">
        <v>0</v>
      </c>
      <c r="I884" s="1">
        <v>1</v>
      </c>
      <c r="J884" s="1">
        <v>0</v>
      </c>
      <c r="K884" s="1">
        <v>1</v>
      </c>
      <c r="L884" s="17">
        <v>157003.99</v>
      </c>
      <c r="M884" s="1">
        <v>0</v>
      </c>
      <c r="N884" t="b">
        <f t="shared" si="13"/>
        <v>0</v>
      </c>
    </row>
    <row r="885" spans="1:14" x14ac:dyDescent="0.25">
      <c r="A885" s="1">
        <v>15768193</v>
      </c>
      <c r="B885" s="1" t="s">
        <v>70</v>
      </c>
      <c r="C885" s="1">
        <v>585</v>
      </c>
      <c r="D885" s="1" t="s">
        <v>26</v>
      </c>
      <c r="E885" s="1" t="s">
        <v>23</v>
      </c>
      <c r="F885" s="1">
        <v>36</v>
      </c>
      <c r="G885" s="1">
        <v>5</v>
      </c>
      <c r="H885" s="17">
        <v>146050.97</v>
      </c>
      <c r="I885" s="1">
        <v>2</v>
      </c>
      <c r="J885" s="1">
        <v>0</v>
      </c>
      <c r="K885" s="1">
        <v>0</v>
      </c>
      <c r="L885" s="17">
        <v>86424.57</v>
      </c>
      <c r="M885" s="1">
        <v>0</v>
      </c>
      <c r="N885" t="b">
        <f t="shared" si="13"/>
        <v>0</v>
      </c>
    </row>
    <row r="886" spans="1:14" x14ac:dyDescent="0.25">
      <c r="A886" s="1">
        <v>15747867</v>
      </c>
      <c r="B886" s="1" t="s">
        <v>70</v>
      </c>
      <c r="C886" s="1">
        <v>583</v>
      </c>
      <c r="D886" s="1" t="s">
        <v>15</v>
      </c>
      <c r="E886" s="1" t="s">
        <v>23</v>
      </c>
      <c r="F886" s="1">
        <v>24</v>
      </c>
      <c r="G886" s="1">
        <v>9</v>
      </c>
      <c r="H886" s="17">
        <v>135125.28</v>
      </c>
      <c r="I886" s="1">
        <v>1</v>
      </c>
      <c r="J886" s="1">
        <v>0</v>
      </c>
      <c r="K886" s="1">
        <v>0</v>
      </c>
      <c r="L886" s="17">
        <v>89801.9</v>
      </c>
      <c r="M886" s="1">
        <v>0</v>
      </c>
      <c r="N886" t="b">
        <f t="shared" si="13"/>
        <v>0</v>
      </c>
    </row>
    <row r="887" spans="1:14" x14ac:dyDescent="0.25">
      <c r="A887" s="1">
        <v>15766908</v>
      </c>
      <c r="B887" s="1" t="s">
        <v>70</v>
      </c>
      <c r="C887" s="1">
        <v>488</v>
      </c>
      <c r="D887" s="1" t="s">
        <v>26</v>
      </c>
      <c r="E887" s="1" t="s">
        <v>23</v>
      </c>
      <c r="F887" s="1">
        <v>32</v>
      </c>
      <c r="G887" s="1">
        <v>3</v>
      </c>
      <c r="H887" s="17">
        <v>114540.38</v>
      </c>
      <c r="I887" s="1">
        <v>1</v>
      </c>
      <c r="J887" s="1">
        <v>1</v>
      </c>
      <c r="K887" s="1">
        <v>0</v>
      </c>
      <c r="L887" s="17">
        <v>92568.07</v>
      </c>
      <c r="M887" s="1">
        <v>0</v>
      </c>
      <c r="N887" t="b">
        <f t="shared" si="13"/>
        <v>0</v>
      </c>
    </row>
    <row r="888" spans="1:14" x14ac:dyDescent="0.25">
      <c r="A888" s="1">
        <v>15587421</v>
      </c>
      <c r="B888" s="1" t="s">
        <v>195</v>
      </c>
      <c r="C888" s="1">
        <v>687</v>
      </c>
      <c r="D888" s="1" t="s">
        <v>26</v>
      </c>
      <c r="E888" s="1" t="s">
        <v>16</v>
      </c>
      <c r="F888" s="1">
        <v>34</v>
      </c>
      <c r="G888" s="1">
        <v>7</v>
      </c>
      <c r="H888" s="17">
        <v>111388.18</v>
      </c>
      <c r="I888" s="1">
        <v>2</v>
      </c>
      <c r="J888" s="1">
        <v>1</v>
      </c>
      <c r="K888" s="1">
        <v>0</v>
      </c>
      <c r="L888" s="17">
        <v>148564.76</v>
      </c>
      <c r="M888" s="1">
        <v>0</v>
      </c>
      <c r="N888" t="b">
        <f t="shared" si="13"/>
        <v>0</v>
      </c>
    </row>
    <row r="889" spans="1:14" x14ac:dyDescent="0.25">
      <c r="A889" s="1">
        <v>15678910</v>
      </c>
      <c r="B889" s="1" t="s">
        <v>195</v>
      </c>
      <c r="C889" s="1">
        <v>680</v>
      </c>
      <c r="D889" s="1" t="s">
        <v>15</v>
      </c>
      <c r="E889" s="1" t="s">
        <v>16</v>
      </c>
      <c r="F889" s="1">
        <v>30</v>
      </c>
      <c r="G889" s="1">
        <v>8</v>
      </c>
      <c r="H889" s="17">
        <v>141441.75</v>
      </c>
      <c r="I889" s="1">
        <v>1</v>
      </c>
      <c r="J889" s="1">
        <v>1</v>
      </c>
      <c r="K889" s="1">
        <v>1</v>
      </c>
      <c r="L889" s="17">
        <v>16278.97</v>
      </c>
      <c r="M889" s="1">
        <v>0</v>
      </c>
      <c r="N889" t="b">
        <f t="shared" si="13"/>
        <v>0</v>
      </c>
    </row>
    <row r="890" spans="1:14" x14ac:dyDescent="0.25">
      <c r="A890" s="1">
        <v>15589030</v>
      </c>
      <c r="B890" s="1" t="s">
        <v>195</v>
      </c>
      <c r="C890" s="1">
        <v>649</v>
      </c>
      <c r="D890" s="1" t="s">
        <v>15</v>
      </c>
      <c r="E890" s="1" t="s">
        <v>23</v>
      </c>
      <c r="F890" s="1">
        <v>47</v>
      </c>
      <c r="G890" s="1">
        <v>1</v>
      </c>
      <c r="H890" s="17">
        <v>0</v>
      </c>
      <c r="I890" s="1">
        <v>2</v>
      </c>
      <c r="J890" s="1">
        <v>1</v>
      </c>
      <c r="K890" s="1">
        <v>1</v>
      </c>
      <c r="L890" s="17">
        <v>145593.85</v>
      </c>
      <c r="M890" s="1">
        <v>0</v>
      </c>
      <c r="N890" t="b">
        <f t="shared" si="13"/>
        <v>0</v>
      </c>
    </row>
    <row r="891" spans="1:14" x14ac:dyDescent="0.25">
      <c r="A891" s="1">
        <v>15767432</v>
      </c>
      <c r="B891" s="1" t="s">
        <v>195</v>
      </c>
      <c r="C891" s="1">
        <v>711</v>
      </c>
      <c r="D891" s="1" t="s">
        <v>15</v>
      </c>
      <c r="E891" s="1" t="s">
        <v>16</v>
      </c>
      <c r="F891" s="1">
        <v>25</v>
      </c>
      <c r="G891" s="1">
        <v>7</v>
      </c>
      <c r="H891" s="17">
        <v>0</v>
      </c>
      <c r="I891" s="1">
        <v>3</v>
      </c>
      <c r="J891" s="1">
        <v>1</v>
      </c>
      <c r="K891" s="1">
        <v>1</v>
      </c>
      <c r="L891" s="17">
        <v>9679.2800000000007</v>
      </c>
      <c r="M891" s="1">
        <v>0</v>
      </c>
      <c r="N891" t="b">
        <f t="shared" si="13"/>
        <v>0</v>
      </c>
    </row>
    <row r="892" spans="1:14" x14ac:dyDescent="0.25">
      <c r="A892" s="1">
        <v>15636731</v>
      </c>
      <c r="B892" s="1" t="s">
        <v>195</v>
      </c>
      <c r="C892" s="1">
        <v>714</v>
      </c>
      <c r="D892" s="1" t="s">
        <v>26</v>
      </c>
      <c r="E892" s="1" t="s">
        <v>16</v>
      </c>
      <c r="F892" s="1">
        <v>36</v>
      </c>
      <c r="G892" s="1">
        <v>1</v>
      </c>
      <c r="H892" s="17">
        <v>101609.01</v>
      </c>
      <c r="I892" s="1">
        <v>2</v>
      </c>
      <c r="J892" s="1">
        <v>1</v>
      </c>
      <c r="K892" s="1">
        <v>1</v>
      </c>
      <c r="L892" s="17">
        <v>447.73</v>
      </c>
      <c r="M892" s="1">
        <v>0</v>
      </c>
      <c r="N892" t="b">
        <f t="shared" si="13"/>
        <v>0</v>
      </c>
    </row>
    <row r="893" spans="1:14" x14ac:dyDescent="0.25">
      <c r="A893" s="1">
        <v>15630053</v>
      </c>
      <c r="B893" s="1" t="s">
        <v>75</v>
      </c>
      <c r="C893" s="1">
        <v>656</v>
      </c>
      <c r="D893" s="1" t="s">
        <v>15</v>
      </c>
      <c r="E893" s="1" t="s">
        <v>23</v>
      </c>
      <c r="F893" s="1">
        <v>45</v>
      </c>
      <c r="G893" s="1">
        <v>5</v>
      </c>
      <c r="H893" s="17">
        <v>127864.4</v>
      </c>
      <c r="I893" s="1">
        <v>1</v>
      </c>
      <c r="J893" s="1">
        <v>1</v>
      </c>
      <c r="K893" s="1">
        <v>0</v>
      </c>
      <c r="L893" s="17">
        <v>87107.57</v>
      </c>
      <c r="M893" s="1">
        <v>0</v>
      </c>
      <c r="N893" t="b">
        <f t="shared" si="13"/>
        <v>0</v>
      </c>
    </row>
    <row r="894" spans="1:14" x14ac:dyDescent="0.25">
      <c r="A894" s="1">
        <v>15651001</v>
      </c>
      <c r="B894" s="1" t="s">
        <v>75</v>
      </c>
      <c r="C894" s="1">
        <v>725</v>
      </c>
      <c r="D894" s="1" t="s">
        <v>26</v>
      </c>
      <c r="E894" s="1" t="s">
        <v>16</v>
      </c>
      <c r="F894" s="1">
        <v>39</v>
      </c>
      <c r="G894" s="1">
        <v>5</v>
      </c>
      <c r="H894" s="17">
        <v>116803.8</v>
      </c>
      <c r="I894" s="1">
        <v>1</v>
      </c>
      <c r="J894" s="1">
        <v>1</v>
      </c>
      <c r="K894" s="1">
        <v>0</v>
      </c>
      <c r="L894" s="17">
        <v>124052.97</v>
      </c>
      <c r="M894" s="1">
        <v>0</v>
      </c>
      <c r="N894" t="b">
        <f t="shared" si="13"/>
        <v>0</v>
      </c>
    </row>
    <row r="895" spans="1:14" x14ac:dyDescent="0.25">
      <c r="A895" s="1">
        <v>15723654</v>
      </c>
      <c r="B895" s="1" t="s">
        <v>75</v>
      </c>
      <c r="C895" s="1">
        <v>773</v>
      </c>
      <c r="D895" s="1" t="s">
        <v>15</v>
      </c>
      <c r="E895" s="1" t="s">
        <v>23</v>
      </c>
      <c r="F895" s="1">
        <v>25</v>
      </c>
      <c r="G895" s="1">
        <v>2</v>
      </c>
      <c r="H895" s="17">
        <v>135903.32999999999</v>
      </c>
      <c r="I895" s="1">
        <v>1</v>
      </c>
      <c r="J895" s="1">
        <v>1</v>
      </c>
      <c r="K895" s="1">
        <v>0</v>
      </c>
      <c r="L895" s="17">
        <v>73656.38</v>
      </c>
      <c r="M895" s="1">
        <v>0</v>
      </c>
      <c r="N895" t="b">
        <f t="shared" si="13"/>
        <v>0</v>
      </c>
    </row>
    <row r="896" spans="1:14" x14ac:dyDescent="0.25">
      <c r="A896" s="1">
        <v>15740476</v>
      </c>
      <c r="B896" s="1" t="s">
        <v>75</v>
      </c>
      <c r="C896" s="1">
        <v>659</v>
      </c>
      <c r="D896" s="1" t="s">
        <v>26</v>
      </c>
      <c r="E896" s="1" t="s">
        <v>16</v>
      </c>
      <c r="F896" s="1">
        <v>32</v>
      </c>
      <c r="G896" s="1">
        <v>3</v>
      </c>
      <c r="H896" s="17">
        <v>150923.74</v>
      </c>
      <c r="I896" s="1">
        <v>2</v>
      </c>
      <c r="J896" s="1">
        <v>0</v>
      </c>
      <c r="K896" s="1">
        <v>1</v>
      </c>
      <c r="L896" s="17">
        <v>174652.51</v>
      </c>
      <c r="M896" s="1">
        <v>0</v>
      </c>
      <c r="N896" t="b">
        <f t="shared" si="13"/>
        <v>0</v>
      </c>
    </row>
    <row r="897" spans="1:14" x14ac:dyDescent="0.25">
      <c r="A897" s="1">
        <v>15724282</v>
      </c>
      <c r="B897" s="1" t="s">
        <v>75</v>
      </c>
      <c r="C897" s="1">
        <v>540</v>
      </c>
      <c r="D897" s="1" t="s">
        <v>26</v>
      </c>
      <c r="E897" s="1" t="s">
        <v>23</v>
      </c>
      <c r="F897" s="1">
        <v>44</v>
      </c>
      <c r="G897" s="1">
        <v>3</v>
      </c>
      <c r="H897" s="17">
        <v>164113.04</v>
      </c>
      <c r="I897" s="1">
        <v>2</v>
      </c>
      <c r="J897" s="1">
        <v>1</v>
      </c>
      <c r="K897" s="1">
        <v>1</v>
      </c>
      <c r="L897" s="17">
        <v>12120.79</v>
      </c>
      <c r="M897" s="1">
        <v>0</v>
      </c>
      <c r="N897" t="b">
        <f t="shared" si="13"/>
        <v>0</v>
      </c>
    </row>
    <row r="898" spans="1:14" x14ac:dyDescent="0.25">
      <c r="A898" s="1">
        <v>15624729</v>
      </c>
      <c r="B898" s="1" t="s">
        <v>75</v>
      </c>
      <c r="C898" s="1">
        <v>594</v>
      </c>
      <c r="D898" s="1" t="s">
        <v>15</v>
      </c>
      <c r="E898" s="1" t="s">
        <v>23</v>
      </c>
      <c r="F898" s="1">
        <v>27</v>
      </c>
      <c r="G898" s="1">
        <v>0</v>
      </c>
      <c r="H898" s="17">
        <v>197041.8</v>
      </c>
      <c r="I898" s="1">
        <v>1</v>
      </c>
      <c r="J898" s="1">
        <v>0</v>
      </c>
      <c r="K898" s="1">
        <v>0</v>
      </c>
      <c r="L898" s="17">
        <v>151912.49</v>
      </c>
      <c r="M898" s="1">
        <v>0</v>
      </c>
      <c r="N898" t="b">
        <f t="shared" si="13"/>
        <v>0</v>
      </c>
    </row>
    <row r="899" spans="1:14" x14ac:dyDescent="0.25">
      <c r="A899" s="1">
        <v>15728505</v>
      </c>
      <c r="B899" s="1" t="s">
        <v>75</v>
      </c>
      <c r="C899" s="1">
        <v>601</v>
      </c>
      <c r="D899" s="1" t="s">
        <v>15</v>
      </c>
      <c r="E899" s="1" t="s">
        <v>23</v>
      </c>
      <c r="F899" s="1">
        <v>44</v>
      </c>
      <c r="G899" s="1">
        <v>1</v>
      </c>
      <c r="H899" s="17">
        <v>100486.18</v>
      </c>
      <c r="I899" s="1">
        <v>2</v>
      </c>
      <c r="J899" s="1">
        <v>1</v>
      </c>
      <c r="K899" s="1">
        <v>1</v>
      </c>
      <c r="L899" s="17">
        <v>62678.53</v>
      </c>
      <c r="M899" s="1">
        <v>0</v>
      </c>
      <c r="N899" t="b">
        <f t="shared" ref="N899:N962" si="14">G899&gt;F899</f>
        <v>0</v>
      </c>
    </row>
    <row r="900" spans="1:14" x14ac:dyDescent="0.25">
      <c r="A900" s="1">
        <v>15647099</v>
      </c>
      <c r="B900" s="1" t="s">
        <v>763</v>
      </c>
      <c r="C900" s="1">
        <v>633</v>
      </c>
      <c r="D900" s="1" t="s">
        <v>15</v>
      </c>
      <c r="E900" s="1" t="s">
        <v>16</v>
      </c>
      <c r="F900" s="1">
        <v>37</v>
      </c>
      <c r="G900" s="1">
        <v>9</v>
      </c>
      <c r="H900" s="17">
        <v>156091.97</v>
      </c>
      <c r="I900" s="1">
        <v>1</v>
      </c>
      <c r="J900" s="1">
        <v>1</v>
      </c>
      <c r="K900" s="1">
        <v>0</v>
      </c>
      <c r="L900" s="17">
        <v>72008.61</v>
      </c>
      <c r="M900" s="1">
        <v>0</v>
      </c>
      <c r="N900" t="b">
        <f t="shared" si="14"/>
        <v>0</v>
      </c>
    </row>
    <row r="901" spans="1:14" x14ac:dyDescent="0.25">
      <c r="A901" s="1">
        <v>15731522</v>
      </c>
      <c r="B901" s="1" t="s">
        <v>763</v>
      </c>
      <c r="C901" s="1">
        <v>771</v>
      </c>
      <c r="D901" s="1" t="s">
        <v>18</v>
      </c>
      <c r="E901" s="1" t="s">
        <v>16</v>
      </c>
      <c r="F901" s="1">
        <v>67</v>
      </c>
      <c r="G901" s="1">
        <v>8</v>
      </c>
      <c r="H901" s="17">
        <v>0</v>
      </c>
      <c r="I901" s="1">
        <v>2</v>
      </c>
      <c r="J901" s="1">
        <v>1</v>
      </c>
      <c r="K901" s="1">
        <v>1</v>
      </c>
      <c r="L901" s="17">
        <v>51219.8</v>
      </c>
      <c r="M901" s="1">
        <v>0</v>
      </c>
      <c r="N901" t="b">
        <f t="shared" si="14"/>
        <v>0</v>
      </c>
    </row>
    <row r="902" spans="1:14" x14ac:dyDescent="0.25">
      <c r="A902" s="1">
        <v>15690452</v>
      </c>
      <c r="B902" s="1" t="s">
        <v>363</v>
      </c>
      <c r="C902" s="1">
        <v>605</v>
      </c>
      <c r="D902" s="1" t="s">
        <v>15</v>
      </c>
      <c r="E902" s="1" t="s">
        <v>23</v>
      </c>
      <c r="F902" s="1">
        <v>52</v>
      </c>
      <c r="G902" s="1">
        <v>1</v>
      </c>
      <c r="H902" s="17">
        <v>63349.75</v>
      </c>
      <c r="I902" s="1">
        <v>1</v>
      </c>
      <c r="J902" s="1">
        <v>1</v>
      </c>
      <c r="K902" s="1">
        <v>0</v>
      </c>
      <c r="L902" s="17">
        <v>108887.44</v>
      </c>
      <c r="M902" s="1">
        <v>0</v>
      </c>
      <c r="N902" t="b">
        <f t="shared" si="14"/>
        <v>0</v>
      </c>
    </row>
    <row r="903" spans="1:14" x14ac:dyDescent="0.25">
      <c r="A903" s="1">
        <v>15644572</v>
      </c>
      <c r="B903" s="1" t="s">
        <v>399</v>
      </c>
      <c r="C903" s="1">
        <v>501</v>
      </c>
      <c r="D903" s="1" t="s">
        <v>15</v>
      </c>
      <c r="E903" s="1" t="s">
        <v>23</v>
      </c>
      <c r="F903" s="1">
        <v>40</v>
      </c>
      <c r="G903" s="1">
        <v>4</v>
      </c>
      <c r="H903" s="17">
        <v>125832.2</v>
      </c>
      <c r="I903" s="1">
        <v>1</v>
      </c>
      <c r="J903" s="1">
        <v>1</v>
      </c>
      <c r="K903" s="1">
        <v>1</v>
      </c>
      <c r="L903" s="17">
        <v>100433.83</v>
      </c>
      <c r="M903" s="1">
        <v>0</v>
      </c>
      <c r="N903" t="b">
        <f t="shared" si="14"/>
        <v>0</v>
      </c>
    </row>
    <row r="904" spans="1:14" x14ac:dyDescent="0.25">
      <c r="A904" s="1">
        <v>15754849</v>
      </c>
      <c r="B904" s="1" t="s">
        <v>64</v>
      </c>
      <c r="C904" s="1">
        <v>776</v>
      </c>
      <c r="D904" s="1" t="s">
        <v>26</v>
      </c>
      <c r="E904" s="1" t="s">
        <v>16</v>
      </c>
      <c r="F904" s="1">
        <v>32</v>
      </c>
      <c r="G904" s="1">
        <v>4</v>
      </c>
      <c r="H904" s="17">
        <v>109421.13</v>
      </c>
      <c r="I904" s="1">
        <v>2</v>
      </c>
      <c r="J904" s="1">
        <v>1</v>
      </c>
      <c r="K904" s="1">
        <v>1</v>
      </c>
      <c r="L904" s="17">
        <v>126517.46</v>
      </c>
      <c r="M904" s="1">
        <v>0</v>
      </c>
      <c r="N904" t="b">
        <f t="shared" si="14"/>
        <v>0</v>
      </c>
    </row>
    <row r="905" spans="1:14" x14ac:dyDescent="0.25">
      <c r="A905" s="1">
        <v>15785798</v>
      </c>
      <c r="B905" s="1" t="s">
        <v>403</v>
      </c>
      <c r="C905" s="1">
        <v>850</v>
      </c>
      <c r="D905" s="1" t="s">
        <v>15</v>
      </c>
      <c r="E905" s="1" t="s">
        <v>23</v>
      </c>
      <c r="F905" s="1">
        <v>40</v>
      </c>
      <c r="G905" s="1">
        <v>9</v>
      </c>
      <c r="H905" s="17">
        <v>0</v>
      </c>
      <c r="I905" s="1">
        <v>2</v>
      </c>
      <c r="J905" s="1">
        <v>0</v>
      </c>
      <c r="K905" s="1">
        <v>1</v>
      </c>
      <c r="L905" s="17">
        <v>119232.33</v>
      </c>
      <c r="M905" s="1">
        <v>0</v>
      </c>
      <c r="N905" t="b">
        <f t="shared" si="14"/>
        <v>0</v>
      </c>
    </row>
    <row r="906" spans="1:14" x14ac:dyDescent="0.25">
      <c r="A906" s="1">
        <v>15697183</v>
      </c>
      <c r="B906" s="1" t="s">
        <v>500</v>
      </c>
      <c r="C906" s="1">
        <v>685</v>
      </c>
      <c r="D906" s="1" t="s">
        <v>18</v>
      </c>
      <c r="E906" s="1" t="s">
        <v>23</v>
      </c>
      <c r="F906" s="1">
        <v>43</v>
      </c>
      <c r="G906" s="1">
        <v>9</v>
      </c>
      <c r="H906" s="17">
        <v>0</v>
      </c>
      <c r="I906" s="1">
        <v>2</v>
      </c>
      <c r="J906" s="1">
        <v>1</v>
      </c>
      <c r="K906" s="1">
        <v>0</v>
      </c>
      <c r="L906" s="17">
        <v>107811.28</v>
      </c>
      <c r="M906" s="1">
        <v>0</v>
      </c>
      <c r="N906" t="b">
        <f t="shared" si="14"/>
        <v>0</v>
      </c>
    </row>
    <row r="907" spans="1:14" x14ac:dyDescent="0.25">
      <c r="A907" s="1">
        <v>15714485</v>
      </c>
      <c r="B907" s="1" t="s">
        <v>438</v>
      </c>
      <c r="C907" s="1">
        <v>774</v>
      </c>
      <c r="D907" s="1" t="s">
        <v>15</v>
      </c>
      <c r="E907" s="1" t="s">
        <v>23</v>
      </c>
      <c r="F907" s="1">
        <v>60</v>
      </c>
      <c r="G907" s="1">
        <v>5</v>
      </c>
      <c r="H907" s="17">
        <v>85891.55</v>
      </c>
      <c r="I907" s="1">
        <v>1</v>
      </c>
      <c r="J907" s="1">
        <v>1</v>
      </c>
      <c r="K907" s="1">
        <v>0</v>
      </c>
      <c r="L907" s="17">
        <v>74135.48</v>
      </c>
      <c r="M907" s="1">
        <v>1</v>
      </c>
      <c r="N907" t="b">
        <f t="shared" si="14"/>
        <v>0</v>
      </c>
    </row>
    <row r="908" spans="1:14" x14ac:dyDescent="0.25">
      <c r="A908" s="1">
        <v>15730059</v>
      </c>
      <c r="B908" s="1" t="s">
        <v>439</v>
      </c>
      <c r="C908" s="1">
        <v>638</v>
      </c>
      <c r="D908" s="1" t="s">
        <v>18</v>
      </c>
      <c r="E908" s="1" t="s">
        <v>23</v>
      </c>
      <c r="F908" s="1">
        <v>44</v>
      </c>
      <c r="G908" s="1">
        <v>9</v>
      </c>
      <c r="H908" s="17">
        <v>77637.350000000006</v>
      </c>
      <c r="I908" s="1">
        <v>2</v>
      </c>
      <c r="J908" s="1">
        <v>1</v>
      </c>
      <c r="K908" s="1">
        <v>1</v>
      </c>
      <c r="L908" s="17">
        <v>111346.22</v>
      </c>
      <c r="M908" s="1">
        <v>0</v>
      </c>
      <c r="N908" t="b">
        <f t="shared" si="14"/>
        <v>0</v>
      </c>
    </row>
    <row r="909" spans="1:14" x14ac:dyDescent="0.25">
      <c r="A909" s="1">
        <v>15805449</v>
      </c>
      <c r="B909" s="1" t="s">
        <v>682</v>
      </c>
      <c r="C909" s="1">
        <v>594</v>
      </c>
      <c r="D909" s="1" t="s">
        <v>15</v>
      </c>
      <c r="E909" s="1" t="s">
        <v>23</v>
      </c>
      <c r="F909" s="1">
        <v>38</v>
      </c>
      <c r="G909" s="1">
        <v>4</v>
      </c>
      <c r="H909" s="17">
        <v>0</v>
      </c>
      <c r="I909" s="1">
        <v>2</v>
      </c>
      <c r="J909" s="1">
        <v>0</v>
      </c>
      <c r="K909" s="1">
        <v>0</v>
      </c>
      <c r="L909" s="17">
        <v>186884.04</v>
      </c>
      <c r="M909" s="1">
        <v>0</v>
      </c>
      <c r="N909" t="b">
        <f t="shared" si="14"/>
        <v>0</v>
      </c>
    </row>
    <row r="910" spans="1:14" x14ac:dyDescent="0.25">
      <c r="A910" s="1">
        <v>15732628</v>
      </c>
      <c r="B910" s="1" t="s">
        <v>395</v>
      </c>
      <c r="C910" s="1">
        <v>745</v>
      </c>
      <c r="D910" s="1" t="s">
        <v>15</v>
      </c>
      <c r="E910" s="1" t="s">
        <v>23</v>
      </c>
      <c r="F910" s="1">
        <v>46</v>
      </c>
      <c r="G910" s="1">
        <v>2</v>
      </c>
      <c r="H910" s="17">
        <v>122220.19</v>
      </c>
      <c r="I910" s="1">
        <v>1</v>
      </c>
      <c r="J910" s="1">
        <v>1</v>
      </c>
      <c r="K910" s="1">
        <v>1</v>
      </c>
      <c r="L910" s="17">
        <v>118024.1</v>
      </c>
      <c r="M910" s="1">
        <v>0</v>
      </c>
      <c r="N910" t="b">
        <f t="shared" si="14"/>
        <v>0</v>
      </c>
    </row>
    <row r="911" spans="1:14" x14ac:dyDescent="0.25">
      <c r="A911" s="1">
        <v>15762729</v>
      </c>
      <c r="B911" s="1" t="s">
        <v>462</v>
      </c>
      <c r="C911" s="1">
        <v>745</v>
      </c>
      <c r="D911" s="1" t="s">
        <v>26</v>
      </c>
      <c r="E911" s="1" t="s">
        <v>16</v>
      </c>
      <c r="F911" s="1">
        <v>28</v>
      </c>
      <c r="G911" s="1">
        <v>1</v>
      </c>
      <c r="H911" s="17">
        <v>111071.36</v>
      </c>
      <c r="I911" s="1">
        <v>1</v>
      </c>
      <c r="J911" s="1">
        <v>1</v>
      </c>
      <c r="K911" s="1">
        <v>0</v>
      </c>
      <c r="L911" s="17">
        <v>73275.960000000006</v>
      </c>
      <c r="M911" s="1">
        <v>1</v>
      </c>
      <c r="N911" t="b">
        <f t="shared" si="14"/>
        <v>0</v>
      </c>
    </row>
    <row r="912" spans="1:14" x14ac:dyDescent="0.25">
      <c r="A912" s="1">
        <v>15586959</v>
      </c>
      <c r="B912" s="1" t="s">
        <v>670</v>
      </c>
      <c r="C912" s="1">
        <v>468</v>
      </c>
      <c r="D912" s="1" t="s">
        <v>15</v>
      </c>
      <c r="E912" s="1" t="s">
        <v>16</v>
      </c>
      <c r="F912" s="1">
        <v>42</v>
      </c>
      <c r="G912" s="1">
        <v>5</v>
      </c>
      <c r="H912" s="17">
        <v>0</v>
      </c>
      <c r="I912" s="1">
        <v>2</v>
      </c>
      <c r="J912" s="1">
        <v>1</v>
      </c>
      <c r="K912" s="1">
        <v>0</v>
      </c>
      <c r="L912" s="17">
        <v>125305.34</v>
      </c>
      <c r="M912" s="1">
        <v>0</v>
      </c>
      <c r="N912" t="b">
        <f t="shared" si="14"/>
        <v>0</v>
      </c>
    </row>
    <row r="913" spans="1:14" x14ac:dyDescent="0.25">
      <c r="A913" s="1">
        <v>15694860</v>
      </c>
      <c r="B913" s="1" t="s">
        <v>400</v>
      </c>
      <c r="C913" s="1">
        <v>675</v>
      </c>
      <c r="D913" s="1" t="s">
        <v>15</v>
      </c>
      <c r="E913" s="1" t="s">
        <v>16</v>
      </c>
      <c r="F913" s="1">
        <v>38</v>
      </c>
      <c r="G913" s="1">
        <v>6</v>
      </c>
      <c r="H913" s="17">
        <v>68065.8</v>
      </c>
      <c r="I913" s="1">
        <v>1</v>
      </c>
      <c r="J913" s="1">
        <v>0</v>
      </c>
      <c r="K913" s="1">
        <v>0</v>
      </c>
      <c r="L913" s="17">
        <v>138777</v>
      </c>
      <c r="M913" s="1">
        <v>1</v>
      </c>
      <c r="N913" t="b">
        <f t="shared" si="14"/>
        <v>0</v>
      </c>
    </row>
    <row r="914" spans="1:14" x14ac:dyDescent="0.25">
      <c r="A914" s="1">
        <v>15806964</v>
      </c>
      <c r="B914" s="1" t="s">
        <v>383</v>
      </c>
      <c r="C914" s="1">
        <v>702</v>
      </c>
      <c r="D914" s="1" t="s">
        <v>15</v>
      </c>
      <c r="E914" s="1" t="s">
        <v>23</v>
      </c>
      <c r="F914" s="1">
        <v>45</v>
      </c>
      <c r="G914" s="1">
        <v>0</v>
      </c>
      <c r="H914" s="17">
        <v>80793.58</v>
      </c>
      <c r="I914" s="1">
        <v>1</v>
      </c>
      <c r="J914" s="1">
        <v>1</v>
      </c>
      <c r="K914" s="1">
        <v>1</v>
      </c>
      <c r="L914" s="17">
        <v>27474.81</v>
      </c>
      <c r="M914" s="1">
        <v>0</v>
      </c>
      <c r="N914" t="b">
        <f t="shared" si="14"/>
        <v>0</v>
      </c>
    </row>
    <row r="915" spans="1:14" x14ac:dyDescent="0.25">
      <c r="A915" s="1">
        <v>15575024</v>
      </c>
      <c r="B915" s="1" t="s">
        <v>551</v>
      </c>
      <c r="C915" s="1">
        <v>503</v>
      </c>
      <c r="D915" s="1" t="s">
        <v>15</v>
      </c>
      <c r="E915" s="1" t="s">
        <v>23</v>
      </c>
      <c r="F915" s="1">
        <v>29</v>
      </c>
      <c r="G915" s="1">
        <v>3</v>
      </c>
      <c r="H915" s="17">
        <v>0</v>
      </c>
      <c r="I915" s="1">
        <v>2</v>
      </c>
      <c r="J915" s="1">
        <v>1</v>
      </c>
      <c r="K915" s="1">
        <v>1</v>
      </c>
      <c r="L915" s="17">
        <v>143954.99</v>
      </c>
      <c r="M915" s="1">
        <v>0</v>
      </c>
      <c r="N915" t="b">
        <f t="shared" si="14"/>
        <v>0</v>
      </c>
    </row>
    <row r="916" spans="1:14" x14ac:dyDescent="0.25">
      <c r="A916" s="1">
        <v>15640905</v>
      </c>
      <c r="B916" s="1" t="s">
        <v>151</v>
      </c>
      <c r="C916" s="1">
        <v>579</v>
      </c>
      <c r="D916" s="1" t="s">
        <v>18</v>
      </c>
      <c r="E916" s="1" t="s">
        <v>16</v>
      </c>
      <c r="F916" s="1">
        <v>35</v>
      </c>
      <c r="G916" s="1">
        <v>1</v>
      </c>
      <c r="H916" s="17">
        <v>129490.36</v>
      </c>
      <c r="I916" s="1">
        <v>2</v>
      </c>
      <c r="J916" s="1">
        <v>0</v>
      </c>
      <c r="K916" s="1">
        <v>1</v>
      </c>
      <c r="L916" s="17">
        <v>8590.83</v>
      </c>
      <c r="M916" s="1">
        <v>1</v>
      </c>
      <c r="N916" t="b">
        <f t="shared" si="14"/>
        <v>0</v>
      </c>
    </row>
    <row r="917" spans="1:14" x14ac:dyDescent="0.25">
      <c r="A917" s="1">
        <v>15752081</v>
      </c>
      <c r="B917" s="1" t="s">
        <v>448</v>
      </c>
      <c r="C917" s="1">
        <v>468</v>
      </c>
      <c r="D917" s="1" t="s">
        <v>15</v>
      </c>
      <c r="E917" s="1" t="s">
        <v>16</v>
      </c>
      <c r="F917" s="1">
        <v>56</v>
      </c>
      <c r="G917" s="1">
        <v>10</v>
      </c>
      <c r="H917" s="17">
        <v>0</v>
      </c>
      <c r="I917" s="1">
        <v>3</v>
      </c>
      <c r="J917" s="1">
        <v>0</v>
      </c>
      <c r="K917" s="1">
        <v>1</v>
      </c>
      <c r="L917" s="17">
        <v>62256.87</v>
      </c>
      <c r="M917" s="1">
        <v>1</v>
      </c>
      <c r="N917" t="b">
        <f t="shared" si="14"/>
        <v>0</v>
      </c>
    </row>
    <row r="918" spans="1:14" x14ac:dyDescent="0.25">
      <c r="A918" s="1">
        <v>15804771</v>
      </c>
      <c r="B918" s="1" t="s">
        <v>78</v>
      </c>
      <c r="C918" s="1">
        <v>614</v>
      </c>
      <c r="D918" s="1" t="s">
        <v>15</v>
      </c>
      <c r="E918" s="1" t="s">
        <v>23</v>
      </c>
      <c r="F918" s="1">
        <v>51</v>
      </c>
      <c r="G918" s="1">
        <v>4</v>
      </c>
      <c r="H918" s="17">
        <v>40685.919999999998</v>
      </c>
      <c r="I918" s="1">
        <v>1</v>
      </c>
      <c r="J918" s="1">
        <v>1</v>
      </c>
      <c r="K918" s="1">
        <v>1</v>
      </c>
      <c r="L918" s="17">
        <v>46775.28</v>
      </c>
      <c r="M918" s="1">
        <v>0</v>
      </c>
      <c r="N918" t="b">
        <f t="shared" si="14"/>
        <v>0</v>
      </c>
    </row>
    <row r="919" spans="1:14" x14ac:dyDescent="0.25">
      <c r="A919" s="1">
        <v>15745196</v>
      </c>
      <c r="B919" s="1" t="s">
        <v>633</v>
      </c>
      <c r="C919" s="1">
        <v>571</v>
      </c>
      <c r="D919" s="1" t="s">
        <v>15</v>
      </c>
      <c r="E919" s="1" t="s">
        <v>16</v>
      </c>
      <c r="F919" s="1">
        <v>35</v>
      </c>
      <c r="G919" s="1">
        <v>8</v>
      </c>
      <c r="H919" s="17">
        <v>0</v>
      </c>
      <c r="I919" s="1">
        <v>2</v>
      </c>
      <c r="J919" s="1">
        <v>0</v>
      </c>
      <c r="K919" s="1">
        <v>0</v>
      </c>
      <c r="L919" s="17">
        <v>84569.13</v>
      </c>
      <c r="M919" s="1">
        <v>0</v>
      </c>
      <c r="N919" t="b">
        <f t="shared" si="14"/>
        <v>0</v>
      </c>
    </row>
    <row r="920" spans="1:14" x14ac:dyDescent="0.25">
      <c r="A920" s="1">
        <v>15668747</v>
      </c>
      <c r="B920" s="1" t="s">
        <v>641</v>
      </c>
      <c r="C920" s="1">
        <v>702</v>
      </c>
      <c r="D920" s="1" t="s">
        <v>15</v>
      </c>
      <c r="E920" s="1" t="s">
        <v>16</v>
      </c>
      <c r="F920" s="1">
        <v>46</v>
      </c>
      <c r="G920" s="1">
        <v>9</v>
      </c>
      <c r="H920" s="17">
        <v>98444.19</v>
      </c>
      <c r="I920" s="1">
        <v>1</v>
      </c>
      <c r="J920" s="1">
        <v>0</v>
      </c>
      <c r="K920" s="1">
        <v>1</v>
      </c>
      <c r="L920" s="17">
        <v>109563.28</v>
      </c>
      <c r="M920" s="1">
        <v>0</v>
      </c>
      <c r="N920" t="b">
        <f t="shared" si="14"/>
        <v>0</v>
      </c>
    </row>
    <row r="921" spans="1:14" x14ac:dyDescent="0.25">
      <c r="A921" s="1">
        <v>15811127</v>
      </c>
      <c r="B921" s="1" t="s">
        <v>204</v>
      </c>
      <c r="C921" s="1">
        <v>521</v>
      </c>
      <c r="D921" s="1" t="s">
        <v>15</v>
      </c>
      <c r="E921" s="1" t="s">
        <v>23</v>
      </c>
      <c r="F921" s="1">
        <v>35</v>
      </c>
      <c r="G921" s="1">
        <v>6</v>
      </c>
      <c r="H921" s="17">
        <v>96423.84</v>
      </c>
      <c r="I921" s="1">
        <v>1</v>
      </c>
      <c r="J921" s="1">
        <v>1</v>
      </c>
      <c r="K921" s="1">
        <v>0</v>
      </c>
      <c r="L921" s="17">
        <v>10488.44</v>
      </c>
      <c r="M921" s="1">
        <v>0</v>
      </c>
      <c r="N921" t="b">
        <f t="shared" si="14"/>
        <v>0</v>
      </c>
    </row>
    <row r="922" spans="1:14" x14ac:dyDescent="0.25">
      <c r="A922" s="1">
        <v>15620204</v>
      </c>
      <c r="B922" s="1" t="s">
        <v>578</v>
      </c>
      <c r="C922" s="1">
        <v>543</v>
      </c>
      <c r="D922" s="1" t="s">
        <v>26</v>
      </c>
      <c r="E922" s="1" t="s">
        <v>16</v>
      </c>
      <c r="F922" s="1">
        <v>57</v>
      </c>
      <c r="G922" s="1">
        <v>1</v>
      </c>
      <c r="H922" s="17">
        <v>106138.33</v>
      </c>
      <c r="I922" s="1">
        <v>2</v>
      </c>
      <c r="J922" s="1">
        <v>1</v>
      </c>
      <c r="K922" s="1">
        <v>1</v>
      </c>
      <c r="L922" s="17">
        <v>120657.32</v>
      </c>
      <c r="M922" s="1">
        <v>1</v>
      </c>
      <c r="N922" t="b">
        <f t="shared" si="14"/>
        <v>0</v>
      </c>
    </row>
    <row r="923" spans="1:14" x14ac:dyDescent="0.25">
      <c r="A923" s="1">
        <v>15602312</v>
      </c>
      <c r="B923" s="1" t="s">
        <v>124</v>
      </c>
      <c r="C923" s="1">
        <v>605</v>
      </c>
      <c r="D923" s="1" t="s">
        <v>18</v>
      </c>
      <c r="E923" s="1" t="s">
        <v>23</v>
      </c>
      <c r="F923" s="1">
        <v>33</v>
      </c>
      <c r="G923" s="1">
        <v>5</v>
      </c>
      <c r="H923" s="17">
        <v>150092.79999999999</v>
      </c>
      <c r="I923" s="1">
        <v>1</v>
      </c>
      <c r="J923" s="1">
        <v>0</v>
      </c>
      <c r="K923" s="1">
        <v>0</v>
      </c>
      <c r="L923" s="17">
        <v>71862.789999999994</v>
      </c>
      <c r="M923" s="1">
        <v>0</v>
      </c>
      <c r="N923" t="b">
        <f t="shared" si="14"/>
        <v>0</v>
      </c>
    </row>
    <row r="924" spans="1:14" x14ac:dyDescent="0.25">
      <c r="A924" s="1">
        <v>15709295</v>
      </c>
      <c r="B924" s="1" t="s">
        <v>728</v>
      </c>
      <c r="C924" s="1">
        <v>697</v>
      </c>
      <c r="D924" s="1" t="s">
        <v>18</v>
      </c>
      <c r="E924" s="1" t="s">
        <v>16</v>
      </c>
      <c r="F924" s="1">
        <v>25</v>
      </c>
      <c r="G924" s="1">
        <v>5</v>
      </c>
      <c r="H924" s="17">
        <v>82931.850000000006</v>
      </c>
      <c r="I924" s="1">
        <v>2</v>
      </c>
      <c r="J924" s="1">
        <v>1</v>
      </c>
      <c r="K924" s="1">
        <v>1</v>
      </c>
      <c r="L924" s="17">
        <v>128373.88</v>
      </c>
      <c r="M924" s="1">
        <v>0</v>
      </c>
      <c r="N924" t="b">
        <f t="shared" si="14"/>
        <v>0</v>
      </c>
    </row>
    <row r="925" spans="1:14" x14ac:dyDescent="0.25">
      <c r="A925" s="1">
        <v>15770811</v>
      </c>
      <c r="B925" s="1" t="s">
        <v>93</v>
      </c>
      <c r="C925" s="1">
        <v>519</v>
      </c>
      <c r="D925" s="1" t="s">
        <v>15</v>
      </c>
      <c r="E925" s="1" t="s">
        <v>23</v>
      </c>
      <c r="F925" s="1">
        <v>36</v>
      </c>
      <c r="G925" s="1">
        <v>9</v>
      </c>
      <c r="H925" s="17">
        <v>0</v>
      </c>
      <c r="I925" s="1">
        <v>2</v>
      </c>
      <c r="J925" s="1">
        <v>0</v>
      </c>
      <c r="K925" s="1">
        <v>1</v>
      </c>
      <c r="L925" s="17">
        <v>145562.4</v>
      </c>
      <c r="M925" s="1">
        <v>0</v>
      </c>
      <c r="N925" t="b">
        <f t="shared" si="14"/>
        <v>0</v>
      </c>
    </row>
    <row r="926" spans="1:14" x14ac:dyDescent="0.25">
      <c r="A926" s="1">
        <v>15725511</v>
      </c>
      <c r="B926" s="1" t="s">
        <v>93</v>
      </c>
      <c r="C926" s="1">
        <v>559</v>
      </c>
      <c r="D926" s="1" t="s">
        <v>15</v>
      </c>
      <c r="E926" s="1" t="s">
        <v>16</v>
      </c>
      <c r="F926" s="1">
        <v>31</v>
      </c>
      <c r="G926" s="1">
        <v>3</v>
      </c>
      <c r="H926" s="17">
        <v>127070.73</v>
      </c>
      <c r="I926" s="1">
        <v>1</v>
      </c>
      <c r="J926" s="1">
        <v>0</v>
      </c>
      <c r="K926" s="1">
        <v>1</v>
      </c>
      <c r="L926" s="17">
        <v>160941.78</v>
      </c>
      <c r="M926" s="1">
        <v>0</v>
      </c>
      <c r="N926" t="b">
        <f t="shared" si="14"/>
        <v>0</v>
      </c>
    </row>
    <row r="927" spans="1:14" x14ac:dyDescent="0.25">
      <c r="A927" s="1">
        <v>15653857</v>
      </c>
      <c r="B927" s="1" t="s">
        <v>263</v>
      </c>
      <c r="C927" s="1">
        <v>498</v>
      </c>
      <c r="D927" s="1" t="s">
        <v>15</v>
      </c>
      <c r="E927" s="1" t="s">
        <v>23</v>
      </c>
      <c r="F927" s="1">
        <v>34</v>
      </c>
      <c r="G927" s="1">
        <v>2</v>
      </c>
      <c r="H927" s="17">
        <v>0</v>
      </c>
      <c r="I927" s="1">
        <v>2</v>
      </c>
      <c r="J927" s="1">
        <v>1</v>
      </c>
      <c r="K927" s="1">
        <v>1</v>
      </c>
      <c r="L927" s="17">
        <v>148528.24</v>
      </c>
      <c r="M927" s="1">
        <v>0</v>
      </c>
      <c r="N927" t="b">
        <f t="shared" si="14"/>
        <v>0</v>
      </c>
    </row>
    <row r="928" spans="1:14" x14ac:dyDescent="0.25">
      <c r="A928" s="1">
        <v>15708608</v>
      </c>
      <c r="B928" s="1" t="s">
        <v>278</v>
      </c>
      <c r="C928" s="1">
        <v>799</v>
      </c>
      <c r="D928" s="1" t="s">
        <v>15</v>
      </c>
      <c r="E928" s="1" t="s">
        <v>16</v>
      </c>
      <c r="F928" s="1">
        <v>22</v>
      </c>
      <c r="G928" s="1">
        <v>8</v>
      </c>
      <c r="H928" s="17">
        <v>174185.98</v>
      </c>
      <c r="I928" s="1">
        <v>2</v>
      </c>
      <c r="J928" s="1">
        <v>0</v>
      </c>
      <c r="K928" s="1">
        <v>1</v>
      </c>
      <c r="L928" s="17">
        <v>192633.85</v>
      </c>
      <c r="M928" s="1">
        <v>0</v>
      </c>
      <c r="N928" t="b">
        <f t="shared" si="14"/>
        <v>0</v>
      </c>
    </row>
    <row r="929" spans="1:14" x14ac:dyDescent="0.25">
      <c r="A929" s="1">
        <v>15736112</v>
      </c>
      <c r="B929" s="1" t="s">
        <v>458</v>
      </c>
      <c r="C929" s="1">
        <v>519</v>
      </c>
      <c r="D929" s="1" t="s">
        <v>18</v>
      </c>
      <c r="E929" s="1" t="s">
        <v>16</v>
      </c>
      <c r="F929" s="1">
        <v>57</v>
      </c>
      <c r="G929" s="1">
        <v>2</v>
      </c>
      <c r="H929" s="17">
        <v>119035.35</v>
      </c>
      <c r="I929" s="1">
        <v>2</v>
      </c>
      <c r="J929" s="1">
        <v>1</v>
      </c>
      <c r="K929" s="1">
        <v>1</v>
      </c>
      <c r="L929" s="17">
        <v>29871.79</v>
      </c>
      <c r="M929" s="1">
        <v>0</v>
      </c>
      <c r="N929" t="b">
        <f t="shared" si="14"/>
        <v>0</v>
      </c>
    </row>
    <row r="930" spans="1:14" x14ac:dyDescent="0.25">
      <c r="A930" s="1">
        <v>15794048</v>
      </c>
      <c r="B930" s="1" t="s">
        <v>673</v>
      </c>
      <c r="C930" s="1">
        <v>667</v>
      </c>
      <c r="D930" s="1" t="s">
        <v>26</v>
      </c>
      <c r="E930" s="1" t="s">
        <v>16</v>
      </c>
      <c r="F930" s="1">
        <v>48</v>
      </c>
      <c r="G930" s="1">
        <v>1</v>
      </c>
      <c r="H930" s="17">
        <v>97133.92</v>
      </c>
      <c r="I930" s="1">
        <v>2</v>
      </c>
      <c r="J930" s="1">
        <v>0</v>
      </c>
      <c r="K930" s="1">
        <v>0</v>
      </c>
      <c r="L930" s="17">
        <v>113316.77</v>
      </c>
      <c r="M930" s="1">
        <v>1</v>
      </c>
      <c r="N930" t="b">
        <f t="shared" si="14"/>
        <v>0</v>
      </c>
    </row>
    <row r="931" spans="1:14" x14ac:dyDescent="0.25">
      <c r="A931" s="1">
        <v>15579334</v>
      </c>
      <c r="B931" s="1" t="s">
        <v>568</v>
      </c>
      <c r="C931" s="1">
        <v>769</v>
      </c>
      <c r="D931" s="1" t="s">
        <v>26</v>
      </c>
      <c r="E931" s="1" t="s">
        <v>16</v>
      </c>
      <c r="F931" s="1">
        <v>45</v>
      </c>
      <c r="G931" s="1">
        <v>5</v>
      </c>
      <c r="H931" s="17">
        <v>126674.81</v>
      </c>
      <c r="I931" s="1">
        <v>1</v>
      </c>
      <c r="J931" s="1">
        <v>1</v>
      </c>
      <c r="K931" s="1">
        <v>0</v>
      </c>
      <c r="L931" s="17">
        <v>124118.71</v>
      </c>
      <c r="M931" s="1">
        <v>1</v>
      </c>
      <c r="N931" t="b">
        <f t="shared" si="14"/>
        <v>0</v>
      </c>
    </row>
    <row r="932" spans="1:14" x14ac:dyDescent="0.25">
      <c r="A932" s="1">
        <v>15788448</v>
      </c>
      <c r="B932" s="1" t="s">
        <v>55</v>
      </c>
      <c r="C932" s="1">
        <v>490</v>
      </c>
      <c r="D932" s="1" t="s">
        <v>18</v>
      </c>
      <c r="E932" s="1" t="s">
        <v>23</v>
      </c>
      <c r="F932" s="1">
        <v>31</v>
      </c>
      <c r="G932" s="1">
        <v>3</v>
      </c>
      <c r="H932" s="17">
        <v>145260.23000000001</v>
      </c>
      <c r="I932" s="1">
        <v>1</v>
      </c>
      <c r="J932" s="1">
        <v>0</v>
      </c>
      <c r="K932" s="1">
        <v>1</v>
      </c>
      <c r="L932" s="17">
        <v>114066.77</v>
      </c>
      <c r="M932" s="1">
        <v>0</v>
      </c>
      <c r="N932" t="b">
        <f t="shared" si="14"/>
        <v>0</v>
      </c>
    </row>
    <row r="933" spans="1:14" x14ac:dyDescent="0.25">
      <c r="A933" s="1">
        <v>15723488</v>
      </c>
      <c r="B933" s="1" t="s">
        <v>55</v>
      </c>
      <c r="C933" s="1">
        <v>668</v>
      </c>
      <c r="D933" s="1" t="s">
        <v>26</v>
      </c>
      <c r="E933" s="1" t="s">
        <v>23</v>
      </c>
      <c r="F933" s="1">
        <v>47</v>
      </c>
      <c r="G933" s="1">
        <v>7</v>
      </c>
      <c r="H933" s="17">
        <v>106854.21</v>
      </c>
      <c r="I933" s="1">
        <v>1</v>
      </c>
      <c r="J933" s="1">
        <v>0</v>
      </c>
      <c r="K933" s="1">
        <v>1</v>
      </c>
      <c r="L933" s="17">
        <v>157959.01999999999</v>
      </c>
      <c r="M933" s="1">
        <v>1</v>
      </c>
      <c r="N933" t="b">
        <f t="shared" si="14"/>
        <v>0</v>
      </c>
    </row>
    <row r="934" spans="1:14" x14ac:dyDescent="0.25">
      <c r="A934" s="1">
        <v>15595766</v>
      </c>
      <c r="B934" s="1" t="s">
        <v>452</v>
      </c>
      <c r="C934" s="1">
        <v>527</v>
      </c>
      <c r="D934" s="1" t="s">
        <v>18</v>
      </c>
      <c r="E934" s="1" t="s">
        <v>23</v>
      </c>
      <c r="F934" s="1">
        <v>37</v>
      </c>
      <c r="G934" s="1">
        <v>5</v>
      </c>
      <c r="H934" s="17">
        <v>93722.73</v>
      </c>
      <c r="I934" s="1">
        <v>2</v>
      </c>
      <c r="J934" s="1">
        <v>1</v>
      </c>
      <c r="K934" s="1">
        <v>1</v>
      </c>
      <c r="L934" s="17">
        <v>139093.73000000001</v>
      </c>
      <c r="M934" s="1">
        <v>0</v>
      </c>
      <c r="N934" t="b">
        <f t="shared" si="14"/>
        <v>0</v>
      </c>
    </row>
    <row r="935" spans="1:14" x14ac:dyDescent="0.25">
      <c r="A935" s="1">
        <v>15641122</v>
      </c>
      <c r="B935" s="1" t="s">
        <v>171</v>
      </c>
      <c r="C935" s="1">
        <v>684</v>
      </c>
      <c r="D935" s="1" t="s">
        <v>15</v>
      </c>
      <c r="E935" s="1" t="s">
        <v>23</v>
      </c>
      <c r="F935" s="1">
        <v>30</v>
      </c>
      <c r="G935" s="1">
        <v>2</v>
      </c>
      <c r="H935" s="17">
        <v>0</v>
      </c>
      <c r="I935" s="1">
        <v>2</v>
      </c>
      <c r="J935" s="1">
        <v>1</v>
      </c>
      <c r="K935" s="1">
        <v>0</v>
      </c>
      <c r="L935" s="17">
        <v>83473.820000000007</v>
      </c>
      <c r="M935" s="1">
        <v>0</v>
      </c>
      <c r="N935" t="b">
        <f t="shared" si="14"/>
        <v>0</v>
      </c>
    </row>
    <row r="936" spans="1:14" x14ac:dyDescent="0.25">
      <c r="A936" s="1">
        <v>15576313</v>
      </c>
      <c r="B936" s="1" t="s">
        <v>171</v>
      </c>
      <c r="C936" s="1">
        <v>486</v>
      </c>
      <c r="D936" s="1" t="s">
        <v>26</v>
      </c>
      <c r="E936" s="1" t="s">
        <v>16</v>
      </c>
      <c r="F936" s="1">
        <v>40</v>
      </c>
      <c r="G936" s="1">
        <v>9</v>
      </c>
      <c r="H936" s="17">
        <v>71340.09</v>
      </c>
      <c r="I936" s="1">
        <v>1</v>
      </c>
      <c r="J936" s="1">
        <v>1</v>
      </c>
      <c r="K936" s="1">
        <v>0</v>
      </c>
      <c r="L936" s="17">
        <v>76192.210000000006</v>
      </c>
      <c r="M936" s="1">
        <v>0</v>
      </c>
      <c r="N936" t="b">
        <f t="shared" si="14"/>
        <v>0</v>
      </c>
    </row>
    <row r="937" spans="1:14" x14ac:dyDescent="0.25">
      <c r="A937" s="1">
        <v>15799515</v>
      </c>
      <c r="B937" s="1" t="s">
        <v>171</v>
      </c>
      <c r="C937" s="1">
        <v>652</v>
      </c>
      <c r="D937" s="1" t="s">
        <v>15</v>
      </c>
      <c r="E937" s="1" t="s">
        <v>16</v>
      </c>
      <c r="F937" s="1">
        <v>48</v>
      </c>
      <c r="G937" s="1">
        <v>8</v>
      </c>
      <c r="H937" s="17">
        <v>133297.24</v>
      </c>
      <c r="I937" s="1">
        <v>1</v>
      </c>
      <c r="J937" s="1">
        <v>1</v>
      </c>
      <c r="K937" s="1">
        <v>0</v>
      </c>
      <c r="L937" s="17">
        <v>77764.37</v>
      </c>
      <c r="M937" s="1">
        <v>0</v>
      </c>
      <c r="N937" t="b">
        <f t="shared" si="14"/>
        <v>0</v>
      </c>
    </row>
    <row r="938" spans="1:14" x14ac:dyDescent="0.25">
      <c r="A938" s="1">
        <v>15705512</v>
      </c>
      <c r="B938" s="1" t="s">
        <v>131</v>
      </c>
      <c r="C938" s="1">
        <v>668</v>
      </c>
      <c r="D938" s="1" t="s">
        <v>26</v>
      </c>
      <c r="E938" s="1" t="s">
        <v>16</v>
      </c>
      <c r="F938" s="1">
        <v>37</v>
      </c>
      <c r="G938" s="1">
        <v>6</v>
      </c>
      <c r="H938" s="17">
        <v>167864.4</v>
      </c>
      <c r="I938" s="1">
        <v>1</v>
      </c>
      <c r="J938" s="1">
        <v>1</v>
      </c>
      <c r="K938" s="1">
        <v>0</v>
      </c>
      <c r="L938" s="17">
        <v>115638.29</v>
      </c>
      <c r="M938" s="1">
        <v>0</v>
      </c>
      <c r="N938" t="b">
        <f t="shared" si="14"/>
        <v>0</v>
      </c>
    </row>
    <row r="939" spans="1:14" x14ac:dyDescent="0.25">
      <c r="A939" s="1">
        <v>15607178</v>
      </c>
      <c r="B939" s="1" t="s">
        <v>131</v>
      </c>
      <c r="C939" s="1">
        <v>850</v>
      </c>
      <c r="D939" s="1" t="s">
        <v>26</v>
      </c>
      <c r="E939" s="1" t="s">
        <v>23</v>
      </c>
      <c r="F939" s="1">
        <v>38</v>
      </c>
      <c r="G939" s="1">
        <v>3</v>
      </c>
      <c r="H939" s="17">
        <v>54901.01</v>
      </c>
      <c r="I939" s="1">
        <v>1</v>
      </c>
      <c r="J939" s="1">
        <v>1</v>
      </c>
      <c r="K939" s="1">
        <v>1</v>
      </c>
      <c r="L939" s="17">
        <v>140075.54999999999</v>
      </c>
      <c r="M939" s="1">
        <v>0</v>
      </c>
      <c r="N939" t="b">
        <f t="shared" si="14"/>
        <v>0</v>
      </c>
    </row>
    <row r="940" spans="1:14" x14ac:dyDescent="0.25">
      <c r="A940" s="1">
        <v>15580148</v>
      </c>
      <c r="B940" s="1" t="s">
        <v>131</v>
      </c>
      <c r="C940" s="1">
        <v>750</v>
      </c>
      <c r="D940" s="1" t="s">
        <v>26</v>
      </c>
      <c r="E940" s="1" t="s">
        <v>23</v>
      </c>
      <c r="F940" s="1">
        <v>40</v>
      </c>
      <c r="G940" s="1">
        <v>5</v>
      </c>
      <c r="H940" s="17">
        <v>168286.81</v>
      </c>
      <c r="I940" s="1">
        <v>3</v>
      </c>
      <c r="J940" s="1">
        <v>1</v>
      </c>
      <c r="K940" s="1">
        <v>0</v>
      </c>
      <c r="L940" s="17">
        <v>20451.990000000002</v>
      </c>
      <c r="M940" s="1">
        <v>1</v>
      </c>
      <c r="N940" t="b">
        <f t="shared" si="14"/>
        <v>0</v>
      </c>
    </row>
    <row r="941" spans="1:14" x14ac:dyDescent="0.25">
      <c r="A941" s="1">
        <v>15717046</v>
      </c>
      <c r="B941" s="1" t="s">
        <v>475</v>
      </c>
      <c r="C941" s="1">
        <v>741</v>
      </c>
      <c r="D941" s="1" t="s">
        <v>18</v>
      </c>
      <c r="E941" s="1" t="s">
        <v>23</v>
      </c>
      <c r="F941" s="1">
        <v>53</v>
      </c>
      <c r="G941" s="1">
        <v>3</v>
      </c>
      <c r="H941" s="17">
        <v>0</v>
      </c>
      <c r="I941" s="1">
        <v>2</v>
      </c>
      <c r="J941" s="1">
        <v>1</v>
      </c>
      <c r="K941" s="1">
        <v>1</v>
      </c>
      <c r="L941" s="17">
        <v>38913.68</v>
      </c>
      <c r="M941" s="1">
        <v>0</v>
      </c>
      <c r="N941" t="b">
        <f t="shared" si="14"/>
        <v>0</v>
      </c>
    </row>
    <row r="942" spans="1:14" x14ac:dyDescent="0.25">
      <c r="A942" s="1">
        <v>15745621</v>
      </c>
      <c r="B942" s="1" t="s">
        <v>557</v>
      </c>
      <c r="C942" s="1">
        <v>640</v>
      </c>
      <c r="D942" s="1" t="s">
        <v>18</v>
      </c>
      <c r="E942" s="1" t="s">
        <v>16</v>
      </c>
      <c r="F942" s="1">
        <v>2</v>
      </c>
      <c r="G942" s="1">
        <v>6</v>
      </c>
      <c r="H942" s="17">
        <v>118879.35</v>
      </c>
      <c r="I942" s="1">
        <v>2</v>
      </c>
      <c r="J942" s="1">
        <v>1</v>
      </c>
      <c r="K942" s="1">
        <v>1</v>
      </c>
      <c r="L942" s="17">
        <v>19131.71</v>
      </c>
      <c r="M942" s="1">
        <v>0</v>
      </c>
      <c r="N942" t="b">
        <f t="shared" si="14"/>
        <v>1</v>
      </c>
    </row>
    <row r="943" spans="1:14" x14ac:dyDescent="0.25">
      <c r="A943" s="1">
        <v>15803716</v>
      </c>
      <c r="B943" s="1" t="s">
        <v>333</v>
      </c>
      <c r="C943" s="1">
        <v>706</v>
      </c>
      <c r="D943" s="1" t="s">
        <v>18</v>
      </c>
      <c r="E943" s="1" t="s">
        <v>23</v>
      </c>
      <c r="F943" s="1">
        <v>28</v>
      </c>
      <c r="G943" s="1">
        <v>3</v>
      </c>
      <c r="H943" s="17">
        <v>0</v>
      </c>
      <c r="I943" s="1">
        <v>2</v>
      </c>
      <c r="J943" s="1">
        <v>0</v>
      </c>
      <c r="K943" s="1">
        <v>1</v>
      </c>
      <c r="L943" s="17">
        <v>181543.67</v>
      </c>
      <c r="M943" s="1">
        <v>0</v>
      </c>
      <c r="N943" t="b">
        <f t="shared" si="14"/>
        <v>0</v>
      </c>
    </row>
    <row r="944" spans="1:14" x14ac:dyDescent="0.25">
      <c r="A944" s="1">
        <v>15585865</v>
      </c>
      <c r="B944" s="1" t="s">
        <v>430</v>
      </c>
      <c r="C944" s="1">
        <v>673</v>
      </c>
      <c r="D944" s="1" t="s">
        <v>15</v>
      </c>
      <c r="E944" s="1" t="s">
        <v>16</v>
      </c>
      <c r="F944" s="1">
        <v>38</v>
      </c>
      <c r="G944" s="1">
        <v>2</v>
      </c>
      <c r="H944" s="17">
        <v>170061.92</v>
      </c>
      <c r="I944" s="1">
        <v>2</v>
      </c>
      <c r="J944" s="1">
        <v>0</v>
      </c>
      <c r="K944" s="1">
        <v>0</v>
      </c>
      <c r="L944" s="17">
        <v>134901.34</v>
      </c>
      <c r="M944" s="1">
        <v>1</v>
      </c>
      <c r="N944" t="b">
        <f t="shared" si="14"/>
        <v>0</v>
      </c>
    </row>
    <row r="945" spans="1:14" x14ac:dyDescent="0.25">
      <c r="A945" s="1">
        <v>15684484</v>
      </c>
      <c r="B945" s="1" t="s">
        <v>321</v>
      </c>
      <c r="C945" s="1">
        <v>543</v>
      </c>
      <c r="D945" s="1" t="s">
        <v>15</v>
      </c>
      <c r="E945" s="1" t="s">
        <v>23</v>
      </c>
      <c r="F945" s="1">
        <v>22</v>
      </c>
      <c r="G945" s="1">
        <v>8</v>
      </c>
      <c r="H945" s="17">
        <v>0</v>
      </c>
      <c r="I945" s="1">
        <v>2</v>
      </c>
      <c r="J945" s="1">
        <v>0</v>
      </c>
      <c r="K945" s="1">
        <v>0</v>
      </c>
      <c r="L945" s="17">
        <v>127587.22</v>
      </c>
      <c r="M945" s="1">
        <v>0</v>
      </c>
      <c r="N945" t="b">
        <f t="shared" si="14"/>
        <v>0</v>
      </c>
    </row>
    <row r="946" spans="1:14" x14ac:dyDescent="0.25">
      <c r="A946" s="1">
        <v>15748936</v>
      </c>
      <c r="B946" s="1" t="s">
        <v>353</v>
      </c>
      <c r="C946" s="1">
        <v>709</v>
      </c>
      <c r="D946" s="1" t="s">
        <v>18</v>
      </c>
      <c r="E946" s="1" t="s">
        <v>16</v>
      </c>
      <c r="F946" s="1">
        <v>45</v>
      </c>
      <c r="G946" s="1">
        <v>2</v>
      </c>
      <c r="H946" s="17">
        <v>0</v>
      </c>
      <c r="I946" s="1">
        <v>2</v>
      </c>
      <c r="J946" s="1">
        <v>0</v>
      </c>
      <c r="K946" s="1">
        <v>1</v>
      </c>
      <c r="L946" s="17">
        <v>162922.65</v>
      </c>
      <c r="M946" s="1">
        <v>0</v>
      </c>
      <c r="N946" t="b">
        <f t="shared" si="14"/>
        <v>0</v>
      </c>
    </row>
    <row r="947" spans="1:14" x14ac:dyDescent="0.25">
      <c r="A947" s="1">
        <v>15721024</v>
      </c>
      <c r="B947" s="1" t="s">
        <v>556</v>
      </c>
      <c r="C947" s="1">
        <v>642</v>
      </c>
      <c r="D947" s="1" t="s">
        <v>15</v>
      </c>
      <c r="E947" s="1" t="s">
        <v>23</v>
      </c>
      <c r="F947" s="1">
        <v>26</v>
      </c>
      <c r="G947" s="1">
        <v>0</v>
      </c>
      <c r="H947" s="17">
        <v>0</v>
      </c>
      <c r="I947" s="1">
        <v>1</v>
      </c>
      <c r="J947" s="1">
        <v>0</v>
      </c>
      <c r="K947" s="1">
        <v>0</v>
      </c>
      <c r="L947" s="17">
        <v>47472.68</v>
      </c>
      <c r="M947" s="1">
        <v>0</v>
      </c>
      <c r="N947" t="b">
        <f t="shared" si="14"/>
        <v>0</v>
      </c>
    </row>
    <row r="948" spans="1:14" x14ac:dyDescent="0.25">
      <c r="A948" s="1">
        <v>15620981</v>
      </c>
      <c r="B948" s="1" t="s">
        <v>730</v>
      </c>
      <c r="C948" s="1">
        <v>684</v>
      </c>
      <c r="D948" s="1" t="s">
        <v>15</v>
      </c>
      <c r="E948" s="1" t="s">
        <v>16</v>
      </c>
      <c r="F948" s="1">
        <v>48</v>
      </c>
      <c r="G948" s="1">
        <v>3</v>
      </c>
      <c r="H948" s="17">
        <v>73309.38</v>
      </c>
      <c r="I948" s="1">
        <v>1</v>
      </c>
      <c r="J948" s="1">
        <v>0</v>
      </c>
      <c r="K948" s="1">
        <v>0</v>
      </c>
      <c r="L948" s="17">
        <v>21228.34</v>
      </c>
      <c r="M948" s="1">
        <v>1</v>
      </c>
      <c r="N948" t="b">
        <f t="shared" si="14"/>
        <v>0</v>
      </c>
    </row>
    <row r="949" spans="1:14" x14ac:dyDescent="0.25">
      <c r="A949" s="1">
        <v>15657566</v>
      </c>
      <c r="B949" s="1" t="s">
        <v>247</v>
      </c>
      <c r="C949" s="1">
        <v>634</v>
      </c>
      <c r="D949" s="1" t="s">
        <v>26</v>
      </c>
      <c r="E949" s="1" t="s">
        <v>23</v>
      </c>
      <c r="F949" s="1">
        <v>24</v>
      </c>
      <c r="G949" s="1">
        <v>8</v>
      </c>
      <c r="H949" s="17">
        <v>103097.85</v>
      </c>
      <c r="I949" s="1">
        <v>1</v>
      </c>
      <c r="J949" s="1">
        <v>1</v>
      </c>
      <c r="K949" s="1">
        <v>1</v>
      </c>
      <c r="L949" s="17">
        <v>157577.29</v>
      </c>
      <c r="M949" s="1">
        <v>0</v>
      </c>
      <c r="N949" t="b">
        <f t="shared" si="14"/>
        <v>0</v>
      </c>
    </row>
    <row r="950" spans="1:14" x14ac:dyDescent="0.25">
      <c r="A950" s="1">
        <v>15628034</v>
      </c>
      <c r="B950" s="1" t="s">
        <v>736</v>
      </c>
      <c r="C950" s="1">
        <v>629</v>
      </c>
      <c r="D950" s="1" t="s">
        <v>15</v>
      </c>
      <c r="E950" s="1" t="s">
        <v>16</v>
      </c>
      <c r="F950" s="1">
        <v>37</v>
      </c>
      <c r="G950" s="1">
        <v>6</v>
      </c>
      <c r="H950" s="17">
        <v>129101.3</v>
      </c>
      <c r="I950" s="1">
        <v>1</v>
      </c>
      <c r="J950" s="1">
        <v>1</v>
      </c>
      <c r="K950" s="1">
        <v>1</v>
      </c>
      <c r="L950" s="17">
        <v>23971.33</v>
      </c>
      <c r="M950" s="1">
        <v>0</v>
      </c>
      <c r="N950" t="b">
        <f t="shared" si="14"/>
        <v>0</v>
      </c>
    </row>
    <row r="951" spans="1:14" x14ac:dyDescent="0.25">
      <c r="A951" s="1">
        <v>15641009</v>
      </c>
      <c r="B951" s="1" t="s">
        <v>742</v>
      </c>
      <c r="C951" s="1">
        <v>544</v>
      </c>
      <c r="D951" s="1" t="s">
        <v>15</v>
      </c>
      <c r="E951" s="1" t="s">
        <v>23</v>
      </c>
      <c r="F951" s="1">
        <v>37</v>
      </c>
      <c r="G951" s="1">
        <v>3</v>
      </c>
      <c r="H951" s="17">
        <v>84496.71</v>
      </c>
      <c r="I951" s="1">
        <v>1</v>
      </c>
      <c r="J951" s="1">
        <v>0</v>
      </c>
      <c r="K951" s="1">
        <v>0</v>
      </c>
      <c r="L951" s="17">
        <v>79972.09</v>
      </c>
      <c r="M951" s="1">
        <v>0</v>
      </c>
      <c r="N951" t="b">
        <f t="shared" si="14"/>
        <v>0</v>
      </c>
    </row>
    <row r="952" spans="1:14" x14ac:dyDescent="0.25">
      <c r="A952" s="1">
        <v>15692132</v>
      </c>
      <c r="B952" s="1" t="s">
        <v>170</v>
      </c>
      <c r="C952" s="1">
        <v>717</v>
      </c>
      <c r="D952" s="1" t="s">
        <v>18</v>
      </c>
      <c r="E952" s="1" t="s">
        <v>16</v>
      </c>
      <c r="F952" s="1">
        <v>22</v>
      </c>
      <c r="G952" s="1">
        <v>6</v>
      </c>
      <c r="H952" s="17">
        <v>101060.25</v>
      </c>
      <c r="I952" s="1">
        <v>1</v>
      </c>
      <c r="J952" s="1">
        <v>0</v>
      </c>
      <c r="K952" s="1">
        <v>1</v>
      </c>
      <c r="L952" s="17">
        <v>84699.56</v>
      </c>
      <c r="M952" s="1">
        <v>0</v>
      </c>
      <c r="N952" t="b">
        <f t="shared" si="14"/>
        <v>0</v>
      </c>
    </row>
    <row r="953" spans="1:14" x14ac:dyDescent="0.25">
      <c r="A953" s="1">
        <v>15810864</v>
      </c>
      <c r="B953" s="1" t="s">
        <v>619</v>
      </c>
      <c r="C953" s="1">
        <v>700</v>
      </c>
      <c r="D953" s="1" t="s">
        <v>15</v>
      </c>
      <c r="E953" s="1" t="s">
        <v>16</v>
      </c>
      <c r="F953" s="1">
        <v>82</v>
      </c>
      <c r="G953" s="1">
        <v>2</v>
      </c>
      <c r="H953" s="17">
        <v>0</v>
      </c>
      <c r="I953" s="1">
        <v>2</v>
      </c>
      <c r="J953" s="1">
        <v>0</v>
      </c>
      <c r="K953" s="1">
        <v>1</v>
      </c>
      <c r="L953" s="17">
        <v>182055.36</v>
      </c>
      <c r="M953" s="1">
        <v>0</v>
      </c>
      <c r="N953" t="b">
        <f t="shared" si="14"/>
        <v>0</v>
      </c>
    </row>
    <row r="954" spans="1:14" x14ac:dyDescent="0.25">
      <c r="A954" s="1">
        <v>15790299</v>
      </c>
      <c r="B954" s="1" t="s">
        <v>619</v>
      </c>
      <c r="C954" s="1">
        <v>592</v>
      </c>
      <c r="D954" s="1" t="s">
        <v>18</v>
      </c>
      <c r="E954" s="1" t="s">
        <v>23</v>
      </c>
      <c r="F954" s="1">
        <v>37</v>
      </c>
      <c r="G954" s="1">
        <v>9</v>
      </c>
      <c r="H954" s="17">
        <v>0</v>
      </c>
      <c r="I954" s="1">
        <v>3</v>
      </c>
      <c r="J954" s="1">
        <v>1</v>
      </c>
      <c r="K954" s="1">
        <v>1</v>
      </c>
      <c r="L954" s="17">
        <v>10656.89</v>
      </c>
      <c r="M954" s="1">
        <v>0</v>
      </c>
      <c r="N954" t="b">
        <f t="shared" si="14"/>
        <v>0</v>
      </c>
    </row>
    <row r="955" spans="1:14" x14ac:dyDescent="0.25">
      <c r="A955" s="1">
        <v>15668893</v>
      </c>
      <c r="B955" s="1" t="s">
        <v>275</v>
      </c>
      <c r="C955" s="1">
        <v>782</v>
      </c>
      <c r="D955" s="1" t="s">
        <v>15</v>
      </c>
      <c r="E955" s="1" t="s">
        <v>23</v>
      </c>
      <c r="F955" s="1">
        <v>39</v>
      </c>
      <c r="G955" s="1">
        <v>8</v>
      </c>
      <c r="H955" s="17">
        <v>0</v>
      </c>
      <c r="I955" s="1">
        <v>2</v>
      </c>
      <c r="J955" s="1">
        <v>1</v>
      </c>
      <c r="K955" s="1">
        <v>1</v>
      </c>
      <c r="L955" s="17">
        <v>33949.67</v>
      </c>
      <c r="M955" s="1">
        <v>0</v>
      </c>
      <c r="N955" t="b">
        <f t="shared" si="14"/>
        <v>0</v>
      </c>
    </row>
    <row r="956" spans="1:14" x14ac:dyDescent="0.25">
      <c r="A956" s="1">
        <v>15746490</v>
      </c>
      <c r="B956" s="1" t="s">
        <v>709</v>
      </c>
      <c r="C956" s="1">
        <v>648</v>
      </c>
      <c r="D956" s="1" t="s">
        <v>18</v>
      </c>
      <c r="E956" s="1" t="s">
        <v>16</v>
      </c>
      <c r="F956" s="1">
        <v>53</v>
      </c>
      <c r="G956" s="1">
        <v>6</v>
      </c>
      <c r="H956" s="17">
        <v>111201.41</v>
      </c>
      <c r="I956" s="1">
        <v>1</v>
      </c>
      <c r="J956" s="1">
        <v>1</v>
      </c>
      <c r="K956" s="1">
        <v>1</v>
      </c>
      <c r="L956" s="17">
        <v>121542.29</v>
      </c>
      <c r="M956" s="1">
        <v>0</v>
      </c>
      <c r="N956" t="b">
        <f t="shared" si="14"/>
        <v>0</v>
      </c>
    </row>
    <row r="957" spans="1:14" x14ac:dyDescent="0.25">
      <c r="A957" s="1">
        <v>15611325</v>
      </c>
      <c r="B957" s="1" t="s">
        <v>178</v>
      </c>
      <c r="C957" s="1">
        <v>682</v>
      </c>
      <c r="D957" s="1" t="s">
        <v>26</v>
      </c>
      <c r="E957" s="1" t="s">
        <v>23</v>
      </c>
      <c r="F957" s="1">
        <v>24</v>
      </c>
      <c r="G957" s="1">
        <v>9</v>
      </c>
      <c r="H957" s="17">
        <v>57929.81</v>
      </c>
      <c r="I957" s="1">
        <v>2</v>
      </c>
      <c r="J957" s="1">
        <v>0</v>
      </c>
      <c r="K957" s="1">
        <v>0</v>
      </c>
      <c r="L957" s="17">
        <v>53134.3</v>
      </c>
      <c r="M957" s="1">
        <v>0</v>
      </c>
      <c r="N957" t="b">
        <f t="shared" si="14"/>
        <v>0</v>
      </c>
    </row>
    <row r="958" spans="1:14" x14ac:dyDescent="0.25">
      <c r="A958" s="1">
        <v>15606149</v>
      </c>
      <c r="B958" s="1" t="s">
        <v>178</v>
      </c>
      <c r="C958" s="1">
        <v>571</v>
      </c>
      <c r="D958" s="1" t="s">
        <v>26</v>
      </c>
      <c r="E958" s="1" t="s">
        <v>16</v>
      </c>
      <c r="F958" s="1">
        <v>66</v>
      </c>
      <c r="G958" s="1">
        <v>9</v>
      </c>
      <c r="H958" s="17">
        <v>111577.01</v>
      </c>
      <c r="I958" s="1">
        <v>1</v>
      </c>
      <c r="J958" s="1">
        <v>0</v>
      </c>
      <c r="K958" s="1">
        <v>1</v>
      </c>
      <c r="L958" s="17">
        <v>189271.9</v>
      </c>
      <c r="M958" s="1">
        <v>0</v>
      </c>
      <c r="N958" t="b">
        <f t="shared" si="14"/>
        <v>0</v>
      </c>
    </row>
    <row r="959" spans="1:14" x14ac:dyDescent="0.25">
      <c r="A959" s="1">
        <v>15768104</v>
      </c>
      <c r="B959" s="1" t="s">
        <v>698</v>
      </c>
      <c r="C959" s="1">
        <v>788</v>
      </c>
      <c r="D959" s="1" t="s">
        <v>18</v>
      </c>
      <c r="E959" s="1" t="s">
        <v>23</v>
      </c>
      <c r="F959" s="1">
        <v>37</v>
      </c>
      <c r="G959" s="1">
        <v>8</v>
      </c>
      <c r="H959" s="17">
        <v>141541.25</v>
      </c>
      <c r="I959" s="1">
        <v>1</v>
      </c>
      <c r="J959" s="1">
        <v>0</v>
      </c>
      <c r="K959" s="1">
        <v>0</v>
      </c>
      <c r="L959" s="17">
        <v>66013.27</v>
      </c>
      <c r="M959" s="1">
        <v>0</v>
      </c>
      <c r="N959" t="b">
        <f t="shared" si="14"/>
        <v>0</v>
      </c>
    </row>
    <row r="960" spans="1:14" x14ac:dyDescent="0.25">
      <c r="A960" s="1">
        <v>15685357</v>
      </c>
      <c r="B960" s="1" t="s">
        <v>698</v>
      </c>
      <c r="C960" s="1">
        <v>750</v>
      </c>
      <c r="D960" s="1" t="s">
        <v>18</v>
      </c>
      <c r="E960" s="1" t="s">
        <v>16</v>
      </c>
      <c r="F960" s="1">
        <v>36</v>
      </c>
      <c r="G960" s="1">
        <v>8</v>
      </c>
      <c r="H960" s="17">
        <v>112940.07</v>
      </c>
      <c r="I960" s="1">
        <v>1</v>
      </c>
      <c r="J960" s="1">
        <v>0</v>
      </c>
      <c r="K960" s="1">
        <v>1</v>
      </c>
      <c r="L960" s="17">
        <v>9855.81</v>
      </c>
      <c r="M960" s="1">
        <v>0</v>
      </c>
      <c r="N960" t="b">
        <f t="shared" si="14"/>
        <v>0</v>
      </c>
    </row>
    <row r="961" spans="1:14" x14ac:dyDescent="0.25">
      <c r="A961" s="1">
        <v>15600781</v>
      </c>
      <c r="B961" s="1" t="s">
        <v>134</v>
      </c>
      <c r="C961" s="1">
        <v>699</v>
      </c>
      <c r="D961" s="1" t="s">
        <v>26</v>
      </c>
      <c r="E961" s="1" t="s">
        <v>23</v>
      </c>
      <c r="F961" s="1">
        <v>34</v>
      </c>
      <c r="G961" s="1">
        <v>4</v>
      </c>
      <c r="H961" s="17">
        <v>185173.81</v>
      </c>
      <c r="I961" s="1">
        <v>2</v>
      </c>
      <c r="J961" s="1">
        <v>1</v>
      </c>
      <c r="K961" s="1">
        <v>0</v>
      </c>
      <c r="L961" s="17">
        <v>120834.48</v>
      </c>
      <c r="M961" s="1">
        <v>0</v>
      </c>
      <c r="N961" t="b">
        <f t="shared" si="14"/>
        <v>0</v>
      </c>
    </row>
    <row r="962" spans="1:14" x14ac:dyDescent="0.25">
      <c r="A962" s="1">
        <v>15763274</v>
      </c>
      <c r="B962" s="1" t="s">
        <v>134</v>
      </c>
      <c r="C962" s="1">
        <v>661</v>
      </c>
      <c r="D962" s="1" t="s">
        <v>15</v>
      </c>
      <c r="E962" s="1" t="s">
        <v>23</v>
      </c>
      <c r="F962" s="1">
        <v>48</v>
      </c>
      <c r="G962" s="1">
        <v>3</v>
      </c>
      <c r="H962" s="17">
        <v>120320.54</v>
      </c>
      <c r="I962" s="1">
        <v>1</v>
      </c>
      <c r="J962" s="1">
        <v>0</v>
      </c>
      <c r="K962" s="1">
        <v>0</v>
      </c>
      <c r="L962" s="17">
        <v>96463.25</v>
      </c>
      <c r="M962" s="1">
        <v>0</v>
      </c>
      <c r="N962" t="b">
        <f t="shared" si="14"/>
        <v>0</v>
      </c>
    </row>
    <row r="963" spans="1:14" x14ac:dyDescent="0.25">
      <c r="A963" s="1">
        <v>15780628</v>
      </c>
      <c r="B963" s="1" t="s">
        <v>134</v>
      </c>
      <c r="C963" s="1">
        <v>633</v>
      </c>
      <c r="D963" s="1" t="s">
        <v>15</v>
      </c>
      <c r="E963" s="1" t="s">
        <v>16</v>
      </c>
      <c r="F963" s="1">
        <v>30</v>
      </c>
      <c r="G963" s="1">
        <v>6</v>
      </c>
      <c r="H963" s="17">
        <v>0</v>
      </c>
      <c r="I963" s="1">
        <v>2</v>
      </c>
      <c r="J963" s="1">
        <v>0</v>
      </c>
      <c r="K963" s="1">
        <v>0</v>
      </c>
      <c r="L963" s="17">
        <v>41642.29</v>
      </c>
      <c r="M963" s="1">
        <v>0</v>
      </c>
      <c r="N963" t="b">
        <f t="shared" ref="N963:N992" si="15">G963&gt;F963</f>
        <v>0</v>
      </c>
    </row>
    <row r="964" spans="1:14" x14ac:dyDescent="0.25">
      <c r="A964" s="1">
        <v>15572265</v>
      </c>
      <c r="B964" s="1" t="s">
        <v>134</v>
      </c>
      <c r="C964" s="1">
        <v>646</v>
      </c>
      <c r="D964" s="1" t="s">
        <v>26</v>
      </c>
      <c r="E964" s="1" t="s">
        <v>23</v>
      </c>
      <c r="F964" s="1">
        <v>46</v>
      </c>
      <c r="G964" s="1">
        <v>1</v>
      </c>
      <c r="H964" s="17">
        <v>170826.55</v>
      </c>
      <c r="I964" s="1">
        <v>2</v>
      </c>
      <c r="J964" s="1">
        <v>1</v>
      </c>
      <c r="K964" s="1">
        <v>0</v>
      </c>
      <c r="L964" s="17">
        <v>45041.32</v>
      </c>
      <c r="M964" s="1">
        <v>0</v>
      </c>
      <c r="N964" t="b">
        <f t="shared" si="15"/>
        <v>0</v>
      </c>
    </row>
    <row r="965" spans="1:14" x14ac:dyDescent="0.25">
      <c r="A965" s="1">
        <v>15676521</v>
      </c>
      <c r="B965" s="1" t="s">
        <v>764</v>
      </c>
      <c r="C965" s="1">
        <v>696</v>
      </c>
      <c r="D965" s="1" t="s">
        <v>15</v>
      </c>
      <c r="E965" s="1" t="s">
        <v>16</v>
      </c>
      <c r="F965" s="1">
        <v>31</v>
      </c>
      <c r="G965" s="1">
        <v>8</v>
      </c>
      <c r="H965" s="17">
        <v>0</v>
      </c>
      <c r="I965" s="1">
        <v>2</v>
      </c>
      <c r="J965" s="1">
        <v>0</v>
      </c>
      <c r="K965" s="1">
        <v>0</v>
      </c>
      <c r="L965" s="17">
        <v>191074.11</v>
      </c>
      <c r="M965" s="1">
        <v>0</v>
      </c>
      <c r="N965" t="b">
        <f t="shared" si="15"/>
        <v>0</v>
      </c>
    </row>
    <row r="966" spans="1:14" x14ac:dyDescent="0.25">
      <c r="A966" s="1">
        <v>15582616</v>
      </c>
      <c r="B966" s="1" t="s">
        <v>764</v>
      </c>
      <c r="C966" s="1">
        <v>520</v>
      </c>
      <c r="D966" s="1" t="s">
        <v>15</v>
      </c>
      <c r="E966" s="1" t="s">
        <v>16</v>
      </c>
      <c r="F966" s="1">
        <v>38</v>
      </c>
      <c r="G966" s="1">
        <v>4</v>
      </c>
      <c r="H966" s="17">
        <v>0</v>
      </c>
      <c r="I966" s="1">
        <v>2</v>
      </c>
      <c r="J966" s="1">
        <v>1</v>
      </c>
      <c r="K966" s="1">
        <v>0</v>
      </c>
      <c r="L966" s="17">
        <v>56388.63</v>
      </c>
      <c r="M966" s="1">
        <v>0</v>
      </c>
      <c r="N966" t="b">
        <f t="shared" si="15"/>
        <v>0</v>
      </c>
    </row>
    <row r="967" spans="1:14" x14ac:dyDescent="0.25">
      <c r="A967" s="1">
        <v>15787155</v>
      </c>
      <c r="B967" s="1" t="s">
        <v>221</v>
      </c>
      <c r="C967" s="1">
        <v>514</v>
      </c>
      <c r="D967" s="1" t="s">
        <v>18</v>
      </c>
      <c r="E967" s="1" t="s">
        <v>23</v>
      </c>
      <c r="F967" s="1">
        <v>30</v>
      </c>
      <c r="G967" s="1">
        <v>7</v>
      </c>
      <c r="H967" s="17">
        <v>0</v>
      </c>
      <c r="I967" s="1">
        <v>1</v>
      </c>
      <c r="J967" s="1">
        <v>0</v>
      </c>
      <c r="K967" s="1">
        <v>1</v>
      </c>
      <c r="L967" s="17">
        <v>125010.24000000001</v>
      </c>
      <c r="M967" s="1">
        <v>0</v>
      </c>
      <c r="N967" t="b">
        <f t="shared" si="15"/>
        <v>0</v>
      </c>
    </row>
    <row r="968" spans="1:14" x14ac:dyDescent="0.25">
      <c r="A968" s="1">
        <v>15765297</v>
      </c>
      <c r="B968" s="1" t="s">
        <v>253</v>
      </c>
      <c r="C968" s="1">
        <v>766</v>
      </c>
      <c r="D968" s="1" t="s">
        <v>18</v>
      </c>
      <c r="E968" s="1" t="s">
        <v>23</v>
      </c>
      <c r="F968" s="1">
        <v>41</v>
      </c>
      <c r="G968" s="1">
        <v>0</v>
      </c>
      <c r="H968" s="17">
        <v>0</v>
      </c>
      <c r="I968" s="1">
        <v>2</v>
      </c>
      <c r="J968" s="1">
        <v>0</v>
      </c>
      <c r="K968" s="1">
        <v>1</v>
      </c>
      <c r="L968" s="17">
        <v>34283.230000000003</v>
      </c>
      <c r="M968" s="1">
        <v>0</v>
      </c>
      <c r="N968" t="b">
        <f t="shared" si="15"/>
        <v>0</v>
      </c>
    </row>
    <row r="969" spans="1:14" x14ac:dyDescent="0.25">
      <c r="A969" s="1">
        <v>15753337</v>
      </c>
      <c r="B969" s="1" t="s">
        <v>716</v>
      </c>
      <c r="C969" s="1">
        <v>555</v>
      </c>
      <c r="D969" s="1" t="s">
        <v>15</v>
      </c>
      <c r="E969" s="1" t="s">
        <v>23</v>
      </c>
      <c r="F969" s="1">
        <v>51</v>
      </c>
      <c r="G969" s="1">
        <v>5</v>
      </c>
      <c r="H969" s="17">
        <v>0</v>
      </c>
      <c r="I969" s="1">
        <v>3</v>
      </c>
      <c r="J969" s="1">
        <v>1</v>
      </c>
      <c r="K969" s="1">
        <v>0</v>
      </c>
      <c r="L969" s="17">
        <v>189122.89</v>
      </c>
      <c r="M969" s="1">
        <v>1</v>
      </c>
      <c r="N969" t="b">
        <f t="shared" si="15"/>
        <v>0</v>
      </c>
    </row>
    <row r="970" spans="1:14" x14ac:dyDescent="0.25">
      <c r="A970" s="1">
        <v>15599289</v>
      </c>
      <c r="B970" s="1" t="s">
        <v>724</v>
      </c>
      <c r="C970" s="1">
        <v>724</v>
      </c>
      <c r="D970" s="1" t="s">
        <v>15</v>
      </c>
      <c r="E970" s="1" t="s">
        <v>16</v>
      </c>
      <c r="F970" s="1">
        <v>37</v>
      </c>
      <c r="G970" s="1">
        <v>10</v>
      </c>
      <c r="H970" s="17">
        <v>68598.559999999998</v>
      </c>
      <c r="I970" s="1">
        <v>1</v>
      </c>
      <c r="J970" s="1">
        <v>1</v>
      </c>
      <c r="K970" s="1">
        <v>0</v>
      </c>
      <c r="L970" s="17">
        <v>157862.82</v>
      </c>
      <c r="M970" s="1">
        <v>0</v>
      </c>
      <c r="N970" t="b">
        <f t="shared" si="15"/>
        <v>0</v>
      </c>
    </row>
    <row r="971" spans="1:14" x14ac:dyDescent="0.25">
      <c r="A971" s="1">
        <v>15625047</v>
      </c>
      <c r="B971" s="1" t="s">
        <v>43</v>
      </c>
      <c r="C971" s="1">
        <v>846</v>
      </c>
      <c r="D971" s="1" t="s">
        <v>15</v>
      </c>
      <c r="E971" s="1" t="s">
        <v>16</v>
      </c>
      <c r="F971" s="1">
        <v>38</v>
      </c>
      <c r="G971" s="1">
        <v>5</v>
      </c>
      <c r="H971" s="17">
        <v>0</v>
      </c>
      <c r="I971" s="1">
        <v>1</v>
      </c>
      <c r="J971" s="1">
        <v>1</v>
      </c>
      <c r="K971" s="1">
        <v>1</v>
      </c>
      <c r="L971" s="17">
        <v>187616.16</v>
      </c>
      <c r="M971" s="1">
        <v>0</v>
      </c>
      <c r="N971" t="b">
        <f t="shared" si="15"/>
        <v>0</v>
      </c>
    </row>
    <row r="972" spans="1:14" x14ac:dyDescent="0.25">
      <c r="A972" s="1">
        <v>15633950</v>
      </c>
      <c r="B972" s="1" t="s">
        <v>43</v>
      </c>
      <c r="C972" s="1">
        <v>737</v>
      </c>
      <c r="D972" s="1" t="s">
        <v>15</v>
      </c>
      <c r="E972" s="1" t="s">
        <v>23</v>
      </c>
      <c r="F972" s="1">
        <v>41</v>
      </c>
      <c r="G972" s="1">
        <v>1</v>
      </c>
      <c r="H972" s="17">
        <v>101960.74</v>
      </c>
      <c r="I972" s="1">
        <v>1</v>
      </c>
      <c r="J972" s="1">
        <v>1</v>
      </c>
      <c r="K972" s="1">
        <v>1</v>
      </c>
      <c r="L972" s="17">
        <v>123547.28</v>
      </c>
      <c r="M972" s="1">
        <v>0</v>
      </c>
      <c r="N972" t="b">
        <f t="shared" si="15"/>
        <v>0</v>
      </c>
    </row>
    <row r="973" spans="1:14" x14ac:dyDescent="0.25">
      <c r="A973" s="1">
        <v>15766205</v>
      </c>
      <c r="B973" s="1" t="s">
        <v>67</v>
      </c>
      <c r="C973" s="1">
        <v>550</v>
      </c>
      <c r="D973" s="1" t="s">
        <v>26</v>
      </c>
      <c r="E973" s="1" t="s">
        <v>23</v>
      </c>
      <c r="F973" s="1">
        <v>38</v>
      </c>
      <c r="G973" s="1">
        <v>2</v>
      </c>
      <c r="H973" s="17">
        <v>103391.38</v>
      </c>
      <c r="I973" s="1">
        <v>1</v>
      </c>
      <c r="J973" s="1">
        <v>0</v>
      </c>
      <c r="K973" s="1">
        <v>1</v>
      </c>
      <c r="L973" s="17">
        <v>90878.13</v>
      </c>
      <c r="M973" s="1">
        <v>0</v>
      </c>
      <c r="N973" t="b">
        <f t="shared" si="15"/>
        <v>0</v>
      </c>
    </row>
    <row r="974" spans="1:14" x14ac:dyDescent="0.25">
      <c r="A974" s="1">
        <v>15707362</v>
      </c>
      <c r="B974" s="1" t="s">
        <v>67</v>
      </c>
      <c r="C974" s="1">
        <v>514</v>
      </c>
      <c r="D974" s="1" t="s">
        <v>26</v>
      </c>
      <c r="E974" s="1" t="s">
        <v>23</v>
      </c>
      <c r="F974" s="1">
        <v>43</v>
      </c>
      <c r="G974" s="1">
        <v>1</v>
      </c>
      <c r="H974" s="17">
        <v>95556.31</v>
      </c>
      <c r="I974" s="1">
        <v>1</v>
      </c>
      <c r="J974" s="1">
        <v>0</v>
      </c>
      <c r="K974" s="1">
        <v>1</v>
      </c>
      <c r="L974" s="17">
        <v>199273.98</v>
      </c>
      <c r="M974" s="1">
        <v>1</v>
      </c>
      <c r="N974" t="b">
        <f t="shared" si="15"/>
        <v>0</v>
      </c>
    </row>
    <row r="975" spans="1:14" x14ac:dyDescent="0.25">
      <c r="A975" s="1">
        <v>15672692</v>
      </c>
      <c r="B975" s="1" t="s">
        <v>67</v>
      </c>
      <c r="C975" s="1">
        <v>787</v>
      </c>
      <c r="D975" s="1" t="s">
        <v>15</v>
      </c>
      <c r="E975" s="1" t="s">
        <v>16</v>
      </c>
      <c r="F975" s="1">
        <v>42</v>
      </c>
      <c r="G975" s="1">
        <v>10</v>
      </c>
      <c r="H975" s="17">
        <v>145988.65</v>
      </c>
      <c r="I975" s="1">
        <v>2</v>
      </c>
      <c r="J975" s="1">
        <v>1</v>
      </c>
      <c r="K975" s="1">
        <v>1</v>
      </c>
      <c r="L975" s="17">
        <v>79510.37</v>
      </c>
      <c r="M975" s="1">
        <v>0</v>
      </c>
      <c r="N975" t="b">
        <f t="shared" si="15"/>
        <v>0</v>
      </c>
    </row>
    <row r="976" spans="1:14" x14ac:dyDescent="0.25">
      <c r="A976" s="1">
        <v>15569590</v>
      </c>
      <c r="B976" s="1" t="s">
        <v>73</v>
      </c>
      <c r="C976" s="1">
        <v>601</v>
      </c>
      <c r="D976" s="1" t="s">
        <v>26</v>
      </c>
      <c r="E976" s="1" t="s">
        <v>23</v>
      </c>
      <c r="F976" s="1">
        <v>42</v>
      </c>
      <c r="G976" s="1">
        <v>1</v>
      </c>
      <c r="H976" s="17">
        <v>98495.72</v>
      </c>
      <c r="I976" s="1">
        <v>1</v>
      </c>
      <c r="J976" s="1">
        <v>1</v>
      </c>
      <c r="K976" s="1">
        <v>0</v>
      </c>
      <c r="L976" s="17">
        <v>40014.76</v>
      </c>
      <c r="M976" s="1">
        <v>1</v>
      </c>
      <c r="N976" t="b">
        <f t="shared" si="15"/>
        <v>0</v>
      </c>
    </row>
    <row r="977" spans="1:14" x14ac:dyDescent="0.25">
      <c r="A977" s="1">
        <v>15651022</v>
      </c>
      <c r="B977" s="1" t="s">
        <v>181</v>
      </c>
      <c r="C977" s="1">
        <v>480</v>
      </c>
      <c r="D977" s="1" t="s">
        <v>26</v>
      </c>
      <c r="E977" s="1" t="s">
        <v>23</v>
      </c>
      <c r="F977" s="1">
        <v>44</v>
      </c>
      <c r="G977" s="1">
        <v>10</v>
      </c>
      <c r="H977" s="17">
        <v>129608.57</v>
      </c>
      <c r="I977" s="1">
        <v>1</v>
      </c>
      <c r="J977" s="1">
        <v>1</v>
      </c>
      <c r="K977" s="1">
        <v>0</v>
      </c>
      <c r="L977" s="17">
        <v>5472.7</v>
      </c>
      <c r="M977" s="1">
        <v>1</v>
      </c>
      <c r="N977" t="b">
        <f t="shared" si="15"/>
        <v>0</v>
      </c>
    </row>
    <row r="978" spans="1:14" x14ac:dyDescent="0.25">
      <c r="A978" s="1">
        <v>15736816</v>
      </c>
      <c r="B978" s="1" t="s">
        <v>45</v>
      </c>
      <c r="C978" s="1">
        <v>756</v>
      </c>
      <c r="D978" s="1" t="s">
        <v>26</v>
      </c>
      <c r="E978" s="1" t="s">
        <v>23</v>
      </c>
      <c r="F978" s="1">
        <v>36</v>
      </c>
      <c r="G978" s="1">
        <v>2</v>
      </c>
      <c r="H978" s="17">
        <v>136815.64000000001</v>
      </c>
      <c r="I978" s="1">
        <v>1</v>
      </c>
      <c r="J978" s="1">
        <v>1</v>
      </c>
      <c r="K978" s="1">
        <v>1</v>
      </c>
      <c r="L978" s="17">
        <v>170041.95</v>
      </c>
      <c r="M978" s="1">
        <v>0</v>
      </c>
      <c r="N978" t="b">
        <f t="shared" si="15"/>
        <v>0</v>
      </c>
    </row>
    <row r="979" spans="1:14" x14ac:dyDescent="0.25">
      <c r="A979" s="1">
        <v>15807923</v>
      </c>
      <c r="B979" s="1" t="s">
        <v>45</v>
      </c>
      <c r="C979" s="1">
        <v>716</v>
      </c>
      <c r="D979" s="1" t="s">
        <v>26</v>
      </c>
      <c r="E979" s="1" t="s">
        <v>16</v>
      </c>
      <c r="F979" s="1">
        <v>39</v>
      </c>
      <c r="G979" s="1">
        <v>10</v>
      </c>
      <c r="H979" s="17">
        <v>115301.31</v>
      </c>
      <c r="I979" s="1">
        <v>1</v>
      </c>
      <c r="J979" s="1">
        <v>1</v>
      </c>
      <c r="K979" s="1">
        <v>0</v>
      </c>
      <c r="L979" s="17">
        <v>43527.4</v>
      </c>
      <c r="M979" s="1">
        <v>1</v>
      </c>
      <c r="N979" t="b">
        <f t="shared" si="15"/>
        <v>0</v>
      </c>
    </row>
    <row r="980" spans="1:14" x14ac:dyDescent="0.25">
      <c r="A980" s="1">
        <v>15643696</v>
      </c>
      <c r="B980" s="1" t="s">
        <v>45</v>
      </c>
      <c r="C980" s="1">
        <v>611</v>
      </c>
      <c r="D980" s="1" t="s">
        <v>15</v>
      </c>
      <c r="E980" s="1" t="s">
        <v>23</v>
      </c>
      <c r="F980" s="1">
        <v>49</v>
      </c>
      <c r="G980" s="1">
        <v>3</v>
      </c>
      <c r="H980" s="17">
        <v>0</v>
      </c>
      <c r="I980" s="1">
        <v>2</v>
      </c>
      <c r="J980" s="1">
        <v>1</v>
      </c>
      <c r="K980" s="1">
        <v>1</v>
      </c>
      <c r="L980" s="17">
        <v>142917.54</v>
      </c>
      <c r="M980" s="1">
        <v>0</v>
      </c>
      <c r="N980" t="b">
        <f t="shared" si="15"/>
        <v>0</v>
      </c>
    </row>
    <row r="981" spans="1:14" x14ac:dyDescent="0.25">
      <c r="A981" s="1">
        <v>15585215</v>
      </c>
      <c r="B981" s="1" t="s">
        <v>307</v>
      </c>
      <c r="C981" s="1">
        <v>763</v>
      </c>
      <c r="D981" s="1" t="s">
        <v>15</v>
      </c>
      <c r="E981" s="1" t="s">
        <v>16</v>
      </c>
      <c r="F981" s="1">
        <v>31</v>
      </c>
      <c r="G981" s="1">
        <v>4</v>
      </c>
      <c r="H981" s="17">
        <v>0</v>
      </c>
      <c r="I981" s="1">
        <v>2</v>
      </c>
      <c r="J981" s="1">
        <v>0</v>
      </c>
      <c r="K981" s="1">
        <v>0</v>
      </c>
      <c r="L981" s="17">
        <v>50404.72</v>
      </c>
      <c r="M981" s="1">
        <v>0</v>
      </c>
      <c r="N981" t="b">
        <f t="shared" si="15"/>
        <v>0</v>
      </c>
    </row>
    <row r="982" spans="1:14" x14ac:dyDescent="0.25">
      <c r="A982" s="1">
        <v>15807609</v>
      </c>
      <c r="B982" s="1" t="s">
        <v>307</v>
      </c>
      <c r="C982" s="1">
        <v>650</v>
      </c>
      <c r="D982" s="1" t="s">
        <v>18</v>
      </c>
      <c r="E982" s="1" t="s">
        <v>16</v>
      </c>
      <c r="F982" s="1">
        <v>2</v>
      </c>
      <c r="G982" s="1">
        <v>3</v>
      </c>
      <c r="H982" s="17">
        <v>86605.5</v>
      </c>
      <c r="I982" s="1">
        <v>3</v>
      </c>
      <c r="J982" s="1">
        <v>1</v>
      </c>
      <c r="K982" s="1">
        <v>0</v>
      </c>
      <c r="L982" s="17">
        <v>16649.310000000001</v>
      </c>
      <c r="M982" s="1">
        <v>1</v>
      </c>
      <c r="N982" t="b">
        <f t="shared" si="15"/>
        <v>1</v>
      </c>
    </row>
    <row r="983" spans="1:14" x14ac:dyDescent="0.25">
      <c r="A983" s="1">
        <v>15639788</v>
      </c>
      <c r="B983" s="1" t="s">
        <v>307</v>
      </c>
      <c r="C983" s="1">
        <v>577</v>
      </c>
      <c r="D983" s="1" t="s">
        <v>15</v>
      </c>
      <c r="E983" s="1" t="s">
        <v>16</v>
      </c>
      <c r="F983" s="1">
        <v>39</v>
      </c>
      <c r="G983" s="1">
        <v>10</v>
      </c>
      <c r="H983" s="17">
        <v>0</v>
      </c>
      <c r="I983" s="1">
        <v>2</v>
      </c>
      <c r="J983" s="1">
        <v>1</v>
      </c>
      <c r="K983" s="1">
        <v>0</v>
      </c>
      <c r="L983" s="17">
        <v>10553.31</v>
      </c>
      <c r="M983" s="1">
        <v>0</v>
      </c>
      <c r="N983" t="b">
        <f t="shared" si="15"/>
        <v>0</v>
      </c>
    </row>
    <row r="984" spans="1:14" x14ac:dyDescent="0.25">
      <c r="A984" s="1">
        <v>15693683</v>
      </c>
      <c r="B984" s="1" t="s">
        <v>114</v>
      </c>
      <c r="C984" s="1">
        <v>814</v>
      </c>
      <c r="D984" s="1" t="s">
        <v>26</v>
      </c>
      <c r="E984" s="1" t="s">
        <v>23</v>
      </c>
      <c r="F984" s="1">
        <v>29</v>
      </c>
      <c r="G984" s="1">
        <v>8</v>
      </c>
      <c r="H984" s="17">
        <v>97086.399999999994</v>
      </c>
      <c r="I984" s="1">
        <v>2</v>
      </c>
      <c r="J984" s="1">
        <v>1</v>
      </c>
      <c r="K984" s="1">
        <v>1</v>
      </c>
      <c r="L984" s="17">
        <v>197276.13</v>
      </c>
      <c r="M984" s="1">
        <v>0</v>
      </c>
      <c r="N984" t="b">
        <f t="shared" si="15"/>
        <v>0</v>
      </c>
    </row>
    <row r="985" spans="1:14" x14ac:dyDescent="0.25">
      <c r="A985" s="1">
        <v>15571002</v>
      </c>
      <c r="B985" s="1" t="s">
        <v>734</v>
      </c>
      <c r="C985" s="1">
        <v>706</v>
      </c>
      <c r="D985" s="1" t="s">
        <v>15</v>
      </c>
      <c r="E985" s="1" t="s">
        <v>16</v>
      </c>
      <c r="F985" s="1">
        <v>44</v>
      </c>
      <c r="G985" s="1">
        <v>4</v>
      </c>
      <c r="H985" s="17">
        <v>129605.99</v>
      </c>
      <c r="I985" s="1">
        <v>1</v>
      </c>
      <c r="J985" s="1">
        <v>0</v>
      </c>
      <c r="K985" s="1">
        <v>0</v>
      </c>
      <c r="L985" s="17">
        <v>69865.490000000005</v>
      </c>
      <c r="M985" s="1">
        <v>0</v>
      </c>
      <c r="N985" t="b">
        <f t="shared" si="15"/>
        <v>0</v>
      </c>
    </row>
    <row r="986" spans="1:14" x14ac:dyDescent="0.25">
      <c r="A986" s="1">
        <v>15576256</v>
      </c>
      <c r="B986" s="1" t="s">
        <v>325</v>
      </c>
      <c r="C986" s="1">
        <v>582</v>
      </c>
      <c r="D986" s="1" t="s">
        <v>15</v>
      </c>
      <c r="E986" s="1" t="s">
        <v>23</v>
      </c>
      <c r="F986" s="1">
        <v>39</v>
      </c>
      <c r="G986" s="1">
        <v>5</v>
      </c>
      <c r="H986" s="17">
        <v>0</v>
      </c>
      <c r="I986" s="1">
        <v>2</v>
      </c>
      <c r="J986" s="1">
        <v>1</v>
      </c>
      <c r="K986" s="1">
        <v>1</v>
      </c>
      <c r="L986" s="17">
        <v>129892.93</v>
      </c>
      <c r="M986" s="1">
        <v>0</v>
      </c>
      <c r="N986" t="b">
        <f t="shared" si="15"/>
        <v>0</v>
      </c>
    </row>
    <row r="987" spans="1:14" x14ac:dyDescent="0.25">
      <c r="A987" s="1">
        <v>15779659</v>
      </c>
      <c r="B987" s="1" t="s">
        <v>138</v>
      </c>
      <c r="C987" s="1">
        <v>625</v>
      </c>
      <c r="D987" s="1" t="s">
        <v>15</v>
      </c>
      <c r="E987" s="1" t="s">
        <v>16</v>
      </c>
      <c r="F987" s="1">
        <v>28</v>
      </c>
      <c r="G987" s="1">
        <v>3</v>
      </c>
      <c r="H987" s="17">
        <v>0</v>
      </c>
      <c r="I987" s="1">
        <v>1</v>
      </c>
      <c r="J987" s="1">
        <v>0</v>
      </c>
      <c r="K987" s="1">
        <v>0</v>
      </c>
      <c r="L987" s="17">
        <v>183646.41</v>
      </c>
      <c r="M987" s="1">
        <v>0</v>
      </c>
      <c r="N987" t="b">
        <f t="shared" si="15"/>
        <v>0</v>
      </c>
    </row>
    <row r="988" spans="1:14" x14ac:dyDescent="0.25">
      <c r="A988" s="1">
        <v>15799217</v>
      </c>
      <c r="B988" s="1" t="s">
        <v>138</v>
      </c>
      <c r="C988" s="1">
        <v>791</v>
      </c>
      <c r="D988" s="1" t="s">
        <v>26</v>
      </c>
      <c r="E988" s="1" t="s">
        <v>16</v>
      </c>
      <c r="F988" s="1">
        <v>35</v>
      </c>
      <c r="G988" s="1">
        <v>7</v>
      </c>
      <c r="H988" s="17">
        <v>52436.2</v>
      </c>
      <c r="I988" s="1">
        <v>1</v>
      </c>
      <c r="J988" s="1">
        <v>1</v>
      </c>
      <c r="K988" s="1">
        <v>0</v>
      </c>
      <c r="L988" s="17">
        <v>161051.75</v>
      </c>
      <c r="M988" s="1">
        <v>0</v>
      </c>
      <c r="N988" t="b">
        <f t="shared" si="15"/>
        <v>0</v>
      </c>
    </row>
    <row r="989" spans="1:14" x14ac:dyDescent="0.25">
      <c r="A989" s="1">
        <v>15765311</v>
      </c>
      <c r="B989" s="1" t="s">
        <v>657</v>
      </c>
      <c r="C989" s="1">
        <v>642</v>
      </c>
      <c r="D989" s="1" t="s">
        <v>18</v>
      </c>
      <c r="E989" s="1" t="s">
        <v>23</v>
      </c>
      <c r="F989" s="1">
        <v>34</v>
      </c>
      <c r="G989" s="1">
        <v>8</v>
      </c>
      <c r="H989" s="17">
        <v>0</v>
      </c>
      <c r="I989" s="1">
        <v>1</v>
      </c>
      <c r="J989" s="1">
        <v>1</v>
      </c>
      <c r="K989" s="1">
        <v>0</v>
      </c>
      <c r="L989" s="17">
        <v>72085.100000000006</v>
      </c>
      <c r="M989" s="1">
        <v>0</v>
      </c>
      <c r="N989" t="b">
        <f t="shared" si="15"/>
        <v>0</v>
      </c>
    </row>
    <row r="990" spans="1:14" x14ac:dyDescent="0.25">
      <c r="A990" s="1">
        <v>15814275</v>
      </c>
      <c r="B990" s="1" t="s">
        <v>704</v>
      </c>
      <c r="C990" s="1">
        <v>685</v>
      </c>
      <c r="D990" s="1" t="s">
        <v>15</v>
      </c>
      <c r="E990" s="1" t="s">
        <v>23</v>
      </c>
      <c r="F990" s="1">
        <v>33</v>
      </c>
      <c r="G990" s="1">
        <v>6</v>
      </c>
      <c r="H990" s="17">
        <v>174912.72</v>
      </c>
      <c r="I990" s="1">
        <v>1</v>
      </c>
      <c r="J990" s="1">
        <v>1</v>
      </c>
      <c r="K990" s="1">
        <v>1</v>
      </c>
      <c r="L990" s="17">
        <v>43932.54</v>
      </c>
      <c r="M990" s="1">
        <v>0</v>
      </c>
      <c r="N990" t="b">
        <f t="shared" si="15"/>
        <v>0</v>
      </c>
    </row>
    <row r="991" spans="1:14" x14ac:dyDescent="0.25">
      <c r="A991" s="1">
        <v>15722010</v>
      </c>
      <c r="B991" s="1" t="s">
        <v>494</v>
      </c>
      <c r="C991" s="1">
        <v>621</v>
      </c>
      <c r="D991" s="1" t="s">
        <v>18</v>
      </c>
      <c r="E991" s="1" t="s">
        <v>23</v>
      </c>
      <c r="F991" s="1">
        <v>53</v>
      </c>
      <c r="G991" s="1">
        <v>9</v>
      </c>
      <c r="H991" s="17">
        <v>170491.84</v>
      </c>
      <c r="I991" s="1">
        <v>1</v>
      </c>
      <c r="J991" s="1">
        <v>1</v>
      </c>
      <c r="K991" s="1">
        <v>0</v>
      </c>
      <c r="L991" s="17">
        <v>35588.07</v>
      </c>
      <c r="M991" s="1">
        <v>1</v>
      </c>
      <c r="N991" t="b">
        <f t="shared" si="15"/>
        <v>0</v>
      </c>
    </row>
    <row r="992" spans="1:14" x14ac:dyDescent="0.25">
      <c r="A992" s="1">
        <v>15752047</v>
      </c>
      <c r="B992" s="1" t="s">
        <v>753</v>
      </c>
      <c r="C992" s="1">
        <v>689</v>
      </c>
      <c r="D992" s="1" t="s">
        <v>26</v>
      </c>
      <c r="E992" s="1" t="s">
        <v>23</v>
      </c>
      <c r="F992" s="1">
        <v>33</v>
      </c>
      <c r="G992" s="1">
        <v>2</v>
      </c>
      <c r="H992" s="17">
        <v>161814.64000000001</v>
      </c>
      <c r="I992" s="1">
        <v>2</v>
      </c>
      <c r="J992" s="1">
        <v>1</v>
      </c>
      <c r="K992" s="1">
        <v>0</v>
      </c>
      <c r="L992" s="17">
        <v>169381.9</v>
      </c>
      <c r="M992" s="1">
        <v>0</v>
      </c>
      <c r="N992" t="b">
        <f t="shared" si="15"/>
        <v>0</v>
      </c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</sheetData>
  <autoFilter ref="A1:N992" xr:uid="{FDF900F6-9C54-4C9F-92B7-D3E2EE99AC5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F581-619A-4E43-BE63-9F5B02DB98D8}">
  <dimension ref="A1:M1003"/>
  <sheetViews>
    <sheetView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1.7109375" bestFit="1" customWidth="1"/>
    <col min="3" max="3" width="9" bestFit="1" customWidth="1"/>
    <col min="4" max="4" width="7.7109375" bestFit="1" customWidth="1"/>
    <col min="5" max="5" width="7" customWidth="1"/>
    <col min="6" max="6" width="14.85546875" customWidth="1"/>
    <col min="7" max="7" width="15" customWidth="1"/>
    <col min="8" max="8" width="20.42578125" customWidth="1"/>
    <col min="9" max="9" width="12.42578125" customWidth="1"/>
    <col min="10" max="10" width="18.7109375" customWidth="1"/>
    <col min="11" max="11" width="15.140625" customWidth="1"/>
    <col min="12" max="12" width="17.85546875" customWidth="1"/>
    <col min="13" max="13" width="10" customWidth="1"/>
  </cols>
  <sheetData>
    <row r="1" spans="1:13" ht="40.5" customHeight="1" x14ac:dyDescent="0.25">
      <c r="A1" s="12" t="s">
        <v>1</v>
      </c>
      <c r="B1" s="14" t="s">
        <v>3</v>
      </c>
      <c r="C1" s="13" t="s">
        <v>4</v>
      </c>
      <c r="D1" s="13" t="s">
        <v>5</v>
      </c>
      <c r="E1" s="14" t="s">
        <v>6</v>
      </c>
      <c r="F1" s="15" t="s">
        <v>7</v>
      </c>
      <c r="G1" s="15" t="s">
        <v>8</v>
      </c>
      <c r="H1" s="12" t="s">
        <v>9</v>
      </c>
      <c r="I1" s="12" t="s">
        <v>10</v>
      </c>
      <c r="J1" s="12" t="s">
        <v>11</v>
      </c>
      <c r="K1" s="12" t="s">
        <v>12</v>
      </c>
      <c r="L1" s="16" t="s">
        <v>13</v>
      </c>
      <c r="M1" s="19" t="s">
        <v>765</v>
      </c>
    </row>
    <row r="2" spans="1:13" x14ac:dyDescent="0.25">
      <c r="A2" s="1">
        <v>15737792</v>
      </c>
      <c r="B2" s="1">
        <v>818</v>
      </c>
      <c r="C2" s="1" t="s">
        <v>15</v>
      </c>
      <c r="D2" s="1" t="s">
        <v>16</v>
      </c>
      <c r="E2" s="1">
        <v>31</v>
      </c>
      <c r="F2" s="1">
        <v>1</v>
      </c>
      <c r="G2" s="17">
        <v>186796.37</v>
      </c>
      <c r="H2" s="1">
        <v>1</v>
      </c>
      <c r="I2" s="1">
        <v>0</v>
      </c>
      <c r="J2" s="1">
        <v>0</v>
      </c>
      <c r="K2" s="17">
        <v>178252.63</v>
      </c>
      <c r="L2" s="1">
        <v>0</v>
      </c>
      <c r="M2" t="b">
        <f>F2&gt;E2</f>
        <v>0</v>
      </c>
    </row>
    <row r="3" spans="1:13" x14ac:dyDescent="0.25">
      <c r="A3" s="1">
        <v>15775238</v>
      </c>
      <c r="B3" s="1">
        <v>651</v>
      </c>
      <c r="C3" s="1" t="s">
        <v>26</v>
      </c>
      <c r="D3" s="1" t="s">
        <v>16</v>
      </c>
      <c r="E3" s="1">
        <v>41</v>
      </c>
      <c r="F3" s="1">
        <v>4</v>
      </c>
      <c r="G3" s="17">
        <v>133432.59</v>
      </c>
      <c r="H3" s="1">
        <v>1</v>
      </c>
      <c r="I3" s="1">
        <v>0</v>
      </c>
      <c r="J3" s="1">
        <v>1</v>
      </c>
      <c r="K3" s="17">
        <v>151303.48000000001</v>
      </c>
      <c r="L3" s="1">
        <v>0</v>
      </c>
      <c r="M3" t="b">
        <f t="shared" ref="M3:M66" si="0">F3&gt;E3</f>
        <v>0</v>
      </c>
    </row>
    <row r="4" spans="1:13" x14ac:dyDescent="0.25">
      <c r="A4" s="1">
        <v>15607098</v>
      </c>
      <c r="B4" s="1">
        <v>747</v>
      </c>
      <c r="C4" s="1" t="s">
        <v>18</v>
      </c>
      <c r="D4" s="1" t="s">
        <v>16</v>
      </c>
      <c r="E4" s="1">
        <v>41</v>
      </c>
      <c r="F4" s="1">
        <v>5</v>
      </c>
      <c r="G4" s="17">
        <v>94521.17</v>
      </c>
      <c r="H4" s="1">
        <v>2</v>
      </c>
      <c r="I4" s="1">
        <v>1</v>
      </c>
      <c r="J4" s="1">
        <v>0</v>
      </c>
      <c r="K4" s="17">
        <v>194926.86</v>
      </c>
      <c r="L4" s="1">
        <v>0</v>
      </c>
      <c r="M4" t="b">
        <f t="shared" si="0"/>
        <v>0</v>
      </c>
    </row>
    <row r="5" spans="1:13" x14ac:dyDescent="0.25">
      <c r="A5" s="1">
        <v>15763218</v>
      </c>
      <c r="B5" s="1">
        <v>661</v>
      </c>
      <c r="C5" s="1" t="s">
        <v>15</v>
      </c>
      <c r="D5" s="1" t="s">
        <v>16</v>
      </c>
      <c r="E5" s="1">
        <v>41</v>
      </c>
      <c r="F5" s="1">
        <v>1</v>
      </c>
      <c r="G5" s="17">
        <v>0</v>
      </c>
      <c r="H5" s="1">
        <v>2</v>
      </c>
      <c r="I5" s="1">
        <v>0</v>
      </c>
      <c r="J5" s="1">
        <v>1</v>
      </c>
      <c r="K5" s="17">
        <v>131300.68</v>
      </c>
      <c r="L5" s="1">
        <v>0</v>
      </c>
      <c r="M5" t="b">
        <f t="shared" si="0"/>
        <v>0</v>
      </c>
    </row>
    <row r="6" spans="1:13" x14ac:dyDescent="0.25">
      <c r="A6" s="1">
        <v>15604119</v>
      </c>
      <c r="B6" s="1">
        <v>850</v>
      </c>
      <c r="C6" s="1" t="s">
        <v>18</v>
      </c>
      <c r="D6" s="1" t="s">
        <v>23</v>
      </c>
      <c r="E6" s="1">
        <v>35</v>
      </c>
      <c r="F6" s="1">
        <v>7</v>
      </c>
      <c r="G6" s="17">
        <v>110349.82</v>
      </c>
      <c r="H6" s="1">
        <v>1</v>
      </c>
      <c r="I6" s="1">
        <v>0</v>
      </c>
      <c r="J6" s="1">
        <v>0</v>
      </c>
      <c r="K6" s="17">
        <v>126355.8</v>
      </c>
      <c r="L6" s="1">
        <v>0</v>
      </c>
      <c r="M6" t="b">
        <f t="shared" si="0"/>
        <v>0</v>
      </c>
    </row>
    <row r="7" spans="1:13" x14ac:dyDescent="0.25">
      <c r="A7" s="1">
        <v>15642004</v>
      </c>
      <c r="B7" s="1">
        <v>686</v>
      </c>
      <c r="C7" s="1" t="s">
        <v>15</v>
      </c>
      <c r="D7" s="1" t="s">
        <v>23</v>
      </c>
      <c r="E7" s="1">
        <v>25</v>
      </c>
      <c r="F7" s="1">
        <v>1</v>
      </c>
      <c r="G7" s="17">
        <v>0</v>
      </c>
      <c r="H7" s="1">
        <v>2</v>
      </c>
      <c r="I7" s="1">
        <v>0</v>
      </c>
      <c r="J7" s="1">
        <v>1</v>
      </c>
      <c r="K7" s="17">
        <v>16459.37</v>
      </c>
      <c r="L7" s="1">
        <v>0</v>
      </c>
      <c r="M7" t="b">
        <f t="shared" si="0"/>
        <v>0</v>
      </c>
    </row>
    <row r="8" spans="1:13" x14ac:dyDescent="0.25">
      <c r="A8" s="1">
        <v>15594815</v>
      </c>
      <c r="B8" s="1">
        <v>807</v>
      </c>
      <c r="C8" s="1" t="s">
        <v>15</v>
      </c>
      <c r="D8" s="1" t="s">
        <v>23</v>
      </c>
      <c r="E8" s="1">
        <v>35</v>
      </c>
      <c r="F8" s="1">
        <v>3</v>
      </c>
      <c r="G8" s="17">
        <v>174790.15</v>
      </c>
      <c r="H8" s="1">
        <v>1</v>
      </c>
      <c r="I8" s="1">
        <v>1</v>
      </c>
      <c r="J8" s="1">
        <v>1</v>
      </c>
      <c r="K8" s="17">
        <v>600.36</v>
      </c>
      <c r="L8" s="1">
        <v>0</v>
      </c>
      <c r="M8" t="b">
        <f t="shared" si="0"/>
        <v>0</v>
      </c>
    </row>
    <row r="9" spans="1:13" x14ac:dyDescent="0.25">
      <c r="A9" s="1">
        <v>15649992</v>
      </c>
      <c r="B9" s="1">
        <v>681</v>
      </c>
      <c r="C9" s="1" t="s">
        <v>18</v>
      </c>
      <c r="D9" s="1" t="s">
        <v>23</v>
      </c>
      <c r="E9" s="1">
        <v>65</v>
      </c>
      <c r="F9" s="1">
        <v>7</v>
      </c>
      <c r="G9" s="17">
        <v>134714.70000000001</v>
      </c>
      <c r="H9" s="1">
        <v>2</v>
      </c>
      <c r="I9" s="1">
        <v>0</v>
      </c>
      <c r="J9" s="1">
        <v>1</v>
      </c>
      <c r="K9" s="17">
        <v>190419.81</v>
      </c>
      <c r="L9" s="1">
        <v>0</v>
      </c>
      <c r="M9" t="b">
        <f t="shared" si="0"/>
        <v>0</v>
      </c>
    </row>
    <row r="10" spans="1:13" x14ac:dyDescent="0.25">
      <c r="A10" s="1">
        <v>15637476</v>
      </c>
      <c r="B10" s="1">
        <v>683</v>
      </c>
      <c r="C10" s="1" t="s">
        <v>26</v>
      </c>
      <c r="D10" s="1" t="s">
        <v>16</v>
      </c>
      <c r="E10" s="1">
        <v>57</v>
      </c>
      <c r="F10" s="1">
        <v>5</v>
      </c>
      <c r="G10" s="17">
        <v>162448.69</v>
      </c>
      <c r="H10" s="1">
        <v>1</v>
      </c>
      <c r="I10" s="1">
        <v>0</v>
      </c>
      <c r="J10" s="1">
        <v>0</v>
      </c>
      <c r="K10" s="17">
        <v>9221.7800000000007</v>
      </c>
      <c r="L10" s="1">
        <v>1</v>
      </c>
      <c r="M10" t="b">
        <f t="shared" si="0"/>
        <v>0</v>
      </c>
    </row>
    <row r="11" spans="1:13" x14ac:dyDescent="0.25">
      <c r="A11" s="1">
        <v>15759618</v>
      </c>
      <c r="B11" s="1">
        <v>535</v>
      </c>
      <c r="C11" s="1" t="s">
        <v>15</v>
      </c>
      <c r="D11" s="1" t="s">
        <v>16</v>
      </c>
      <c r="E11" s="1">
        <v>48</v>
      </c>
      <c r="F11" s="1">
        <v>9</v>
      </c>
      <c r="G11" s="17">
        <v>0</v>
      </c>
      <c r="H11" s="1">
        <v>1</v>
      </c>
      <c r="I11" s="1">
        <v>1</v>
      </c>
      <c r="J11" s="1">
        <v>0</v>
      </c>
      <c r="K11" s="17">
        <v>149892.79</v>
      </c>
      <c r="L11" s="1">
        <v>1</v>
      </c>
      <c r="M11" t="b">
        <f t="shared" si="0"/>
        <v>0</v>
      </c>
    </row>
    <row r="12" spans="1:13" x14ac:dyDescent="0.25">
      <c r="A12" s="1">
        <v>15604348</v>
      </c>
      <c r="B12" s="1">
        <v>710</v>
      </c>
      <c r="C12" s="1" t="s">
        <v>18</v>
      </c>
      <c r="D12" s="1" t="s">
        <v>23</v>
      </c>
      <c r="E12" s="1">
        <v>22</v>
      </c>
      <c r="F12" s="1">
        <v>8</v>
      </c>
      <c r="G12" s="17">
        <v>0</v>
      </c>
      <c r="H12" s="1">
        <v>2</v>
      </c>
      <c r="I12" s="1">
        <v>0</v>
      </c>
      <c r="J12" s="1">
        <v>0</v>
      </c>
      <c r="K12" s="17">
        <v>99645.04</v>
      </c>
      <c r="L12" s="1">
        <v>0</v>
      </c>
      <c r="M12" t="b">
        <f t="shared" si="0"/>
        <v>0</v>
      </c>
    </row>
    <row r="13" spans="1:13" x14ac:dyDescent="0.25">
      <c r="A13" s="1">
        <v>15683562</v>
      </c>
      <c r="B13" s="1">
        <v>646</v>
      </c>
      <c r="C13" s="1" t="s">
        <v>15</v>
      </c>
      <c r="D13" s="1" t="s">
        <v>23</v>
      </c>
      <c r="E13" s="1">
        <v>35</v>
      </c>
      <c r="F13" s="1">
        <v>6</v>
      </c>
      <c r="G13" s="17">
        <v>84026.86</v>
      </c>
      <c r="H13" s="1">
        <v>1</v>
      </c>
      <c r="I13" s="1">
        <v>0</v>
      </c>
      <c r="J13" s="1">
        <v>1</v>
      </c>
      <c r="K13" s="17">
        <v>164255.69</v>
      </c>
      <c r="L13" s="1">
        <v>0</v>
      </c>
      <c r="M13" t="b">
        <f t="shared" si="0"/>
        <v>0</v>
      </c>
    </row>
    <row r="14" spans="1:13" x14ac:dyDescent="0.25">
      <c r="A14" s="1">
        <v>15681554</v>
      </c>
      <c r="B14" s="1">
        <v>614</v>
      </c>
      <c r="C14" s="1" t="s">
        <v>26</v>
      </c>
      <c r="D14" s="1" t="s">
        <v>16</v>
      </c>
      <c r="E14" s="1">
        <v>31</v>
      </c>
      <c r="F14" s="1">
        <v>7</v>
      </c>
      <c r="G14" s="17">
        <v>120599.38</v>
      </c>
      <c r="H14" s="1">
        <v>2</v>
      </c>
      <c r="I14" s="1">
        <v>1</v>
      </c>
      <c r="J14" s="1">
        <v>1</v>
      </c>
      <c r="K14" s="17">
        <v>46163.44</v>
      </c>
      <c r="L14" s="1">
        <v>0</v>
      </c>
      <c r="M14" t="b">
        <f t="shared" si="0"/>
        <v>0</v>
      </c>
    </row>
    <row r="15" spans="1:13" x14ac:dyDescent="0.25">
      <c r="A15" s="1">
        <v>15625461</v>
      </c>
      <c r="B15" s="1">
        <v>613</v>
      </c>
      <c r="C15" s="1" t="s">
        <v>15</v>
      </c>
      <c r="D15" s="1" t="s">
        <v>16</v>
      </c>
      <c r="E15" s="1">
        <v>45</v>
      </c>
      <c r="F15" s="1">
        <v>1</v>
      </c>
      <c r="G15" s="17">
        <v>187841.99</v>
      </c>
      <c r="H15" s="1">
        <v>2</v>
      </c>
      <c r="I15" s="1">
        <v>1</v>
      </c>
      <c r="J15" s="1">
        <v>1</v>
      </c>
      <c r="K15" s="17">
        <v>147224.26999999999</v>
      </c>
      <c r="L15" s="1">
        <v>0</v>
      </c>
      <c r="M15" t="b">
        <f t="shared" si="0"/>
        <v>0</v>
      </c>
    </row>
    <row r="16" spans="1:13" x14ac:dyDescent="0.25">
      <c r="A16" s="1">
        <v>15730447</v>
      </c>
      <c r="B16" s="1">
        <v>629</v>
      </c>
      <c r="C16" s="1" t="s">
        <v>15</v>
      </c>
      <c r="D16" s="1" t="s">
        <v>16</v>
      </c>
      <c r="E16" s="1">
        <v>49</v>
      </c>
      <c r="F16" s="1">
        <v>4</v>
      </c>
      <c r="G16" s="17">
        <v>0</v>
      </c>
      <c r="H16" s="1">
        <v>2</v>
      </c>
      <c r="I16" s="1">
        <v>1</v>
      </c>
      <c r="J16" s="1">
        <v>1</v>
      </c>
      <c r="K16" s="17">
        <v>196335.48</v>
      </c>
      <c r="L16" s="1">
        <v>0</v>
      </c>
      <c r="M16" t="b">
        <f t="shared" si="0"/>
        <v>0</v>
      </c>
    </row>
    <row r="17" spans="1:13" x14ac:dyDescent="0.25">
      <c r="A17" s="1">
        <v>15661526</v>
      </c>
      <c r="B17" s="1">
        <v>815</v>
      </c>
      <c r="C17" s="1" t="s">
        <v>26</v>
      </c>
      <c r="D17" s="1" t="s">
        <v>23</v>
      </c>
      <c r="E17" s="1">
        <v>37</v>
      </c>
      <c r="F17" s="1">
        <v>2</v>
      </c>
      <c r="G17" s="17">
        <v>110777.26</v>
      </c>
      <c r="H17" s="1">
        <v>2</v>
      </c>
      <c r="I17" s="1">
        <v>1</v>
      </c>
      <c r="J17" s="1">
        <v>0</v>
      </c>
      <c r="K17" s="17">
        <v>2383.59</v>
      </c>
      <c r="L17" s="1">
        <v>0</v>
      </c>
      <c r="M17" t="b">
        <f t="shared" si="0"/>
        <v>0</v>
      </c>
    </row>
    <row r="18" spans="1:13" x14ac:dyDescent="0.25">
      <c r="A18" s="1">
        <v>15737173</v>
      </c>
      <c r="B18" s="1">
        <v>497</v>
      </c>
      <c r="C18" s="1" t="s">
        <v>18</v>
      </c>
      <c r="D18" s="1" t="s">
        <v>753</v>
      </c>
      <c r="E18" s="1">
        <v>24</v>
      </c>
      <c r="F18" s="1">
        <v>3</v>
      </c>
      <c r="G18" s="17">
        <v>0</v>
      </c>
      <c r="H18" s="1">
        <v>2</v>
      </c>
      <c r="I18" s="1">
        <v>1</v>
      </c>
      <c r="J18" s="1">
        <v>0</v>
      </c>
      <c r="K18" s="17">
        <v>76390.009999999995</v>
      </c>
      <c r="L18" s="1">
        <v>0</v>
      </c>
      <c r="M18" t="b">
        <f t="shared" si="0"/>
        <v>0</v>
      </c>
    </row>
    <row r="19" spans="1:13" x14ac:dyDescent="0.25">
      <c r="A19" s="1">
        <v>15794549</v>
      </c>
      <c r="B19" s="1">
        <v>722</v>
      </c>
      <c r="C19" s="1" t="s">
        <v>15</v>
      </c>
      <c r="D19" s="1" t="s">
        <v>16</v>
      </c>
      <c r="E19" s="1">
        <v>35</v>
      </c>
      <c r="F19" s="1">
        <v>2</v>
      </c>
      <c r="G19" s="17">
        <v>163943.89000000001</v>
      </c>
      <c r="H19" s="1">
        <v>2</v>
      </c>
      <c r="I19" s="1">
        <v>1</v>
      </c>
      <c r="J19" s="1">
        <v>1</v>
      </c>
      <c r="K19" s="17">
        <v>15068.18</v>
      </c>
      <c r="L19" s="1">
        <v>0</v>
      </c>
      <c r="M19" t="b">
        <f t="shared" si="0"/>
        <v>0</v>
      </c>
    </row>
    <row r="20" spans="1:13" x14ac:dyDescent="0.25">
      <c r="A20" s="1">
        <v>15699637</v>
      </c>
      <c r="B20" s="1">
        <v>694</v>
      </c>
      <c r="C20" s="1" t="s">
        <v>18</v>
      </c>
      <c r="D20" s="1" t="s">
        <v>23</v>
      </c>
      <c r="E20" s="1">
        <v>57</v>
      </c>
      <c r="F20" s="1">
        <v>8</v>
      </c>
      <c r="G20" s="17">
        <v>116326.07</v>
      </c>
      <c r="H20" s="1">
        <v>1</v>
      </c>
      <c r="I20" s="1">
        <v>1</v>
      </c>
      <c r="J20" s="1">
        <v>1</v>
      </c>
      <c r="K20" s="17">
        <v>117704.65</v>
      </c>
      <c r="L20" s="1">
        <v>0</v>
      </c>
      <c r="M20" t="b">
        <f t="shared" si="0"/>
        <v>0</v>
      </c>
    </row>
    <row r="21" spans="1:13" x14ac:dyDescent="0.25">
      <c r="A21" s="1">
        <v>15758449</v>
      </c>
      <c r="B21" s="1">
        <v>769</v>
      </c>
      <c r="C21" s="1" t="s">
        <v>15</v>
      </c>
      <c r="D21" s="1" t="s">
        <v>16</v>
      </c>
      <c r="E21" s="1">
        <v>39</v>
      </c>
      <c r="F21" s="1">
        <v>8</v>
      </c>
      <c r="G21" s="17">
        <v>0</v>
      </c>
      <c r="H21" s="1">
        <v>1</v>
      </c>
      <c r="I21" s="1">
        <v>0</v>
      </c>
      <c r="J21" s="1">
        <v>1</v>
      </c>
      <c r="K21" s="17">
        <v>21016</v>
      </c>
      <c r="L21" s="1">
        <v>0</v>
      </c>
      <c r="M21" t="b">
        <f t="shared" si="0"/>
        <v>0</v>
      </c>
    </row>
    <row r="22" spans="1:13" x14ac:dyDescent="0.25">
      <c r="A22" s="1">
        <v>15809722</v>
      </c>
      <c r="B22" s="1">
        <v>611</v>
      </c>
      <c r="C22" s="1" t="s">
        <v>15</v>
      </c>
      <c r="D22" s="1" t="s">
        <v>16</v>
      </c>
      <c r="E22" s="1">
        <v>40</v>
      </c>
      <c r="F22" s="1">
        <v>8</v>
      </c>
      <c r="G22" s="17">
        <v>100812.33</v>
      </c>
      <c r="H22" s="1">
        <v>2</v>
      </c>
      <c r="I22" s="1">
        <v>1</v>
      </c>
      <c r="J22" s="1">
        <v>0</v>
      </c>
      <c r="K22" s="17">
        <v>147358.26999999999</v>
      </c>
      <c r="L22" s="1">
        <v>0</v>
      </c>
      <c r="M22" t="b">
        <f t="shared" si="0"/>
        <v>0</v>
      </c>
    </row>
    <row r="23" spans="1:13" x14ac:dyDescent="0.25">
      <c r="A23" s="1">
        <v>15628936</v>
      </c>
      <c r="B23" s="1">
        <v>692</v>
      </c>
      <c r="C23" s="1" t="s">
        <v>18</v>
      </c>
      <c r="D23" s="1" t="s">
        <v>23</v>
      </c>
      <c r="E23" s="1">
        <v>28</v>
      </c>
      <c r="F23" s="1">
        <v>9</v>
      </c>
      <c r="G23" s="17">
        <v>118945.09</v>
      </c>
      <c r="H23" s="1">
        <v>1</v>
      </c>
      <c r="I23" s="1">
        <v>0</v>
      </c>
      <c r="J23" s="1">
        <v>0</v>
      </c>
      <c r="K23" s="17">
        <v>16064.25</v>
      </c>
      <c r="L23" s="1">
        <v>1</v>
      </c>
      <c r="M23" t="b">
        <f t="shared" si="0"/>
        <v>0</v>
      </c>
    </row>
    <row r="24" spans="1:13" x14ac:dyDescent="0.25">
      <c r="A24" s="1">
        <v>15717426</v>
      </c>
      <c r="B24" s="1">
        <v>850</v>
      </c>
      <c r="C24" s="1" t="s">
        <v>15</v>
      </c>
      <c r="D24" s="1" t="s">
        <v>23</v>
      </c>
      <c r="E24" s="1">
        <v>36</v>
      </c>
      <c r="F24" s="1">
        <v>7</v>
      </c>
      <c r="G24" s="17">
        <v>0</v>
      </c>
      <c r="H24" s="1">
        <v>1</v>
      </c>
      <c r="I24" s="1">
        <v>1</v>
      </c>
      <c r="J24" s="1">
        <v>1</v>
      </c>
      <c r="K24" s="17">
        <v>40812.9</v>
      </c>
      <c r="L24" s="1">
        <v>0</v>
      </c>
      <c r="M24" t="b">
        <f t="shared" si="0"/>
        <v>0</v>
      </c>
    </row>
    <row r="25" spans="1:13" x14ac:dyDescent="0.25">
      <c r="A25" s="1">
        <v>15727915</v>
      </c>
      <c r="B25" s="1">
        <v>507</v>
      </c>
      <c r="C25" s="1" t="s">
        <v>15</v>
      </c>
      <c r="D25" s="1" t="s">
        <v>23</v>
      </c>
      <c r="E25" s="1">
        <v>36</v>
      </c>
      <c r="F25" s="1">
        <v>4</v>
      </c>
      <c r="G25" s="17">
        <v>83543.37</v>
      </c>
      <c r="H25" s="1">
        <v>1</v>
      </c>
      <c r="I25" s="1">
        <v>0</v>
      </c>
      <c r="J25" s="1">
        <v>0</v>
      </c>
      <c r="K25" s="17">
        <v>140134.43</v>
      </c>
      <c r="L25" s="1">
        <v>0</v>
      </c>
      <c r="M25" t="b">
        <f t="shared" si="0"/>
        <v>0</v>
      </c>
    </row>
    <row r="26" spans="1:13" x14ac:dyDescent="0.25">
      <c r="A26" s="1">
        <v>15702968</v>
      </c>
      <c r="B26" s="1">
        <v>733</v>
      </c>
      <c r="C26" s="1" t="s">
        <v>26</v>
      </c>
      <c r="D26" s="1" t="s">
        <v>23</v>
      </c>
      <c r="E26" s="1">
        <v>74</v>
      </c>
      <c r="F26" s="1">
        <v>3</v>
      </c>
      <c r="G26" s="17">
        <v>106545.53</v>
      </c>
      <c r="H26" s="1">
        <v>1</v>
      </c>
      <c r="I26" s="1">
        <v>1</v>
      </c>
      <c r="J26" s="1">
        <v>1</v>
      </c>
      <c r="K26" s="17">
        <v>134589.57999999999</v>
      </c>
      <c r="L26" s="1">
        <v>0</v>
      </c>
      <c r="M26" t="b">
        <f t="shared" si="0"/>
        <v>0</v>
      </c>
    </row>
    <row r="27" spans="1:13" x14ac:dyDescent="0.25">
      <c r="A27" s="1">
        <v>15584518</v>
      </c>
      <c r="B27" s="1">
        <v>589</v>
      </c>
      <c r="C27" s="1" t="s">
        <v>26</v>
      </c>
      <c r="D27" s="1" t="s">
        <v>16</v>
      </c>
      <c r="E27" s="1">
        <v>50</v>
      </c>
      <c r="F27" s="1">
        <v>5</v>
      </c>
      <c r="G27" s="17">
        <v>144895.04999999999</v>
      </c>
      <c r="H27" s="1">
        <v>2</v>
      </c>
      <c r="I27" s="1">
        <v>1</v>
      </c>
      <c r="J27" s="1">
        <v>1</v>
      </c>
      <c r="K27" s="17">
        <v>34941.230000000003</v>
      </c>
      <c r="L27" s="1">
        <v>0</v>
      </c>
      <c r="M27" t="b">
        <f t="shared" si="0"/>
        <v>0</v>
      </c>
    </row>
    <row r="28" spans="1:13" x14ac:dyDescent="0.25">
      <c r="A28" s="1">
        <v>15625426</v>
      </c>
      <c r="B28" s="1">
        <v>754</v>
      </c>
      <c r="C28" s="1" t="s">
        <v>26</v>
      </c>
      <c r="D28" s="1" t="s">
        <v>16</v>
      </c>
      <c r="E28" s="1">
        <v>55</v>
      </c>
      <c r="F28" s="1">
        <v>3</v>
      </c>
      <c r="G28" s="17">
        <v>161608.81</v>
      </c>
      <c r="H28" s="1">
        <v>1</v>
      </c>
      <c r="I28" s="1">
        <v>1</v>
      </c>
      <c r="J28" s="1">
        <v>0</v>
      </c>
      <c r="K28" s="17">
        <v>8080.85</v>
      </c>
      <c r="L28" s="1">
        <v>1</v>
      </c>
      <c r="M28" t="b">
        <f t="shared" si="0"/>
        <v>0</v>
      </c>
    </row>
    <row r="29" spans="1:13" x14ac:dyDescent="0.25">
      <c r="A29" s="1">
        <v>15815364</v>
      </c>
      <c r="B29" s="1">
        <v>736</v>
      </c>
      <c r="C29" s="1" t="s">
        <v>18</v>
      </c>
      <c r="D29" s="1" t="s">
        <v>16</v>
      </c>
      <c r="E29" s="1">
        <v>28</v>
      </c>
      <c r="F29" s="1">
        <v>2</v>
      </c>
      <c r="G29" s="17">
        <v>0</v>
      </c>
      <c r="H29" s="1">
        <v>2</v>
      </c>
      <c r="I29" s="1">
        <v>1</v>
      </c>
      <c r="J29" s="1">
        <v>1</v>
      </c>
      <c r="K29" s="17">
        <v>117431.1</v>
      </c>
      <c r="L29" s="1">
        <v>0</v>
      </c>
      <c r="M29" t="b">
        <f t="shared" si="0"/>
        <v>0</v>
      </c>
    </row>
    <row r="30" spans="1:13" x14ac:dyDescent="0.25">
      <c r="A30" s="1">
        <v>15695585</v>
      </c>
      <c r="B30" s="1">
        <v>788</v>
      </c>
      <c r="C30" s="1" t="s">
        <v>18</v>
      </c>
      <c r="D30" s="1" t="s">
        <v>23</v>
      </c>
      <c r="E30" s="1">
        <v>34</v>
      </c>
      <c r="F30" s="1">
        <v>6</v>
      </c>
      <c r="G30" s="17">
        <v>156478.62</v>
      </c>
      <c r="H30" s="1">
        <v>1</v>
      </c>
      <c r="I30" s="1">
        <v>0</v>
      </c>
      <c r="J30" s="1">
        <v>1</v>
      </c>
      <c r="K30" s="17">
        <v>181196.76</v>
      </c>
      <c r="L30" s="1">
        <v>0</v>
      </c>
      <c r="M30" t="b">
        <f t="shared" si="0"/>
        <v>0</v>
      </c>
    </row>
    <row r="31" spans="1:13" x14ac:dyDescent="0.25">
      <c r="A31" s="1">
        <v>15581539</v>
      </c>
      <c r="B31" s="1">
        <v>474</v>
      </c>
      <c r="C31" s="1" t="s">
        <v>18</v>
      </c>
      <c r="D31" s="1" t="s">
        <v>23</v>
      </c>
      <c r="E31" s="1">
        <v>37</v>
      </c>
      <c r="F31" s="1">
        <v>3</v>
      </c>
      <c r="G31" s="17">
        <v>0</v>
      </c>
      <c r="H31" s="1">
        <v>2</v>
      </c>
      <c r="I31" s="1">
        <v>0</v>
      </c>
      <c r="J31" s="1">
        <v>0</v>
      </c>
      <c r="K31" s="17">
        <v>57175.32</v>
      </c>
      <c r="L31" s="1">
        <v>0</v>
      </c>
      <c r="M31" t="b">
        <f t="shared" si="0"/>
        <v>0</v>
      </c>
    </row>
    <row r="32" spans="1:13" x14ac:dyDescent="0.25">
      <c r="A32" s="1">
        <v>15675316</v>
      </c>
      <c r="B32" s="1">
        <v>619</v>
      </c>
      <c r="C32" s="1" t="s">
        <v>15</v>
      </c>
      <c r="D32" s="1" t="s">
        <v>16</v>
      </c>
      <c r="E32" s="1">
        <v>38</v>
      </c>
      <c r="F32" s="1">
        <v>3</v>
      </c>
      <c r="G32" s="17">
        <v>0</v>
      </c>
      <c r="H32" s="1">
        <v>2</v>
      </c>
      <c r="I32" s="1">
        <v>0</v>
      </c>
      <c r="J32" s="1">
        <v>1</v>
      </c>
      <c r="K32" s="17">
        <v>116467.35</v>
      </c>
      <c r="L32" s="1">
        <v>0</v>
      </c>
      <c r="M32" t="b">
        <f t="shared" si="0"/>
        <v>0</v>
      </c>
    </row>
    <row r="33" spans="1:13" x14ac:dyDescent="0.25">
      <c r="A33" s="1">
        <v>15603203</v>
      </c>
      <c r="B33" s="1">
        <v>650</v>
      </c>
      <c r="C33" s="1" t="s">
        <v>15</v>
      </c>
      <c r="D33" s="1" t="s">
        <v>16</v>
      </c>
      <c r="E33" s="1">
        <v>27</v>
      </c>
      <c r="F33" s="1">
        <v>6</v>
      </c>
      <c r="G33" s="17">
        <v>0</v>
      </c>
      <c r="H33" s="1">
        <v>2</v>
      </c>
      <c r="I33" s="1">
        <v>1</v>
      </c>
      <c r="J33" s="1">
        <v>0</v>
      </c>
      <c r="K33" s="17">
        <v>1002.39</v>
      </c>
      <c r="L33" s="1">
        <v>0</v>
      </c>
      <c r="M33" t="b">
        <f t="shared" si="0"/>
        <v>0</v>
      </c>
    </row>
    <row r="34" spans="1:13" x14ac:dyDescent="0.25">
      <c r="A34" s="1">
        <v>15660535</v>
      </c>
      <c r="B34" s="1">
        <v>680</v>
      </c>
      <c r="C34" s="1" t="s">
        <v>15</v>
      </c>
      <c r="D34" s="1" t="s">
        <v>16</v>
      </c>
      <c r="E34" s="1">
        <v>47</v>
      </c>
      <c r="F34" s="1">
        <v>5</v>
      </c>
      <c r="G34" s="17">
        <v>0</v>
      </c>
      <c r="H34" s="1">
        <v>2</v>
      </c>
      <c r="I34" s="1">
        <v>1</v>
      </c>
      <c r="J34" s="1">
        <v>1</v>
      </c>
      <c r="K34" s="17">
        <v>179843.33</v>
      </c>
      <c r="L34" s="1">
        <v>0</v>
      </c>
      <c r="M34" t="b">
        <f t="shared" si="0"/>
        <v>0</v>
      </c>
    </row>
    <row r="35" spans="1:13" x14ac:dyDescent="0.25">
      <c r="A35" s="1">
        <v>15608968</v>
      </c>
      <c r="B35" s="1">
        <v>714</v>
      </c>
      <c r="C35" s="1" t="s">
        <v>26</v>
      </c>
      <c r="D35" s="1" t="s">
        <v>23</v>
      </c>
      <c r="E35" s="1">
        <v>21</v>
      </c>
      <c r="F35" s="1">
        <v>6</v>
      </c>
      <c r="G35" s="17">
        <v>86402.52</v>
      </c>
      <c r="H35" s="1">
        <v>2</v>
      </c>
      <c r="I35" s="1">
        <v>0</v>
      </c>
      <c r="J35" s="1">
        <v>0</v>
      </c>
      <c r="K35" s="17">
        <v>27330.59</v>
      </c>
      <c r="L35" s="1">
        <v>0</v>
      </c>
      <c r="M35" t="b">
        <f t="shared" si="0"/>
        <v>0</v>
      </c>
    </row>
    <row r="36" spans="1:13" x14ac:dyDescent="0.25">
      <c r="A36" s="1">
        <v>15589475</v>
      </c>
      <c r="B36" s="1">
        <v>591</v>
      </c>
      <c r="C36" s="1" t="s">
        <v>18</v>
      </c>
      <c r="D36" s="1" t="s">
        <v>16</v>
      </c>
      <c r="E36" s="1">
        <v>39</v>
      </c>
      <c r="F36" s="1">
        <v>3</v>
      </c>
      <c r="G36" s="17">
        <v>0</v>
      </c>
      <c r="H36" s="1">
        <v>3</v>
      </c>
      <c r="I36" s="1">
        <v>1</v>
      </c>
      <c r="J36" s="1">
        <v>0</v>
      </c>
      <c r="K36" s="17">
        <v>140469.38</v>
      </c>
      <c r="L36" s="1">
        <v>1</v>
      </c>
      <c r="M36" t="b">
        <f t="shared" si="0"/>
        <v>0</v>
      </c>
    </row>
    <row r="37" spans="1:13" x14ac:dyDescent="0.25">
      <c r="A37" s="1">
        <v>15685997</v>
      </c>
      <c r="B37" s="1">
        <v>838</v>
      </c>
      <c r="C37" s="1" t="s">
        <v>18</v>
      </c>
      <c r="D37" s="1" t="s">
        <v>16</v>
      </c>
      <c r="E37" s="1">
        <v>39</v>
      </c>
      <c r="F37" s="1">
        <v>5</v>
      </c>
      <c r="G37" s="17">
        <v>166733.92000000001</v>
      </c>
      <c r="H37" s="1">
        <v>2</v>
      </c>
      <c r="I37" s="1">
        <v>1</v>
      </c>
      <c r="J37" s="1">
        <v>0</v>
      </c>
      <c r="K37" s="17">
        <v>14279.44</v>
      </c>
      <c r="L37" s="1">
        <v>0</v>
      </c>
      <c r="M37" t="b">
        <f t="shared" si="0"/>
        <v>0</v>
      </c>
    </row>
    <row r="38" spans="1:13" x14ac:dyDescent="0.25">
      <c r="A38" s="1">
        <v>15700476</v>
      </c>
      <c r="B38" s="1">
        <v>564</v>
      </c>
      <c r="C38" s="1" t="s">
        <v>26</v>
      </c>
      <c r="D38" s="1" t="s">
        <v>23</v>
      </c>
      <c r="E38" s="1">
        <v>41</v>
      </c>
      <c r="F38" s="1">
        <v>9</v>
      </c>
      <c r="G38" s="17">
        <v>103522.75</v>
      </c>
      <c r="H38" s="1">
        <v>2</v>
      </c>
      <c r="I38" s="1">
        <v>1</v>
      </c>
      <c r="J38" s="1">
        <v>1</v>
      </c>
      <c r="K38" s="17">
        <v>34338.21</v>
      </c>
      <c r="L38" s="1">
        <v>0</v>
      </c>
      <c r="M38" t="b">
        <f t="shared" si="0"/>
        <v>0</v>
      </c>
    </row>
    <row r="39" spans="1:13" x14ac:dyDescent="0.25">
      <c r="A39" s="1">
        <v>15699029</v>
      </c>
      <c r="B39" s="1">
        <v>670</v>
      </c>
      <c r="C39" s="1" t="s">
        <v>15</v>
      </c>
      <c r="D39" s="1" t="s">
        <v>23</v>
      </c>
      <c r="E39" s="1">
        <v>37</v>
      </c>
      <c r="F39" s="1">
        <v>4</v>
      </c>
      <c r="G39" s="17">
        <v>170557.91</v>
      </c>
      <c r="H39" s="1">
        <v>2</v>
      </c>
      <c r="I39" s="1">
        <v>1</v>
      </c>
      <c r="J39" s="1">
        <v>0</v>
      </c>
      <c r="K39" s="17">
        <v>198252.88</v>
      </c>
      <c r="L39" s="1">
        <v>0</v>
      </c>
      <c r="M39" t="b">
        <f t="shared" si="0"/>
        <v>0</v>
      </c>
    </row>
    <row r="40" spans="1:13" x14ac:dyDescent="0.25">
      <c r="A40" s="1">
        <v>15773972</v>
      </c>
      <c r="B40" s="1">
        <v>614</v>
      </c>
      <c r="C40" s="1" t="s">
        <v>15</v>
      </c>
      <c r="D40" s="1" t="s">
        <v>23</v>
      </c>
      <c r="E40" s="1">
        <v>50</v>
      </c>
      <c r="F40" s="1">
        <v>4</v>
      </c>
      <c r="G40" s="17">
        <v>137104.47</v>
      </c>
      <c r="H40" s="1">
        <v>1</v>
      </c>
      <c r="I40" s="1">
        <v>1</v>
      </c>
      <c r="J40" s="1">
        <v>0</v>
      </c>
      <c r="K40" s="17">
        <v>127166.49</v>
      </c>
      <c r="L40" s="1">
        <v>1</v>
      </c>
      <c r="M40" t="b">
        <f t="shared" si="0"/>
        <v>0</v>
      </c>
    </row>
    <row r="41" spans="1:13" x14ac:dyDescent="0.25">
      <c r="A41" s="1">
        <v>15663478</v>
      </c>
      <c r="B41" s="1">
        <v>729</v>
      </c>
      <c r="C41" s="1" t="s">
        <v>15</v>
      </c>
      <c r="D41" s="1" t="s">
        <v>23</v>
      </c>
      <c r="E41" s="1">
        <v>32</v>
      </c>
      <c r="F41" s="1">
        <v>6</v>
      </c>
      <c r="G41" s="17">
        <v>93694.42</v>
      </c>
      <c r="H41" s="1">
        <v>1</v>
      </c>
      <c r="I41" s="1">
        <v>1</v>
      </c>
      <c r="J41" s="1">
        <v>1</v>
      </c>
      <c r="K41" s="17">
        <v>79919.13</v>
      </c>
      <c r="L41" s="1">
        <v>0</v>
      </c>
      <c r="M41" t="b">
        <f t="shared" si="0"/>
        <v>0</v>
      </c>
    </row>
    <row r="42" spans="1:13" x14ac:dyDescent="0.25">
      <c r="A42" s="1">
        <v>15686870</v>
      </c>
      <c r="B42" s="1">
        <v>761</v>
      </c>
      <c r="C42" s="1" t="s">
        <v>26</v>
      </c>
      <c r="D42" s="1" t="s">
        <v>23</v>
      </c>
      <c r="E42" s="1">
        <v>36</v>
      </c>
      <c r="F42" s="1">
        <v>8</v>
      </c>
      <c r="G42" s="17">
        <v>108239.11</v>
      </c>
      <c r="H42" s="1">
        <v>2</v>
      </c>
      <c r="I42" s="1">
        <v>0</v>
      </c>
      <c r="J42" s="1">
        <v>0</v>
      </c>
      <c r="K42" s="17">
        <v>99444.02</v>
      </c>
      <c r="L42" s="1">
        <v>0</v>
      </c>
      <c r="M42" t="b">
        <f t="shared" si="0"/>
        <v>0</v>
      </c>
    </row>
    <row r="43" spans="1:13" x14ac:dyDescent="0.25">
      <c r="A43" s="1">
        <v>15772781</v>
      </c>
      <c r="B43" s="1">
        <v>703</v>
      </c>
      <c r="C43" s="1" t="s">
        <v>15</v>
      </c>
      <c r="D43" s="1" t="s">
        <v>16</v>
      </c>
      <c r="E43" s="1">
        <v>51</v>
      </c>
      <c r="F43" s="1">
        <v>3</v>
      </c>
      <c r="G43" s="17">
        <v>0</v>
      </c>
      <c r="H43" s="1">
        <v>3</v>
      </c>
      <c r="I43" s="1">
        <v>1</v>
      </c>
      <c r="J43" s="1">
        <v>1</v>
      </c>
      <c r="K43" s="17">
        <v>77294.559999999998</v>
      </c>
      <c r="L43" s="1">
        <v>1</v>
      </c>
      <c r="M43" t="b">
        <f t="shared" si="0"/>
        <v>0</v>
      </c>
    </row>
    <row r="44" spans="1:13" x14ac:dyDescent="0.25">
      <c r="A44" s="1">
        <v>15779052</v>
      </c>
      <c r="B44" s="1">
        <v>604</v>
      </c>
      <c r="C44" s="1" t="s">
        <v>26</v>
      </c>
      <c r="D44" s="1" t="s">
        <v>16</v>
      </c>
      <c r="E44" s="1">
        <v>25</v>
      </c>
      <c r="F44" s="1">
        <v>5</v>
      </c>
      <c r="G44" s="17">
        <v>157780.84</v>
      </c>
      <c r="H44" s="1">
        <v>2</v>
      </c>
      <c r="I44" s="1">
        <v>1</v>
      </c>
      <c r="J44" s="1">
        <v>1</v>
      </c>
      <c r="K44" s="17">
        <v>58426.81</v>
      </c>
      <c r="L44" s="1">
        <v>0</v>
      </c>
      <c r="M44" t="b">
        <f t="shared" si="0"/>
        <v>0</v>
      </c>
    </row>
    <row r="45" spans="1:13" x14ac:dyDescent="0.25">
      <c r="A45" s="1">
        <v>15601589</v>
      </c>
      <c r="B45" s="1">
        <v>675</v>
      </c>
      <c r="C45" s="1" t="s">
        <v>15</v>
      </c>
      <c r="D45" s="1" t="s">
        <v>16</v>
      </c>
      <c r="E45" s="1">
        <v>57</v>
      </c>
      <c r="F45" s="1">
        <v>8</v>
      </c>
      <c r="G45" s="17">
        <v>0</v>
      </c>
      <c r="H45" s="1">
        <v>2</v>
      </c>
      <c r="I45" s="1">
        <v>0</v>
      </c>
      <c r="J45" s="1">
        <v>1</v>
      </c>
      <c r="K45" s="17">
        <v>95463.29</v>
      </c>
      <c r="L45" s="1">
        <v>0</v>
      </c>
      <c r="M45" t="b">
        <f t="shared" si="0"/>
        <v>0</v>
      </c>
    </row>
    <row r="46" spans="1:13" x14ac:dyDescent="0.25">
      <c r="A46" s="1">
        <v>15813844</v>
      </c>
      <c r="B46" s="1">
        <v>703</v>
      </c>
      <c r="C46" s="1" t="s">
        <v>15</v>
      </c>
      <c r="D46" s="1" t="s">
        <v>23</v>
      </c>
      <c r="E46" s="1">
        <v>37</v>
      </c>
      <c r="F46" s="1">
        <v>8</v>
      </c>
      <c r="G46" s="17">
        <v>105961.68</v>
      </c>
      <c r="H46" s="1">
        <v>2</v>
      </c>
      <c r="I46" s="1">
        <v>0</v>
      </c>
      <c r="J46" s="1">
        <v>1</v>
      </c>
      <c r="K46" s="17">
        <v>74158.8</v>
      </c>
      <c r="L46" s="1">
        <v>0</v>
      </c>
      <c r="M46" t="b">
        <f t="shared" si="0"/>
        <v>0</v>
      </c>
    </row>
    <row r="47" spans="1:13" x14ac:dyDescent="0.25">
      <c r="A47" s="1">
        <v>15591995</v>
      </c>
      <c r="B47" s="1">
        <v>757</v>
      </c>
      <c r="C47" s="1" t="s">
        <v>26</v>
      </c>
      <c r="D47" s="1" t="s">
        <v>23</v>
      </c>
      <c r="E47" s="1">
        <v>26</v>
      </c>
      <c r="F47" s="1">
        <v>8</v>
      </c>
      <c r="G47" s="17">
        <v>121581.56</v>
      </c>
      <c r="H47" s="1">
        <v>2</v>
      </c>
      <c r="I47" s="1">
        <v>1</v>
      </c>
      <c r="J47" s="1">
        <v>1</v>
      </c>
      <c r="K47" s="17">
        <v>127059.04</v>
      </c>
      <c r="L47" s="1">
        <v>0</v>
      </c>
      <c r="M47" t="b">
        <f t="shared" si="0"/>
        <v>0</v>
      </c>
    </row>
    <row r="48" spans="1:13" x14ac:dyDescent="0.25">
      <c r="A48" s="1">
        <v>15686137</v>
      </c>
      <c r="B48" s="1">
        <v>456</v>
      </c>
      <c r="C48" s="1" t="s">
        <v>18</v>
      </c>
      <c r="D48" s="1" t="s">
        <v>23</v>
      </c>
      <c r="E48" s="1">
        <v>32</v>
      </c>
      <c r="F48" s="1">
        <v>9</v>
      </c>
      <c r="G48" s="17">
        <v>147506.25</v>
      </c>
      <c r="H48" s="1">
        <v>1</v>
      </c>
      <c r="I48" s="1">
        <v>1</v>
      </c>
      <c r="J48" s="1">
        <v>1</v>
      </c>
      <c r="K48" s="17">
        <v>135399.21</v>
      </c>
      <c r="L48" s="1">
        <v>0</v>
      </c>
      <c r="M48" t="b">
        <f t="shared" si="0"/>
        <v>0</v>
      </c>
    </row>
    <row r="49" spans="1:13" x14ac:dyDescent="0.25">
      <c r="A49" s="1">
        <v>15592531</v>
      </c>
      <c r="B49" s="1">
        <v>822</v>
      </c>
      <c r="C49" s="1" t="s">
        <v>15</v>
      </c>
      <c r="D49" s="1" t="s">
        <v>23</v>
      </c>
      <c r="E49" s="1">
        <v>50</v>
      </c>
      <c r="F49" s="1">
        <v>7</v>
      </c>
      <c r="G49" s="17">
        <v>0</v>
      </c>
      <c r="H49" s="1">
        <v>2</v>
      </c>
      <c r="I49" s="1">
        <v>1</v>
      </c>
      <c r="J49" s="1">
        <v>1</v>
      </c>
      <c r="K49" s="17">
        <v>10062.799999999999</v>
      </c>
      <c r="L49" s="1">
        <v>0</v>
      </c>
      <c r="M49" t="b">
        <f t="shared" si="0"/>
        <v>0</v>
      </c>
    </row>
    <row r="50" spans="1:13" x14ac:dyDescent="0.25">
      <c r="A50" s="1">
        <v>15600462</v>
      </c>
      <c r="B50" s="1">
        <v>542</v>
      </c>
      <c r="C50" s="1" t="s">
        <v>15</v>
      </c>
      <c r="D50" s="1" t="s">
        <v>16</v>
      </c>
      <c r="E50" s="1">
        <v>43</v>
      </c>
      <c r="F50" s="1">
        <v>8</v>
      </c>
      <c r="G50" s="17">
        <v>145618.37</v>
      </c>
      <c r="H50" s="1">
        <v>1</v>
      </c>
      <c r="I50" s="1">
        <v>0</v>
      </c>
      <c r="J50" s="1">
        <v>1</v>
      </c>
      <c r="K50" s="17">
        <v>10350.74</v>
      </c>
      <c r="L50" s="1">
        <v>0</v>
      </c>
      <c r="M50" t="b">
        <f t="shared" si="0"/>
        <v>0</v>
      </c>
    </row>
    <row r="51" spans="1:13" x14ac:dyDescent="0.25">
      <c r="A51" s="1">
        <v>15790782</v>
      </c>
      <c r="B51" s="1">
        <v>661</v>
      </c>
      <c r="C51" s="1" t="s">
        <v>18</v>
      </c>
      <c r="D51" s="1" t="s">
        <v>23</v>
      </c>
      <c r="E51" s="1">
        <v>39</v>
      </c>
      <c r="F51" s="1">
        <v>6</v>
      </c>
      <c r="G51" s="17">
        <v>132628.98000000001</v>
      </c>
      <c r="H51" s="1">
        <v>1</v>
      </c>
      <c r="I51" s="1">
        <v>0</v>
      </c>
      <c r="J51" s="1">
        <v>0</v>
      </c>
      <c r="K51" s="17">
        <v>38812.67</v>
      </c>
      <c r="L51" s="1">
        <v>0</v>
      </c>
      <c r="M51" t="b">
        <f t="shared" si="0"/>
        <v>0</v>
      </c>
    </row>
    <row r="52" spans="1:13" x14ac:dyDescent="0.25">
      <c r="A52" s="1">
        <v>15598493</v>
      </c>
      <c r="B52" s="1">
        <v>656</v>
      </c>
      <c r="C52" s="1" t="s">
        <v>15</v>
      </c>
      <c r="D52" s="1" t="s">
        <v>23</v>
      </c>
      <c r="E52" s="1">
        <v>50</v>
      </c>
      <c r="F52" s="1">
        <v>7</v>
      </c>
      <c r="G52" s="17">
        <v>0</v>
      </c>
      <c r="H52" s="1">
        <v>2</v>
      </c>
      <c r="I52" s="1">
        <v>0</v>
      </c>
      <c r="J52" s="1">
        <v>1</v>
      </c>
      <c r="K52" s="17">
        <v>72143.44</v>
      </c>
      <c r="L52" s="1">
        <v>0</v>
      </c>
      <c r="M52" t="b">
        <f t="shared" si="0"/>
        <v>0</v>
      </c>
    </row>
    <row r="53" spans="1:13" x14ac:dyDescent="0.25">
      <c r="A53" s="1">
        <v>15767821</v>
      </c>
      <c r="B53" s="1">
        <v>528</v>
      </c>
      <c r="C53" s="1" t="s">
        <v>15</v>
      </c>
      <c r="D53" s="1" t="s">
        <v>23</v>
      </c>
      <c r="E53" s="1">
        <v>31</v>
      </c>
      <c r="F53" s="1">
        <v>6</v>
      </c>
      <c r="G53" s="17">
        <v>102016.72</v>
      </c>
      <c r="H53" s="1">
        <v>2</v>
      </c>
      <c r="I53" s="1">
        <v>0</v>
      </c>
      <c r="J53" s="1">
        <v>0</v>
      </c>
      <c r="K53" s="17">
        <v>80181.119999999995</v>
      </c>
      <c r="L53" s="1">
        <v>0</v>
      </c>
      <c r="M53" t="b">
        <f t="shared" si="0"/>
        <v>0</v>
      </c>
    </row>
    <row r="54" spans="1:13" x14ac:dyDescent="0.25">
      <c r="A54" s="1">
        <v>15800228</v>
      </c>
      <c r="B54" s="1">
        <v>652</v>
      </c>
      <c r="C54" s="1" t="s">
        <v>18</v>
      </c>
      <c r="D54" s="1" t="s">
        <v>16</v>
      </c>
      <c r="E54" s="1">
        <v>42</v>
      </c>
      <c r="F54" s="1">
        <v>4</v>
      </c>
      <c r="G54" s="17">
        <v>0</v>
      </c>
      <c r="H54" s="1">
        <v>2</v>
      </c>
      <c r="I54" s="1">
        <v>1</v>
      </c>
      <c r="J54" s="1">
        <v>1</v>
      </c>
      <c r="K54" s="17">
        <v>38152.01</v>
      </c>
      <c r="L54" s="1">
        <v>0</v>
      </c>
      <c r="M54" t="b">
        <f t="shared" si="0"/>
        <v>0</v>
      </c>
    </row>
    <row r="55" spans="1:13" x14ac:dyDescent="0.25">
      <c r="A55" s="1">
        <v>15803689</v>
      </c>
      <c r="B55" s="1">
        <v>647</v>
      </c>
      <c r="C55" s="1" t="s">
        <v>26</v>
      </c>
      <c r="D55" s="1" t="s">
        <v>16</v>
      </c>
      <c r="E55" s="1">
        <v>51</v>
      </c>
      <c r="F55" s="1">
        <v>1</v>
      </c>
      <c r="G55" s="17">
        <v>119741.77</v>
      </c>
      <c r="H55" s="1">
        <v>2</v>
      </c>
      <c r="I55" s="1">
        <v>0</v>
      </c>
      <c r="J55" s="1">
        <v>0</v>
      </c>
      <c r="K55" s="17">
        <v>54954.51</v>
      </c>
      <c r="L55" s="1">
        <v>1</v>
      </c>
      <c r="M55" t="b">
        <f t="shared" si="0"/>
        <v>0</v>
      </c>
    </row>
    <row r="56" spans="1:13" x14ac:dyDescent="0.25">
      <c r="A56" s="1">
        <v>15738751</v>
      </c>
      <c r="B56" s="1">
        <v>493</v>
      </c>
      <c r="C56" s="1" t="s">
        <v>15</v>
      </c>
      <c r="D56" s="1" t="s">
        <v>16</v>
      </c>
      <c r="E56" s="1">
        <v>46</v>
      </c>
      <c r="F56" s="1">
        <v>4</v>
      </c>
      <c r="G56" s="17">
        <v>0</v>
      </c>
      <c r="H56" s="1">
        <v>2</v>
      </c>
      <c r="I56" s="1">
        <v>1</v>
      </c>
      <c r="J56" s="1">
        <v>0</v>
      </c>
      <c r="K56" s="17">
        <v>1907.66</v>
      </c>
      <c r="L56" s="1">
        <v>0</v>
      </c>
      <c r="M56" t="b">
        <f t="shared" si="0"/>
        <v>0</v>
      </c>
    </row>
    <row r="57" spans="1:13" x14ac:dyDescent="0.25">
      <c r="A57" s="1">
        <v>15603323</v>
      </c>
      <c r="B57" s="1">
        <v>660</v>
      </c>
      <c r="C57" s="1" t="s">
        <v>18</v>
      </c>
      <c r="D57" s="1" t="s">
        <v>16</v>
      </c>
      <c r="E57" s="1">
        <v>2</v>
      </c>
      <c r="F57" s="1">
        <v>1</v>
      </c>
      <c r="G57" s="17">
        <v>0</v>
      </c>
      <c r="H57" s="1">
        <v>2</v>
      </c>
      <c r="I57" s="1">
        <v>0</v>
      </c>
      <c r="J57" s="1">
        <v>0</v>
      </c>
      <c r="K57" s="17">
        <v>117834.91</v>
      </c>
      <c r="L57" s="1">
        <v>0</v>
      </c>
      <c r="M57" t="b">
        <f t="shared" si="0"/>
        <v>0</v>
      </c>
    </row>
    <row r="58" spans="1:13" x14ac:dyDescent="0.25">
      <c r="A58" s="1">
        <v>15661249</v>
      </c>
      <c r="B58" s="1">
        <v>699</v>
      </c>
      <c r="C58" s="1" t="s">
        <v>15</v>
      </c>
      <c r="D58" s="1" t="s">
        <v>23</v>
      </c>
      <c r="E58" s="1">
        <v>53</v>
      </c>
      <c r="F58" s="1">
        <v>4</v>
      </c>
      <c r="G58" s="17">
        <v>0</v>
      </c>
      <c r="H58" s="1">
        <v>2</v>
      </c>
      <c r="I58" s="1">
        <v>0</v>
      </c>
      <c r="J58" s="1">
        <v>1</v>
      </c>
      <c r="K58" s="17">
        <v>111307.98</v>
      </c>
      <c r="L58" s="1">
        <v>0</v>
      </c>
      <c r="M58" t="b">
        <f t="shared" si="0"/>
        <v>0</v>
      </c>
    </row>
    <row r="59" spans="1:13" x14ac:dyDescent="0.25">
      <c r="A59" s="1">
        <v>15780140</v>
      </c>
      <c r="B59" s="1">
        <v>435</v>
      </c>
      <c r="C59" s="1" t="s">
        <v>26</v>
      </c>
      <c r="D59" s="1" t="s">
        <v>23</v>
      </c>
      <c r="E59" s="1">
        <v>32</v>
      </c>
      <c r="F59" s="1">
        <v>2</v>
      </c>
      <c r="G59" s="17">
        <v>57017.06</v>
      </c>
      <c r="H59" s="1">
        <v>2</v>
      </c>
      <c r="I59" s="1">
        <v>1</v>
      </c>
      <c r="J59" s="1">
        <v>1</v>
      </c>
      <c r="K59" s="17">
        <v>5907.11</v>
      </c>
      <c r="L59" s="1">
        <v>0</v>
      </c>
      <c r="M59" t="b">
        <f t="shared" si="0"/>
        <v>0</v>
      </c>
    </row>
    <row r="60" spans="1:13" x14ac:dyDescent="0.25">
      <c r="A60" s="1">
        <v>15746902</v>
      </c>
      <c r="B60" s="1">
        <v>793</v>
      </c>
      <c r="C60" s="1" t="s">
        <v>18</v>
      </c>
      <c r="D60" s="1" t="s">
        <v>23</v>
      </c>
      <c r="E60" s="1">
        <v>38</v>
      </c>
      <c r="F60" s="1">
        <v>9</v>
      </c>
      <c r="G60" s="17">
        <v>0</v>
      </c>
      <c r="H60" s="1">
        <v>2</v>
      </c>
      <c r="I60" s="1">
        <v>1</v>
      </c>
      <c r="J60" s="1">
        <v>0</v>
      </c>
      <c r="K60" s="17">
        <v>88225.02</v>
      </c>
      <c r="L60" s="1">
        <v>0</v>
      </c>
      <c r="M60" t="b">
        <f t="shared" si="0"/>
        <v>0</v>
      </c>
    </row>
    <row r="61" spans="1:13" x14ac:dyDescent="0.25">
      <c r="A61" s="1">
        <v>15812351</v>
      </c>
      <c r="B61" s="1">
        <v>710</v>
      </c>
      <c r="C61" s="1" t="s">
        <v>18</v>
      </c>
      <c r="D61" s="1" t="s">
        <v>16</v>
      </c>
      <c r="E61" s="1">
        <v>27</v>
      </c>
      <c r="F61" s="1">
        <v>2</v>
      </c>
      <c r="G61" s="17">
        <v>135277.96</v>
      </c>
      <c r="H61" s="1">
        <v>1</v>
      </c>
      <c r="I61" s="1">
        <v>1</v>
      </c>
      <c r="J61" s="1">
        <v>0</v>
      </c>
      <c r="K61" s="17">
        <v>142200.15</v>
      </c>
      <c r="L61" s="1">
        <v>0</v>
      </c>
      <c r="M61" t="b">
        <f t="shared" si="0"/>
        <v>0</v>
      </c>
    </row>
    <row r="62" spans="1:13" x14ac:dyDescent="0.25">
      <c r="A62" s="1">
        <v>15665238</v>
      </c>
      <c r="B62" s="1">
        <v>745</v>
      </c>
      <c r="C62" s="1" t="s">
        <v>26</v>
      </c>
      <c r="D62" s="1" t="s">
        <v>23</v>
      </c>
      <c r="E62" s="1">
        <v>36</v>
      </c>
      <c r="F62" s="1">
        <v>8</v>
      </c>
      <c r="G62" s="17">
        <v>145071.24</v>
      </c>
      <c r="H62" s="1">
        <v>1</v>
      </c>
      <c r="I62" s="1">
        <v>0</v>
      </c>
      <c r="J62" s="1">
        <v>0</v>
      </c>
      <c r="K62" s="17">
        <v>6078.46</v>
      </c>
      <c r="L62" s="1">
        <v>0</v>
      </c>
      <c r="M62" t="b">
        <f t="shared" si="0"/>
        <v>0</v>
      </c>
    </row>
    <row r="63" spans="1:13" x14ac:dyDescent="0.25">
      <c r="A63" s="1">
        <v>15705707</v>
      </c>
      <c r="B63" s="1">
        <v>635</v>
      </c>
      <c r="C63" s="1" t="s">
        <v>18</v>
      </c>
      <c r="D63" s="1" t="s">
        <v>16</v>
      </c>
      <c r="E63" s="1">
        <v>29</v>
      </c>
      <c r="F63" s="1">
        <v>8</v>
      </c>
      <c r="G63" s="17">
        <v>138296.94</v>
      </c>
      <c r="H63" s="1">
        <v>2</v>
      </c>
      <c r="I63" s="1">
        <v>1</v>
      </c>
      <c r="J63" s="1">
        <v>0</v>
      </c>
      <c r="K63" s="17">
        <v>141075.51</v>
      </c>
      <c r="L63" s="1">
        <v>0</v>
      </c>
      <c r="M63" t="b">
        <f t="shared" si="0"/>
        <v>0</v>
      </c>
    </row>
    <row r="64" spans="1:13" x14ac:dyDescent="0.25">
      <c r="A64" s="1">
        <v>15599660</v>
      </c>
      <c r="B64" s="1">
        <v>604</v>
      </c>
      <c r="C64" s="1" t="s">
        <v>15</v>
      </c>
      <c r="D64" s="1" t="s">
        <v>23</v>
      </c>
      <c r="E64" s="1">
        <v>36</v>
      </c>
      <c r="F64" s="1">
        <v>6</v>
      </c>
      <c r="G64" s="17">
        <v>116229.85</v>
      </c>
      <c r="H64" s="1">
        <v>2</v>
      </c>
      <c r="I64" s="1">
        <v>1</v>
      </c>
      <c r="J64" s="1">
        <v>1</v>
      </c>
      <c r="K64" s="17">
        <v>79633.38</v>
      </c>
      <c r="L64" s="1">
        <v>0</v>
      </c>
      <c r="M64" t="b">
        <f t="shared" si="0"/>
        <v>0</v>
      </c>
    </row>
    <row r="65" spans="1:13" x14ac:dyDescent="0.25">
      <c r="A65" s="1">
        <v>15589805</v>
      </c>
      <c r="B65" s="1">
        <v>563</v>
      </c>
      <c r="C65" s="1" t="s">
        <v>15</v>
      </c>
      <c r="D65" s="1" t="s">
        <v>16</v>
      </c>
      <c r="E65" s="1">
        <v>34</v>
      </c>
      <c r="F65" s="1">
        <v>6</v>
      </c>
      <c r="G65" s="17">
        <v>139810.34</v>
      </c>
      <c r="H65" s="1">
        <v>1</v>
      </c>
      <c r="I65" s="1">
        <v>1</v>
      </c>
      <c r="J65" s="1">
        <v>1</v>
      </c>
      <c r="K65" s="17">
        <v>152417.79</v>
      </c>
      <c r="L65" s="1">
        <v>0</v>
      </c>
      <c r="M65" t="b">
        <f t="shared" si="0"/>
        <v>0</v>
      </c>
    </row>
    <row r="66" spans="1:13" x14ac:dyDescent="0.25">
      <c r="A66" s="1">
        <v>15571221</v>
      </c>
      <c r="B66" s="1">
        <v>747</v>
      </c>
      <c r="C66" s="1" t="s">
        <v>26</v>
      </c>
      <c r="D66" s="1" t="s">
        <v>23</v>
      </c>
      <c r="E66" s="1">
        <v>58</v>
      </c>
      <c r="F66" s="1">
        <v>7</v>
      </c>
      <c r="G66" s="17">
        <v>116313.57</v>
      </c>
      <c r="H66" s="1">
        <v>1</v>
      </c>
      <c r="I66" s="1">
        <v>1</v>
      </c>
      <c r="J66" s="1">
        <v>1</v>
      </c>
      <c r="K66" s="17">
        <v>190696.35</v>
      </c>
      <c r="L66" s="1">
        <v>1</v>
      </c>
      <c r="M66" t="b">
        <f t="shared" si="0"/>
        <v>0</v>
      </c>
    </row>
    <row r="67" spans="1:13" x14ac:dyDescent="0.25">
      <c r="A67" s="1">
        <v>15619955</v>
      </c>
      <c r="B67" s="1">
        <v>733</v>
      </c>
      <c r="C67" s="1" t="s">
        <v>26</v>
      </c>
      <c r="D67" s="1" t="s">
        <v>23</v>
      </c>
      <c r="E67" s="1">
        <v>34</v>
      </c>
      <c r="F67" s="1">
        <v>3</v>
      </c>
      <c r="G67" s="17">
        <v>100337.96</v>
      </c>
      <c r="H67" s="1">
        <v>3</v>
      </c>
      <c r="I67" s="1">
        <v>1</v>
      </c>
      <c r="J67" s="1">
        <v>0</v>
      </c>
      <c r="K67" s="17">
        <v>48559.19</v>
      </c>
      <c r="L67" s="1">
        <v>1</v>
      </c>
      <c r="M67" t="b">
        <f t="shared" ref="M67:M129" si="1">F67&gt;E67</f>
        <v>0</v>
      </c>
    </row>
    <row r="68" spans="1:13" x14ac:dyDescent="0.25">
      <c r="A68" s="1">
        <v>15684171</v>
      </c>
      <c r="B68" s="1">
        <v>660</v>
      </c>
      <c r="C68" s="1" t="s">
        <v>18</v>
      </c>
      <c r="D68" s="1" t="s">
        <v>16</v>
      </c>
      <c r="E68" s="1">
        <v>61</v>
      </c>
      <c r="F68" s="1">
        <v>5</v>
      </c>
      <c r="G68" s="17">
        <v>155931.10999999999</v>
      </c>
      <c r="H68" s="1">
        <v>1</v>
      </c>
      <c r="I68" s="1">
        <v>1</v>
      </c>
      <c r="J68" s="1">
        <v>1</v>
      </c>
      <c r="K68" s="17">
        <v>158338.39000000001</v>
      </c>
      <c r="L68" s="1">
        <v>0</v>
      </c>
      <c r="M68" t="b">
        <f t="shared" si="1"/>
        <v>0</v>
      </c>
    </row>
    <row r="69" spans="1:13" x14ac:dyDescent="0.25">
      <c r="A69" s="1">
        <v>15706365</v>
      </c>
      <c r="B69" s="1">
        <v>648</v>
      </c>
      <c r="C69" s="1" t="s">
        <v>15</v>
      </c>
      <c r="D69" s="1" t="s">
        <v>16</v>
      </c>
      <c r="E69" s="1">
        <v>50</v>
      </c>
      <c r="F69" s="1">
        <v>9</v>
      </c>
      <c r="G69" s="17">
        <v>102535.57</v>
      </c>
      <c r="H69" s="1">
        <v>1</v>
      </c>
      <c r="I69" s="1">
        <v>1</v>
      </c>
      <c r="J69" s="1">
        <v>1</v>
      </c>
      <c r="K69" s="17">
        <v>189543.19</v>
      </c>
      <c r="L69" s="1">
        <v>0</v>
      </c>
      <c r="M69" t="b">
        <f t="shared" si="1"/>
        <v>0</v>
      </c>
    </row>
    <row r="70" spans="1:13" x14ac:dyDescent="0.25">
      <c r="A70" s="1">
        <v>15759537</v>
      </c>
      <c r="B70" s="1">
        <v>717</v>
      </c>
      <c r="C70" s="1" t="s">
        <v>26</v>
      </c>
      <c r="D70" s="1" t="s">
        <v>23</v>
      </c>
      <c r="E70" s="1">
        <v>35</v>
      </c>
      <c r="F70" s="1">
        <v>7</v>
      </c>
      <c r="G70" s="17">
        <v>58469.37</v>
      </c>
      <c r="H70" s="1">
        <v>2</v>
      </c>
      <c r="I70" s="1">
        <v>1</v>
      </c>
      <c r="J70" s="1">
        <v>1</v>
      </c>
      <c r="K70" s="17">
        <v>172459.39</v>
      </c>
      <c r="L70" s="1">
        <v>0</v>
      </c>
      <c r="M70" t="b">
        <f t="shared" si="1"/>
        <v>0</v>
      </c>
    </row>
    <row r="71" spans="1:13" x14ac:dyDescent="0.25">
      <c r="A71" s="1">
        <v>15651674</v>
      </c>
      <c r="B71" s="1">
        <v>438</v>
      </c>
      <c r="C71" s="1" t="s">
        <v>18</v>
      </c>
      <c r="D71" s="1" t="s">
        <v>16</v>
      </c>
      <c r="E71" s="1">
        <v>54</v>
      </c>
      <c r="F71" s="1">
        <v>2</v>
      </c>
      <c r="G71" s="17">
        <v>0</v>
      </c>
      <c r="H71" s="1">
        <v>1</v>
      </c>
      <c r="I71" s="1">
        <v>0</v>
      </c>
      <c r="J71" s="1">
        <v>0</v>
      </c>
      <c r="K71" s="17">
        <v>191763.07</v>
      </c>
      <c r="L71" s="1">
        <v>1</v>
      </c>
      <c r="M71" t="b">
        <f t="shared" si="1"/>
        <v>0</v>
      </c>
    </row>
    <row r="72" spans="1:13" x14ac:dyDescent="0.25">
      <c r="A72" s="1">
        <v>15630328</v>
      </c>
      <c r="B72" s="1">
        <v>635</v>
      </c>
      <c r="C72" s="1" t="s">
        <v>15</v>
      </c>
      <c r="D72" s="1" t="s">
        <v>16</v>
      </c>
      <c r="E72" s="1">
        <v>48</v>
      </c>
      <c r="F72" s="1">
        <v>8</v>
      </c>
      <c r="G72" s="17">
        <v>130796.33</v>
      </c>
      <c r="H72" s="1">
        <v>2</v>
      </c>
      <c r="I72" s="1">
        <v>1</v>
      </c>
      <c r="J72" s="1">
        <v>1</v>
      </c>
      <c r="K72" s="17">
        <v>43250.3</v>
      </c>
      <c r="L72" s="1">
        <v>0</v>
      </c>
      <c r="M72" t="b">
        <f t="shared" si="1"/>
        <v>0</v>
      </c>
    </row>
    <row r="73" spans="1:13" x14ac:dyDescent="0.25">
      <c r="A73" s="1">
        <v>15720910</v>
      </c>
      <c r="B73" s="1">
        <v>560</v>
      </c>
      <c r="C73" s="1" t="s">
        <v>15</v>
      </c>
      <c r="D73" s="1" t="s">
        <v>16</v>
      </c>
      <c r="E73" s="1">
        <v>66</v>
      </c>
      <c r="F73" s="1">
        <v>9</v>
      </c>
      <c r="G73" s="17">
        <v>0</v>
      </c>
      <c r="H73" s="1">
        <v>1</v>
      </c>
      <c r="I73" s="1">
        <v>1</v>
      </c>
      <c r="J73" s="1">
        <v>1</v>
      </c>
      <c r="K73" s="17">
        <v>15928.49</v>
      </c>
      <c r="L73" s="1">
        <v>0</v>
      </c>
      <c r="M73" t="b">
        <f t="shared" si="1"/>
        <v>0</v>
      </c>
    </row>
    <row r="74" spans="1:13" x14ac:dyDescent="0.25">
      <c r="A74" s="1">
        <v>15641655</v>
      </c>
      <c r="B74" s="1">
        <v>700</v>
      </c>
      <c r="C74" s="1" t="s">
        <v>15</v>
      </c>
      <c r="D74" s="1" t="s">
        <v>16</v>
      </c>
      <c r="E74" s="1">
        <v>26</v>
      </c>
      <c r="F74" s="1">
        <v>2</v>
      </c>
      <c r="G74" s="17">
        <v>0</v>
      </c>
      <c r="H74" s="1">
        <v>2</v>
      </c>
      <c r="I74" s="1">
        <v>0</v>
      </c>
      <c r="J74" s="1">
        <v>0</v>
      </c>
      <c r="K74" s="17">
        <v>50051.42</v>
      </c>
      <c r="L74" s="1">
        <v>0</v>
      </c>
      <c r="M74" t="b">
        <f t="shared" si="1"/>
        <v>0</v>
      </c>
    </row>
    <row r="75" spans="1:13" x14ac:dyDescent="0.25">
      <c r="A75" s="1">
        <v>15783659</v>
      </c>
      <c r="B75" s="1">
        <v>659</v>
      </c>
      <c r="C75" s="1" t="s">
        <v>15</v>
      </c>
      <c r="D75" s="1" t="s">
        <v>23</v>
      </c>
      <c r="E75" s="1">
        <v>67</v>
      </c>
      <c r="F75" s="1">
        <v>4</v>
      </c>
      <c r="G75" s="17">
        <v>145981.87</v>
      </c>
      <c r="H75" s="1">
        <v>1</v>
      </c>
      <c r="I75" s="1">
        <v>1</v>
      </c>
      <c r="J75" s="1">
        <v>1</v>
      </c>
      <c r="K75" s="17">
        <v>131043.2</v>
      </c>
      <c r="L75" s="1">
        <v>0</v>
      </c>
      <c r="M75" t="b">
        <f t="shared" si="1"/>
        <v>0</v>
      </c>
    </row>
    <row r="76" spans="1:13" x14ac:dyDescent="0.25">
      <c r="A76" s="1">
        <v>15684042</v>
      </c>
      <c r="B76" s="1">
        <v>636</v>
      </c>
      <c r="C76" s="1" t="s">
        <v>26</v>
      </c>
      <c r="D76" s="1" t="s">
        <v>23</v>
      </c>
      <c r="E76" s="1">
        <v>34</v>
      </c>
      <c r="F76" s="1">
        <v>2</v>
      </c>
      <c r="G76" s="17">
        <v>40105.51</v>
      </c>
      <c r="H76" s="1">
        <v>2</v>
      </c>
      <c r="I76" s="1">
        <v>0</v>
      </c>
      <c r="J76" s="1">
        <v>1</v>
      </c>
      <c r="K76" s="17">
        <v>53512.160000000003</v>
      </c>
      <c r="L76" s="1">
        <v>0</v>
      </c>
      <c r="M76" t="b">
        <f t="shared" si="1"/>
        <v>0</v>
      </c>
    </row>
    <row r="77" spans="1:13" x14ac:dyDescent="0.25">
      <c r="A77" s="1">
        <v>15576368</v>
      </c>
      <c r="B77" s="1">
        <v>624</v>
      </c>
      <c r="C77" s="1" t="s">
        <v>26</v>
      </c>
      <c r="D77" s="1" t="s">
        <v>16</v>
      </c>
      <c r="E77" s="1">
        <v>48</v>
      </c>
      <c r="F77" s="1">
        <v>3</v>
      </c>
      <c r="G77" s="17">
        <v>122388.38</v>
      </c>
      <c r="H77" s="1">
        <v>2</v>
      </c>
      <c r="I77" s="1">
        <v>0</v>
      </c>
      <c r="J77" s="1">
        <v>0</v>
      </c>
      <c r="K77" s="17">
        <v>30020.09</v>
      </c>
      <c r="L77" s="1">
        <v>0</v>
      </c>
      <c r="M77" t="b">
        <f t="shared" si="1"/>
        <v>0</v>
      </c>
    </row>
    <row r="78" spans="1:13" x14ac:dyDescent="0.25">
      <c r="A78" s="1">
        <v>15677921</v>
      </c>
      <c r="B78" s="1">
        <v>720</v>
      </c>
      <c r="C78" s="1" t="s">
        <v>26</v>
      </c>
      <c r="D78" s="1" t="s">
        <v>23</v>
      </c>
      <c r="E78" s="1">
        <v>60</v>
      </c>
      <c r="F78" s="1">
        <v>9</v>
      </c>
      <c r="G78" s="17">
        <v>115920.62</v>
      </c>
      <c r="H78" s="1">
        <v>2</v>
      </c>
      <c r="I78" s="1">
        <v>0</v>
      </c>
      <c r="J78" s="1">
        <v>0</v>
      </c>
      <c r="K78" s="17">
        <v>157552.07999999999</v>
      </c>
      <c r="L78" s="1">
        <v>1</v>
      </c>
      <c r="M78" t="b">
        <f t="shared" si="1"/>
        <v>0</v>
      </c>
    </row>
    <row r="79" spans="1:13" x14ac:dyDescent="0.25">
      <c r="A79" s="1">
        <v>15701354</v>
      </c>
      <c r="B79" s="1">
        <v>699</v>
      </c>
      <c r="C79" s="1" t="s">
        <v>15</v>
      </c>
      <c r="D79" s="1" t="s">
        <v>16</v>
      </c>
      <c r="E79" s="1">
        <v>39</v>
      </c>
      <c r="F79" s="1">
        <v>1</v>
      </c>
      <c r="G79" s="17">
        <v>0</v>
      </c>
      <c r="H79" s="1">
        <v>2</v>
      </c>
      <c r="I79" s="1">
        <v>0</v>
      </c>
      <c r="J79" s="1">
        <v>0</v>
      </c>
      <c r="K79" s="17">
        <v>93826.63</v>
      </c>
      <c r="L79" s="1">
        <v>0</v>
      </c>
      <c r="M79" t="b">
        <f t="shared" si="1"/>
        <v>0</v>
      </c>
    </row>
    <row r="80" spans="1:13" x14ac:dyDescent="0.25">
      <c r="A80" s="1">
        <v>15655774</v>
      </c>
      <c r="B80" s="1">
        <v>583</v>
      </c>
      <c r="C80" s="1" t="s">
        <v>15</v>
      </c>
      <c r="D80" s="1" t="s">
        <v>23</v>
      </c>
      <c r="E80" s="1">
        <v>27</v>
      </c>
      <c r="F80" s="1">
        <v>7</v>
      </c>
      <c r="G80" s="17">
        <v>0</v>
      </c>
      <c r="H80" s="1">
        <v>2</v>
      </c>
      <c r="I80" s="1">
        <v>1</v>
      </c>
      <c r="J80" s="1">
        <v>0</v>
      </c>
      <c r="K80" s="17">
        <v>51285.49</v>
      </c>
      <c r="L80" s="1">
        <v>0</v>
      </c>
      <c r="M80" t="b">
        <f t="shared" si="1"/>
        <v>0</v>
      </c>
    </row>
    <row r="81" spans="1:13" x14ac:dyDescent="0.25">
      <c r="A81" s="1">
        <v>15800116</v>
      </c>
      <c r="B81" s="1">
        <v>712</v>
      </c>
      <c r="C81" s="1" t="s">
        <v>26</v>
      </c>
      <c r="D81" s="1" t="s">
        <v>23</v>
      </c>
      <c r="E81" s="1">
        <v>28</v>
      </c>
      <c r="F81" s="1">
        <v>4</v>
      </c>
      <c r="G81" s="17">
        <v>145605.44</v>
      </c>
      <c r="H81" s="1">
        <v>1</v>
      </c>
      <c r="I81" s="1">
        <v>0</v>
      </c>
      <c r="J81" s="1">
        <v>1</v>
      </c>
      <c r="K81" s="17">
        <v>93883.53</v>
      </c>
      <c r="L81" s="1">
        <v>0</v>
      </c>
      <c r="M81" t="b">
        <f t="shared" si="1"/>
        <v>0</v>
      </c>
    </row>
    <row r="82" spans="1:13" x14ac:dyDescent="0.25">
      <c r="A82" s="1">
        <v>15622993</v>
      </c>
      <c r="B82" s="1">
        <v>709</v>
      </c>
      <c r="C82" s="1" t="s">
        <v>26</v>
      </c>
      <c r="D82" s="1" t="s">
        <v>23</v>
      </c>
      <c r="E82" s="1">
        <v>28</v>
      </c>
      <c r="F82" s="1">
        <v>8</v>
      </c>
      <c r="G82" s="17">
        <v>124695.72</v>
      </c>
      <c r="H82" s="1">
        <v>2</v>
      </c>
      <c r="I82" s="1">
        <v>1</v>
      </c>
      <c r="J82" s="1">
        <v>0</v>
      </c>
      <c r="K82" s="17">
        <v>145251.35</v>
      </c>
      <c r="L82" s="1">
        <v>0</v>
      </c>
      <c r="M82" t="b">
        <f t="shared" si="1"/>
        <v>0</v>
      </c>
    </row>
    <row r="83" spans="1:13" x14ac:dyDescent="0.25">
      <c r="A83" s="1">
        <v>15796505</v>
      </c>
      <c r="B83" s="1">
        <v>811</v>
      </c>
      <c r="C83" s="1" t="s">
        <v>26</v>
      </c>
      <c r="D83" s="1" t="s">
        <v>16</v>
      </c>
      <c r="E83" s="1">
        <v>34</v>
      </c>
      <c r="F83" s="1">
        <v>1</v>
      </c>
      <c r="G83" s="17">
        <v>149297.19</v>
      </c>
      <c r="H83" s="1">
        <v>2</v>
      </c>
      <c r="I83" s="1">
        <v>1</v>
      </c>
      <c r="J83" s="1">
        <v>1</v>
      </c>
      <c r="K83" s="17">
        <v>186339.74</v>
      </c>
      <c r="L83" s="1">
        <v>0</v>
      </c>
      <c r="M83" t="b">
        <f t="shared" si="1"/>
        <v>0</v>
      </c>
    </row>
    <row r="84" spans="1:13" x14ac:dyDescent="0.25">
      <c r="A84" s="1">
        <v>15806467</v>
      </c>
      <c r="B84" s="1">
        <v>568</v>
      </c>
      <c r="C84" s="1" t="s">
        <v>26</v>
      </c>
      <c r="D84" s="1" t="s">
        <v>23</v>
      </c>
      <c r="E84" s="1">
        <v>40</v>
      </c>
      <c r="F84" s="1">
        <v>1</v>
      </c>
      <c r="G84" s="17">
        <v>99282.63</v>
      </c>
      <c r="H84" s="1">
        <v>1</v>
      </c>
      <c r="I84" s="1">
        <v>0</v>
      </c>
      <c r="J84" s="1">
        <v>0</v>
      </c>
      <c r="K84" s="17">
        <v>134600.94</v>
      </c>
      <c r="L84" s="1">
        <v>1</v>
      </c>
      <c r="M84" t="b">
        <f t="shared" si="1"/>
        <v>0</v>
      </c>
    </row>
    <row r="85" spans="1:13" x14ac:dyDescent="0.25">
      <c r="A85" s="1">
        <v>15607170</v>
      </c>
      <c r="B85" s="1">
        <v>699</v>
      </c>
      <c r="C85" s="1" t="s">
        <v>15</v>
      </c>
      <c r="D85" s="1" t="s">
        <v>23</v>
      </c>
      <c r="E85" s="1">
        <v>35</v>
      </c>
      <c r="F85" s="1">
        <v>5</v>
      </c>
      <c r="G85" s="17">
        <v>0</v>
      </c>
      <c r="H85" s="1">
        <v>2</v>
      </c>
      <c r="I85" s="1">
        <v>1</v>
      </c>
      <c r="J85" s="1">
        <v>1</v>
      </c>
      <c r="K85" s="17">
        <v>78397.240000000005</v>
      </c>
      <c r="L85" s="1">
        <v>0</v>
      </c>
      <c r="M85" t="b">
        <f t="shared" si="1"/>
        <v>0</v>
      </c>
    </row>
    <row r="86" spans="1:13" x14ac:dyDescent="0.25">
      <c r="A86" s="1">
        <v>15776605</v>
      </c>
      <c r="B86" s="1">
        <v>528</v>
      </c>
      <c r="C86" s="1" t="s">
        <v>18</v>
      </c>
      <c r="D86" s="1" t="s">
        <v>23</v>
      </c>
      <c r="E86" s="1">
        <v>36</v>
      </c>
      <c r="F86" s="1">
        <v>7</v>
      </c>
      <c r="G86" s="17">
        <v>0</v>
      </c>
      <c r="H86" s="1">
        <v>2</v>
      </c>
      <c r="I86" s="1">
        <v>1</v>
      </c>
      <c r="J86" s="1">
        <v>0</v>
      </c>
      <c r="K86" s="17">
        <v>60536.56</v>
      </c>
      <c r="L86" s="1">
        <v>0</v>
      </c>
      <c r="M86" t="b">
        <f t="shared" si="1"/>
        <v>0</v>
      </c>
    </row>
    <row r="87" spans="1:13" x14ac:dyDescent="0.25">
      <c r="A87" s="1">
        <v>15629448</v>
      </c>
      <c r="B87" s="1">
        <v>632</v>
      </c>
      <c r="C87" s="1" t="s">
        <v>18</v>
      </c>
      <c r="D87" s="1" t="s">
        <v>23</v>
      </c>
      <c r="E87" s="1">
        <v>38</v>
      </c>
      <c r="F87" s="1">
        <v>1</v>
      </c>
      <c r="G87" s="17">
        <v>120599.21</v>
      </c>
      <c r="H87" s="1">
        <v>1</v>
      </c>
      <c r="I87" s="1">
        <v>1</v>
      </c>
      <c r="J87" s="1">
        <v>0</v>
      </c>
      <c r="K87" s="17">
        <v>92816.86</v>
      </c>
      <c r="L87" s="1">
        <v>0</v>
      </c>
      <c r="M87" t="b">
        <f t="shared" si="1"/>
        <v>0</v>
      </c>
    </row>
    <row r="88" spans="1:13" x14ac:dyDescent="0.25">
      <c r="A88" s="1">
        <v>15812191</v>
      </c>
      <c r="B88" s="1">
        <v>553</v>
      </c>
      <c r="C88" s="1" t="s">
        <v>15</v>
      </c>
      <c r="D88" s="1" t="s">
        <v>23</v>
      </c>
      <c r="E88" s="1">
        <v>33</v>
      </c>
      <c r="F88" s="1">
        <v>4</v>
      </c>
      <c r="G88" s="17">
        <v>118082.89</v>
      </c>
      <c r="H88" s="1">
        <v>1</v>
      </c>
      <c r="I88" s="1">
        <v>0</v>
      </c>
      <c r="J88" s="1">
        <v>0</v>
      </c>
      <c r="K88" s="17">
        <v>94440.45</v>
      </c>
      <c r="L88" s="1">
        <v>0</v>
      </c>
      <c r="M88" t="b">
        <f t="shared" si="1"/>
        <v>0</v>
      </c>
    </row>
    <row r="89" spans="1:13" x14ac:dyDescent="0.25">
      <c r="A89" s="1">
        <v>15776807</v>
      </c>
      <c r="B89" s="1">
        <v>654</v>
      </c>
      <c r="C89" s="1" t="s">
        <v>15</v>
      </c>
      <c r="D89" s="1" t="s">
        <v>23</v>
      </c>
      <c r="E89" s="1">
        <v>29</v>
      </c>
      <c r="F89" s="1">
        <v>1</v>
      </c>
      <c r="G89" s="17">
        <v>0</v>
      </c>
      <c r="H89" s="1">
        <v>1</v>
      </c>
      <c r="I89" s="1">
        <v>1</v>
      </c>
      <c r="J89" s="1">
        <v>0</v>
      </c>
      <c r="K89" s="17">
        <v>180345.44</v>
      </c>
      <c r="L89" s="1">
        <v>0</v>
      </c>
      <c r="M89" t="b">
        <f t="shared" si="1"/>
        <v>0</v>
      </c>
    </row>
    <row r="90" spans="1:13" x14ac:dyDescent="0.25">
      <c r="A90" s="1">
        <v>15694506</v>
      </c>
      <c r="B90" s="1">
        <v>611</v>
      </c>
      <c r="C90" s="1" t="s">
        <v>26</v>
      </c>
      <c r="D90" s="1" t="s">
        <v>23</v>
      </c>
      <c r="E90" s="1">
        <v>31</v>
      </c>
      <c r="F90" s="1">
        <v>0</v>
      </c>
      <c r="G90" s="17">
        <v>107884.81</v>
      </c>
      <c r="H90" s="1">
        <v>2</v>
      </c>
      <c r="I90" s="1">
        <v>1</v>
      </c>
      <c r="J90" s="1">
        <v>1</v>
      </c>
      <c r="K90" s="17">
        <v>183487.98</v>
      </c>
      <c r="L90" s="1">
        <v>0</v>
      </c>
      <c r="M90" t="b">
        <f t="shared" si="1"/>
        <v>0</v>
      </c>
    </row>
    <row r="91" spans="1:13" x14ac:dyDescent="0.25">
      <c r="A91" s="1">
        <v>15671139</v>
      </c>
      <c r="B91" s="1">
        <v>694</v>
      </c>
      <c r="C91" s="1" t="s">
        <v>18</v>
      </c>
      <c r="D91" s="1" t="s">
        <v>23</v>
      </c>
      <c r="E91" s="1">
        <v>39</v>
      </c>
      <c r="F91" s="1">
        <v>0</v>
      </c>
      <c r="G91" s="17">
        <v>107042.74</v>
      </c>
      <c r="H91" s="1">
        <v>1</v>
      </c>
      <c r="I91" s="1">
        <v>1</v>
      </c>
      <c r="J91" s="1">
        <v>1</v>
      </c>
      <c r="K91" s="17">
        <v>102284.2</v>
      </c>
      <c r="L91" s="1">
        <v>0</v>
      </c>
      <c r="M91" t="b">
        <f t="shared" si="1"/>
        <v>0</v>
      </c>
    </row>
    <row r="92" spans="1:13" x14ac:dyDescent="0.25">
      <c r="A92" s="1">
        <v>15593782</v>
      </c>
      <c r="B92" s="1">
        <v>816</v>
      </c>
      <c r="C92" s="1" t="s">
        <v>26</v>
      </c>
      <c r="D92" s="1" t="s">
        <v>16</v>
      </c>
      <c r="E92" s="1">
        <v>38</v>
      </c>
      <c r="F92" s="1">
        <v>5</v>
      </c>
      <c r="G92" s="17">
        <v>130878.75</v>
      </c>
      <c r="H92" s="1">
        <v>3</v>
      </c>
      <c r="I92" s="1">
        <v>1</v>
      </c>
      <c r="J92" s="1">
        <v>0</v>
      </c>
      <c r="K92" s="17">
        <v>71905.77</v>
      </c>
      <c r="L92" s="1">
        <v>1</v>
      </c>
      <c r="M92" t="b">
        <f t="shared" si="1"/>
        <v>0</v>
      </c>
    </row>
    <row r="93" spans="1:13" x14ac:dyDescent="0.25">
      <c r="A93" s="1">
        <v>15749851</v>
      </c>
      <c r="B93" s="1">
        <v>702</v>
      </c>
      <c r="C93" s="1" t="s">
        <v>18</v>
      </c>
      <c r="D93" s="1" t="s">
        <v>16</v>
      </c>
      <c r="E93" s="1">
        <v>26</v>
      </c>
      <c r="F93" s="1">
        <v>4</v>
      </c>
      <c r="G93" s="17">
        <v>135219.57</v>
      </c>
      <c r="H93" s="1">
        <v>1</v>
      </c>
      <c r="I93" s="1">
        <v>0</v>
      </c>
      <c r="J93" s="1">
        <v>1</v>
      </c>
      <c r="K93" s="17">
        <v>59747.63</v>
      </c>
      <c r="L93" s="1">
        <v>0</v>
      </c>
      <c r="M93" t="b">
        <f t="shared" si="1"/>
        <v>0</v>
      </c>
    </row>
    <row r="94" spans="1:13" x14ac:dyDescent="0.25">
      <c r="A94" s="1">
        <v>15763859</v>
      </c>
      <c r="B94" s="1">
        <v>840</v>
      </c>
      <c r="C94" s="1" t="s">
        <v>15</v>
      </c>
      <c r="D94" s="1" t="s">
        <v>16</v>
      </c>
      <c r="E94" s="1">
        <v>43</v>
      </c>
      <c r="F94" s="1">
        <v>7</v>
      </c>
      <c r="G94" s="17">
        <v>0</v>
      </c>
      <c r="H94" s="1">
        <v>2</v>
      </c>
      <c r="I94" s="1">
        <v>1</v>
      </c>
      <c r="J94" s="1">
        <v>0</v>
      </c>
      <c r="K94" s="17">
        <v>90908.95</v>
      </c>
      <c r="L94" s="1">
        <v>0</v>
      </c>
      <c r="M94" t="b">
        <f t="shared" si="1"/>
        <v>0</v>
      </c>
    </row>
    <row r="95" spans="1:13" x14ac:dyDescent="0.25">
      <c r="A95" s="1">
        <v>15696061</v>
      </c>
      <c r="B95" s="1">
        <v>581</v>
      </c>
      <c r="C95" s="1" t="s">
        <v>26</v>
      </c>
      <c r="D95" s="1" t="s">
        <v>16</v>
      </c>
      <c r="E95" s="1">
        <v>34</v>
      </c>
      <c r="F95" s="1">
        <v>1</v>
      </c>
      <c r="G95" s="17">
        <v>101633.04</v>
      </c>
      <c r="H95" s="1">
        <v>1</v>
      </c>
      <c r="I95" s="1">
        <v>1</v>
      </c>
      <c r="J95" s="1">
        <v>0</v>
      </c>
      <c r="K95" s="17">
        <v>110431.51</v>
      </c>
      <c r="L95" s="1">
        <v>0</v>
      </c>
      <c r="M95" t="b">
        <f t="shared" si="1"/>
        <v>0</v>
      </c>
    </row>
    <row r="96" spans="1:13" x14ac:dyDescent="0.25">
      <c r="A96" s="1">
        <v>15709324</v>
      </c>
      <c r="B96" s="1">
        <v>417</v>
      </c>
      <c r="C96" s="1" t="s">
        <v>15</v>
      </c>
      <c r="D96" s="1" t="s">
        <v>23</v>
      </c>
      <c r="E96" s="1">
        <v>34</v>
      </c>
      <c r="F96" s="1">
        <v>7</v>
      </c>
      <c r="G96" s="17">
        <v>0</v>
      </c>
      <c r="H96" s="1">
        <v>2</v>
      </c>
      <c r="I96" s="1">
        <v>1</v>
      </c>
      <c r="J96" s="1">
        <v>0</v>
      </c>
      <c r="K96" s="17">
        <v>55003.79</v>
      </c>
      <c r="L96" s="1">
        <v>0</v>
      </c>
      <c r="M96" t="b">
        <f t="shared" si="1"/>
        <v>0</v>
      </c>
    </row>
    <row r="97" spans="1:13" x14ac:dyDescent="0.25">
      <c r="A97" s="1">
        <v>15771873</v>
      </c>
      <c r="B97" s="1">
        <v>776</v>
      </c>
      <c r="C97" s="1" t="s">
        <v>26</v>
      </c>
      <c r="D97" s="1" t="s">
        <v>16</v>
      </c>
      <c r="E97" s="1">
        <v>37</v>
      </c>
      <c r="F97" s="1">
        <v>2</v>
      </c>
      <c r="G97" s="17">
        <v>103769.22</v>
      </c>
      <c r="H97" s="1">
        <v>2</v>
      </c>
      <c r="I97" s="1">
        <v>1</v>
      </c>
      <c r="J97" s="1">
        <v>0</v>
      </c>
      <c r="K97" s="17">
        <v>194099.12</v>
      </c>
      <c r="L97" s="1">
        <v>0</v>
      </c>
      <c r="M97" t="b">
        <f t="shared" si="1"/>
        <v>0</v>
      </c>
    </row>
    <row r="98" spans="1:13" x14ac:dyDescent="0.25">
      <c r="A98" s="1">
        <v>15625944</v>
      </c>
      <c r="B98" s="1">
        <v>664</v>
      </c>
      <c r="C98" s="1" t="s">
        <v>15</v>
      </c>
      <c r="D98" s="1" t="s">
        <v>23</v>
      </c>
      <c r="E98" s="1">
        <v>58</v>
      </c>
      <c r="F98" s="1">
        <v>5</v>
      </c>
      <c r="G98" s="17">
        <v>98668.18</v>
      </c>
      <c r="H98" s="1">
        <v>1</v>
      </c>
      <c r="I98" s="1">
        <v>1</v>
      </c>
      <c r="J98" s="1">
        <v>1</v>
      </c>
      <c r="K98" s="17">
        <v>60887.58</v>
      </c>
      <c r="L98" s="1">
        <v>0</v>
      </c>
      <c r="M98" t="b">
        <f t="shared" si="1"/>
        <v>0</v>
      </c>
    </row>
    <row r="99" spans="1:13" x14ac:dyDescent="0.25">
      <c r="A99" s="1">
        <v>15668032</v>
      </c>
      <c r="B99" s="1">
        <v>577</v>
      </c>
      <c r="C99" s="1" t="s">
        <v>15</v>
      </c>
      <c r="D99" s="1" t="s">
        <v>16</v>
      </c>
      <c r="E99" s="1">
        <v>37</v>
      </c>
      <c r="F99" s="1">
        <v>4</v>
      </c>
      <c r="G99" s="17">
        <v>0</v>
      </c>
      <c r="H99" s="1">
        <v>1</v>
      </c>
      <c r="I99" s="1">
        <v>1</v>
      </c>
      <c r="J99" s="1">
        <v>1</v>
      </c>
      <c r="K99" s="17">
        <v>79881.39</v>
      </c>
      <c r="L99" s="1">
        <v>0</v>
      </c>
      <c r="M99" t="b">
        <f t="shared" si="1"/>
        <v>0</v>
      </c>
    </row>
    <row r="100" spans="1:13" x14ac:dyDescent="0.25">
      <c r="A100" s="1">
        <v>15775153</v>
      </c>
      <c r="B100" s="1">
        <v>630</v>
      </c>
      <c r="C100" s="1" t="s">
        <v>18</v>
      </c>
      <c r="D100" s="1" t="s">
        <v>23</v>
      </c>
      <c r="E100" s="1">
        <v>32</v>
      </c>
      <c r="F100" s="1">
        <v>4</v>
      </c>
      <c r="G100" s="17">
        <v>82034</v>
      </c>
      <c r="H100" s="1">
        <v>1</v>
      </c>
      <c r="I100" s="1">
        <v>0</v>
      </c>
      <c r="J100" s="1">
        <v>0</v>
      </c>
      <c r="K100" s="17">
        <v>146326.45000000001</v>
      </c>
      <c r="L100" s="1">
        <v>0</v>
      </c>
      <c r="M100" t="b">
        <f t="shared" si="1"/>
        <v>0</v>
      </c>
    </row>
    <row r="101" spans="1:13" x14ac:dyDescent="0.25">
      <c r="A101" s="1">
        <v>15801488</v>
      </c>
      <c r="B101" s="1">
        <v>723</v>
      </c>
      <c r="C101" s="1" t="s">
        <v>15</v>
      </c>
      <c r="D101" s="1" t="s">
        <v>23</v>
      </c>
      <c r="E101" s="1">
        <v>25</v>
      </c>
      <c r="F101" s="1">
        <v>3</v>
      </c>
      <c r="G101" s="17">
        <v>0</v>
      </c>
      <c r="H101" s="1">
        <v>2</v>
      </c>
      <c r="I101" s="1">
        <v>1</v>
      </c>
      <c r="J101" s="1">
        <v>1</v>
      </c>
      <c r="K101" s="17">
        <v>134509.47</v>
      </c>
      <c r="L101" s="1">
        <v>0</v>
      </c>
      <c r="M101" t="b">
        <f t="shared" si="1"/>
        <v>0</v>
      </c>
    </row>
    <row r="102" spans="1:13" x14ac:dyDescent="0.25">
      <c r="A102" s="1">
        <v>15706021</v>
      </c>
      <c r="B102" s="1">
        <v>665</v>
      </c>
      <c r="C102" s="1" t="s">
        <v>15</v>
      </c>
      <c r="D102" s="1" t="s">
        <v>16</v>
      </c>
      <c r="E102" s="1">
        <v>34</v>
      </c>
      <c r="F102" s="1">
        <v>1</v>
      </c>
      <c r="G102" s="17">
        <v>96645.54</v>
      </c>
      <c r="H102" s="1">
        <v>2</v>
      </c>
      <c r="I102" s="1">
        <v>0</v>
      </c>
      <c r="J102" s="1">
        <v>0</v>
      </c>
      <c r="K102" s="17">
        <v>171413.66</v>
      </c>
      <c r="L102" s="1">
        <v>0</v>
      </c>
      <c r="M102" t="b">
        <f t="shared" si="1"/>
        <v>0</v>
      </c>
    </row>
    <row r="103" spans="1:13" x14ac:dyDescent="0.25">
      <c r="A103" s="1">
        <v>15592387</v>
      </c>
      <c r="B103" s="1">
        <v>566</v>
      </c>
      <c r="C103" s="1" t="s">
        <v>15</v>
      </c>
      <c r="D103" s="1" t="s">
        <v>23</v>
      </c>
      <c r="E103" s="1">
        <v>30</v>
      </c>
      <c r="F103" s="1">
        <v>5</v>
      </c>
      <c r="G103" s="17">
        <v>0</v>
      </c>
      <c r="H103" s="1">
        <v>1</v>
      </c>
      <c r="I103" s="1">
        <v>1</v>
      </c>
      <c r="J103" s="1">
        <v>0</v>
      </c>
      <c r="K103" s="17">
        <v>54926.51</v>
      </c>
      <c r="L103" s="1">
        <v>1</v>
      </c>
      <c r="M103" t="b">
        <f t="shared" si="1"/>
        <v>0</v>
      </c>
    </row>
    <row r="104" spans="1:13" x14ac:dyDescent="0.25">
      <c r="A104" s="1">
        <v>15745527</v>
      </c>
      <c r="B104" s="1">
        <v>655</v>
      </c>
      <c r="C104" s="1" t="s">
        <v>15</v>
      </c>
      <c r="D104" s="1" t="s">
        <v>23</v>
      </c>
      <c r="E104" s="1">
        <v>37</v>
      </c>
      <c r="F104" s="1">
        <v>5</v>
      </c>
      <c r="G104" s="17">
        <v>93147</v>
      </c>
      <c r="H104" s="1">
        <v>2</v>
      </c>
      <c r="I104" s="1">
        <v>1</v>
      </c>
      <c r="J104" s="1">
        <v>0</v>
      </c>
      <c r="K104" s="17">
        <v>66214.13</v>
      </c>
      <c r="L104" s="1">
        <v>0</v>
      </c>
      <c r="M104" t="b">
        <f t="shared" si="1"/>
        <v>0</v>
      </c>
    </row>
    <row r="105" spans="1:13" x14ac:dyDescent="0.25">
      <c r="A105" s="1">
        <v>15744398</v>
      </c>
      <c r="B105" s="1">
        <v>525</v>
      </c>
      <c r="C105" s="1" t="s">
        <v>15</v>
      </c>
      <c r="D105" s="1" t="s">
        <v>16</v>
      </c>
      <c r="E105" s="1">
        <v>23</v>
      </c>
      <c r="F105" s="1">
        <v>5</v>
      </c>
      <c r="G105" s="17">
        <v>0</v>
      </c>
      <c r="H105" s="1">
        <v>2</v>
      </c>
      <c r="I105" s="1">
        <v>1</v>
      </c>
      <c r="J105" s="1">
        <v>0</v>
      </c>
      <c r="K105" s="17">
        <v>160249.1</v>
      </c>
      <c r="L105" s="1">
        <v>0</v>
      </c>
      <c r="M105" t="b">
        <f t="shared" si="1"/>
        <v>0</v>
      </c>
    </row>
    <row r="106" spans="1:13" x14ac:dyDescent="0.25">
      <c r="A106" s="1">
        <v>15615457</v>
      </c>
      <c r="B106" s="1">
        <v>842</v>
      </c>
      <c r="C106" s="1" t="s">
        <v>18</v>
      </c>
      <c r="D106" s="1" t="s">
        <v>16</v>
      </c>
      <c r="E106" s="1">
        <v>44</v>
      </c>
      <c r="F106" s="1">
        <v>2</v>
      </c>
      <c r="G106" s="17">
        <v>112652.08</v>
      </c>
      <c r="H106" s="1">
        <v>2</v>
      </c>
      <c r="I106" s="1">
        <v>1</v>
      </c>
      <c r="J106" s="1">
        <v>0</v>
      </c>
      <c r="K106" s="17">
        <v>126644.98</v>
      </c>
      <c r="L106" s="1">
        <v>0</v>
      </c>
      <c r="M106" t="b">
        <f t="shared" si="1"/>
        <v>0</v>
      </c>
    </row>
    <row r="107" spans="1:13" x14ac:dyDescent="0.25">
      <c r="A107" s="1">
        <v>15637876</v>
      </c>
      <c r="B107" s="1">
        <v>663</v>
      </c>
      <c r="C107" s="1" t="s">
        <v>26</v>
      </c>
      <c r="D107" s="1" t="s">
        <v>16</v>
      </c>
      <c r="E107" s="1">
        <v>36</v>
      </c>
      <c r="F107" s="1">
        <v>6</v>
      </c>
      <c r="G107" s="17">
        <v>77253.5</v>
      </c>
      <c r="H107" s="1">
        <v>1</v>
      </c>
      <c r="I107" s="1">
        <v>0</v>
      </c>
      <c r="J107" s="1">
        <v>0</v>
      </c>
      <c r="K107" s="17">
        <v>35817.97</v>
      </c>
      <c r="L107" s="1">
        <v>1</v>
      </c>
      <c r="M107" t="b">
        <f t="shared" si="1"/>
        <v>0</v>
      </c>
    </row>
    <row r="108" spans="1:13" x14ac:dyDescent="0.25">
      <c r="A108" s="1">
        <v>15642041</v>
      </c>
      <c r="B108" s="1">
        <v>727</v>
      </c>
      <c r="C108" s="1" t="s">
        <v>26</v>
      </c>
      <c r="D108" s="1" t="s">
        <v>23</v>
      </c>
      <c r="E108" s="1">
        <v>40</v>
      </c>
      <c r="F108" s="1">
        <v>1</v>
      </c>
      <c r="G108" s="17">
        <v>93051.64</v>
      </c>
      <c r="H108" s="1">
        <v>2</v>
      </c>
      <c r="I108" s="1">
        <v>1</v>
      </c>
      <c r="J108" s="1">
        <v>0</v>
      </c>
      <c r="K108" s="17">
        <v>71865.31</v>
      </c>
      <c r="L108" s="1">
        <v>1</v>
      </c>
      <c r="M108" t="b">
        <f t="shared" si="1"/>
        <v>0</v>
      </c>
    </row>
    <row r="109" spans="1:13" x14ac:dyDescent="0.25">
      <c r="A109" s="1">
        <v>15575185</v>
      </c>
      <c r="B109" s="1">
        <v>757</v>
      </c>
      <c r="C109" s="1" t="s">
        <v>18</v>
      </c>
      <c r="D109" s="1" t="s">
        <v>23</v>
      </c>
      <c r="E109" s="1">
        <v>33</v>
      </c>
      <c r="F109" s="1">
        <v>5</v>
      </c>
      <c r="G109" s="17">
        <v>77253.22</v>
      </c>
      <c r="H109" s="1">
        <v>1</v>
      </c>
      <c r="I109" s="1">
        <v>0</v>
      </c>
      <c r="J109" s="1">
        <v>1</v>
      </c>
      <c r="K109" s="17">
        <v>194239.63</v>
      </c>
      <c r="L109" s="1">
        <v>0</v>
      </c>
      <c r="M109" t="b">
        <f t="shared" si="1"/>
        <v>0</v>
      </c>
    </row>
    <row r="110" spans="1:13" x14ac:dyDescent="0.25">
      <c r="A110" s="1">
        <v>15695699</v>
      </c>
      <c r="B110" s="1">
        <v>687</v>
      </c>
      <c r="C110" s="1" t="s">
        <v>15</v>
      </c>
      <c r="D110" s="1" t="s">
        <v>23</v>
      </c>
      <c r="E110" s="1">
        <v>35</v>
      </c>
      <c r="F110" s="1">
        <v>8</v>
      </c>
      <c r="G110" s="17">
        <v>0</v>
      </c>
      <c r="H110" s="1">
        <v>2</v>
      </c>
      <c r="I110" s="1">
        <v>1</v>
      </c>
      <c r="J110" s="1">
        <v>0</v>
      </c>
      <c r="K110" s="17">
        <v>10334.049999999999</v>
      </c>
      <c r="L110" s="1">
        <v>0</v>
      </c>
      <c r="M110" t="b">
        <f t="shared" si="1"/>
        <v>0</v>
      </c>
    </row>
    <row r="111" spans="1:13" x14ac:dyDescent="0.25">
      <c r="A111" s="1">
        <v>15760085</v>
      </c>
      <c r="B111" s="1">
        <v>684</v>
      </c>
      <c r="C111" s="1" t="s">
        <v>26</v>
      </c>
      <c r="D111" s="1" t="s">
        <v>16</v>
      </c>
      <c r="E111" s="1">
        <v>48</v>
      </c>
      <c r="F111" s="1">
        <v>10</v>
      </c>
      <c r="G111" s="17">
        <v>126384.42</v>
      </c>
      <c r="H111" s="1">
        <v>1</v>
      </c>
      <c r="I111" s="1">
        <v>1</v>
      </c>
      <c r="J111" s="1">
        <v>1</v>
      </c>
      <c r="K111" s="17">
        <v>198129.36</v>
      </c>
      <c r="L111" s="1">
        <v>0</v>
      </c>
      <c r="M111" t="b">
        <f t="shared" si="1"/>
        <v>0</v>
      </c>
    </row>
    <row r="112" spans="1:13" x14ac:dyDescent="0.25">
      <c r="A112" s="1">
        <v>15596939</v>
      </c>
      <c r="B112" s="1">
        <v>659</v>
      </c>
      <c r="C112" s="1" t="s">
        <v>26</v>
      </c>
      <c r="D112" s="1" t="s">
        <v>23</v>
      </c>
      <c r="E112" s="1">
        <v>36</v>
      </c>
      <c r="F112" s="1">
        <v>4</v>
      </c>
      <c r="G112" s="17">
        <v>132578.92000000001</v>
      </c>
      <c r="H112" s="1">
        <v>2</v>
      </c>
      <c r="I112" s="1">
        <v>1</v>
      </c>
      <c r="J112" s="1">
        <v>0</v>
      </c>
      <c r="K112" s="17">
        <v>84320.94</v>
      </c>
      <c r="L112" s="1">
        <v>0</v>
      </c>
      <c r="M112" t="b">
        <f t="shared" si="1"/>
        <v>0</v>
      </c>
    </row>
    <row r="113" spans="1:13" x14ac:dyDescent="0.25">
      <c r="A113" s="1">
        <v>15585768</v>
      </c>
      <c r="B113" s="1">
        <v>582</v>
      </c>
      <c r="C113" s="1" t="s">
        <v>26</v>
      </c>
      <c r="D113" s="1" t="s">
        <v>23</v>
      </c>
      <c r="E113" s="1">
        <v>41</v>
      </c>
      <c r="F113" s="1">
        <v>6</v>
      </c>
      <c r="G113" s="17">
        <v>70349.48</v>
      </c>
      <c r="H113" s="1">
        <v>2</v>
      </c>
      <c r="I113" s="1">
        <v>0</v>
      </c>
      <c r="J113" s="1">
        <v>1</v>
      </c>
      <c r="K113" s="17">
        <v>178074.04</v>
      </c>
      <c r="L113" s="1">
        <v>0</v>
      </c>
      <c r="M113" t="b">
        <f t="shared" si="1"/>
        <v>0</v>
      </c>
    </row>
    <row r="114" spans="1:13" x14ac:dyDescent="0.25">
      <c r="A114" s="1">
        <v>15690673</v>
      </c>
      <c r="B114" s="1">
        <v>656</v>
      </c>
      <c r="C114" s="1" t="s">
        <v>15</v>
      </c>
      <c r="D114" s="1" t="s">
        <v>16</v>
      </c>
      <c r="E114" s="1">
        <v>39</v>
      </c>
      <c r="F114" s="1">
        <v>6</v>
      </c>
      <c r="G114" s="17">
        <v>0</v>
      </c>
      <c r="H114" s="1">
        <v>2</v>
      </c>
      <c r="I114" s="1">
        <v>1</v>
      </c>
      <c r="J114" s="1">
        <v>0</v>
      </c>
      <c r="K114" s="17">
        <v>141069.88</v>
      </c>
      <c r="L114" s="1">
        <v>0</v>
      </c>
      <c r="M114" t="b">
        <f t="shared" si="1"/>
        <v>0</v>
      </c>
    </row>
    <row r="115" spans="1:13" x14ac:dyDescent="0.25">
      <c r="A115" s="1">
        <v>15640280</v>
      </c>
      <c r="B115" s="1">
        <v>850</v>
      </c>
      <c r="C115" s="1" t="s">
        <v>15</v>
      </c>
      <c r="D115" s="1" t="s">
        <v>23</v>
      </c>
      <c r="E115" s="1">
        <v>39</v>
      </c>
      <c r="F115" s="1">
        <v>4</v>
      </c>
      <c r="G115" s="17">
        <v>127771.35</v>
      </c>
      <c r="H115" s="1">
        <v>2</v>
      </c>
      <c r="I115" s="1">
        <v>0</v>
      </c>
      <c r="J115" s="1">
        <v>1</v>
      </c>
      <c r="K115" s="17">
        <v>151738.54</v>
      </c>
      <c r="L115" s="1">
        <v>0</v>
      </c>
      <c r="M115" t="b">
        <f t="shared" si="1"/>
        <v>0</v>
      </c>
    </row>
    <row r="116" spans="1:13" x14ac:dyDescent="0.25">
      <c r="A116" s="1">
        <v>15797964</v>
      </c>
      <c r="B116" s="1">
        <v>732</v>
      </c>
      <c r="C116" s="1" t="s">
        <v>26</v>
      </c>
      <c r="D116" s="1" t="s">
        <v>16</v>
      </c>
      <c r="E116" s="1">
        <v>29</v>
      </c>
      <c r="F116" s="1">
        <v>1</v>
      </c>
      <c r="G116" s="17">
        <v>154333.82</v>
      </c>
      <c r="H116" s="1">
        <v>1</v>
      </c>
      <c r="I116" s="1">
        <v>1</v>
      </c>
      <c r="J116" s="1">
        <v>1</v>
      </c>
      <c r="K116" s="17">
        <v>138527.56</v>
      </c>
      <c r="L116" s="1">
        <v>0</v>
      </c>
      <c r="M116" t="b">
        <f t="shared" si="1"/>
        <v>0</v>
      </c>
    </row>
    <row r="117" spans="1:13" x14ac:dyDescent="0.25">
      <c r="A117" s="1">
        <v>15762615</v>
      </c>
      <c r="B117" s="1">
        <v>597</v>
      </c>
      <c r="C117" s="1" t="s">
        <v>18</v>
      </c>
      <c r="D117" s="1" t="s">
        <v>16</v>
      </c>
      <c r="E117" s="1">
        <v>40</v>
      </c>
      <c r="F117" s="1">
        <v>8</v>
      </c>
      <c r="G117" s="17">
        <v>101993.12</v>
      </c>
      <c r="H117" s="1">
        <v>1</v>
      </c>
      <c r="I117" s="1">
        <v>0</v>
      </c>
      <c r="J117" s="1">
        <v>1</v>
      </c>
      <c r="K117" s="17">
        <v>94774.12</v>
      </c>
      <c r="L117" s="1">
        <v>0</v>
      </c>
      <c r="M117" t="b">
        <f t="shared" si="1"/>
        <v>0</v>
      </c>
    </row>
    <row r="118" spans="1:13" x14ac:dyDescent="0.25">
      <c r="A118" s="1">
        <v>15592386</v>
      </c>
      <c r="B118" s="1">
        <v>520</v>
      </c>
      <c r="C118" s="1" t="s">
        <v>15</v>
      </c>
      <c r="D118" s="1" t="s">
        <v>23</v>
      </c>
      <c r="E118" s="1">
        <v>58</v>
      </c>
      <c r="F118" s="1">
        <v>3</v>
      </c>
      <c r="G118" s="17">
        <v>0</v>
      </c>
      <c r="H118" s="1">
        <v>2</v>
      </c>
      <c r="I118" s="1">
        <v>0</v>
      </c>
      <c r="J118" s="1">
        <v>1</v>
      </c>
      <c r="K118" s="17">
        <v>32790.019999999997</v>
      </c>
      <c r="L118" s="1">
        <v>0</v>
      </c>
      <c r="M118" t="b">
        <f t="shared" si="1"/>
        <v>0</v>
      </c>
    </row>
    <row r="119" spans="1:13" x14ac:dyDescent="0.25">
      <c r="A119" s="1">
        <v>15664610</v>
      </c>
      <c r="B119" s="1">
        <v>459</v>
      </c>
      <c r="C119" s="1" t="s">
        <v>26</v>
      </c>
      <c r="D119" s="1" t="s">
        <v>23</v>
      </c>
      <c r="E119" s="1">
        <v>48</v>
      </c>
      <c r="F119" s="1">
        <v>4</v>
      </c>
      <c r="G119" s="17">
        <v>133994.51999999999</v>
      </c>
      <c r="H119" s="1">
        <v>1</v>
      </c>
      <c r="I119" s="1">
        <v>1</v>
      </c>
      <c r="J119" s="1">
        <v>1</v>
      </c>
      <c r="K119" s="17">
        <v>19287.060000000001</v>
      </c>
      <c r="L119" s="1">
        <v>1</v>
      </c>
      <c r="M119" t="b">
        <f t="shared" si="1"/>
        <v>0</v>
      </c>
    </row>
    <row r="120" spans="1:13" x14ac:dyDescent="0.25">
      <c r="A120" s="1">
        <v>15773809</v>
      </c>
      <c r="B120" s="1">
        <v>620</v>
      </c>
      <c r="C120" s="1" t="s">
        <v>15</v>
      </c>
      <c r="D120" s="1" t="s">
        <v>23</v>
      </c>
      <c r="E120" s="1">
        <v>42</v>
      </c>
      <c r="F120" s="1">
        <v>4</v>
      </c>
      <c r="G120" s="17">
        <v>0</v>
      </c>
      <c r="H120" s="1">
        <v>2</v>
      </c>
      <c r="I120" s="1">
        <v>1</v>
      </c>
      <c r="J120" s="1">
        <v>0</v>
      </c>
      <c r="K120" s="17">
        <v>6232.31</v>
      </c>
      <c r="L120" s="1">
        <v>0</v>
      </c>
      <c r="M120" t="b">
        <f t="shared" si="1"/>
        <v>0</v>
      </c>
    </row>
    <row r="121" spans="1:13" x14ac:dyDescent="0.25">
      <c r="A121" s="1">
        <v>15640635</v>
      </c>
      <c r="B121" s="1">
        <v>769</v>
      </c>
      <c r="C121" s="1" t="s">
        <v>15</v>
      </c>
      <c r="D121" s="1" t="s">
        <v>23</v>
      </c>
      <c r="E121" s="1">
        <v>29</v>
      </c>
      <c r="F121" s="1">
        <v>8</v>
      </c>
      <c r="G121" s="17">
        <v>0</v>
      </c>
      <c r="H121" s="1">
        <v>2</v>
      </c>
      <c r="I121" s="1">
        <v>1</v>
      </c>
      <c r="J121" s="1">
        <v>1</v>
      </c>
      <c r="K121" s="17">
        <v>172290.61</v>
      </c>
      <c r="L121" s="1">
        <v>0</v>
      </c>
      <c r="M121" t="b">
        <f t="shared" si="1"/>
        <v>0</v>
      </c>
    </row>
    <row r="122" spans="1:13" x14ac:dyDescent="0.25">
      <c r="A122" s="1">
        <v>15676966</v>
      </c>
      <c r="B122" s="1">
        <v>730</v>
      </c>
      <c r="C122" s="1" t="s">
        <v>18</v>
      </c>
      <c r="D122" s="1" t="s">
        <v>23</v>
      </c>
      <c r="E122" s="1">
        <v>42</v>
      </c>
      <c r="F122" s="1">
        <v>4</v>
      </c>
      <c r="G122" s="17">
        <v>0</v>
      </c>
      <c r="H122" s="1">
        <v>2</v>
      </c>
      <c r="I122" s="1">
        <v>0</v>
      </c>
      <c r="J122" s="1">
        <v>1</v>
      </c>
      <c r="K122" s="17">
        <v>85982.47</v>
      </c>
      <c r="L122" s="1">
        <v>0</v>
      </c>
      <c r="M122" t="b">
        <f t="shared" si="1"/>
        <v>0</v>
      </c>
    </row>
    <row r="123" spans="1:13" x14ac:dyDescent="0.25">
      <c r="A123" s="1">
        <v>15781589</v>
      </c>
      <c r="B123" s="1">
        <v>751</v>
      </c>
      <c r="C123" s="1" t="s">
        <v>18</v>
      </c>
      <c r="D123" s="1" t="s">
        <v>23</v>
      </c>
      <c r="E123" s="1">
        <v>52</v>
      </c>
      <c r="F123" s="1">
        <v>8</v>
      </c>
      <c r="G123" s="17">
        <v>0</v>
      </c>
      <c r="H123" s="1">
        <v>2</v>
      </c>
      <c r="I123" s="1">
        <v>0</v>
      </c>
      <c r="J123" s="1">
        <v>1</v>
      </c>
      <c r="K123" s="17">
        <v>179291.85</v>
      </c>
      <c r="L123" s="1">
        <v>0</v>
      </c>
      <c r="M123" t="b">
        <f t="shared" si="1"/>
        <v>0</v>
      </c>
    </row>
    <row r="124" spans="1:13" x14ac:dyDescent="0.25">
      <c r="A124" s="1">
        <v>15626742</v>
      </c>
      <c r="B124" s="1">
        <v>694</v>
      </c>
      <c r="C124" s="1" t="s">
        <v>15</v>
      </c>
      <c r="D124" s="1" t="s">
        <v>23</v>
      </c>
      <c r="E124" s="1">
        <v>36</v>
      </c>
      <c r="F124" s="1">
        <v>3</v>
      </c>
      <c r="G124" s="17">
        <v>97530.25</v>
      </c>
      <c r="H124" s="1">
        <v>1</v>
      </c>
      <c r="I124" s="1">
        <v>1</v>
      </c>
      <c r="J124" s="1">
        <v>1</v>
      </c>
      <c r="K124" s="17">
        <v>117140.41</v>
      </c>
      <c r="L124" s="1">
        <v>0</v>
      </c>
      <c r="M124" t="b">
        <f t="shared" si="1"/>
        <v>0</v>
      </c>
    </row>
    <row r="125" spans="1:13" x14ac:dyDescent="0.25">
      <c r="A125" s="1">
        <v>15693737</v>
      </c>
      <c r="B125" s="1">
        <v>627</v>
      </c>
      <c r="C125" s="1" t="s">
        <v>26</v>
      </c>
      <c r="D125" s="1" t="s">
        <v>16</v>
      </c>
      <c r="E125" s="1">
        <v>30</v>
      </c>
      <c r="F125" s="1">
        <v>4</v>
      </c>
      <c r="G125" s="17">
        <v>79871.02</v>
      </c>
      <c r="H125" s="1">
        <v>2</v>
      </c>
      <c r="I125" s="1">
        <v>1</v>
      </c>
      <c r="J125" s="1">
        <v>0</v>
      </c>
      <c r="K125" s="17">
        <v>129826.89</v>
      </c>
      <c r="L125" s="1">
        <v>0</v>
      </c>
      <c r="M125" t="b">
        <f t="shared" si="1"/>
        <v>0</v>
      </c>
    </row>
    <row r="126" spans="1:13" x14ac:dyDescent="0.25">
      <c r="A126" s="1">
        <v>15731744</v>
      </c>
      <c r="B126" s="1">
        <v>692</v>
      </c>
      <c r="C126" s="1" t="s">
        <v>15</v>
      </c>
      <c r="D126" s="1" t="s">
        <v>23</v>
      </c>
      <c r="E126" s="1">
        <v>30</v>
      </c>
      <c r="F126" s="1">
        <v>2</v>
      </c>
      <c r="G126" s="17">
        <v>0</v>
      </c>
      <c r="H126" s="1">
        <v>2</v>
      </c>
      <c r="I126" s="1">
        <v>0</v>
      </c>
      <c r="J126" s="1">
        <v>1</v>
      </c>
      <c r="K126" s="17">
        <v>130486.57</v>
      </c>
      <c r="L126" s="1">
        <v>0</v>
      </c>
      <c r="M126" t="b">
        <f t="shared" si="1"/>
        <v>0</v>
      </c>
    </row>
    <row r="127" spans="1:13" x14ac:dyDescent="0.25">
      <c r="A127" s="1">
        <v>15622003</v>
      </c>
      <c r="B127" s="1">
        <v>745</v>
      </c>
      <c r="C127" s="1" t="s">
        <v>15</v>
      </c>
      <c r="D127" s="1" t="s">
        <v>23</v>
      </c>
      <c r="E127" s="1">
        <v>35</v>
      </c>
      <c r="F127" s="1">
        <v>9</v>
      </c>
      <c r="G127" s="17">
        <v>92566.53</v>
      </c>
      <c r="H127" s="1">
        <v>2</v>
      </c>
      <c r="I127" s="1">
        <v>1</v>
      </c>
      <c r="J127" s="1">
        <v>0</v>
      </c>
      <c r="K127" s="17">
        <v>161519.76999999999</v>
      </c>
      <c r="L127" s="1">
        <v>0</v>
      </c>
      <c r="M127" t="b">
        <f t="shared" si="1"/>
        <v>0</v>
      </c>
    </row>
    <row r="128" spans="1:13" x14ac:dyDescent="0.25">
      <c r="A128" s="1">
        <v>15639314</v>
      </c>
      <c r="B128" s="1">
        <v>589</v>
      </c>
      <c r="C128" s="1" t="s">
        <v>15</v>
      </c>
      <c r="D128" s="1" t="s">
        <v>23</v>
      </c>
      <c r="E128" s="1">
        <v>32</v>
      </c>
      <c r="F128" s="1">
        <v>2</v>
      </c>
      <c r="G128" s="17">
        <v>0</v>
      </c>
      <c r="H128" s="1">
        <v>2</v>
      </c>
      <c r="I128" s="1">
        <v>0</v>
      </c>
      <c r="J128" s="1">
        <v>1</v>
      </c>
      <c r="K128" s="17">
        <v>9468.64</v>
      </c>
      <c r="L128" s="1">
        <v>0</v>
      </c>
      <c r="M128" t="b">
        <f t="shared" si="1"/>
        <v>0</v>
      </c>
    </row>
    <row r="129" spans="1:13" x14ac:dyDescent="0.25">
      <c r="A129" s="1">
        <v>15808017</v>
      </c>
      <c r="B129" s="1">
        <v>545</v>
      </c>
      <c r="C129" s="1" t="s">
        <v>15</v>
      </c>
      <c r="D129" s="1" t="s">
        <v>23</v>
      </c>
      <c r="E129" s="1">
        <v>38</v>
      </c>
      <c r="F129" s="1">
        <v>1</v>
      </c>
      <c r="G129" s="17">
        <v>88293.13</v>
      </c>
      <c r="H129" s="1">
        <v>2</v>
      </c>
      <c r="I129" s="1">
        <v>1</v>
      </c>
      <c r="J129" s="1">
        <v>1</v>
      </c>
      <c r="K129" s="17">
        <v>24302.95</v>
      </c>
      <c r="L129" s="1">
        <v>0</v>
      </c>
      <c r="M129" t="b">
        <f t="shared" si="1"/>
        <v>0</v>
      </c>
    </row>
    <row r="130" spans="1:13" x14ac:dyDescent="0.25">
      <c r="A130" s="1">
        <v>15676895</v>
      </c>
      <c r="B130" s="1">
        <v>547</v>
      </c>
      <c r="C130" s="1" t="s">
        <v>26</v>
      </c>
      <c r="D130" s="1" t="s">
        <v>16</v>
      </c>
      <c r="E130" s="1">
        <v>39</v>
      </c>
      <c r="F130" s="1">
        <v>6</v>
      </c>
      <c r="G130" s="17">
        <v>74596.149999999994</v>
      </c>
      <c r="H130" s="1">
        <v>3</v>
      </c>
      <c r="I130" s="1">
        <v>1</v>
      </c>
      <c r="J130" s="1">
        <v>1</v>
      </c>
      <c r="K130" s="17">
        <v>85746.52</v>
      </c>
      <c r="L130" s="1">
        <v>1</v>
      </c>
      <c r="M130" t="b">
        <f t="shared" ref="M130:M193" si="2">F130&gt;E130</f>
        <v>0</v>
      </c>
    </row>
    <row r="131" spans="1:13" x14ac:dyDescent="0.25">
      <c r="A131" s="1">
        <v>15780961</v>
      </c>
      <c r="B131" s="1">
        <v>735</v>
      </c>
      <c r="C131" s="1" t="s">
        <v>15</v>
      </c>
      <c r="D131" s="1" t="s">
        <v>16</v>
      </c>
      <c r="E131" s="1">
        <v>21</v>
      </c>
      <c r="F131" s="1">
        <v>1</v>
      </c>
      <c r="G131" s="17">
        <v>178718.19</v>
      </c>
      <c r="H131" s="1">
        <v>2</v>
      </c>
      <c r="I131" s="1">
        <v>1</v>
      </c>
      <c r="J131" s="1">
        <v>0</v>
      </c>
      <c r="K131" s="17">
        <v>22388</v>
      </c>
      <c r="L131" s="1">
        <v>0</v>
      </c>
      <c r="M131" t="b">
        <f t="shared" si="2"/>
        <v>0</v>
      </c>
    </row>
    <row r="132" spans="1:13" x14ac:dyDescent="0.25">
      <c r="A132" s="1">
        <v>15620505</v>
      </c>
      <c r="B132" s="1">
        <v>594</v>
      </c>
      <c r="C132" s="1" t="s">
        <v>18</v>
      </c>
      <c r="D132" s="1" t="s">
        <v>16</v>
      </c>
      <c r="E132" s="1">
        <v>24</v>
      </c>
      <c r="F132" s="1">
        <v>0</v>
      </c>
      <c r="G132" s="17">
        <v>97378.54</v>
      </c>
      <c r="H132" s="1">
        <v>1</v>
      </c>
      <c r="I132" s="1">
        <v>1</v>
      </c>
      <c r="J132" s="1">
        <v>1</v>
      </c>
      <c r="K132" s="17">
        <v>71405.17</v>
      </c>
      <c r="L132" s="1">
        <v>0</v>
      </c>
      <c r="M132" t="b">
        <f t="shared" si="2"/>
        <v>0</v>
      </c>
    </row>
    <row r="133" spans="1:13" x14ac:dyDescent="0.25">
      <c r="A133" s="1">
        <v>15609286</v>
      </c>
      <c r="B133" s="1">
        <v>702</v>
      </c>
      <c r="C133" s="1" t="s">
        <v>15</v>
      </c>
      <c r="D133" s="1" t="s">
        <v>23</v>
      </c>
      <c r="E133" s="1">
        <v>37</v>
      </c>
      <c r="F133" s="1">
        <v>10</v>
      </c>
      <c r="G133" s="17">
        <v>150525.79999999999</v>
      </c>
      <c r="H133" s="1">
        <v>1</v>
      </c>
      <c r="I133" s="1">
        <v>1</v>
      </c>
      <c r="J133" s="1">
        <v>1</v>
      </c>
      <c r="K133" s="17">
        <v>94728.49</v>
      </c>
      <c r="L133" s="1">
        <v>0</v>
      </c>
      <c r="M133" t="b">
        <f t="shared" si="2"/>
        <v>0</v>
      </c>
    </row>
    <row r="134" spans="1:13" x14ac:dyDescent="0.25">
      <c r="A134" s="1">
        <v>15640078</v>
      </c>
      <c r="B134" s="1">
        <v>660</v>
      </c>
      <c r="C134" s="1" t="s">
        <v>26</v>
      </c>
      <c r="D134" s="1" t="s">
        <v>16</v>
      </c>
      <c r="E134" s="1">
        <v>39</v>
      </c>
      <c r="F134" s="1">
        <v>5</v>
      </c>
      <c r="G134" s="17">
        <v>135134.99</v>
      </c>
      <c r="H134" s="1">
        <v>1</v>
      </c>
      <c r="I134" s="1">
        <v>1</v>
      </c>
      <c r="J134" s="1">
        <v>0</v>
      </c>
      <c r="K134" s="17">
        <v>173683</v>
      </c>
      <c r="L134" s="1">
        <v>1</v>
      </c>
      <c r="M134" t="b">
        <f t="shared" si="2"/>
        <v>0</v>
      </c>
    </row>
    <row r="135" spans="1:13" x14ac:dyDescent="0.25">
      <c r="A135" s="1">
        <v>15677610</v>
      </c>
      <c r="B135" s="1">
        <v>511</v>
      </c>
      <c r="C135" s="1" t="s">
        <v>26</v>
      </c>
      <c r="D135" s="1" t="s">
        <v>16</v>
      </c>
      <c r="E135" s="1">
        <v>41</v>
      </c>
      <c r="F135" s="1">
        <v>8</v>
      </c>
      <c r="G135" s="17">
        <v>153895.65</v>
      </c>
      <c r="H135" s="1">
        <v>1</v>
      </c>
      <c r="I135" s="1">
        <v>1</v>
      </c>
      <c r="J135" s="1">
        <v>1</v>
      </c>
      <c r="K135" s="17">
        <v>39087.42</v>
      </c>
      <c r="L135" s="1">
        <v>0</v>
      </c>
      <c r="M135" t="b">
        <f t="shared" si="2"/>
        <v>0</v>
      </c>
    </row>
    <row r="136" spans="1:13" x14ac:dyDescent="0.25">
      <c r="A136" s="1">
        <v>15679587</v>
      </c>
      <c r="B136" s="1">
        <v>666</v>
      </c>
      <c r="C136" s="1" t="s">
        <v>15</v>
      </c>
      <c r="D136" s="1" t="s">
        <v>16</v>
      </c>
      <c r="E136" s="1">
        <v>34</v>
      </c>
      <c r="F136" s="1">
        <v>9</v>
      </c>
      <c r="G136" s="17">
        <v>115897.12</v>
      </c>
      <c r="H136" s="1">
        <v>1</v>
      </c>
      <c r="I136" s="1">
        <v>1</v>
      </c>
      <c r="J136" s="1">
        <v>1</v>
      </c>
      <c r="K136" s="17">
        <v>25095.03</v>
      </c>
      <c r="L136" s="1">
        <v>0</v>
      </c>
      <c r="M136" t="b">
        <f t="shared" si="2"/>
        <v>0</v>
      </c>
    </row>
    <row r="137" spans="1:13" x14ac:dyDescent="0.25">
      <c r="A137" s="1">
        <v>15667215</v>
      </c>
      <c r="B137" s="1">
        <v>678</v>
      </c>
      <c r="C137" s="1" t="s">
        <v>15</v>
      </c>
      <c r="D137" s="1" t="s">
        <v>23</v>
      </c>
      <c r="E137" s="1">
        <v>31</v>
      </c>
      <c r="F137" s="1">
        <v>2</v>
      </c>
      <c r="G137" s="17">
        <v>0</v>
      </c>
      <c r="H137" s="1">
        <v>2</v>
      </c>
      <c r="I137" s="1">
        <v>1</v>
      </c>
      <c r="J137" s="1">
        <v>1</v>
      </c>
      <c r="K137" s="17">
        <v>58803.28</v>
      </c>
      <c r="L137" s="1">
        <v>0</v>
      </c>
      <c r="M137" t="b">
        <f t="shared" si="2"/>
        <v>0</v>
      </c>
    </row>
    <row r="138" spans="1:13" x14ac:dyDescent="0.25">
      <c r="A138" s="1">
        <v>15654506</v>
      </c>
      <c r="B138" s="1">
        <v>514</v>
      </c>
      <c r="C138" s="1" t="s">
        <v>15</v>
      </c>
      <c r="D138" s="1" t="s">
        <v>23</v>
      </c>
      <c r="E138" s="1">
        <v>32</v>
      </c>
      <c r="F138" s="1">
        <v>8</v>
      </c>
      <c r="G138" s="17">
        <v>0</v>
      </c>
      <c r="H138" s="1">
        <v>2</v>
      </c>
      <c r="I138" s="1">
        <v>1</v>
      </c>
      <c r="J138" s="1">
        <v>0</v>
      </c>
      <c r="K138" s="17">
        <v>95857.18</v>
      </c>
      <c r="L138" s="1">
        <v>0</v>
      </c>
      <c r="M138" t="b">
        <f t="shared" si="2"/>
        <v>0</v>
      </c>
    </row>
    <row r="139" spans="1:13" x14ac:dyDescent="0.25">
      <c r="A139" s="1">
        <v>15684173</v>
      </c>
      <c r="B139" s="1">
        <v>687</v>
      </c>
      <c r="C139" s="1" t="s">
        <v>18</v>
      </c>
      <c r="D139" s="1" t="s">
        <v>16</v>
      </c>
      <c r="E139" s="1">
        <v>44</v>
      </c>
      <c r="F139" s="1">
        <v>7</v>
      </c>
      <c r="G139" s="17">
        <v>0</v>
      </c>
      <c r="H139" s="1">
        <v>3</v>
      </c>
      <c r="I139" s="1">
        <v>1</v>
      </c>
      <c r="J139" s="1">
        <v>0</v>
      </c>
      <c r="K139" s="17">
        <v>155853.51999999999</v>
      </c>
      <c r="L139" s="1">
        <v>1</v>
      </c>
      <c r="M139" t="b">
        <f t="shared" si="2"/>
        <v>0</v>
      </c>
    </row>
    <row r="140" spans="1:13" x14ac:dyDescent="0.25">
      <c r="A140" s="1">
        <v>15607312</v>
      </c>
      <c r="B140" s="1">
        <v>648</v>
      </c>
      <c r="C140" s="1" t="s">
        <v>18</v>
      </c>
      <c r="D140" s="1" t="s">
        <v>16</v>
      </c>
      <c r="E140" s="1">
        <v>49</v>
      </c>
      <c r="F140" s="1">
        <v>10</v>
      </c>
      <c r="G140" s="17">
        <v>0</v>
      </c>
      <c r="H140" s="1">
        <v>2</v>
      </c>
      <c r="I140" s="1">
        <v>1</v>
      </c>
      <c r="J140" s="1">
        <v>1</v>
      </c>
      <c r="K140" s="17">
        <v>159835.78</v>
      </c>
      <c r="L140" s="1">
        <v>1</v>
      </c>
      <c r="M140" t="b">
        <f t="shared" si="2"/>
        <v>0</v>
      </c>
    </row>
    <row r="141" spans="1:13" x14ac:dyDescent="0.25">
      <c r="A141" s="1">
        <v>15665834</v>
      </c>
      <c r="B141" s="1">
        <v>696</v>
      </c>
      <c r="C141" s="1" t="s">
        <v>18</v>
      </c>
      <c r="D141" s="1" t="s">
        <v>23</v>
      </c>
      <c r="E141" s="1">
        <v>28</v>
      </c>
      <c r="F141" s="1">
        <v>8</v>
      </c>
      <c r="G141" s="17">
        <v>0</v>
      </c>
      <c r="H141" s="1">
        <v>1</v>
      </c>
      <c r="I141" s="1">
        <v>0</v>
      </c>
      <c r="J141" s="1">
        <v>0</v>
      </c>
      <c r="K141" s="17">
        <v>176713.47</v>
      </c>
      <c r="L141" s="1">
        <v>0</v>
      </c>
      <c r="M141" t="b">
        <f t="shared" si="2"/>
        <v>0</v>
      </c>
    </row>
    <row r="142" spans="1:13" x14ac:dyDescent="0.25">
      <c r="A142" s="1">
        <v>15745088</v>
      </c>
      <c r="B142" s="1">
        <v>443</v>
      </c>
      <c r="C142" s="1" t="s">
        <v>26</v>
      </c>
      <c r="D142" s="1" t="s">
        <v>16</v>
      </c>
      <c r="E142" s="1">
        <v>29</v>
      </c>
      <c r="F142" s="1">
        <v>9</v>
      </c>
      <c r="G142" s="17">
        <v>99027.61</v>
      </c>
      <c r="H142" s="1">
        <v>2</v>
      </c>
      <c r="I142" s="1">
        <v>1</v>
      </c>
      <c r="J142" s="1">
        <v>0</v>
      </c>
      <c r="K142" s="17">
        <v>10940.4</v>
      </c>
      <c r="L142" s="1">
        <v>0</v>
      </c>
      <c r="M142" t="b">
        <f t="shared" si="2"/>
        <v>0</v>
      </c>
    </row>
    <row r="143" spans="1:13" x14ac:dyDescent="0.25">
      <c r="A143" s="1">
        <v>15804072</v>
      </c>
      <c r="B143" s="1">
        <v>701</v>
      </c>
      <c r="C143" s="1" t="s">
        <v>18</v>
      </c>
      <c r="D143" s="1" t="s">
        <v>16</v>
      </c>
      <c r="E143" s="1">
        <v>42</v>
      </c>
      <c r="F143" s="1">
        <v>5</v>
      </c>
      <c r="G143" s="17">
        <v>0</v>
      </c>
      <c r="H143" s="1">
        <v>2</v>
      </c>
      <c r="I143" s="1">
        <v>0</v>
      </c>
      <c r="J143" s="1">
        <v>0</v>
      </c>
      <c r="K143" s="17">
        <v>24210.560000000001</v>
      </c>
      <c r="L143" s="1">
        <v>0</v>
      </c>
      <c r="M143" t="b">
        <f t="shared" si="2"/>
        <v>0</v>
      </c>
    </row>
    <row r="144" spans="1:13" x14ac:dyDescent="0.25">
      <c r="A144" s="1">
        <v>15710825</v>
      </c>
      <c r="B144" s="1">
        <v>592</v>
      </c>
      <c r="C144" s="1" t="s">
        <v>18</v>
      </c>
      <c r="D144" s="1" t="s">
        <v>23</v>
      </c>
      <c r="E144" s="1">
        <v>31</v>
      </c>
      <c r="F144" s="1">
        <v>7</v>
      </c>
      <c r="G144" s="17">
        <v>110071.1</v>
      </c>
      <c r="H144" s="1">
        <v>1</v>
      </c>
      <c r="I144" s="1">
        <v>0</v>
      </c>
      <c r="J144" s="1">
        <v>0</v>
      </c>
      <c r="K144" s="17">
        <v>43921.36</v>
      </c>
      <c r="L144" s="1">
        <v>0</v>
      </c>
      <c r="M144" t="b">
        <f t="shared" si="2"/>
        <v>0</v>
      </c>
    </row>
    <row r="145" spans="1:13" x14ac:dyDescent="0.25">
      <c r="A145" s="1">
        <v>15794580</v>
      </c>
      <c r="B145" s="1">
        <v>599</v>
      </c>
      <c r="C145" s="1" t="s">
        <v>15</v>
      </c>
      <c r="D145" s="1" t="s">
        <v>23</v>
      </c>
      <c r="E145" s="1">
        <v>58</v>
      </c>
      <c r="F145" s="1">
        <v>4</v>
      </c>
      <c r="G145" s="17">
        <v>0</v>
      </c>
      <c r="H145" s="1">
        <v>1</v>
      </c>
      <c r="I145" s="1">
        <v>0</v>
      </c>
      <c r="J145" s="1">
        <v>0</v>
      </c>
      <c r="K145" s="17">
        <v>176407.15</v>
      </c>
      <c r="L145" s="1">
        <v>1</v>
      </c>
      <c r="M145" t="b">
        <f t="shared" si="2"/>
        <v>0</v>
      </c>
    </row>
    <row r="146" spans="1:13" x14ac:dyDescent="0.25">
      <c r="A146" s="1">
        <v>15785899</v>
      </c>
      <c r="B146" s="1">
        <v>789</v>
      </c>
      <c r="C146" s="1" t="s">
        <v>26</v>
      </c>
      <c r="D146" s="1" t="s">
        <v>23</v>
      </c>
      <c r="E146" s="1">
        <v>33</v>
      </c>
      <c r="F146" s="1">
        <v>8</v>
      </c>
      <c r="G146" s="17">
        <v>151607.56</v>
      </c>
      <c r="H146" s="1">
        <v>1</v>
      </c>
      <c r="I146" s="1">
        <v>1</v>
      </c>
      <c r="J146" s="1">
        <v>0</v>
      </c>
      <c r="K146" s="17">
        <v>4389.3999999999996</v>
      </c>
      <c r="L146" s="1">
        <v>0</v>
      </c>
      <c r="M146" t="b">
        <f t="shared" si="2"/>
        <v>0</v>
      </c>
    </row>
    <row r="147" spans="1:13" x14ac:dyDescent="0.25">
      <c r="A147" s="1">
        <v>15807432</v>
      </c>
      <c r="B147" s="1">
        <v>645</v>
      </c>
      <c r="C147" s="1" t="s">
        <v>26</v>
      </c>
      <c r="D147" s="1" t="s">
        <v>16</v>
      </c>
      <c r="E147" s="1">
        <v>37</v>
      </c>
      <c r="F147" s="1">
        <v>2</v>
      </c>
      <c r="G147" s="17">
        <v>136925.09</v>
      </c>
      <c r="H147" s="1">
        <v>2</v>
      </c>
      <c r="I147" s="1">
        <v>0</v>
      </c>
      <c r="J147" s="1">
        <v>1</v>
      </c>
      <c r="K147" s="17">
        <v>153400.24</v>
      </c>
      <c r="L147" s="1">
        <v>0</v>
      </c>
      <c r="M147" t="b">
        <f t="shared" si="2"/>
        <v>0</v>
      </c>
    </row>
    <row r="148" spans="1:13" x14ac:dyDescent="0.25">
      <c r="A148" s="1">
        <v>15660602</v>
      </c>
      <c r="B148" s="1">
        <v>464</v>
      </c>
      <c r="C148" s="1" t="s">
        <v>26</v>
      </c>
      <c r="D148" s="1" t="s">
        <v>23</v>
      </c>
      <c r="E148" s="1">
        <v>33</v>
      </c>
      <c r="F148" s="1">
        <v>8</v>
      </c>
      <c r="G148" s="17">
        <v>164284.72</v>
      </c>
      <c r="H148" s="1">
        <v>2</v>
      </c>
      <c r="I148" s="1">
        <v>1</v>
      </c>
      <c r="J148" s="1">
        <v>1</v>
      </c>
      <c r="K148" s="17">
        <v>3710.34</v>
      </c>
      <c r="L148" s="1">
        <v>0</v>
      </c>
      <c r="M148" t="b">
        <f t="shared" si="2"/>
        <v>0</v>
      </c>
    </row>
    <row r="149" spans="1:13" x14ac:dyDescent="0.25">
      <c r="A149" s="1">
        <v>15589488</v>
      </c>
      <c r="B149" s="1">
        <v>686</v>
      </c>
      <c r="C149" s="1" t="s">
        <v>26</v>
      </c>
      <c r="D149" s="1" t="s">
        <v>16</v>
      </c>
      <c r="E149" s="1">
        <v>56</v>
      </c>
      <c r="F149" s="1">
        <v>5</v>
      </c>
      <c r="G149" s="17">
        <v>111642.08</v>
      </c>
      <c r="H149" s="1">
        <v>1</v>
      </c>
      <c r="I149" s="1">
        <v>1</v>
      </c>
      <c r="J149" s="1">
        <v>1</v>
      </c>
      <c r="K149" s="17">
        <v>80553.87</v>
      </c>
      <c r="L149" s="1">
        <v>0</v>
      </c>
      <c r="M149" t="b">
        <f t="shared" si="2"/>
        <v>0</v>
      </c>
    </row>
    <row r="150" spans="1:13" x14ac:dyDescent="0.25">
      <c r="A150" s="1">
        <v>15600258</v>
      </c>
      <c r="B150" s="1">
        <v>701</v>
      </c>
      <c r="C150" s="1" t="s">
        <v>15</v>
      </c>
      <c r="D150" s="1" t="s">
        <v>23</v>
      </c>
      <c r="E150" s="1">
        <v>43</v>
      </c>
      <c r="F150" s="1">
        <v>2</v>
      </c>
      <c r="G150" s="17">
        <v>0</v>
      </c>
      <c r="H150" s="1">
        <v>2</v>
      </c>
      <c r="I150" s="1">
        <v>1</v>
      </c>
      <c r="J150" s="1">
        <v>1</v>
      </c>
      <c r="K150" s="17">
        <v>165303.79</v>
      </c>
      <c r="L150" s="1">
        <v>0</v>
      </c>
      <c r="M150" t="b">
        <f t="shared" si="2"/>
        <v>0</v>
      </c>
    </row>
    <row r="151" spans="1:13" x14ac:dyDescent="0.25">
      <c r="A151" s="1">
        <v>15594408</v>
      </c>
      <c r="B151" s="1">
        <v>584</v>
      </c>
      <c r="C151" s="1" t="s">
        <v>18</v>
      </c>
      <c r="D151" s="1" t="s">
        <v>16</v>
      </c>
      <c r="E151" s="1">
        <v>48</v>
      </c>
      <c r="F151" s="1">
        <v>2</v>
      </c>
      <c r="G151" s="17">
        <v>213146.2</v>
      </c>
      <c r="H151" s="1">
        <v>1</v>
      </c>
      <c r="I151" s="1">
        <v>1</v>
      </c>
      <c r="J151" s="1">
        <v>0</v>
      </c>
      <c r="K151" s="17">
        <v>75161.25</v>
      </c>
      <c r="L151" s="1">
        <v>1</v>
      </c>
      <c r="M151" t="b">
        <f t="shared" si="2"/>
        <v>0</v>
      </c>
    </row>
    <row r="152" spans="1:13" x14ac:dyDescent="0.25">
      <c r="A152" s="1">
        <v>15806438</v>
      </c>
      <c r="B152" s="1">
        <v>580</v>
      </c>
      <c r="C152" s="1" t="s">
        <v>26</v>
      </c>
      <c r="D152" s="1" t="s">
        <v>16</v>
      </c>
      <c r="E152" s="1">
        <v>42</v>
      </c>
      <c r="F152" s="1">
        <v>2</v>
      </c>
      <c r="G152" s="17">
        <v>123331.36</v>
      </c>
      <c r="H152" s="1">
        <v>1</v>
      </c>
      <c r="I152" s="1">
        <v>0</v>
      </c>
      <c r="J152" s="1">
        <v>0</v>
      </c>
      <c r="K152" s="17">
        <v>103516.08</v>
      </c>
      <c r="L152" s="1">
        <v>1</v>
      </c>
      <c r="M152" t="b">
        <f t="shared" si="2"/>
        <v>0</v>
      </c>
    </row>
    <row r="153" spans="1:13" x14ac:dyDescent="0.25">
      <c r="A153" s="1">
        <v>15801559</v>
      </c>
      <c r="B153" s="1">
        <v>693</v>
      </c>
      <c r="C153" s="1" t="s">
        <v>26</v>
      </c>
      <c r="D153" s="1" t="s">
        <v>16</v>
      </c>
      <c r="E153" s="1">
        <v>41</v>
      </c>
      <c r="F153" s="1">
        <v>9</v>
      </c>
      <c r="G153" s="17">
        <v>181461.48</v>
      </c>
      <c r="H153" s="1">
        <v>3</v>
      </c>
      <c r="I153" s="1">
        <v>1</v>
      </c>
      <c r="J153" s="1">
        <v>1</v>
      </c>
      <c r="K153" s="17">
        <v>187929.43</v>
      </c>
      <c r="L153" s="1">
        <v>1</v>
      </c>
      <c r="M153" t="b">
        <f t="shared" si="2"/>
        <v>0</v>
      </c>
    </row>
    <row r="154" spans="1:13" x14ac:dyDescent="0.25">
      <c r="A154" s="1">
        <v>15743411</v>
      </c>
      <c r="B154" s="1">
        <v>609</v>
      </c>
      <c r="C154" s="1" t="s">
        <v>18</v>
      </c>
      <c r="D154" s="1" t="s">
        <v>23</v>
      </c>
      <c r="E154" s="1">
        <v>61</v>
      </c>
      <c r="F154" s="1">
        <v>1</v>
      </c>
      <c r="G154" s="17">
        <v>0</v>
      </c>
      <c r="H154" s="1">
        <v>1</v>
      </c>
      <c r="I154" s="1">
        <v>1</v>
      </c>
      <c r="J154" s="1">
        <v>0</v>
      </c>
      <c r="K154" s="17">
        <v>22447.85</v>
      </c>
      <c r="L154" s="1">
        <v>1</v>
      </c>
      <c r="M154" t="b">
        <f t="shared" si="2"/>
        <v>0</v>
      </c>
    </row>
    <row r="155" spans="1:13" x14ac:dyDescent="0.25">
      <c r="A155" s="1">
        <v>15767339</v>
      </c>
      <c r="B155" s="1">
        <v>777</v>
      </c>
      <c r="C155" s="1" t="s">
        <v>15</v>
      </c>
      <c r="D155" s="1" t="s">
        <v>16</v>
      </c>
      <c r="E155" s="1">
        <v>53</v>
      </c>
      <c r="F155" s="1">
        <v>10</v>
      </c>
      <c r="G155" s="17">
        <v>0</v>
      </c>
      <c r="H155" s="1">
        <v>2</v>
      </c>
      <c r="I155" s="1">
        <v>1</v>
      </c>
      <c r="J155" s="1">
        <v>0</v>
      </c>
      <c r="K155" s="17">
        <v>189992.97</v>
      </c>
      <c r="L155" s="1">
        <v>0</v>
      </c>
      <c r="M155" t="b">
        <f t="shared" si="2"/>
        <v>0</v>
      </c>
    </row>
    <row r="156" spans="1:13" x14ac:dyDescent="0.25">
      <c r="A156" s="1">
        <v>15674840</v>
      </c>
      <c r="B156" s="1">
        <v>645</v>
      </c>
      <c r="C156" s="1" t="s">
        <v>15</v>
      </c>
      <c r="D156" s="1" t="s">
        <v>16</v>
      </c>
      <c r="E156" s="1">
        <v>38</v>
      </c>
      <c r="F156" s="1">
        <v>5</v>
      </c>
      <c r="G156" s="17">
        <v>101430.3</v>
      </c>
      <c r="H156" s="1">
        <v>2</v>
      </c>
      <c r="I156" s="1">
        <v>0</v>
      </c>
      <c r="J156" s="1">
        <v>1</v>
      </c>
      <c r="K156" s="17">
        <v>4400.32</v>
      </c>
      <c r="L156" s="1">
        <v>0</v>
      </c>
      <c r="M156" t="b">
        <f t="shared" si="2"/>
        <v>0</v>
      </c>
    </row>
    <row r="157" spans="1:13" x14ac:dyDescent="0.25">
      <c r="A157" s="1">
        <v>15641582</v>
      </c>
      <c r="B157" s="1">
        <v>735</v>
      </c>
      <c r="C157" s="1" t="s">
        <v>26</v>
      </c>
      <c r="D157" s="1" t="s">
        <v>23</v>
      </c>
      <c r="E157" s="1">
        <v>43</v>
      </c>
      <c r="F157" s="1">
        <v>10</v>
      </c>
      <c r="G157" s="17">
        <v>123180.01</v>
      </c>
      <c r="H157" s="1">
        <v>2</v>
      </c>
      <c r="I157" s="1">
        <v>1</v>
      </c>
      <c r="J157" s="1">
        <v>1</v>
      </c>
      <c r="K157" s="17">
        <v>196673.28</v>
      </c>
      <c r="L157" s="1">
        <v>0</v>
      </c>
      <c r="M157" t="b">
        <f t="shared" si="2"/>
        <v>0</v>
      </c>
    </row>
    <row r="158" spans="1:13" x14ac:dyDescent="0.25">
      <c r="A158" s="1">
        <v>15718443</v>
      </c>
      <c r="B158" s="1">
        <v>539</v>
      </c>
      <c r="C158" s="1" t="s">
        <v>15</v>
      </c>
      <c r="D158" s="1" t="s">
        <v>23</v>
      </c>
      <c r="E158" s="1">
        <v>39</v>
      </c>
      <c r="F158" s="1">
        <v>3</v>
      </c>
      <c r="G158" s="17">
        <v>0</v>
      </c>
      <c r="H158" s="1">
        <v>2</v>
      </c>
      <c r="I158" s="1">
        <v>1</v>
      </c>
      <c r="J158" s="1">
        <v>0</v>
      </c>
      <c r="K158" s="17">
        <v>36692.17</v>
      </c>
      <c r="L158" s="1">
        <v>0</v>
      </c>
      <c r="M158" t="b">
        <f t="shared" si="2"/>
        <v>0</v>
      </c>
    </row>
    <row r="159" spans="1:13" x14ac:dyDescent="0.25">
      <c r="A159" s="1">
        <v>15616550</v>
      </c>
      <c r="B159" s="1">
        <v>698</v>
      </c>
      <c r="C159" s="1" t="s">
        <v>26</v>
      </c>
      <c r="D159" s="1" t="s">
        <v>23</v>
      </c>
      <c r="E159" s="1">
        <v>44</v>
      </c>
      <c r="F159" s="1">
        <v>10</v>
      </c>
      <c r="G159" s="17">
        <v>116363.37</v>
      </c>
      <c r="H159" s="1">
        <v>2</v>
      </c>
      <c r="I159" s="1">
        <v>1</v>
      </c>
      <c r="J159" s="1">
        <v>0</v>
      </c>
      <c r="K159" s="17">
        <v>198059.16</v>
      </c>
      <c r="L159" s="1">
        <v>0</v>
      </c>
      <c r="M159" t="b">
        <f t="shared" si="2"/>
        <v>0</v>
      </c>
    </row>
    <row r="160" spans="1:13" x14ac:dyDescent="0.25">
      <c r="A160" s="1">
        <v>15652266</v>
      </c>
      <c r="B160" s="1">
        <v>703</v>
      </c>
      <c r="C160" s="1" t="s">
        <v>26</v>
      </c>
      <c r="D160" s="1" t="s">
        <v>23</v>
      </c>
      <c r="E160" s="1">
        <v>42</v>
      </c>
      <c r="F160" s="1">
        <v>9</v>
      </c>
      <c r="G160" s="17">
        <v>63227</v>
      </c>
      <c r="H160" s="1">
        <v>1</v>
      </c>
      <c r="I160" s="1">
        <v>0</v>
      </c>
      <c r="J160" s="1">
        <v>1</v>
      </c>
      <c r="K160" s="17">
        <v>137316.32</v>
      </c>
      <c r="L160" s="1">
        <v>0</v>
      </c>
      <c r="M160" t="b">
        <f t="shared" si="2"/>
        <v>0</v>
      </c>
    </row>
    <row r="161" spans="1:13" x14ac:dyDescent="0.25">
      <c r="A161" s="1">
        <v>15653762</v>
      </c>
      <c r="B161" s="1">
        <v>501</v>
      </c>
      <c r="C161" s="1" t="s">
        <v>15</v>
      </c>
      <c r="D161" s="1" t="s">
        <v>16</v>
      </c>
      <c r="E161" s="1">
        <v>39</v>
      </c>
      <c r="F161" s="1">
        <v>9</v>
      </c>
      <c r="G161" s="17">
        <v>117301.66</v>
      </c>
      <c r="H161" s="1">
        <v>1</v>
      </c>
      <c r="I161" s="1">
        <v>0</v>
      </c>
      <c r="J161" s="1">
        <v>0</v>
      </c>
      <c r="K161" s="17">
        <v>182025.95</v>
      </c>
      <c r="L161" s="1">
        <v>0</v>
      </c>
      <c r="M161" t="b">
        <f t="shared" si="2"/>
        <v>0</v>
      </c>
    </row>
    <row r="162" spans="1:13" x14ac:dyDescent="0.25">
      <c r="A162" s="1">
        <v>15661670</v>
      </c>
      <c r="B162" s="1">
        <v>524</v>
      </c>
      <c r="C162" s="1" t="s">
        <v>26</v>
      </c>
      <c r="D162" s="1" t="s">
        <v>16</v>
      </c>
      <c r="E162" s="1">
        <v>31</v>
      </c>
      <c r="F162" s="1">
        <v>8</v>
      </c>
      <c r="G162" s="17">
        <v>107818.63</v>
      </c>
      <c r="H162" s="1">
        <v>1</v>
      </c>
      <c r="I162" s="1">
        <v>1</v>
      </c>
      <c r="J162" s="1">
        <v>0</v>
      </c>
      <c r="K162" s="17">
        <v>199725.39</v>
      </c>
      <c r="L162" s="1">
        <v>1</v>
      </c>
      <c r="M162" t="b">
        <f t="shared" si="2"/>
        <v>0</v>
      </c>
    </row>
    <row r="163" spans="1:13" x14ac:dyDescent="0.25">
      <c r="A163" s="1">
        <v>15583212</v>
      </c>
      <c r="B163" s="1">
        <v>600</v>
      </c>
      <c r="C163" s="1" t="s">
        <v>15</v>
      </c>
      <c r="D163" s="1" t="s">
        <v>16</v>
      </c>
      <c r="E163" s="1">
        <v>43</v>
      </c>
      <c r="F163" s="1">
        <v>5</v>
      </c>
      <c r="G163" s="17">
        <v>134022.06</v>
      </c>
      <c r="H163" s="1">
        <v>1</v>
      </c>
      <c r="I163" s="1">
        <v>1</v>
      </c>
      <c r="J163" s="1">
        <v>0</v>
      </c>
      <c r="K163" s="17">
        <v>194764.83</v>
      </c>
      <c r="L163" s="1">
        <v>0</v>
      </c>
      <c r="M163" t="b">
        <f t="shared" si="2"/>
        <v>0</v>
      </c>
    </row>
    <row r="164" spans="1:13" x14ac:dyDescent="0.25">
      <c r="A164" s="1">
        <v>15591100</v>
      </c>
      <c r="B164" s="1">
        <v>675</v>
      </c>
      <c r="C164" s="1" t="s">
        <v>18</v>
      </c>
      <c r="D164" s="1" t="s">
        <v>23</v>
      </c>
      <c r="E164" s="1">
        <v>36</v>
      </c>
      <c r="F164" s="1">
        <v>9</v>
      </c>
      <c r="G164" s="17">
        <v>106190.55</v>
      </c>
      <c r="H164" s="1">
        <v>1</v>
      </c>
      <c r="I164" s="1">
        <v>0</v>
      </c>
      <c r="J164" s="1">
        <v>1</v>
      </c>
      <c r="K164" s="17">
        <v>22994.32</v>
      </c>
      <c r="L164" s="1">
        <v>0</v>
      </c>
      <c r="M164" t="b">
        <f t="shared" si="2"/>
        <v>0</v>
      </c>
    </row>
    <row r="165" spans="1:13" x14ac:dyDescent="0.25">
      <c r="A165" s="1">
        <v>15604482</v>
      </c>
      <c r="B165" s="1">
        <v>850</v>
      </c>
      <c r="C165" s="1" t="s">
        <v>18</v>
      </c>
      <c r="D165" s="1" t="s">
        <v>23</v>
      </c>
      <c r="E165" s="1">
        <v>30</v>
      </c>
      <c r="F165" s="1">
        <v>2</v>
      </c>
      <c r="G165" s="17">
        <v>141040.01</v>
      </c>
      <c r="H165" s="1">
        <v>1</v>
      </c>
      <c r="I165" s="1">
        <v>1</v>
      </c>
      <c r="J165" s="1">
        <v>1</v>
      </c>
      <c r="K165" s="17">
        <v>5978.2</v>
      </c>
      <c r="L165" s="1">
        <v>0</v>
      </c>
      <c r="M165" t="b">
        <f t="shared" si="2"/>
        <v>0</v>
      </c>
    </row>
    <row r="166" spans="1:13" x14ac:dyDescent="0.25">
      <c r="A166" s="1">
        <v>15774393</v>
      </c>
      <c r="B166" s="1">
        <v>694</v>
      </c>
      <c r="C166" s="1" t="s">
        <v>15</v>
      </c>
      <c r="D166" s="1" t="s">
        <v>16</v>
      </c>
      <c r="E166" s="1">
        <v>30</v>
      </c>
      <c r="F166" s="1">
        <v>9</v>
      </c>
      <c r="G166" s="17">
        <v>0</v>
      </c>
      <c r="H166" s="1">
        <v>2</v>
      </c>
      <c r="I166" s="1">
        <v>1</v>
      </c>
      <c r="J166" s="1">
        <v>1</v>
      </c>
      <c r="K166" s="17">
        <v>26960.31</v>
      </c>
      <c r="L166" s="1">
        <v>0</v>
      </c>
      <c r="M166" t="b">
        <f t="shared" si="2"/>
        <v>0</v>
      </c>
    </row>
    <row r="167" spans="1:13" x14ac:dyDescent="0.25">
      <c r="A167" s="1">
        <v>15699389</v>
      </c>
      <c r="B167" s="1">
        <v>807</v>
      </c>
      <c r="C167" s="1" t="s">
        <v>15</v>
      </c>
      <c r="D167" s="1" t="s">
        <v>23</v>
      </c>
      <c r="E167" s="1">
        <v>42</v>
      </c>
      <c r="F167" s="1">
        <v>7</v>
      </c>
      <c r="G167" s="17">
        <v>118274.71</v>
      </c>
      <c r="H167" s="1">
        <v>1</v>
      </c>
      <c r="I167" s="1">
        <v>1</v>
      </c>
      <c r="J167" s="1">
        <v>1</v>
      </c>
      <c r="K167" s="17">
        <v>25885.72</v>
      </c>
      <c r="L167" s="1">
        <v>0</v>
      </c>
      <c r="M167" t="b">
        <f t="shared" si="2"/>
        <v>0</v>
      </c>
    </row>
    <row r="168" spans="1:13" x14ac:dyDescent="0.25">
      <c r="A168" s="1">
        <v>15804017</v>
      </c>
      <c r="B168" s="1">
        <v>631</v>
      </c>
      <c r="C168" s="1" t="s">
        <v>26</v>
      </c>
      <c r="D168" s="1" t="s">
        <v>16</v>
      </c>
      <c r="E168" s="1">
        <v>33</v>
      </c>
      <c r="F168" s="1">
        <v>4</v>
      </c>
      <c r="G168" s="17">
        <v>123246.7</v>
      </c>
      <c r="H168" s="1">
        <v>1</v>
      </c>
      <c r="I168" s="1">
        <v>0</v>
      </c>
      <c r="J168" s="1">
        <v>0</v>
      </c>
      <c r="K168" s="17">
        <v>112687.57</v>
      </c>
      <c r="L168" s="1">
        <v>0</v>
      </c>
      <c r="M168" t="b">
        <f t="shared" si="2"/>
        <v>0</v>
      </c>
    </row>
    <row r="169" spans="1:13" x14ac:dyDescent="0.25">
      <c r="A169" s="1">
        <v>15691483</v>
      </c>
      <c r="B169" s="1">
        <v>549</v>
      </c>
      <c r="C169" s="1" t="s">
        <v>15</v>
      </c>
      <c r="D169" s="1" t="s">
        <v>16</v>
      </c>
      <c r="E169" s="1">
        <v>25</v>
      </c>
      <c r="F169" s="1">
        <v>5</v>
      </c>
      <c r="G169" s="17">
        <v>0</v>
      </c>
      <c r="H169" s="1">
        <v>2</v>
      </c>
      <c r="I169" s="1">
        <v>0</v>
      </c>
      <c r="J169" s="1">
        <v>0</v>
      </c>
      <c r="K169" s="17">
        <v>190857.79</v>
      </c>
      <c r="L169" s="1">
        <v>0</v>
      </c>
      <c r="M169" t="b">
        <f t="shared" si="2"/>
        <v>0</v>
      </c>
    </row>
    <row r="170" spans="1:13" x14ac:dyDescent="0.25">
      <c r="A170" s="1">
        <v>15786063</v>
      </c>
      <c r="B170" s="1">
        <v>776</v>
      </c>
      <c r="C170" s="1" t="s">
        <v>15</v>
      </c>
      <c r="D170" s="1" t="s">
        <v>16</v>
      </c>
      <c r="E170" s="1">
        <v>31</v>
      </c>
      <c r="F170" s="1">
        <v>2</v>
      </c>
      <c r="G170" s="17">
        <v>0</v>
      </c>
      <c r="H170" s="1">
        <v>2</v>
      </c>
      <c r="I170" s="1">
        <v>1</v>
      </c>
      <c r="J170" s="1">
        <v>1</v>
      </c>
      <c r="K170" s="17">
        <v>112349.51</v>
      </c>
      <c r="L170" s="1">
        <v>0</v>
      </c>
      <c r="M170" t="b">
        <f t="shared" si="2"/>
        <v>0</v>
      </c>
    </row>
    <row r="171" spans="1:13" x14ac:dyDescent="0.25">
      <c r="A171" s="1">
        <v>15660429</v>
      </c>
      <c r="B171" s="1">
        <v>665</v>
      </c>
      <c r="C171" s="1" t="s">
        <v>18</v>
      </c>
      <c r="D171" s="1" t="s">
        <v>16</v>
      </c>
      <c r="E171" s="1">
        <v>42</v>
      </c>
      <c r="F171" s="1">
        <v>2</v>
      </c>
      <c r="G171" s="17">
        <v>156371.60999999999</v>
      </c>
      <c r="H171" s="1">
        <v>2</v>
      </c>
      <c r="I171" s="1">
        <v>0</v>
      </c>
      <c r="J171" s="1">
        <v>1</v>
      </c>
      <c r="K171" s="17">
        <v>156774.94</v>
      </c>
      <c r="L171" s="1">
        <v>1</v>
      </c>
      <c r="M171" t="b">
        <f t="shared" si="2"/>
        <v>0</v>
      </c>
    </row>
    <row r="172" spans="1:13" x14ac:dyDescent="0.25">
      <c r="A172" s="1">
        <v>15681068</v>
      </c>
      <c r="B172" s="1">
        <v>796</v>
      </c>
      <c r="C172" s="1" t="s">
        <v>15</v>
      </c>
      <c r="D172" s="1" t="s">
        <v>16</v>
      </c>
      <c r="E172" s="1">
        <v>45</v>
      </c>
      <c r="F172" s="1">
        <v>2</v>
      </c>
      <c r="G172" s="17">
        <v>109730.22</v>
      </c>
      <c r="H172" s="1">
        <v>1</v>
      </c>
      <c r="I172" s="1">
        <v>1</v>
      </c>
      <c r="J172" s="1">
        <v>1</v>
      </c>
      <c r="K172" s="17">
        <v>123882.73</v>
      </c>
      <c r="L172" s="1">
        <v>0</v>
      </c>
      <c r="M172" t="b">
        <f t="shared" si="2"/>
        <v>0</v>
      </c>
    </row>
    <row r="173" spans="1:13" x14ac:dyDescent="0.25">
      <c r="A173" s="1">
        <v>15712543</v>
      </c>
      <c r="B173" s="1">
        <v>789</v>
      </c>
      <c r="C173" s="1" t="s">
        <v>26</v>
      </c>
      <c r="D173" s="1" t="s">
        <v>23</v>
      </c>
      <c r="E173" s="1">
        <v>39</v>
      </c>
      <c r="F173" s="1">
        <v>7</v>
      </c>
      <c r="G173" s="17">
        <v>124828.46</v>
      </c>
      <c r="H173" s="1">
        <v>2</v>
      </c>
      <c r="I173" s="1">
        <v>1</v>
      </c>
      <c r="J173" s="1">
        <v>1</v>
      </c>
      <c r="K173" s="17">
        <v>124411.08</v>
      </c>
      <c r="L173" s="1">
        <v>0</v>
      </c>
      <c r="M173" t="b">
        <f t="shared" si="2"/>
        <v>0</v>
      </c>
    </row>
    <row r="174" spans="1:13" x14ac:dyDescent="0.25">
      <c r="A174" s="1">
        <v>15571973</v>
      </c>
      <c r="B174" s="1">
        <v>776</v>
      </c>
      <c r="C174" s="1" t="s">
        <v>15</v>
      </c>
      <c r="D174" s="1" t="s">
        <v>16</v>
      </c>
      <c r="E174" s="1">
        <v>38</v>
      </c>
      <c r="F174" s="1">
        <v>2</v>
      </c>
      <c r="G174" s="17">
        <v>169824.46</v>
      </c>
      <c r="H174" s="1">
        <v>1</v>
      </c>
      <c r="I174" s="1">
        <v>1</v>
      </c>
      <c r="J174" s="1">
        <v>0</v>
      </c>
      <c r="K174" s="17">
        <v>169291.7</v>
      </c>
      <c r="L174" s="1">
        <v>0</v>
      </c>
      <c r="M174" t="b">
        <f t="shared" si="2"/>
        <v>0</v>
      </c>
    </row>
    <row r="175" spans="1:13" x14ac:dyDescent="0.25">
      <c r="A175" s="1">
        <v>15710404</v>
      </c>
      <c r="B175" s="1">
        <v>569</v>
      </c>
      <c r="C175" s="1" t="s">
        <v>15</v>
      </c>
      <c r="D175" s="1" t="s">
        <v>23</v>
      </c>
      <c r="E175" s="1">
        <v>35</v>
      </c>
      <c r="F175" s="1">
        <v>10</v>
      </c>
      <c r="G175" s="17">
        <v>124525.52</v>
      </c>
      <c r="H175" s="1">
        <v>1</v>
      </c>
      <c r="I175" s="1">
        <v>1</v>
      </c>
      <c r="J175" s="1">
        <v>1</v>
      </c>
      <c r="K175" s="17">
        <v>193793.78</v>
      </c>
      <c r="L175" s="1">
        <v>0</v>
      </c>
      <c r="M175" t="b">
        <f t="shared" si="2"/>
        <v>0</v>
      </c>
    </row>
    <row r="176" spans="1:13" x14ac:dyDescent="0.25">
      <c r="A176" s="1">
        <v>15624188</v>
      </c>
      <c r="B176" s="1">
        <v>712</v>
      </c>
      <c r="C176" s="1" t="s">
        <v>15</v>
      </c>
      <c r="D176" s="1" t="s">
        <v>16</v>
      </c>
      <c r="E176" s="1">
        <v>33</v>
      </c>
      <c r="F176" s="1">
        <v>6</v>
      </c>
      <c r="G176" s="17">
        <v>0</v>
      </c>
      <c r="H176" s="1">
        <v>2</v>
      </c>
      <c r="I176" s="1">
        <v>1</v>
      </c>
      <c r="J176" s="1">
        <v>1</v>
      </c>
      <c r="K176" s="17">
        <v>190686.16</v>
      </c>
      <c r="L176" s="1">
        <v>0</v>
      </c>
      <c r="M176" t="b">
        <f t="shared" si="2"/>
        <v>0</v>
      </c>
    </row>
    <row r="177" spans="1:13" x14ac:dyDescent="0.25">
      <c r="A177" s="1">
        <v>15813163</v>
      </c>
      <c r="B177" s="1">
        <v>531</v>
      </c>
      <c r="C177" s="1" t="s">
        <v>18</v>
      </c>
      <c r="D177" s="1" t="s">
        <v>16</v>
      </c>
      <c r="E177" s="1">
        <v>36</v>
      </c>
      <c r="F177" s="1">
        <v>9</v>
      </c>
      <c r="G177" s="17">
        <v>99240.51</v>
      </c>
      <c r="H177" s="1">
        <v>1</v>
      </c>
      <c r="I177" s="1">
        <v>1</v>
      </c>
      <c r="J177" s="1">
        <v>0</v>
      </c>
      <c r="K177" s="17">
        <v>123137.01</v>
      </c>
      <c r="L177" s="1">
        <v>0</v>
      </c>
      <c r="M177" t="b">
        <f t="shared" si="2"/>
        <v>0</v>
      </c>
    </row>
    <row r="178" spans="1:13" x14ac:dyDescent="0.25">
      <c r="A178" s="1">
        <v>15745307</v>
      </c>
      <c r="B178" s="1">
        <v>477</v>
      </c>
      <c r="C178" s="1" t="s">
        <v>18</v>
      </c>
      <c r="D178" s="1" t="s">
        <v>16</v>
      </c>
      <c r="E178" s="1">
        <v>2</v>
      </c>
      <c r="F178" s="1">
        <v>2</v>
      </c>
      <c r="G178" s="17">
        <v>129120.64</v>
      </c>
      <c r="H178" s="1">
        <v>1</v>
      </c>
      <c r="I178" s="1">
        <v>0</v>
      </c>
      <c r="J178" s="1">
        <v>1</v>
      </c>
      <c r="K178" s="17">
        <v>26475.79</v>
      </c>
      <c r="L178" s="1">
        <v>0</v>
      </c>
      <c r="M178" t="b">
        <f t="shared" si="2"/>
        <v>0</v>
      </c>
    </row>
    <row r="179" spans="1:13" x14ac:dyDescent="0.25">
      <c r="A179" s="1">
        <v>15582797</v>
      </c>
      <c r="B179" s="1">
        <v>685</v>
      </c>
      <c r="C179" s="1" t="s">
        <v>18</v>
      </c>
      <c r="D179" s="1" t="s">
        <v>23</v>
      </c>
      <c r="E179" s="1">
        <v>35</v>
      </c>
      <c r="F179" s="1">
        <v>4</v>
      </c>
      <c r="G179" s="17">
        <v>137948.51</v>
      </c>
      <c r="H179" s="1">
        <v>1</v>
      </c>
      <c r="I179" s="1">
        <v>1</v>
      </c>
      <c r="J179" s="1">
        <v>0</v>
      </c>
      <c r="K179" s="17">
        <v>113639.64</v>
      </c>
      <c r="L179" s="1">
        <v>0</v>
      </c>
      <c r="M179" t="b">
        <f t="shared" si="2"/>
        <v>0</v>
      </c>
    </row>
    <row r="180" spans="1:13" x14ac:dyDescent="0.25">
      <c r="A180" s="1">
        <v>15696231</v>
      </c>
      <c r="B180" s="1">
        <v>635</v>
      </c>
      <c r="C180" s="1" t="s">
        <v>15</v>
      </c>
      <c r="D180" s="1" t="s">
        <v>23</v>
      </c>
      <c r="E180" s="1">
        <v>29</v>
      </c>
      <c r="F180" s="1">
        <v>7</v>
      </c>
      <c r="G180" s="17">
        <v>105405.97</v>
      </c>
      <c r="H180" s="1">
        <v>1</v>
      </c>
      <c r="I180" s="1">
        <v>1</v>
      </c>
      <c r="J180" s="1">
        <v>1</v>
      </c>
      <c r="K180" s="17">
        <v>149853.89000000001</v>
      </c>
      <c r="L180" s="1">
        <v>0</v>
      </c>
      <c r="M180" t="b">
        <f t="shared" si="2"/>
        <v>0</v>
      </c>
    </row>
    <row r="181" spans="1:13" x14ac:dyDescent="0.25">
      <c r="A181" s="1">
        <v>15727688</v>
      </c>
      <c r="B181" s="1">
        <v>555</v>
      </c>
      <c r="C181" s="1" t="s">
        <v>18</v>
      </c>
      <c r="D181" s="1" t="s">
        <v>23</v>
      </c>
      <c r="E181" s="1">
        <v>32</v>
      </c>
      <c r="F181" s="1">
        <v>4</v>
      </c>
      <c r="G181" s="17">
        <v>0</v>
      </c>
      <c r="H181" s="1">
        <v>2</v>
      </c>
      <c r="I181" s="1">
        <v>1</v>
      </c>
      <c r="J181" s="1">
        <v>1</v>
      </c>
      <c r="K181" s="17">
        <v>54405.79</v>
      </c>
      <c r="L181" s="1">
        <v>0</v>
      </c>
      <c r="M181" t="b">
        <f t="shared" si="2"/>
        <v>0</v>
      </c>
    </row>
    <row r="182" spans="1:13" x14ac:dyDescent="0.25">
      <c r="A182" s="1">
        <v>15679145</v>
      </c>
      <c r="B182" s="1">
        <v>706</v>
      </c>
      <c r="C182" s="1" t="s">
        <v>18</v>
      </c>
      <c r="D182" s="1" t="s">
        <v>23</v>
      </c>
      <c r="E182" s="1">
        <v>57</v>
      </c>
      <c r="F182" s="1">
        <v>7</v>
      </c>
      <c r="G182" s="17">
        <v>0</v>
      </c>
      <c r="H182" s="1">
        <v>1</v>
      </c>
      <c r="I182" s="1">
        <v>1</v>
      </c>
      <c r="J182" s="1">
        <v>0</v>
      </c>
      <c r="K182" s="17">
        <v>17941.16</v>
      </c>
      <c r="L182" s="1">
        <v>1</v>
      </c>
      <c r="M182" t="b">
        <f t="shared" si="2"/>
        <v>0</v>
      </c>
    </row>
    <row r="183" spans="1:13" x14ac:dyDescent="0.25">
      <c r="A183" s="1">
        <v>15813850</v>
      </c>
      <c r="B183" s="1">
        <v>720</v>
      </c>
      <c r="C183" s="1" t="s">
        <v>15</v>
      </c>
      <c r="D183" s="1" t="s">
        <v>23</v>
      </c>
      <c r="E183" s="1">
        <v>52</v>
      </c>
      <c r="F183" s="1">
        <v>7</v>
      </c>
      <c r="G183" s="17">
        <v>0</v>
      </c>
      <c r="H183" s="1">
        <v>1</v>
      </c>
      <c r="I183" s="1">
        <v>1</v>
      </c>
      <c r="J183" s="1">
        <v>1</v>
      </c>
      <c r="K183" s="17">
        <v>14781.12</v>
      </c>
      <c r="L183" s="1">
        <v>0</v>
      </c>
      <c r="M183" t="b">
        <f t="shared" si="2"/>
        <v>0</v>
      </c>
    </row>
    <row r="184" spans="1:13" x14ac:dyDescent="0.25">
      <c r="A184" s="1">
        <v>15574012</v>
      </c>
      <c r="B184" s="1">
        <v>645</v>
      </c>
      <c r="C184" s="1" t="s">
        <v>18</v>
      </c>
      <c r="D184" s="1" t="s">
        <v>23</v>
      </c>
      <c r="E184" s="1">
        <v>44</v>
      </c>
      <c r="F184" s="1">
        <v>8</v>
      </c>
      <c r="G184" s="17">
        <v>113755.78</v>
      </c>
      <c r="H184" s="1">
        <v>2</v>
      </c>
      <c r="I184" s="1">
        <v>1</v>
      </c>
      <c r="J184" s="1">
        <v>0</v>
      </c>
      <c r="K184" s="17">
        <v>149756.71</v>
      </c>
      <c r="L184" s="1">
        <v>1</v>
      </c>
      <c r="M184" t="b">
        <f t="shared" si="2"/>
        <v>0</v>
      </c>
    </row>
    <row r="185" spans="1:13" x14ac:dyDescent="0.25">
      <c r="A185" s="1">
        <v>15626144</v>
      </c>
      <c r="B185" s="1">
        <v>675</v>
      </c>
      <c r="C185" s="1" t="s">
        <v>15</v>
      </c>
      <c r="D185" s="1" t="s">
        <v>23</v>
      </c>
      <c r="E185" s="1">
        <v>40</v>
      </c>
      <c r="F185" s="1">
        <v>7</v>
      </c>
      <c r="G185" s="17">
        <v>113208.86</v>
      </c>
      <c r="H185" s="1">
        <v>2</v>
      </c>
      <c r="I185" s="1">
        <v>1</v>
      </c>
      <c r="J185" s="1">
        <v>0</v>
      </c>
      <c r="K185" s="17">
        <v>34577.360000000001</v>
      </c>
      <c r="L185" s="1">
        <v>0</v>
      </c>
      <c r="M185" t="b">
        <f t="shared" si="2"/>
        <v>0</v>
      </c>
    </row>
    <row r="186" spans="1:13" x14ac:dyDescent="0.25">
      <c r="A186" s="1">
        <v>15622750</v>
      </c>
      <c r="B186" s="1">
        <v>742</v>
      </c>
      <c r="C186" s="1" t="s">
        <v>26</v>
      </c>
      <c r="D186" s="1" t="s">
        <v>16</v>
      </c>
      <c r="E186" s="1">
        <v>21</v>
      </c>
      <c r="F186" s="1">
        <v>1</v>
      </c>
      <c r="G186" s="17">
        <v>114292.48</v>
      </c>
      <c r="H186" s="1">
        <v>1</v>
      </c>
      <c r="I186" s="1">
        <v>1</v>
      </c>
      <c r="J186" s="1">
        <v>0</v>
      </c>
      <c r="K186" s="17">
        <v>31520.400000000001</v>
      </c>
      <c r="L186" s="1">
        <v>0</v>
      </c>
      <c r="M186" t="b">
        <f t="shared" si="2"/>
        <v>0</v>
      </c>
    </row>
    <row r="187" spans="1:13" x14ac:dyDescent="0.25">
      <c r="A187" s="1">
        <v>15590241</v>
      </c>
      <c r="B187" s="1">
        <v>750</v>
      </c>
      <c r="C187" s="1" t="s">
        <v>18</v>
      </c>
      <c r="D187" s="1" t="s">
        <v>16</v>
      </c>
      <c r="E187" s="1">
        <v>34</v>
      </c>
      <c r="F187" s="1">
        <v>9</v>
      </c>
      <c r="G187" s="17">
        <v>112822.26</v>
      </c>
      <c r="H187" s="1">
        <v>1</v>
      </c>
      <c r="I187" s="1">
        <v>0</v>
      </c>
      <c r="J187" s="1">
        <v>0</v>
      </c>
      <c r="K187" s="17">
        <v>150401.53</v>
      </c>
      <c r="L187" s="1">
        <v>1</v>
      </c>
      <c r="M187" t="b">
        <f t="shared" si="2"/>
        <v>0</v>
      </c>
    </row>
    <row r="188" spans="1:13" x14ac:dyDescent="0.25">
      <c r="A188" s="1">
        <v>15782735</v>
      </c>
      <c r="B188" s="1">
        <v>626</v>
      </c>
      <c r="C188" s="1" t="s">
        <v>15</v>
      </c>
      <c r="D188" s="1" t="s">
        <v>16</v>
      </c>
      <c r="E188" s="1">
        <v>35</v>
      </c>
      <c r="F188" s="1">
        <v>3</v>
      </c>
      <c r="G188" s="17">
        <v>0</v>
      </c>
      <c r="H188" s="1">
        <v>1</v>
      </c>
      <c r="I188" s="1">
        <v>0</v>
      </c>
      <c r="J188" s="1">
        <v>0</v>
      </c>
      <c r="K188" s="17">
        <v>80190.36</v>
      </c>
      <c r="L188" s="1">
        <v>0</v>
      </c>
      <c r="M188" t="b">
        <f t="shared" si="2"/>
        <v>0</v>
      </c>
    </row>
    <row r="189" spans="1:13" x14ac:dyDescent="0.25">
      <c r="A189" s="1">
        <v>15703264</v>
      </c>
      <c r="B189" s="1">
        <v>735</v>
      </c>
      <c r="C189" s="1" t="s">
        <v>15</v>
      </c>
      <c r="D189" s="1" t="s">
        <v>23</v>
      </c>
      <c r="E189" s="1">
        <v>44</v>
      </c>
      <c r="F189" s="1">
        <v>9</v>
      </c>
      <c r="G189" s="17">
        <v>120681.63</v>
      </c>
      <c r="H189" s="1">
        <v>1</v>
      </c>
      <c r="I189" s="1">
        <v>1</v>
      </c>
      <c r="J189" s="1">
        <v>0</v>
      </c>
      <c r="K189" s="17">
        <v>74836.34</v>
      </c>
      <c r="L189" s="1">
        <v>0</v>
      </c>
      <c r="M189" t="b">
        <f t="shared" si="2"/>
        <v>0</v>
      </c>
    </row>
    <row r="190" spans="1:13" x14ac:dyDescent="0.25">
      <c r="A190" s="1">
        <v>15675964</v>
      </c>
      <c r="B190" s="1">
        <v>672</v>
      </c>
      <c r="C190" s="1" t="s">
        <v>15</v>
      </c>
      <c r="D190" s="1" t="s">
        <v>16</v>
      </c>
      <c r="E190" s="1">
        <v>45</v>
      </c>
      <c r="F190" s="1">
        <v>9</v>
      </c>
      <c r="G190" s="17">
        <v>0</v>
      </c>
      <c r="H190" s="1">
        <v>1</v>
      </c>
      <c r="I190" s="1">
        <v>1</v>
      </c>
      <c r="J190" s="1">
        <v>1</v>
      </c>
      <c r="K190" s="17">
        <v>92027.69</v>
      </c>
      <c r="L190" s="1">
        <v>1</v>
      </c>
      <c r="M190" t="b">
        <f t="shared" si="2"/>
        <v>0</v>
      </c>
    </row>
    <row r="191" spans="1:13" x14ac:dyDescent="0.25">
      <c r="A191" s="1">
        <v>15652883</v>
      </c>
      <c r="B191" s="1">
        <v>492</v>
      </c>
      <c r="C191" s="1" t="s">
        <v>26</v>
      </c>
      <c r="D191" s="1" t="s">
        <v>23</v>
      </c>
      <c r="E191" s="1">
        <v>39</v>
      </c>
      <c r="F191" s="1">
        <v>10</v>
      </c>
      <c r="G191" s="17">
        <v>124576.65</v>
      </c>
      <c r="H191" s="1">
        <v>2</v>
      </c>
      <c r="I191" s="1">
        <v>1</v>
      </c>
      <c r="J191" s="1">
        <v>0</v>
      </c>
      <c r="K191" s="17">
        <v>148584.60999999999</v>
      </c>
      <c r="L191" s="1">
        <v>0</v>
      </c>
      <c r="M191" t="b">
        <f t="shared" si="2"/>
        <v>0</v>
      </c>
    </row>
    <row r="192" spans="1:13" x14ac:dyDescent="0.25">
      <c r="A192" s="1">
        <v>15646558</v>
      </c>
      <c r="B192" s="1">
        <v>611</v>
      </c>
      <c r="C192" s="1" t="s">
        <v>18</v>
      </c>
      <c r="D192" s="1" t="s">
        <v>23</v>
      </c>
      <c r="E192" s="1">
        <v>51</v>
      </c>
      <c r="F192" s="1">
        <v>1</v>
      </c>
      <c r="G192" s="17">
        <v>122874.74</v>
      </c>
      <c r="H192" s="1">
        <v>1</v>
      </c>
      <c r="I192" s="1">
        <v>1</v>
      </c>
      <c r="J192" s="1">
        <v>1</v>
      </c>
      <c r="K192" s="17">
        <v>149648.45000000001</v>
      </c>
      <c r="L192" s="1">
        <v>0</v>
      </c>
      <c r="M192" t="b">
        <f t="shared" si="2"/>
        <v>0</v>
      </c>
    </row>
    <row r="193" spans="1:13" x14ac:dyDescent="0.25">
      <c r="A193" s="1">
        <v>15773469</v>
      </c>
      <c r="B193" s="1">
        <v>687</v>
      </c>
      <c r="C193" s="1" t="s">
        <v>26</v>
      </c>
      <c r="D193" s="1" t="s">
        <v>16</v>
      </c>
      <c r="E193" s="1">
        <v>27</v>
      </c>
      <c r="F193" s="1">
        <v>9</v>
      </c>
      <c r="G193" s="17">
        <v>152328.88</v>
      </c>
      <c r="H193" s="1">
        <v>2</v>
      </c>
      <c r="I193" s="1">
        <v>0</v>
      </c>
      <c r="J193" s="1">
        <v>0</v>
      </c>
      <c r="K193" s="17">
        <v>126494.82</v>
      </c>
      <c r="L193" s="1">
        <v>0</v>
      </c>
      <c r="M193" t="b">
        <f t="shared" si="2"/>
        <v>0</v>
      </c>
    </row>
    <row r="194" spans="1:13" x14ac:dyDescent="0.25">
      <c r="A194" s="1">
        <v>15777076</v>
      </c>
      <c r="B194" s="1">
        <v>651</v>
      </c>
      <c r="C194" s="1" t="s">
        <v>15</v>
      </c>
      <c r="D194" s="1" t="s">
        <v>23</v>
      </c>
      <c r="E194" s="1">
        <v>36</v>
      </c>
      <c r="F194" s="1">
        <v>7</v>
      </c>
      <c r="G194" s="17">
        <v>0</v>
      </c>
      <c r="H194" s="1">
        <v>2</v>
      </c>
      <c r="I194" s="1">
        <v>1</v>
      </c>
      <c r="J194" s="1">
        <v>0</v>
      </c>
      <c r="K194" s="17">
        <v>13898.31</v>
      </c>
      <c r="L194" s="1">
        <v>0</v>
      </c>
      <c r="M194" t="b">
        <f t="shared" ref="M194:M257" si="3">F194&gt;E194</f>
        <v>0</v>
      </c>
    </row>
    <row r="195" spans="1:13" x14ac:dyDescent="0.25">
      <c r="A195" s="1">
        <v>15792360</v>
      </c>
      <c r="B195" s="1">
        <v>668</v>
      </c>
      <c r="C195" s="1" t="s">
        <v>15</v>
      </c>
      <c r="D195" s="1" t="s">
        <v>23</v>
      </c>
      <c r="E195" s="1">
        <v>32</v>
      </c>
      <c r="F195" s="1">
        <v>7</v>
      </c>
      <c r="G195" s="17">
        <v>0</v>
      </c>
      <c r="H195" s="1">
        <v>2</v>
      </c>
      <c r="I195" s="1">
        <v>1</v>
      </c>
      <c r="J195" s="1">
        <v>1</v>
      </c>
      <c r="K195" s="17">
        <v>777.37</v>
      </c>
      <c r="L195" s="1">
        <v>0</v>
      </c>
      <c r="M195" t="b">
        <f t="shared" si="3"/>
        <v>0</v>
      </c>
    </row>
    <row r="196" spans="1:13" x14ac:dyDescent="0.25">
      <c r="A196" s="1">
        <v>15738148</v>
      </c>
      <c r="B196" s="1">
        <v>465</v>
      </c>
      <c r="C196" s="1" t="s">
        <v>15</v>
      </c>
      <c r="D196" s="1" t="s">
        <v>16</v>
      </c>
      <c r="E196" s="1">
        <v>51</v>
      </c>
      <c r="F196" s="1">
        <v>8</v>
      </c>
      <c r="G196" s="17">
        <v>122522.32</v>
      </c>
      <c r="H196" s="1">
        <v>1</v>
      </c>
      <c r="I196" s="1">
        <v>0</v>
      </c>
      <c r="J196" s="1">
        <v>0</v>
      </c>
      <c r="K196" s="17">
        <v>181297.65</v>
      </c>
      <c r="L196" s="1">
        <v>1</v>
      </c>
      <c r="M196" t="b">
        <f t="shared" si="3"/>
        <v>0</v>
      </c>
    </row>
    <row r="197" spans="1:13" x14ac:dyDescent="0.25">
      <c r="A197" s="1">
        <v>15623595</v>
      </c>
      <c r="B197" s="1">
        <v>586</v>
      </c>
      <c r="C197" s="1" t="s">
        <v>18</v>
      </c>
      <c r="D197" s="1" t="s">
        <v>16</v>
      </c>
      <c r="E197" s="1">
        <v>28</v>
      </c>
      <c r="F197" s="1">
        <v>2</v>
      </c>
      <c r="G197" s="17">
        <v>0</v>
      </c>
      <c r="H197" s="1">
        <v>2</v>
      </c>
      <c r="I197" s="1">
        <v>1</v>
      </c>
      <c r="J197" s="1">
        <v>1</v>
      </c>
      <c r="K197" s="17">
        <v>92067.35</v>
      </c>
      <c r="L197" s="1">
        <v>0</v>
      </c>
      <c r="M197" t="b">
        <f t="shared" si="3"/>
        <v>0</v>
      </c>
    </row>
    <row r="198" spans="1:13" x14ac:dyDescent="0.25">
      <c r="A198" s="1">
        <v>15732963</v>
      </c>
      <c r="B198" s="1">
        <v>722</v>
      </c>
      <c r="C198" s="1" t="s">
        <v>18</v>
      </c>
      <c r="D198" s="1" t="s">
        <v>16</v>
      </c>
      <c r="E198" s="1">
        <v>29</v>
      </c>
      <c r="F198" s="1">
        <v>9</v>
      </c>
      <c r="G198" s="17">
        <v>0</v>
      </c>
      <c r="H198" s="1">
        <v>2</v>
      </c>
      <c r="I198" s="1">
        <v>1</v>
      </c>
      <c r="J198" s="1">
        <v>1</v>
      </c>
      <c r="K198" s="17">
        <v>142033.07</v>
      </c>
      <c r="L198" s="1">
        <v>0</v>
      </c>
      <c r="M198" t="b">
        <f t="shared" si="3"/>
        <v>0</v>
      </c>
    </row>
    <row r="199" spans="1:13" x14ac:dyDescent="0.25">
      <c r="A199" s="1">
        <v>15677871</v>
      </c>
      <c r="B199" s="1">
        <v>687</v>
      </c>
      <c r="C199" s="1" t="s">
        <v>15</v>
      </c>
      <c r="D199" s="1" t="s">
        <v>23</v>
      </c>
      <c r="E199" s="1">
        <v>38</v>
      </c>
      <c r="F199" s="1">
        <v>9</v>
      </c>
      <c r="G199" s="17">
        <v>122570.87</v>
      </c>
      <c r="H199" s="1">
        <v>1</v>
      </c>
      <c r="I199" s="1">
        <v>1</v>
      </c>
      <c r="J199" s="1">
        <v>1</v>
      </c>
      <c r="K199" s="17">
        <v>35608.879999999997</v>
      </c>
      <c r="L199" s="1">
        <v>0</v>
      </c>
      <c r="M199" t="b">
        <f t="shared" si="3"/>
        <v>0</v>
      </c>
    </row>
    <row r="200" spans="1:13" x14ac:dyDescent="0.25">
      <c r="A200" s="1">
        <v>15719377</v>
      </c>
      <c r="B200" s="1">
        <v>804</v>
      </c>
      <c r="C200" s="1" t="s">
        <v>15</v>
      </c>
      <c r="D200" s="1" t="s">
        <v>16</v>
      </c>
      <c r="E200" s="1">
        <v>50</v>
      </c>
      <c r="F200" s="1">
        <v>4</v>
      </c>
      <c r="G200" s="17">
        <v>0</v>
      </c>
      <c r="H200" s="1">
        <v>1</v>
      </c>
      <c r="I200" s="1">
        <v>1</v>
      </c>
      <c r="J200" s="1">
        <v>1</v>
      </c>
      <c r="K200" s="17">
        <v>8546.8700000000008</v>
      </c>
      <c r="L200" s="1">
        <v>1</v>
      </c>
      <c r="M200" t="b">
        <f t="shared" si="3"/>
        <v>0</v>
      </c>
    </row>
    <row r="201" spans="1:13" x14ac:dyDescent="0.25">
      <c r="A201" s="1">
        <v>15790757</v>
      </c>
      <c r="B201" s="1">
        <v>769</v>
      </c>
      <c r="C201" s="1" t="s">
        <v>15</v>
      </c>
      <c r="D201" s="1" t="s">
        <v>16</v>
      </c>
      <c r="E201" s="1">
        <v>25</v>
      </c>
      <c r="F201" s="1">
        <v>10</v>
      </c>
      <c r="G201" s="17">
        <v>0</v>
      </c>
      <c r="H201" s="1">
        <v>2</v>
      </c>
      <c r="I201" s="1">
        <v>0</v>
      </c>
      <c r="J201" s="1">
        <v>0</v>
      </c>
      <c r="K201" s="17">
        <v>187925.75</v>
      </c>
      <c r="L201" s="1">
        <v>0</v>
      </c>
      <c r="M201" t="b">
        <f t="shared" si="3"/>
        <v>0</v>
      </c>
    </row>
    <row r="202" spans="1:13" x14ac:dyDescent="0.25">
      <c r="A202" s="1">
        <v>15567446</v>
      </c>
      <c r="B202" s="1">
        <v>646</v>
      </c>
      <c r="C202" s="1" t="s">
        <v>26</v>
      </c>
      <c r="D202" s="1" t="s">
        <v>23</v>
      </c>
      <c r="E202" s="1">
        <v>39</v>
      </c>
      <c r="F202" s="1">
        <v>9</v>
      </c>
      <c r="G202" s="17">
        <v>111574.41</v>
      </c>
      <c r="H202" s="1">
        <v>1</v>
      </c>
      <c r="I202" s="1">
        <v>1</v>
      </c>
      <c r="J202" s="1">
        <v>1</v>
      </c>
      <c r="K202" s="17">
        <v>30838.51</v>
      </c>
      <c r="L202" s="1">
        <v>0</v>
      </c>
      <c r="M202" t="b">
        <f t="shared" si="3"/>
        <v>0</v>
      </c>
    </row>
    <row r="203" spans="1:13" x14ac:dyDescent="0.25">
      <c r="A203" s="1">
        <v>15809248</v>
      </c>
      <c r="B203" s="1">
        <v>524</v>
      </c>
      <c r="C203" s="1" t="s">
        <v>15</v>
      </c>
      <c r="D203" s="1" t="s">
        <v>16</v>
      </c>
      <c r="E203" s="1">
        <v>36</v>
      </c>
      <c r="F203" s="1">
        <v>10</v>
      </c>
      <c r="G203" s="17">
        <v>0</v>
      </c>
      <c r="H203" s="1">
        <v>2</v>
      </c>
      <c r="I203" s="1">
        <v>1</v>
      </c>
      <c r="J203" s="1">
        <v>0</v>
      </c>
      <c r="K203" s="17">
        <v>109614.57</v>
      </c>
      <c r="L203" s="1">
        <v>0</v>
      </c>
      <c r="M203" t="b">
        <f t="shared" si="3"/>
        <v>0</v>
      </c>
    </row>
    <row r="204" spans="1:13" x14ac:dyDescent="0.25">
      <c r="A204" s="1">
        <v>15774696</v>
      </c>
      <c r="B204" s="1">
        <v>640</v>
      </c>
      <c r="C204" s="1" t="s">
        <v>26</v>
      </c>
      <c r="D204" s="1" t="s">
        <v>16</v>
      </c>
      <c r="E204" s="1">
        <v>75</v>
      </c>
      <c r="F204" s="1">
        <v>1</v>
      </c>
      <c r="G204" s="17">
        <v>106307.91</v>
      </c>
      <c r="H204" s="1">
        <v>2</v>
      </c>
      <c r="I204" s="1">
        <v>0</v>
      </c>
      <c r="J204" s="1">
        <v>1</v>
      </c>
      <c r="K204" s="17">
        <v>113428.77</v>
      </c>
      <c r="L204" s="1">
        <v>0</v>
      </c>
      <c r="M204" t="b">
        <f t="shared" si="3"/>
        <v>0</v>
      </c>
    </row>
    <row r="205" spans="1:13" x14ac:dyDescent="0.25">
      <c r="A205" s="1">
        <v>15602084</v>
      </c>
      <c r="B205" s="1">
        <v>663</v>
      </c>
      <c r="C205" s="1" t="s">
        <v>15</v>
      </c>
      <c r="D205" s="1" t="s">
        <v>16</v>
      </c>
      <c r="E205" s="1">
        <v>42</v>
      </c>
      <c r="F205" s="1">
        <v>5</v>
      </c>
      <c r="G205" s="17">
        <v>124626.07</v>
      </c>
      <c r="H205" s="1">
        <v>1</v>
      </c>
      <c r="I205" s="1">
        <v>1</v>
      </c>
      <c r="J205" s="1">
        <v>1</v>
      </c>
      <c r="K205" s="17">
        <v>78004.5</v>
      </c>
      <c r="L205" s="1">
        <v>0</v>
      </c>
      <c r="M205" t="b">
        <f t="shared" si="3"/>
        <v>0</v>
      </c>
    </row>
    <row r="206" spans="1:13" x14ac:dyDescent="0.25">
      <c r="A206" s="1">
        <v>15799384</v>
      </c>
      <c r="B206" s="1">
        <v>683</v>
      </c>
      <c r="C206" s="1" t="s">
        <v>15</v>
      </c>
      <c r="D206" s="1" t="s">
        <v>23</v>
      </c>
      <c r="E206" s="1">
        <v>33</v>
      </c>
      <c r="F206" s="1">
        <v>8</v>
      </c>
      <c r="G206" s="17">
        <v>0</v>
      </c>
      <c r="H206" s="1">
        <v>1</v>
      </c>
      <c r="I206" s="1">
        <v>0</v>
      </c>
      <c r="J206" s="1">
        <v>0</v>
      </c>
      <c r="K206" s="17">
        <v>73564.44</v>
      </c>
      <c r="L206" s="1">
        <v>0</v>
      </c>
      <c r="M206" t="b">
        <f t="shared" si="3"/>
        <v>0</v>
      </c>
    </row>
    <row r="207" spans="1:13" x14ac:dyDescent="0.25">
      <c r="A207" s="1">
        <v>15679531</v>
      </c>
      <c r="B207" s="1">
        <v>618</v>
      </c>
      <c r="C207" s="1" t="s">
        <v>15</v>
      </c>
      <c r="D207" s="1" t="s">
        <v>23</v>
      </c>
      <c r="E207" s="1">
        <v>34</v>
      </c>
      <c r="F207" s="1">
        <v>5</v>
      </c>
      <c r="G207" s="17">
        <v>134954.53</v>
      </c>
      <c r="H207" s="1">
        <v>1</v>
      </c>
      <c r="I207" s="1">
        <v>1</v>
      </c>
      <c r="J207" s="1">
        <v>1</v>
      </c>
      <c r="K207" s="17">
        <v>151954.39000000001</v>
      </c>
      <c r="L207" s="1">
        <v>0</v>
      </c>
      <c r="M207" t="b">
        <f t="shared" si="3"/>
        <v>0</v>
      </c>
    </row>
    <row r="208" spans="1:13" x14ac:dyDescent="0.25">
      <c r="A208" s="1">
        <v>15702919</v>
      </c>
      <c r="B208" s="1">
        <v>729</v>
      </c>
      <c r="C208" s="1" t="s">
        <v>26</v>
      </c>
      <c r="D208" s="1" t="s">
        <v>23</v>
      </c>
      <c r="E208" s="1">
        <v>30</v>
      </c>
      <c r="F208" s="1">
        <v>6</v>
      </c>
      <c r="G208" s="17">
        <v>63669.42</v>
      </c>
      <c r="H208" s="1">
        <v>1</v>
      </c>
      <c r="I208" s="1">
        <v>1</v>
      </c>
      <c r="J208" s="1">
        <v>0</v>
      </c>
      <c r="K208" s="17">
        <v>145111.37</v>
      </c>
      <c r="L208" s="1">
        <v>0</v>
      </c>
      <c r="M208" t="b">
        <f t="shared" si="3"/>
        <v>0</v>
      </c>
    </row>
    <row r="209" spans="1:13" x14ac:dyDescent="0.25">
      <c r="A209" s="1">
        <v>15658169</v>
      </c>
      <c r="B209" s="1">
        <v>778</v>
      </c>
      <c r="C209" s="1" t="s">
        <v>18</v>
      </c>
      <c r="D209" s="1" t="s">
        <v>16</v>
      </c>
      <c r="E209" s="1">
        <v>47</v>
      </c>
      <c r="F209" s="1">
        <v>6</v>
      </c>
      <c r="G209" s="17">
        <v>127299.34</v>
      </c>
      <c r="H209" s="1">
        <v>2</v>
      </c>
      <c r="I209" s="1">
        <v>1</v>
      </c>
      <c r="J209" s="1">
        <v>0</v>
      </c>
      <c r="K209" s="17">
        <v>124694.99</v>
      </c>
      <c r="L209" s="1">
        <v>0</v>
      </c>
      <c r="M209" t="b">
        <f t="shared" si="3"/>
        <v>0</v>
      </c>
    </row>
    <row r="210" spans="1:13" x14ac:dyDescent="0.25">
      <c r="A210" s="1">
        <v>15649423</v>
      </c>
      <c r="B210" s="1">
        <v>580</v>
      </c>
      <c r="C210" s="1" t="s">
        <v>15</v>
      </c>
      <c r="D210" s="1" t="s">
        <v>16</v>
      </c>
      <c r="E210" s="1">
        <v>35</v>
      </c>
      <c r="F210" s="1">
        <v>8</v>
      </c>
      <c r="G210" s="17">
        <v>0</v>
      </c>
      <c r="H210" s="1">
        <v>2</v>
      </c>
      <c r="I210" s="1">
        <v>0</v>
      </c>
      <c r="J210" s="1">
        <v>1</v>
      </c>
      <c r="K210" s="17">
        <v>10357.030000000001</v>
      </c>
      <c r="L210" s="1">
        <v>0</v>
      </c>
      <c r="M210" t="b">
        <f t="shared" si="3"/>
        <v>0</v>
      </c>
    </row>
    <row r="211" spans="1:13" x14ac:dyDescent="0.25">
      <c r="A211" s="1">
        <v>15798906</v>
      </c>
      <c r="B211" s="1">
        <v>628</v>
      </c>
      <c r="C211" s="1" t="s">
        <v>15</v>
      </c>
      <c r="D211" s="1" t="s">
        <v>23</v>
      </c>
      <c r="E211" s="1">
        <v>69</v>
      </c>
      <c r="F211" s="1">
        <v>5</v>
      </c>
      <c r="G211" s="17">
        <v>0</v>
      </c>
      <c r="H211" s="1">
        <v>2</v>
      </c>
      <c r="I211" s="1">
        <v>1</v>
      </c>
      <c r="J211" s="1">
        <v>1</v>
      </c>
      <c r="K211" s="17">
        <v>181964.6</v>
      </c>
      <c r="L211" s="1">
        <v>0</v>
      </c>
      <c r="M211" t="b">
        <f t="shared" si="3"/>
        <v>0</v>
      </c>
    </row>
    <row r="212" spans="1:13" x14ac:dyDescent="0.25">
      <c r="A212" s="1">
        <v>15753831</v>
      </c>
      <c r="B212" s="1">
        <v>642</v>
      </c>
      <c r="C212" s="1" t="s">
        <v>18</v>
      </c>
      <c r="D212" s="1" t="s">
        <v>23</v>
      </c>
      <c r="E212" s="1">
        <v>32</v>
      </c>
      <c r="F212" s="1">
        <v>7</v>
      </c>
      <c r="G212" s="17">
        <v>100433.8</v>
      </c>
      <c r="H212" s="1">
        <v>1</v>
      </c>
      <c r="I212" s="1">
        <v>1</v>
      </c>
      <c r="J212" s="1">
        <v>1</v>
      </c>
      <c r="K212" s="17">
        <v>39768.589999999997</v>
      </c>
      <c r="L212" s="1">
        <v>0</v>
      </c>
      <c r="M212" t="b">
        <f t="shared" si="3"/>
        <v>0</v>
      </c>
    </row>
    <row r="213" spans="1:13" x14ac:dyDescent="0.25">
      <c r="A213" s="1">
        <v>15636444</v>
      </c>
      <c r="B213" s="1">
        <v>535</v>
      </c>
      <c r="C213" s="1" t="s">
        <v>26</v>
      </c>
      <c r="D213" s="1" t="s">
        <v>16</v>
      </c>
      <c r="E213" s="1">
        <v>53</v>
      </c>
      <c r="F213" s="1">
        <v>5</v>
      </c>
      <c r="G213" s="17">
        <v>141616.54999999999</v>
      </c>
      <c r="H213" s="1">
        <v>2</v>
      </c>
      <c r="I213" s="1">
        <v>1</v>
      </c>
      <c r="J213" s="1">
        <v>1</v>
      </c>
      <c r="K213" s="17">
        <v>75888.649999999994</v>
      </c>
      <c r="L213" s="1">
        <v>0</v>
      </c>
      <c r="M213" t="b">
        <f t="shared" si="3"/>
        <v>0</v>
      </c>
    </row>
    <row r="214" spans="1:13" x14ac:dyDescent="0.25">
      <c r="A214" s="1">
        <v>15679200</v>
      </c>
      <c r="B214" s="1">
        <v>580</v>
      </c>
      <c r="C214" s="1" t="s">
        <v>18</v>
      </c>
      <c r="D214" s="1" t="s">
        <v>23</v>
      </c>
      <c r="E214" s="1">
        <v>29</v>
      </c>
      <c r="F214" s="1">
        <v>9</v>
      </c>
      <c r="G214" s="17">
        <v>61710.44</v>
      </c>
      <c r="H214" s="1">
        <v>2</v>
      </c>
      <c r="I214" s="1">
        <v>1</v>
      </c>
      <c r="J214" s="1">
        <v>0</v>
      </c>
      <c r="K214" s="17">
        <v>128077.8</v>
      </c>
      <c r="L214" s="1">
        <v>0</v>
      </c>
      <c r="M214" t="b">
        <f t="shared" si="3"/>
        <v>0</v>
      </c>
    </row>
    <row r="215" spans="1:13" x14ac:dyDescent="0.25">
      <c r="A215" s="1">
        <v>15619857</v>
      </c>
      <c r="B215" s="1">
        <v>605</v>
      </c>
      <c r="C215" s="1" t="s">
        <v>15</v>
      </c>
      <c r="D215" s="1" t="s">
        <v>16</v>
      </c>
      <c r="E215" s="1">
        <v>64</v>
      </c>
      <c r="F215" s="1">
        <v>2</v>
      </c>
      <c r="G215" s="17">
        <v>129555.7</v>
      </c>
      <c r="H215" s="1">
        <v>1</v>
      </c>
      <c r="I215" s="1">
        <v>1</v>
      </c>
      <c r="J215" s="1">
        <v>1</v>
      </c>
      <c r="K215" s="17">
        <v>13601.79</v>
      </c>
      <c r="L215" s="1">
        <v>0</v>
      </c>
      <c r="M215" t="b">
        <f t="shared" si="3"/>
        <v>0</v>
      </c>
    </row>
    <row r="216" spans="1:13" x14ac:dyDescent="0.25">
      <c r="A216" s="1">
        <v>15682472</v>
      </c>
      <c r="B216" s="1">
        <v>828</v>
      </c>
      <c r="C216" s="1" t="s">
        <v>15</v>
      </c>
      <c r="D216" s="1" t="s">
        <v>23</v>
      </c>
      <c r="E216" s="1">
        <v>34</v>
      </c>
      <c r="F216" s="1">
        <v>8</v>
      </c>
      <c r="G216" s="17">
        <v>129433.34</v>
      </c>
      <c r="H216" s="1">
        <v>2</v>
      </c>
      <c r="I216" s="1">
        <v>0</v>
      </c>
      <c r="J216" s="1">
        <v>0</v>
      </c>
      <c r="K216" s="17">
        <v>38131.769999999997</v>
      </c>
      <c r="L216" s="1">
        <v>0</v>
      </c>
      <c r="M216" t="b">
        <f t="shared" si="3"/>
        <v>0</v>
      </c>
    </row>
    <row r="217" spans="1:13" x14ac:dyDescent="0.25">
      <c r="A217" s="1">
        <v>15573456</v>
      </c>
      <c r="B217" s="1">
        <v>648</v>
      </c>
      <c r="C217" s="1" t="s">
        <v>18</v>
      </c>
      <c r="D217" s="1" t="s">
        <v>23</v>
      </c>
      <c r="E217" s="1">
        <v>46</v>
      </c>
      <c r="F217" s="1">
        <v>9</v>
      </c>
      <c r="G217" s="17">
        <v>127209</v>
      </c>
      <c r="H217" s="1">
        <v>2</v>
      </c>
      <c r="I217" s="1">
        <v>1</v>
      </c>
      <c r="J217" s="1">
        <v>0</v>
      </c>
      <c r="K217" s="17">
        <v>77405.95</v>
      </c>
      <c r="L217" s="1">
        <v>1</v>
      </c>
      <c r="M217" t="b">
        <f t="shared" si="3"/>
        <v>0</v>
      </c>
    </row>
    <row r="218" spans="1:13" x14ac:dyDescent="0.25">
      <c r="A218" s="1">
        <v>15578761</v>
      </c>
      <c r="B218" s="1">
        <v>459</v>
      </c>
      <c r="C218" s="1" t="s">
        <v>18</v>
      </c>
      <c r="D218" s="1" t="s">
        <v>16</v>
      </c>
      <c r="E218" s="1">
        <v>42</v>
      </c>
      <c r="F218" s="1">
        <v>6</v>
      </c>
      <c r="G218" s="17">
        <v>129634.25</v>
      </c>
      <c r="H218" s="1">
        <v>2</v>
      </c>
      <c r="I218" s="1">
        <v>1</v>
      </c>
      <c r="J218" s="1">
        <v>1</v>
      </c>
      <c r="K218" s="17">
        <v>177683.02</v>
      </c>
      <c r="L218" s="1">
        <v>1</v>
      </c>
      <c r="M218" t="b">
        <f t="shared" si="3"/>
        <v>0</v>
      </c>
    </row>
    <row r="219" spans="1:13" x14ac:dyDescent="0.25">
      <c r="A219" s="1">
        <v>15730830</v>
      </c>
      <c r="B219" s="1">
        <v>752</v>
      </c>
      <c r="C219" s="1" t="s">
        <v>15</v>
      </c>
      <c r="D219" s="1" t="s">
        <v>16</v>
      </c>
      <c r="E219" s="1">
        <v>30</v>
      </c>
      <c r="F219" s="1">
        <v>3</v>
      </c>
      <c r="G219" s="17">
        <v>0</v>
      </c>
      <c r="H219" s="1">
        <v>2</v>
      </c>
      <c r="I219" s="1">
        <v>1</v>
      </c>
      <c r="J219" s="1">
        <v>1</v>
      </c>
      <c r="K219" s="17">
        <v>104991.28</v>
      </c>
      <c r="L219" s="1">
        <v>0</v>
      </c>
      <c r="M219" t="b">
        <f t="shared" si="3"/>
        <v>0</v>
      </c>
    </row>
    <row r="220" spans="1:13" x14ac:dyDescent="0.25">
      <c r="A220" s="1">
        <v>15613772</v>
      </c>
      <c r="B220" s="1">
        <v>542</v>
      </c>
      <c r="C220" s="1" t="s">
        <v>15</v>
      </c>
      <c r="D220" s="1" t="s">
        <v>23</v>
      </c>
      <c r="E220" s="1">
        <v>39</v>
      </c>
      <c r="F220" s="1">
        <v>3</v>
      </c>
      <c r="G220" s="17">
        <v>135096.76999999999</v>
      </c>
      <c r="H220" s="1">
        <v>1</v>
      </c>
      <c r="I220" s="1">
        <v>1</v>
      </c>
      <c r="J220" s="1">
        <v>1</v>
      </c>
      <c r="K220" s="17">
        <v>14353.43</v>
      </c>
      <c r="L220" s="1">
        <v>1</v>
      </c>
      <c r="M220" t="b">
        <f t="shared" si="3"/>
        <v>0</v>
      </c>
    </row>
    <row r="221" spans="1:13" x14ac:dyDescent="0.25">
      <c r="A221" s="1">
        <v>15664521</v>
      </c>
      <c r="B221" s="1">
        <v>659</v>
      </c>
      <c r="C221" s="1" t="s">
        <v>18</v>
      </c>
      <c r="D221" s="1" t="s">
        <v>23</v>
      </c>
      <c r="E221" s="1">
        <v>31</v>
      </c>
      <c r="F221" s="1">
        <v>7</v>
      </c>
      <c r="G221" s="17">
        <v>149620.88</v>
      </c>
      <c r="H221" s="1">
        <v>2</v>
      </c>
      <c r="I221" s="1">
        <v>1</v>
      </c>
      <c r="J221" s="1">
        <v>1</v>
      </c>
      <c r="K221" s="17">
        <v>104533.51</v>
      </c>
      <c r="L221" s="1">
        <v>0</v>
      </c>
      <c r="M221" t="b">
        <f t="shared" si="3"/>
        <v>0</v>
      </c>
    </row>
    <row r="222" spans="1:13" x14ac:dyDescent="0.25">
      <c r="A222" s="1">
        <v>15776223</v>
      </c>
      <c r="B222" s="1">
        <v>597</v>
      </c>
      <c r="C222" s="1" t="s">
        <v>15</v>
      </c>
      <c r="D222" s="1" t="s">
        <v>16</v>
      </c>
      <c r="E222" s="1">
        <v>42</v>
      </c>
      <c r="F222" s="1">
        <v>4</v>
      </c>
      <c r="G222" s="17">
        <v>64740.12</v>
      </c>
      <c r="H222" s="1">
        <v>1</v>
      </c>
      <c r="I222" s="1">
        <v>1</v>
      </c>
      <c r="J222" s="1">
        <v>1</v>
      </c>
      <c r="K222" s="17">
        <v>106841.12</v>
      </c>
      <c r="L222" s="1">
        <v>0</v>
      </c>
      <c r="M222" t="b">
        <f t="shared" si="3"/>
        <v>0</v>
      </c>
    </row>
    <row r="223" spans="1:13" x14ac:dyDescent="0.25">
      <c r="A223" s="1">
        <v>15699430</v>
      </c>
      <c r="B223" s="1">
        <v>618</v>
      </c>
      <c r="C223" s="1" t="s">
        <v>15</v>
      </c>
      <c r="D223" s="1" t="s">
        <v>16</v>
      </c>
      <c r="E223" s="1">
        <v>35</v>
      </c>
      <c r="F223" s="1">
        <v>10</v>
      </c>
      <c r="G223" s="17">
        <v>0</v>
      </c>
      <c r="H223" s="1">
        <v>2</v>
      </c>
      <c r="I223" s="1">
        <v>1</v>
      </c>
      <c r="J223" s="1">
        <v>0</v>
      </c>
      <c r="K223" s="17">
        <v>180439.75</v>
      </c>
      <c r="L223" s="1">
        <v>0</v>
      </c>
      <c r="M223" t="b">
        <f t="shared" si="3"/>
        <v>0</v>
      </c>
    </row>
    <row r="224" spans="1:13" x14ac:dyDescent="0.25">
      <c r="A224" s="1">
        <v>15790678</v>
      </c>
      <c r="B224" s="1">
        <v>475</v>
      </c>
      <c r="C224" s="1" t="s">
        <v>15</v>
      </c>
      <c r="D224" s="1" t="s">
        <v>16</v>
      </c>
      <c r="E224" s="1">
        <v>32</v>
      </c>
      <c r="F224" s="1">
        <v>8</v>
      </c>
      <c r="G224" s="17">
        <v>119023.28</v>
      </c>
      <c r="H224" s="1">
        <v>1</v>
      </c>
      <c r="I224" s="1">
        <v>1</v>
      </c>
      <c r="J224" s="1">
        <v>0</v>
      </c>
      <c r="K224" s="17">
        <v>100816.29</v>
      </c>
      <c r="L224" s="1">
        <v>0</v>
      </c>
      <c r="M224" t="b">
        <f t="shared" si="3"/>
        <v>0</v>
      </c>
    </row>
    <row r="225" spans="1:13" x14ac:dyDescent="0.25">
      <c r="A225" s="1">
        <v>15719352</v>
      </c>
      <c r="B225" s="1">
        <v>754</v>
      </c>
      <c r="C225" s="1" t="s">
        <v>18</v>
      </c>
      <c r="D225" s="1" t="s">
        <v>23</v>
      </c>
      <c r="E225" s="1">
        <v>39</v>
      </c>
      <c r="F225" s="1">
        <v>6</v>
      </c>
      <c r="G225" s="17">
        <v>170184.99</v>
      </c>
      <c r="H225" s="1">
        <v>2</v>
      </c>
      <c r="I225" s="1">
        <v>1</v>
      </c>
      <c r="J225" s="1">
        <v>0</v>
      </c>
      <c r="K225" s="17">
        <v>89593.26</v>
      </c>
      <c r="L225" s="1">
        <v>0</v>
      </c>
      <c r="M225" t="b">
        <f t="shared" si="3"/>
        <v>0</v>
      </c>
    </row>
    <row r="226" spans="1:13" x14ac:dyDescent="0.25">
      <c r="A226" s="1">
        <v>15661036</v>
      </c>
      <c r="B226" s="1">
        <v>725</v>
      </c>
      <c r="C226" s="1" t="s">
        <v>15</v>
      </c>
      <c r="D226" s="1" t="s">
        <v>23</v>
      </c>
      <c r="E226" s="1">
        <v>46</v>
      </c>
      <c r="F226" s="1">
        <v>6</v>
      </c>
      <c r="G226" s="17">
        <v>0</v>
      </c>
      <c r="H226" s="1">
        <v>2</v>
      </c>
      <c r="I226" s="1">
        <v>1</v>
      </c>
      <c r="J226" s="1">
        <v>0</v>
      </c>
      <c r="K226" s="17">
        <v>161767.38</v>
      </c>
      <c r="L226" s="1">
        <v>0</v>
      </c>
      <c r="M226" t="b">
        <f t="shared" si="3"/>
        <v>0</v>
      </c>
    </row>
    <row r="227" spans="1:13" x14ac:dyDescent="0.25">
      <c r="A227" s="1">
        <v>15742668</v>
      </c>
      <c r="B227" s="1">
        <v>626</v>
      </c>
      <c r="C227" s="1" t="s">
        <v>18</v>
      </c>
      <c r="D227" s="1" t="s">
        <v>16</v>
      </c>
      <c r="E227" s="1">
        <v>37</v>
      </c>
      <c r="F227" s="1">
        <v>6</v>
      </c>
      <c r="G227" s="17">
        <v>108269.37</v>
      </c>
      <c r="H227" s="1">
        <v>1</v>
      </c>
      <c r="I227" s="1">
        <v>1</v>
      </c>
      <c r="J227" s="1">
        <v>0</v>
      </c>
      <c r="K227" s="17">
        <v>5597.94</v>
      </c>
      <c r="L227" s="1">
        <v>0</v>
      </c>
      <c r="M227" t="b">
        <f t="shared" si="3"/>
        <v>0</v>
      </c>
    </row>
    <row r="228" spans="1:13" x14ac:dyDescent="0.25">
      <c r="A228" s="1">
        <v>15657284</v>
      </c>
      <c r="B228" s="1">
        <v>674</v>
      </c>
      <c r="C228" s="1" t="s">
        <v>26</v>
      </c>
      <c r="D228" s="1" t="s">
        <v>23</v>
      </c>
      <c r="E228" s="1">
        <v>47</v>
      </c>
      <c r="F228" s="1">
        <v>6</v>
      </c>
      <c r="G228" s="17">
        <v>106901.94</v>
      </c>
      <c r="H228" s="1">
        <v>1</v>
      </c>
      <c r="I228" s="1">
        <v>1</v>
      </c>
      <c r="J228" s="1">
        <v>1</v>
      </c>
      <c r="K228" s="17">
        <v>2079.1999999999998</v>
      </c>
      <c r="L228" s="1">
        <v>1</v>
      </c>
      <c r="M228" t="b">
        <f t="shared" si="3"/>
        <v>0</v>
      </c>
    </row>
    <row r="229" spans="1:13" x14ac:dyDescent="0.25">
      <c r="A229" s="1">
        <v>15667896</v>
      </c>
      <c r="B229" s="1">
        <v>833</v>
      </c>
      <c r="C229" s="1" t="s">
        <v>15</v>
      </c>
      <c r="D229" s="1" t="s">
        <v>23</v>
      </c>
      <c r="E229" s="1">
        <v>37</v>
      </c>
      <c r="F229" s="1">
        <v>8</v>
      </c>
      <c r="G229" s="17">
        <v>151226.18</v>
      </c>
      <c r="H229" s="1">
        <v>2</v>
      </c>
      <c r="I229" s="1">
        <v>1</v>
      </c>
      <c r="J229" s="1">
        <v>1</v>
      </c>
      <c r="K229" s="17">
        <v>136129.49</v>
      </c>
      <c r="L229" s="1">
        <v>0</v>
      </c>
      <c r="M229" t="b">
        <f t="shared" si="3"/>
        <v>0</v>
      </c>
    </row>
    <row r="230" spans="1:13" x14ac:dyDescent="0.25">
      <c r="A230" s="1">
        <v>15615624</v>
      </c>
      <c r="B230" s="1">
        <v>605</v>
      </c>
      <c r="C230" s="1" t="s">
        <v>15</v>
      </c>
      <c r="D230" s="1" t="s">
        <v>16</v>
      </c>
      <c r="E230" s="1">
        <v>28</v>
      </c>
      <c r="F230" s="1">
        <v>6</v>
      </c>
      <c r="G230" s="17">
        <v>0</v>
      </c>
      <c r="H230" s="1">
        <v>2</v>
      </c>
      <c r="I230" s="1">
        <v>0</v>
      </c>
      <c r="J230" s="1">
        <v>0</v>
      </c>
      <c r="K230" s="17">
        <v>159508.51999999999</v>
      </c>
      <c r="L230" s="1">
        <v>0</v>
      </c>
      <c r="M230" t="b">
        <f t="shared" si="3"/>
        <v>0</v>
      </c>
    </row>
    <row r="231" spans="1:13" x14ac:dyDescent="0.25">
      <c r="A231" s="1">
        <v>15597945</v>
      </c>
      <c r="B231" s="1">
        <v>636</v>
      </c>
      <c r="C231" s="1" t="s">
        <v>18</v>
      </c>
      <c r="D231" s="1" t="s">
        <v>16</v>
      </c>
      <c r="E231" s="1">
        <v>32</v>
      </c>
      <c r="F231" s="1">
        <v>8</v>
      </c>
      <c r="G231" s="17">
        <v>0</v>
      </c>
      <c r="H231" s="1">
        <v>2</v>
      </c>
      <c r="I231" s="1">
        <v>1</v>
      </c>
      <c r="J231" s="1">
        <v>0</v>
      </c>
      <c r="K231" s="17" t="s">
        <v>753</v>
      </c>
      <c r="L231" s="1">
        <v>0</v>
      </c>
      <c r="M231" t="b">
        <f t="shared" si="3"/>
        <v>0</v>
      </c>
    </row>
    <row r="232" spans="1:13" x14ac:dyDescent="0.25">
      <c r="A232" s="1">
        <v>15695632</v>
      </c>
      <c r="B232" s="1">
        <v>556</v>
      </c>
      <c r="C232" s="1" t="s">
        <v>15</v>
      </c>
      <c r="D232" s="1" t="s">
        <v>16</v>
      </c>
      <c r="E232" s="1">
        <v>39</v>
      </c>
      <c r="F232" s="1">
        <v>9</v>
      </c>
      <c r="G232" s="17">
        <v>89588.35</v>
      </c>
      <c r="H232" s="1">
        <v>1</v>
      </c>
      <c r="I232" s="1">
        <v>1</v>
      </c>
      <c r="J232" s="1">
        <v>1</v>
      </c>
      <c r="K232" s="17">
        <v>94898.1</v>
      </c>
      <c r="L232" s="1">
        <v>0</v>
      </c>
      <c r="M232" t="b">
        <f t="shared" si="3"/>
        <v>0</v>
      </c>
    </row>
    <row r="233" spans="1:13" x14ac:dyDescent="0.25">
      <c r="A233" s="1">
        <v>15684548</v>
      </c>
      <c r="B233" s="1">
        <v>556</v>
      </c>
      <c r="C233" s="1" t="s">
        <v>18</v>
      </c>
      <c r="D233" s="1" t="s">
        <v>23</v>
      </c>
      <c r="E233" s="1">
        <v>38</v>
      </c>
      <c r="F233" s="1">
        <v>8</v>
      </c>
      <c r="G233" s="17">
        <v>0</v>
      </c>
      <c r="H233" s="1">
        <v>2</v>
      </c>
      <c r="I233" s="1">
        <v>0</v>
      </c>
      <c r="J233" s="1">
        <v>0</v>
      </c>
      <c r="K233" s="17">
        <v>417.41</v>
      </c>
      <c r="L233" s="1">
        <v>1</v>
      </c>
      <c r="M233" t="b">
        <f t="shared" si="3"/>
        <v>0</v>
      </c>
    </row>
    <row r="234" spans="1:13" x14ac:dyDescent="0.25">
      <c r="A234" s="1">
        <v>15737051</v>
      </c>
      <c r="B234" s="1">
        <v>639</v>
      </c>
      <c r="C234" s="1" t="s">
        <v>15</v>
      </c>
      <c r="D234" s="1" t="s">
        <v>23</v>
      </c>
      <c r="E234" s="1">
        <v>27</v>
      </c>
      <c r="F234" s="1">
        <v>8</v>
      </c>
      <c r="G234" s="17">
        <v>0</v>
      </c>
      <c r="H234" s="1">
        <v>2</v>
      </c>
      <c r="I234" s="1">
        <v>1</v>
      </c>
      <c r="J234" s="1">
        <v>0</v>
      </c>
      <c r="K234" s="17">
        <v>192247.35</v>
      </c>
      <c r="L234" s="1">
        <v>0</v>
      </c>
      <c r="M234" t="b">
        <f t="shared" si="3"/>
        <v>0</v>
      </c>
    </row>
    <row r="235" spans="1:13" x14ac:dyDescent="0.25">
      <c r="A235" s="1">
        <v>15612087</v>
      </c>
      <c r="B235" s="1">
        <v>671</v>
      </c>
      <c r="C235" s="1" t="s">
        <v>15</v>
      </c>
      <c r="D235" s="1" t="s">
        <v>23</v>
      </c>
      <c r="E235" s="1">
        <v>45</v>
      </c>
      <c r="F235" s="1">
        <v>2</v>
      </c>
      <c r="G235" s="17">
        <v>106376.85</v>
      </c>
      <c r="H235" s="1">
        <v>1</v>
      </c>
      <c r="I235" s="1">
        <v>0</v>
      </c>
      <c r="J235" s="1">
        <v>1</v>
      </c>
      <c r="K235" s="17">
        <v>158264.62</v>
      </c>
      <c r="L235" s="1">
        <v>0</v>
      </c>
      <c r="M235" t="b">
        <f t="shared" si="3"/>
        <v>0</v>
      </c>
    </row>
    <row r="236" spans="1:13" x14ac:dyDescent="0.25">
      <c r="A236" s="1">
        <v>15599792</v>
      </c>
      <c r="B236" s="1">
        <v>545</v>
      </c>
      <c r="C236" s="1" t="s">
        <v>15</v>
      </c>
      <c r="D236" s="1" t="s">
        <v>16</v>
      </c>
      <c r="E236" s="1">
        <v>26</v>
      </c>
      <c r="F236" s="1">
        <v>1</v>
      </c>
      <c r="G236" s="17">
        <v>0</v>
      </c>
      <c r="H236" s="1">
        <v>2</v>
      </c>
      <c r="I236" s="1">
        <v>1</v>
      </c>
      <c r="J236" s="1">
        <v>1</v>
      </c>
      <c r="K236" s="17">
        <v>199638.56</v>
      </c>
      <c r="L236" s="1">
        <v>0</v>
      </c>
      <c r="M236" t="b">
        <f t="shared" si="3"/>
        <v>0</v>
      </c>
    </row>
    <row r="237" spans="1:13" x14ac:dyDescent="0.25">
      <c r="A237" s="1">
        <v>15629677</v>
      </c>
      <c r="B237" s="1">
        <v>687</v>
      </c>
      <c r="C237" s="1" t="s">
        <v>18</v>
      </c>
      <c r="D237" s="1" t="s">
        <v>16</v>
      </c>
      <c r="E237" s="1">
        <v>39</v>
      </c>
      <c r="F237" s="1">
        <v>2</v>
      </c>
      <c r="G237" s="17">
        <v>0</v>
      </c>
      <c r="H237" s="1">
        <v>3</v>
      </c>
      <c r="I237" s="1">
        <v>0</v>
      </c>
      <c r="J237" s="1">
        <v>0</v>
      </c>
      <c r="K237" s="17">
        <v>188150.6</v>
      </c>
      <c r="L237" s="1">
        <v>1</v>
      </c>
      <c r="M237" t="b">
        <f t="shared" si="3"/>
        <v>0</v>
      </c>
    </row>
    <row r="238" spans="1:13" x14ac:dyDescent="0.25">
      <c r="A238" s="1">
        <v>15600337</v>
      </c>
      <c r="B238" s="1">
        <v>661</v>
      </c>
      <c r="C238" s="1" t="s">
        <v>18</v>
      </c>
      <c r="D238" s="1" t="s">
        <v>23</v>
      </c>
      <c r="E238" s="1">
        <v>42</v>
      </c>
      <c r="F238" s="1">
        <v>2</v>
      </c>
      <c r="G238" s="17">
        <v>178820.91</v>
      </c>
      <c r="H238" s="1">
        <v>1</v>
      </c>
      <c r="I238" s="1">
        <v>0</v>
      </c>
      <c r="J238" s="1">
        <v>0</v>
      </c>
      <c r="K238" s="17">
        <v>29358.57</v>
      </c>
      <c r="L238" s="1">
        <v>1</v>
      </c>
      <c r="M238" t="b">
        <f t="shared" si="3"/>
        <v>0</v>
      </c>
    </row>
    <row r="239" spans="1:13" x14ac:dyDescent="0.25">
      <c r="A239" s="1">
        <v>15692671</v>
      </c>
      <c r="B239" s="1">
        <v>701</v>
      </c>
      <c r="C239" s="1" t="s">
        <v>18</v>
      </c>
      <c r="D239" s="1" t="s">
        <v>23</v>
      </c>
      <c r="E239" s="1">
        <v>36</v>
      </c>
      <c r="F239" s="1">
        <v>8</v>
      </c>
      <c r="G239" s="17">
        <v>0</v>
      </c>
      <c r="H239" s="1">
        <v>2</v>
      </c>
      <c r="I239" s="1">
        <v>1</v>
      </c>
      <c r="J239" s="1">
        <v>0</v>
      </c>
      <c r="K239" s="17">
        <v>169161.46</v>
      </c>
      <c r="L239" s="1">
        <v>0</v>
      </c>
      <c r="M239" t="b">
        <f t="shared" si="3"/>
        <v>0</v>
      </c>
    </row>
    <row r="240" spans="1:13" x14ac:dyDescent="0.25">
      <c r="A240" s="1">
        <v>15809663</v>
      </c>
      <c r="B240" s="1">
        <v>583</v>
      </c>
      <c r="C240" s="1" t="s">
        <v>15</v>
      </c>
      <c r="D240" s="1" t="s">
        <v>16</v>
      </c>
      <c r="E240" s="1">
        <v>27</v>
      </c>
      <c r="F240" s="1">
        <v>1</v>
      </c>
      <c r="G240" s="17">
        <v>125406.58</v>
      </c>
      <c r="H240" s="1">
        <v>1</v>
      </c>
      <c r="I240" s="1">
        <v>1</v>
      </c>
      <c r="J240" s="1">
        <v>1</v>
      </c>
      <c r="K240" s="17">
        <v>110784.42</v>
      </c>
      <c r="L240" s="1">
        <v>0</v>
      </c>
      <c r="M240" t="b">
        <f t="shared" si="3"/>
        <v>0</v>
      </c>
    </row>
    <row r="241" spans="1:13" x14ac:dyDescent="0.25">
      <c r="A241" s="1">
        <v>15738181</v>
      </c>
      <c r="B241" s="1">
        <v>850</v>
      </c>
      <c r="C241" s="1" t="s">
        <v>15</v>
      </c>
      <c r="D241" s="1" t="s">
        <v>23</v>
      </c>
      <c r="E241" s="1">
        <v>31</v>
      </c>
      <c r="F241" s="1">
        <v>6</v>
      </c>
      <c r="G241" s="17">
        <v>67996.23</v>
      </c>
      <c r="H241" s="1">
        <v>2</v>
      </c>
      <c r="I241" s="1">
        <v>0</v>
      </c>
      <c r="J241" s="1">
        <v>0</v>
      </c>
      <c r="K241" s="17">
        <v>50129.87</v>
      </c>
      <c r="L241" s="1">
        <v>1</v>
      </c>
      <c r="M241" t="b">
        <f t="shared" si="3"/>
        <v>0</v>
      </c>
    </row>
    <row r="242" spans="1:13" x14ac:dyDescent="0.25">
      <c r="A242" s="1">
        <v>15746726</v>
      </c>
      <c r="B242" s="1">
        <v>438</v>
      </c>
      <c r="C242" s="1" t="s">
        <v>26</v>
      </c>
      <c r="D242" s="1" t="s">
        <v>23</v>
      </c>
      <c r="E242" s="1">
        <v>31</v>
      </c>
      <c r="F242" s="1">
        <v>8</v>
      </c>
      <c r="G242" s="17">
        <v>78398.69</v>
      </c>
      <c r="H242" s="1">
        <v>1</v>
      </c>
      <c r="I242" s="1">
        <v>1</v>
      </c>
      <c r="J242" s="1">
        <v>0</v>
      </c>
      <c r="K242" s="17">
        <v>44937.01</v>
      </c>
      <c r="L242" s="1">
        <v>0</v>
      </c>
      <c r="M242" t="b">
        <f t="shared" si="3"/>
        <v>0</v>
      </c>
    </row>
    <row r="243" spans="1:13" x14ac:dyDescent="0.25">
      <c r="A243" s="1">
        <v>15662736</v>
      </c>
      <c r="B243" s="1">
        <v>559</v>
      </c>
      <c r="C243" s="1" t="s">
        <v>15</v>
      </c>
      <c r="D243" s="1" t="s">
        <v>23</v>
      </c>
      <c r="E243" s="1">
        <v>49</v>
      </c>
      <c r="F243" s="1">
        <v>2</v>
      </c>
      <c r="G243" s="17">
        <v>147069.78</v>
      </c>
      <c r="H243" s="1">
        <v>1</v>
      </c>
      <c r="I243" s="1">
        <v>1</v>
      </c>
      <c r="J243" s="1">
        <v>0</v>
      </c>
      <c r="K243" s="17">
        <v>120540.83</v>
      </c>
      <c r="L243" s="1">
        <v>1</v>
      </c>
      <c r="M243" t="b">
        <f t="shared" si="3"/>
        <v>0</v>
      </c>
    </row>
    <row r="244" spans="1:13" x14ac:dyDescent="0.25">
      <c r="A244" s="1">
        <v>15758685</v>
      </c>
      <c r="B244" s="1">
        <v>706</v>
      </c>
      <c r="C244" s="1" t="s">
        <v>18</v>
      </c>
      <c r="D244" s="1" t="s">
        <v>16</v>
      </c>
      <c r="E244" s="1">
        <v>37</v>
      </c>
      <c r="F244" s="1">
        <v>7</v>
      </c>
      <c r="G244" s="17">
        <v>0</v>
      </c>
      <c r="H244" s="1">
        <v>2</v>
      </c>
      <c r="I244" s="1">
        <v>1</v>
      </c>
      <c r="J244" s="1">
        <v>1</v>
      </c>
      <c r="K244" s="17">
        <v>110899.3</v>
      </c>
      <c r="L244" s="1">
        <v>0</v>
      </c>
      <c r="M244" t="b">
        <f t="shared" si="3"/>
        <v>0</v>
      </c>
    </row>
    <row r="245" spans="1:13" x14ac:dyDescent="0.25">
      <c r="A245" s="1">
        <v>15787071</v>
      </c>
      <c r="B245" s="1">
        <v>650</v>
      </c>
      <c r="C245" s="1" t="s">
        <v>18</v>
      </c>
      <c r="D245" s="1" t="s">
        <v>23</v>
      </c>
      <c r="E245" s="1">
        <v>41</v>
      </c>
      <c r="F245" s="1">
        <v>9</v>
      </c>
      <c r="G245" s="17">
        <v>0</v>
      </c>
      <c r="H245" s="1">
        <v>2</v>
      </c>
      <c r="I245" s="1">
        <v>0</v>
      </c>
      <c r="J245" s="1">
        <v>1</v>
      </c>
      <c r="K245" s="17">
        <v>191599.67</v>
      </c>
      <c r="L245" s="1">
        <v>0</v>
      </c>
      <c r="M245" t="b">
        <f t="shared" si="3"/>
        <v>0</v>
      </c>
    </row>
    <row r="246" spans="1:13" x14ac:dyDescent="0.25">
      <c r="A246" s="1">
        <v>15772896</v>
      </c>
      <c r="B246" s="1">
        <v>763</v>
      </c>
      <c r="C246" s="1" t="s">
        <v>26</v>
      </c>
      <c r="D246" s="1" t="s">
        <v>23</v>
      </c>
      <c r="E246" s="1">
        <v>42</v>
      </c>
      <c r="F246" s="1">
        <v>6</v>
      </c>
      <c r="G246" s="17">
        <v>100160.75</v>
      </c>
      <c r="H246" s="1">
        <v>1</v>
      </c>
      <c r="I246" s="1">
        <v>1</v>
      </c>
      <c r="J246" s="1">
        <v>0</v>
      </c>
      <c r="K246" s="17">
        <v>33462.94</v>
      </c>
      <c r="L246" s="1">
        <v>1</v>
      </c>
      <c r="M246" t="b">
        <f t="shared" si="3"/>
        <v>0</v>
      </c>
    </row>
    <row r="247" spans="1:13" x14ac:dyDescent="0.25">
      <c r="A247" s="1">
        <v>15804919</v>
      </c>
      <c r="B247" s="1">
        <v>670</v>
      </c>
      <c r="C247" s="1" t="s">
        <v>18</v>
      </c>
      <c r="D247" s="1" t="s">
        <v>16</v>
      </c>
      <c r="E247" s="1">
        <v>65</v>
      </c>
      <c r="F247" s="1">
        <v>1</v>
      </c>
      <c r="G247" s="17">
        <v>0</v>
      </c>
      <c r="H247" s="1">
        <v>1</v>
      </c>
      <c r="I247" s="1">
        <v>1</v>
      </c>
      <c r="J247" s="1">
        <v>1</v>
      </c>
      <c r="K247" s="17">
        <v>177655.67999999999</v>
      </c>
      <c r="L247" s="1">
        <v>1</v>
      </c>
      <c r="M247" t="b">
        <f t="shared" si="3"/>
        <v>0</v>
      </c>
    </row>
    <row r="248" spans="1:13" x14ac:dyDescent="0.25">
      <c r="A248" s="1">
        <v>15698028</v>
      </c>
      <c r="B248" s="1">
        <v>506</v>
      </c>
      <c r="C248" s="1" t="s">
        <v>15</v>
      </c>
      <c r="D248" s="1" t="s">
        <v>16</v>
      </c>
      <c r="E248" s="1">
        <v>41</v>
      </c>
      <c r="F248" s="1">
        <v>1</v>
      </c>
      <c r="G248" s="17">
        <v>0</v>
      </c>
      <c r="H248" s="1">
        <v>2</v>
      </c>
      <c r="I248" s="1">
        <v>1</v>
      </c>
      <c r="J248" s="1">
        <v>0</v>
      </c>
      <c r="K248" s="17">
        <v>31766.3</v>
      </c>
      <c r="L248" s="1">
        <v>0</v>
      </c>
      <c r="M248" t="b">
        <f t="shared" si="3"/>
        <v>0</v>
      </c>
    </row>
    <row r="249" spans="1:13" x14ac:dyDescent="0.25">
      <c r="A249" s="1">
        <v>15586585</v>
      </c>
      <c r="B249" s="1">
        <v>698</v>
      </c>
      <c r="C249" s="1" t="s">
        <v>26</v>
      </c>
      <c r="D249" s="1" t="s">
        <v>16</v>
      </c>
      <c r="E249" s="1">
        <v>51</v>
      </c>
      <c r="F249" s="1">
        <v>2</v>
      </c>
      <c r="G249" s="17">
        <v>111018.98</v>
      </c>
      <c r="H249" s="1">
        <v>1</v>
      </c>
      <c r="I249" s="1">
        <v>1</v>
      </c>
      <c r="J249" s="1">
        <v>0</v>
      </c>
      <c r="K249" s="17">
        <v>86410.28</v>
      </c>
      <c r="L249" s="1">
        <v>0</v>
      </c>
      <c r="M249" t="b">
        <f t="shared" si="3"/>
        <v>0</v>
      </c>
    </row>
    <row r="250" spans="1:13" x14ac:dyDescent="0.25">
      <c r="A250" s="1">
        <v>15660271</v>
      </c>
      <c r="B250" s="1">
        <v>688</v>
      </c>
      <c r="C250" s="1" t="s">
        <v>26</v>
      </c>
      <c r="D250" s="1" t="s">
        <v>23</v>
      </c>
      <c r="E250" s="1">
        <v>26</v>
      </c>
      <c r="F250" s="1">
        <v>8</v>
      </c>
      <c r="G250" s="17">
        <v>146133.39000000001</v>
      </c>
      <c r="H250" s="1">
        <v>1</v>
      </c>
      <c r="I250" s="1">
        <v>1</v>
      </c>
      <c r="J250" s="1">
        <v>1</v>
      </c>
      <c r="K250" s="17">
        <v>175296.76</v>
      </c>
      <c r="L250" s="1">
        <v>0</v>
      </c>
      <c r="M250" t="b">
        <f t="shared" si="3"/>
        <v>0</v>
      </c>
    </row>
    <row r="251" spans="1:13" x14ac:dyDescent="0.25">
      <c r="A251" s="1">
        <v>15760550</v>
      </c>
      <c r="B251" s="1">
        <v>741</v>
      </c>
      <c r="C251" s="1" t="s">
        <v>18</v>
      </c>
      <c r="D251" s="1" t="s">
        <v>23</v>
      </c>
      <c r="E251" s="1">
        <v>39</v>
      </c>
      <c r="F251" s="1">
        <v>7</v>
      </c>
      <c r="G251" s="17">
        <v>143637.57999999999</v>
      </c>
      <c r="H251" s="1">
        <v>2</v>
      </c>
      <c r="I251" s="1">
        <v>0</v>
      </c>
      <c r="J251" s="1">
        <v>1</v>
      </c>
      <c r="K251" s="17">
        <v>174227.66</v>
      </c>
      <c r="L251" s="1">
        <v>0</v>
      </c>
      <c r="M251" t="b">
        <f t="shared" si="3"/>
        <v>0</v>
      </c>
    </row>
    <row r="252" spans="1:13" x14ac:dyDescent="0.25">
      <c r="A252" s="1">
        <v>15763431</v>
      </c>
      <c r="B252" s="1">
        <v>698</v>
      </c>
      <c r="C252" s="1" t="s">
        <v>15</v>
      </c>
      <c r="D252" s="1" t="s">
        <v>23</v>
      </c>
      <c r="E252" s="1">
        <v>36</v>
      </c>
      <c r="F252" s="1">
        <v>2</v>
      </c>
      <c r="G252" s="17">
        <v>82275.350000000006</v>
      </c>
      <c r="H252" s="1">
        <v>2</v>
      </c>
      <c r="I252" s="1">
        <v>1</v>
      </c>
      <c r="J252" s="1">
        <v>1</v>
      </c>
      <c r="K252" s="17">
        <v>93249.26</v>
      </c>
      <c r="L252" s="1">
        <v>0</v>
      </c>
      <c r="M252" t="b">
        <f t="shared" si="3"/>
        <v>0</v>
      </c>
    </row>
    <row r="253" spans="1:13" x14ac:dyDescent="0.25">
      <c r="A253" s="1">
        <v>15727299</v>
      </c>
      <c r="B253" s="1">
        <v>445</v>
      </c>
      <c r="C253" s="1" t="s">
        <v>18</v>
      </c>
      <c r="D253" s="1" t="s">
        <v>23</v>
      </c>
      <c r="E253" s="1">
        <v>62</v>
      </c>
      <c r="F253" s="1">
        <v>1</v>
      </c>
      <c r="G253" s="17">
        <v>64119.38</v>
      </c>
      <c r="H253" s="1">
        <v>1</v>
      </c>
      <c r="I253" s="1">
        <v>1</v>
      </c>
      <c r="J253" s="1">
        <v>1</v>
      </c>
      <c r="K253" s="17">
        <v>76569.64</v>
      </c>
      <c r="L253" s="1">
        <v>1</v>
      </c>
      <c r="M253" t="b">
        <f t="shared" si="3"/>
        <v>0</v>
      </c>
    </row>
    <row r="254" spans="1:13" x14ac:dyDescent="0.25">
      <c r="A254" s="1">
        <v>15803976</v>
      </c>
      <c r="B254" s="1">
        <v>694</v>
      </c>
      <c r="C254" s="1" t="s">
        <v>15</v>
      </c>
      <c r="D254" s="1" t="s">
        <v>16</v>
      </c>
      <c r="E254" s="1">
        <v>31</v>
      </c>
      <c r="F254" s="1">
        <v>10</v>
      </c>
      <c r="G254" s="17">
        <v>0</v>
      </c>
      <c r="H254" s="1">
        <v>2</v>
      </c>
      <c r="I254" s="1">
        <v>1</v>
      </c>
      <c r="J254" s="1">
        <v>0</v>
      </c>
      <c r="K254" s="17">
        <v>160990.26999999999</v>
      </c>
      <c r="L254" s="1">
        <v>0</v>
      </c>
      <c r="M254" t="b">
        <f t="shared" si="3"/>
        <v>0</v>
      </c>
    </row>
    <row r="255" spans="1:13" x14ac:dyDescent="0.25">
      <c r="A255" s="1">
        <v>15569807</v>
      </c>
      <c r="B255" s="1">
        <v>673</v>
      </c>
      <c r="C255" s="1" t="s">
        <v>15</v>
      </c>
      <c r="D255" s="1" t="s">
        <v>16</v>
      </c>
      <c r="E255" s="1">
        <v>34</v>
      </c>
      <c r="F255" s="1">
        <v>8</v>
      </c>
      <c r="G255" s="17">
        <v>42157.08</v>
      </c>
      <c r="H255" s="1">
        <v>1</v>
      </c>
      <c r="I255" s="1">
        <v>1</v>
      </c>
      <c r="J255" s="1">
        <v>0</v>
      </c>
      <c r="K255" s="17">
        <v>20598.59</v>
      </c>
      <c r="L255" s="1">
        <v>1</v>
      </c>
      <c r="M255" t="b">
        <f t="shared" si="3"/>
        <v>0</v>
      </c>
    </row>
    <row r="256" spans="1:13" x14ac:dyDescent="0.25">
      <c r="A256" s="1">
        <v>15741336</v>
      </c>
      <c r="B256" s="1">
        <v>715</v>
      </c>
      <c r="C256" s="1" t="s">
        <v>15</v>
      </c>
      <c r="D256" s="1" t="s">
        <v>16</v>
      </c>
      <c r="E256" s="1">
        <v>38</v>
      </c>
      <c r="F256" s="1">
        <v>5</v>
      </c>
      <c r="G256" s="17">
        <v>118590.41</v>
      </c>
      <c r="H256" s="1">
        <v>1</v>
      </c>
      <c r="I256" s="1">
        <v>1</v>
      </c>
      <c r="J256" s="1">
        <v>1</v>
      </c>
      <c r="K256" s="17">
        <v>5684.17</v>
      </c>
      <c r="L256" s="1">
        <v>1</v>
      </c>
      <c r="M256" t="b">
        <f t="shared" si="3"/>
        <v>0</v>
      </c>
    </row>
    <row r="257" spans="1:13" x14ac:dyDescent="0.25">
      <c r="A257" s="1">
        <v>15603156</v>
      </c>
      <c r="B257" s="1">
        <v>571</v>
      </c>
      <c r="C257" s="1" t="s">
        <v>15</v>
      </c>
      <c r="D257" s="1" t="s">
        <v>16</v>
      </c>
      <c r="E257" s="1">
        <v>33</v>
      </c>
      <c r="F257" s="1">
        <v>1</v>
      </c>
      <c r="G257" s="17">
        <v>0</v>
      </c>
      <c r="H257" s="1">
        <v>2</v>
      </c>
      <c r="I257" s="1">
        <v>1</v>
      </c>
      <c r="J257" s="1">
        <v>0</v>
      </c>
      <c r="K257" s="17">
        <v>102750.7</v>
      </c>
      <c r="L257" s="1">
        <v>0</v>
      </c>
      <c r="M257" t="b">
        <f t="shared" si="3"/>
        <v>0</v>
      </c>
    </row>
    <row r="258" spans="1:13" x14ac:dyDescent="0.25">
      <c r="A258" s="1">
        <v>15736534</v>
      </c>
      <c r="B258" s="1">
        <v>742</v>
      </c>
      <c r="C258" s="1" t="s">
        <v>26</v>
      </c>
      <c r="D258" s="1" t="s">
        <v>23</v>
      </c>
      <c r="E258" s="1">
        <v>33</v>
      </c>
      <c r="F258" s="1">
        <v>0</v>
      </c>
      <c r="G258" s="17">
        <v>181656.51</v>
      </c>
      <c r="H258" s="1">
        <v>1</v>
      </c>
      <c r="I258" s="1">
        <v>1</v>
      </c>
      <c r="J258" s="1">
        <v>1</v>
      </c>
      <c r="K258" s="17">
        <v>107667.91</v>
      </c>
      <c r="L258" s="1">
        <v>0</v>
      </c>
      <c r="M258" t="b">
        <f t="shared" ref="M258:M321" si="4">F258&gt;E258</f>
        <v>0</v>
      </c>
    </row>
    <row r="259" spans="1:13" x14ac:dyDescent="0.25">
      <c r="A259" s="1">
        <v>15747960</v>
      </c>
      <c r="B259" s="1">
        <v>733</v>
      </c>
      <c r="C259" s="1" t="s">
        <v>15</v>
      </c>
      <c r="D259" s="1" t="s">
        <v>23</v>
      </c>
      <c r="E259" s="1">
        <v>33</v>
      </c>
      <c r="F259" s="1">
        <v>3</v>
      </c>
      <c r="G259" s="17">
        <v>0</v>
      </c>
      <c r="H259" s="1">
        <v>1</v>
      </c>
      <c r="I259" s="1">
        <v>1</v>
      </c>
      <c r="J259" s="1">
        <v>1</v>
      </c>
      <c r="K259" s="17">
        <v>7666.73</v>
      </c>
      <c r="L259" s="1">
        <v>0</v>
      </c>
      <c r="M259" t="b">
        <f t="shared" si="4"/>
        <v>0</v>
      </c>
    </row>
    <row r="260" spans="1:13" x14ac:dyDescent="0.25">
      <c r="A260" s="1">
        <v>15647091</v>
      </c>
      <c r="B260" s="1">
        <v>725</v>
      </c>
      <c r="C260" s="1" t="s">
        <v>26</v>
      </c>
      <c r="D260" s="1" t="s">
        <v>23</v>
      </c>
      <c r="E260" s="1">
        <v>19</v>
      </c>
      <c r="F260" s="1">
        <v>0</v>
      </c>
      <c r="G260" s="17">
        <v>75888.2</v>
      </c>
      <c r="H260" s="1">
        <v>1</v>
      </c>
      <c r="I260" s="1">
        <v>0</v>
      </c>
      <c r="J260" s="1">
        <v>0</v>
      </c>
      <c r="K260" s="17">
        <v>45613.75</v>
      </c>
      <c r="L260" s="1">
        <v>0</v>
      </c>
      <c r="M260" t="b">
        <f t="shared" si="4"/>
        <v>0</v>
      </c>
    </row>
    <row r="261" spans="1:13" x14ac:dyDescent="0.25">
      <c r="A261" s="1">
        <v>15726032</v>
      </c>
      <c r="B261" s="1">
        <v>608</v>
      </c>
      <c r="C261" s="1" t="s">
        <v>15</v>
      </c>
      <c r="D261" s="1" t="s">
        <v>23</v>
      </c>
      <c r="E261" s="1">
        <v>33</v>
      </c>
      <c r="F261" s="1">
        <v>9</v>
      </c>
      <c r="G261" s="17">
        <v>89968.69</v>
      </c>
      <c r="H261" s="1">
        <v>1</v>
      </c>
      <c r="I261" s="1">
        <v>1</v>
      </c>
      <c r="J261" s="1">
        <v>0</v>
      </c>
      <c r="K261" s="17">
        <v>68777.259999999995</v>
      </c>
      <c r="L261" s="1">
        <v>0</v>
      </c>
      <c r="M261" t="b">
        <f t="shared" si="4"/>
        <v>0</v>
      </c>
    </row>
    <row r="262" spans="1:13" x14ac:dyDescent="0.25">
      <c r="A262" s="1">
        <v>15803526</v>
      </c>
      <c r="B262" s="1">
        <v>685</v>
      </c>
      <c r="C262" s="1" t="s">
        <v>26</v>
      </c>
      <c r="D262" s="1" t="s">
        <v>23</v>
      </c>
      <c r="E262" s="1">
        <v>30</v>
      </c>
      <c r="F262" s="1">
        <v>3</v>
      </c>
      <c r="G262" s="17">
        <v>90536.81</v>
      </c>
      <c r="H262" s="1">
        <v>1</v>
      </c>
      <c r="I262" s="1">
        <v>0</v>
      </c>
      <c r="J262" s="1">
        <v>1</v>
      </c>
      <c r="K262" s="17">
        <v>63082.879999999997</v>
      </c>
      <c r="L262" s="1">
        <v>0</v>
      </c>
      <c r="M262" t="b">
        <f t="shared" si="4"/>
        <v>0</v>
      </c>
    </row>
    <row r="263" spans="1:13" x14ac:dyDescent="0.25">
      <c r="A263" s="1">
        <v>15707567</v>
      </c>
      <c r="B263" s="1">
        <v>732</v>
      </c>
      <c r="C263" s="1" t="s">
        <v>26</v>
      </c>
      <c r="D263" s="1" t="s">
        <v>23</v>
      </c>
      <c r="E263" s="1">
        <v>50</v>
      </c>
      <c r="F263" s="1">
        <v>6</v>
      </c>
      <c r="G263" s="17">
        <v>145338.76</v>
      </c>
      <c r="H263" s="1">
        <v>1</v>
      </c>
      <c r="I263" s="1">
        <v>0</v>
      </c>
      <c r="J263" s="1">
        <v>0</v>
      </c>
      <c r="K263" s="17">
        <v>91936.1</v>
      </c>
      <c r="L263" s="1">
        <v>1</v>
      </c>
      <c r="M263" t="b">
        <f t="shared" si="4"/>
        <v>0</v>
      </c>
    </row>
    <row r="264" spans="1:13" x14ac:dyDescent="0.25">
      <c r="A264" s="1">
        <v>15566111</v>
      </c>
      <c r="B264" s="1">
        <v>596</v>
      </c>
      <c r="C264" s="1" t="s">
        <v>15</v>
      </c>
      <c r="D264" s="1" t="s">
        <v>23</v>
      </c>
      <c r="E264" s="1">
        <v>39</v>
      </c>
      <c r="F264" s="1">
        <v>9</v>
      </c>
      <c r="G264" s="17">
        <v>0</v>
      </c>
      <c r="H264" s="1">
        <v>1</v>
      </c>
      <c r="I264" s="1">
        <v>1</v>
      </c>
      <c r="J264" s="1">
        <v>0</v>
      </c>
      <c r="K264" s="17">
        <v>48963.59</v>
      </c>
      <c r="L264" s="1">
        <v>0</v>
      </c>
      <c r="M264" t="b">
        <f t="shared" si="4"/>
        <v>0</v>
      </c>
    </row>
    <row r="265" spans="1:13" x14ac:dyDescent="0.25">
      <c r="A265" s="1">
        <v>15773792</v>
      </c>
      <c r="B265" s="1">
        <v>662</v>
      </c>
      <c r="C265" s="1" t="s">
        <v>15</v>
      </c>
      <c r="D265" s="1" t="s">
        <v>16</v>
      </c>
      <c r="E265" s="1">
        <v>32</v>
      </c>
      <c r="F265" s="1">
        <v>4</v>
      </c>
      <c r="G265" s="17">
        <v>133950.37</v>
      </c>
      <c r="H265" s="1">
        <v>1</v>
      </c>
      <c r="I265" s="1">
        <v>1</v>
      </c>
      <c r="J265" s="1">
        <v>1</v>
      </c>
      <c r="K265" s="17">
        <v>48725.68</v>
      </c>
      <c r="L265" s="1">
        <v>1</v>
      </c>
      <c r="M265" t="b">
        <f t="shared" si="4"/>
        <v>0</v>
      </c>
    </row>
    <row r="266" spans="1:13" x14ac:dyDescent="0.25">
      <c r="A266" s="1">
        <v>15788126</v>
      </c>
      <c r="B266" s="1">
        <v>689</v>
      </c>
      <c r="C266" s="1" t="s">
        <v>18</v>
      </c>
      <c r="D266" s="1" t="s">
        <v>16</v>
      </c>
      <c r="E266" s="1">
        <v>38</v>
      </c>
      <c r="F266" s="1">
        <v>6</v>
      </c>
      <c r="G266" s="17">
        <v>121021.05</v>
      </c>
      <c r="H266" s="1">
        <v>1</v>
      </c>
      <c r="I266" s="1">
        <v>1</v>
      </c>
      <c r="J266" s="1">
        <v>1</v>
      </c>
      <c r="K266" s="17">
        <v>12182.15</v>
      </c>
      <c r="L266" s="1">
        <v>0</v>
      </c>
      <c r="M266" t="b">
        <f t="shared" si="4"/>
        <v>0</v>
      </c>
    </row>
    <row r="267" spans="1:13" x14ac:dyDescent="0.25">
      <c r="A267" s="1">
        <v>15799422</v>
      </c>
      <c r="B267" s="1">
        <v>535</v>
      </c>
      <c r="C267" s="1" t="s">
        <v>15</v>
      </c>
      <c r="D267" s="1" t="s">
        <v>16</v>
      </c>
      <c r="E267" s="1">
        <v>40</v>
      </c>
      <c r="F267" s="1">
        <v>8</v>
      </c>
      <c r="G267" s="17">
        <v>0</v>
      </c>
      <c r="H267" s="1">
        <v>1</v>
      </c>
      <c r="I267" s="1">
        <v>1</v>
      </c>
      <c r="J267" s="1">
        <v>1</v>
      </c>
      <c r="K267" s="17">
        <v>27689.77</v>
      </c>
      <c r="L267" s="1">
        <v>0</v>
      </c>
      <c r="M267" t="b">
        <f t="shared" si="4"/>
        <v>0</v>
      </c>
    </row>
    <row r="268" spans="1:13" x14ac:dyDescent="0.25">
      <c r="A268" s="1">
        <v>15714939</v>
      </c>
      <c r="B268" s="1">
        <v>484</v>
      </c>
      <c r="C268" s="1" t="s">
        <v>26</v>
      </c>
      <c r="D268" s="1" t="s">
        <v>16</v>
      </c>
      <c r="E268" s="1">
        <v>34</v>
      </c>
      <c r="F268" s="1">
        <v>4</v>
      </c>
      <c r="G268" s="17">
        <v>148249.54</v>
      </c>
      <c r="H268" s="1">
        <v>1</v>
      </c>
      <c r="I268" s="1">
        <v>0</v>
      </c>
      <c r="J268" s="1">
        <v>1</v>
      </c>
      <c r="K268" s="17">
        <v>33738.269999999997</v>
      </c>
      <c r="L268" s="1">
        <v>0</v>
      </c>
      <c r="M268" t="b">
        <f t="shared" si="4"/>
        <v>0</v>
      </c>
    </row>
    <row r="269" spans="1:13" x14ac:dyDescent="0.25">
      <c r="A269" s="1">
        <v>15654700</v>
      </c>
      <c r="B269" s="1">
        <v>523</v>
      </c>
      <c r="C269" s="1" t="s">
        <v>15</v>
      </c>
      <c r="D269" s="1" t="s">
        <v>16</v>
      </c>
      <c r="E269" s="1">
        <v>40</v>
      </c>
      <c r="F269" s="1">
        <v>2</v>
      </c>
      <c r="G269" s="17">
        <v>102967.41</v>
      </c>
      <c r="H269" s="1">
        <v>1</v>
      </c>
      <c r="I269" s="1">
        <v>1</v>
      </c>
      <c r="J269" s="1">
        <v>0</v>
      </c>
      <c r="K269" s="17">
        <v>128702.1</v>
      </c>
      <c r="L269" s="1">
        <v>1</v>
      </c>
      <c r="M269" t="b">
        <f t="shared" si="4"/>
        <v>0</v>
      </c>
    </row>
    <row r="270" spans="1:13" x14ac:dyDescent="0.25">
      <c r="A270" s="1">
        <v>15633059</v>
      </c>
      <c r="B270" s="1">
        <v>413</v>
      </c>
      <c r="C270" s="1" t="s">
        <v>15</v>
      </c>
      <c r="D270" s="1" t="s">
        <v>23</v>
      </c>
      <c r="E270" s="1">
        <v>34</v>
      </c>
      <c r="F270" s="1">
        <v>9</v>
      </c>
      <c r="G270" s="17">
        <v>0</v>
      </c>
      <c r="H270" s="1">
        <v>2</v>
      </c>
      <c r="I270" s="1">
        <v>0</v>
      </c>
      <c r="J270" s="1">
        <v>0</v>
      </c>
      <c r="K270" s="17">
        <v>6534.18</v>
      </c>
      <c r="L270" s="1">
        <v>0</v>
      </c>
      <c r="M270" t="b">
        <f t="shared" si="4"/>
        <v>0</v>
      </c>
    </row>
    <row r="271" spans="1:13" x14ac:dyDescent="0.25">
      <c r="A271" s="1">
        <v>15609618</v>
      </c>
      <c r="B271" s="1">
        <v>721</v>
      </c>
      <c r="C271" s="1" t="s">
        <v>26</v>
      </c>
      <c r="D271" s="1" t="s">
        <v>23</v>
      </c>
      <c r="E271" s="1">
        <v>28</v>
      </c>
      <c r="F271" s="1">
        <v>9</v>
      </c>
      <c r="G271" s="17">
        <v>154475.54</v>
      </c>
      <c r="H271" s="1">
        <v>2</v>
      </c>
      <c r="I271" s="1">
        <v>0</v>
      </c>
      <c r="J271" s="1">
        <v>1</v>
      </c>
      <c r="K271" s="17">
        <v>101300.94</v>
      </c>
      <c r="L271" s="1">
        <v>1</v>
      </c>
      <c r="M271" t="b">
        <f t="shared" si="4"/>
        <v>0</v>
      </c>
    </row>
    <row r="272" spans="1:13" x14ac:dyDescent="0.25">
      <c r="A272" s="1">
        <v>15681705</v>
      </c>
      <c r="B272" s="1">
        <v>785</v>
      </c>
      <c r="C272" s="1" t="s">
        <v>15</v>
      </c>
      <c r="D272" s="1" t="s">
        <v>23</v>
      </c>
      <c r="E272" s="1">
        <v>28</v>
      </c>
      <c r="F272" s="1">
        <v>8</v>
      </c>
      <c r="G272" s="17">
        <v>0</v>
      </c>
      <c r="H272" s="1">
        <v>2</v>
      </c>
      <c r="I272" s="1">
        <v>1</v>
      </c>
      <c r="J272" s="1">
        <v>0</v>
      </c>
      <c r="K272" s="17">
        <v>77231.27</v>
      </c>
      <c r="L272" s="1">
        <v>0</v>
      </c>
      <c r="M272" t="b">
        <f t="shared" si="4"/>
        <v>0</v>
      </c>
    </row>
    <row r="273" spans="1:13" x14ac:dyDescent="0.25">
      <c r="A273" s="1">
        <v>15599433</v>
      </c>
      <c r="B273" s="1">
        <v>660</v>
      </c>
      <c r="C273" s="1" t="s">
        <v>26</v>
      </c>
      <c r="D273" s="1" t="s">
        <v>23</v>
      </c>
      <c r="E273" s="1">
        <v>35</v>
      </c>
      <c r="F273" s="1">
        <v>8</v>
      </c>
      <c r="G273" s="17">
        <v>58641.43</v>
      </c>
      <c r="H273" s="1">
        <v>1</v>
      </c>
      <c r="I273" s="1">
        <v>0</v>
      </c>
      <c r="J273" s="1">
        <v>1</v>
      </c>
      <c r="K273" s="17">
        <v>198674.08</v>
      </c>
      <c r="L273" s="1">
        <v>0</v>
      </c>
      <c r="M273" t="b">
        <f t="shared" si="4"/>
        <v>0</v>
      </c>
    </row>
    <row r="274" spans="1:13" x14ac:dyDescent="0.25">
      <c r="A274" s="1">
        <v>15713578</v>
      </c>
      <c r="B274" s="1">
        <v>483</v>
      </c>
      <c r="C274" s="1" t="s">
        <v>15</v>
      </c>
      <c r="D274" s="1" t="s">
        <v>16</v>
      </c>
      <c r="E274" s="1">
        <v>50</v>
      </c>
      <c r="F274" s="1">
        <v>9</v>
      </c>
      <c r="G274" s="17">
        <v>0</v>
      </c>
      <c r="H274" s="1">
        <v>2</v>
      </c>
      <c r="I274" s="1">
        <v>1</v>
      </c>
      <c r="J274" s="1">
        <v>1</v>
      </c>
      <c r="K274" s="17">
        <v>111020.24</v>
      </c>
      <c r="L274" s="1">
        <v>0</v>
      </c>
      <c r="M274" t="b">
        <f t="shared" si="4"/>
        <v>0</v>
      </c>
    </row>
    <row r="275" spans="1:13" x14ac:dyDescent="0.25">
      <c r="A275" s="1">
        <v>15702669</v>
      </c>
      <c r="B275" s="1">
        <v>663</v>
      </c>
      <c r="C275" s="1" t="s">
        <v>26</v>
      </c>
      <c r="D275" s="1" t="s">
        <v>23</v>
      </c>
      <c r="E275" s="1">
        <v>44</v>
      </c>
      <c r="F275" s="1">
        <v>2</v>
      </c>
      <c r="G275" s="17">
        <v>117028.6</v>
      </c>
      <c r="H275" s="1">
        <v>2</v>
      </c>
      <c r="I275" s="1">
        <v>0</v>
      </c>
      <c r="J275" s="1">
        <v>1</v>
      </c>
      <c r="K275" s="17">
        <v>144680.18</v>
      </c>
      <c r="L275" s="1">
        <v>0</v>
      </c>
      <c r="M275" t="b">
        <f t="shared" si="4"/>
        <v>0</v>
      </c>
    </row>
    <row r="276" spans="1:13" x14ac:dyDescent="0.25">
      <c r="A276" s="1">
        <v>15580684</v>
      </c>
      <c r="B276" s="1">
        <v>706</v>
      </c>
      <c r="C276" s="1" t="s">
        <v>15</v>
      </c>
      <c r="D276" s="1" t="s">
        <v>16</v>
      </c>
      <c r="E276" s="1">
        <v>29</v>
      </c>
      <c r="F276" s="1">
        <v>5</v>
      </c>
      <c r="G276" s="17">
        <v>112564.62</v>
      </c>
      <c r="H276" s="1">
        <v>1</v>
      </c>
      <c r="I276" s="1">
        <v>1</v>
      </c>
      <c r="J276" s="1">
        <v>0</v>
      </c>
      <c r="K276" s="17">
        <v>42334.38</v>
      </c>
      <c r="L276" s="1">
        <v>0</v>
      </c>
      <c r="M276" t="b">
        <f t="shared" si="4"/>
        <v>0</v>
      </c>
    </row>
    <row r="277" spans="1:13" x14ac:dyDescent="0.25">
      <c r="A277" s="1">
        <v>15732674</v>
      </c>
      <c r="B277" s="1">
        <v>443</v>
      </c>
      <c r="C277" s="1" t="s">
        <v>18</v>
      </c>
      <c r="D277" s="1" t="s">
        <v>23</v>
      </c>
      <c r="E277" s="1">
        <v>36</v>
      </c>
      <c r="F277" s="1">
        <v>6</v>
      </c>
      <c r="G277" s="17">
        <v>70438.009999999995</v>
      </c>
      <c r="H277" s="1">
        <v>2</v>
      </c>
      <c r="I277" s="1">
        <v>0</v>
      </c>
      <c r="J277" s="1">
        <v>1</v>
      </c>
      <c r="K277" s="17">
        <v>56937.43</v>
      </c>
      <c r="L277" s="1">
        <v>0</v>
      </c>
      <c r="M277" t="b">
        <f t="shared" si="4"/>
        <v>0</v>
      </c>
    </row>
    <row r="278" spans="1:13" x14ac:dyDescent="0.25">
      <c r="A278" s="1">
        <v>15720649</v>
      </c>
      <c r="B278" s="1">
        <v>641</v>
      </c>
      <c r="C278" s="1" t="s">
        <v>15</v>
      </c>
      <c r="D278" s="1" t="s">
        <v>16</v>
      </c>
      <c r="E278" s="1">
        <v>36</v>
      </c>
      <c r="F278" s="1">
        <v>5</v>
      </c>
      <c r="G278" s="17">
        <v>66392.639999999999</v>
      </c>
      <c r="H278" s="1">
        <v>1</v>
      </c>
      <c r="I278" s="1">
        <v>1</v>
      </c>
      <c r="J278" s="1">
        <v>0</v>
      </c>
      <c r="K278" s="17">
        <v>31106.67</v>
      </c>
      <c r="L278" s="1">
        <v>0</v>
      </c>
      <c r="M278" t="b">
        <f t="shared" si="4"/>
        <v>0</v>
      </c>
    </row>
    <row r="279" spans="1:13" x14ac:dyDescent="0.25">
      <c r="A279" s="1">
        <v>15591607</v>
      </c>
      <c r="B279" s="1">
        <v>770</v>
      </c>
      <c r="C279" s="1" t="s">
        <v>15</v>
      </c>
      <c r="D279" s="1" t="s">
        <v>23</v>
      </c>
      <c r="E279" s="1">
        <v>24</v>
      </c>
      <c r="F279" s="1">
        <v>9</v>
      </c>
      <c r="G279" s="17">
        <v>101827.07</v>
      </c>
      <c r="H279" s="1">
        <v>1</v>
      </c>
      <c r="I279" s="1">
        <v>1</v>
      </c>
      <c r="J279" s="1">
        <v>0</v>
      </c>
      <c r="K279" s="17">
        <v>167256.35</v>
      </c>
      <c r="L279" s="1">
        <v>0</v>
      </c>
      <c r="M279" t="b">
        <f t="shared" si="4"/>
        <v>0</v>
      </c>
    </row>
    <row r="280" spans="1:13" x14ac:dyDescent="0.25">
      <c r="A280" s="1">
        <v>15794142</v>
      </c>
      <c r="B280" s="1">
        <v>564</v>
      </c>
      <c r="C280" s="1" t="s">
        <v>26</v>
      </c>
      <c r="D280" s="1" t="s">
        <v>16</v>
      </c>
      <c r="E280" s="1">
        <v>62</v>
      </c>
      <c r="F280" s="1">
        <v>5</v>
      </c>
      <c r="G280" s="17">
        <v>114931.35</v>
      </c>
      <c r="H280" s="1">
        <v>3</v>
      </c>
      <c r="I280" s="1">
        <v>0</v>
      </c>
      <c r="J280" s="1">
        <v>1</v>
      </c>
      <c r="K280" s="17">
        <v>18260.98</v>
      </c>
      <c r="L280" s="1">
        <v>1</v>
      </c>
      <c r="M280" t="b">
        <f t="shared" si="4"/>
        <v>0</v>
      </c>
    </row>
    <row r="281" spans="1:13" x14ac:dyDescent="0.25">
      <c r="A281" s="1">
        <v>15717398</v>
      </c>
      <c r="B281" s="1">
        <v>549</v>
      </c>
      <c r="C281" s="1" t="s">
        <v>18</v>
      </c>
      <c r="D281" s="1" t="s">
        <v>16</v>
      </c>
      <c r="E281" s="1">
        <v>39</v>
      </c>
      <c r="F281" s="1">
        <v>7</v>
      </c>
      <c r="G281" s="17">
        <v>0</v>
      </c>
      <c r="H281" s="1">
        <v>1</v>
      </c>
      <c r="I281" s="1">
        <v>0</v>
      </c>
      <c r="J281" s="1">
        <v>0</v>
      </c>
      <c r="K281" s="17">
        <v>81259.25</v>
      </c>
      <c r="L281" s="1">
        <v>1</v>
      </c>
      <c r="M281" t="b">
        <f t="shared" si="4"/>
        <v>0</v>
      </c>
    </row>
    <row r="282" spans="1:13" x14ac:dyDescent="0.25">
      <c r="A282" s="1">
        <v>15783501</v>
      </c>
      <c r="B282" s="1">
        <v>800</v>
      </c>
      <c r="C282" s="1" t="s">
        <v>15</v>
      </c>
      <c r="D282" s="1" t="s">
        <v>16</v>
      </c>
      <c r="E282" s="1">
        <v>38</v>
      </c>
      <c r="F282" s="1">
        <v>2</v>
      </c>
      <c r="G282" s="17">
        <v>168190.33</v>
      </c>
      <c r="H282" s="1">
        <v>2</v>
      </c>
      <c r="I282" s="1">
        <v>1</v>
      </c>
      <c r="J282" s="1">
        <v>0</v>
      </c>
      <c r="K282" s="17">
        <v>68052.08</v>
      </c>
      <c r="L282" s="1">
        <v>0</v>
      </c>
      <c r="M282" t="b">
        <f t="shared" si="4"/>
        <v>0</v>
      </c>
    </row>
    <row r="283" spans="1:13" x14ac:dyDescent="0.25">
      <c r="A283" s="1">
        <v>15723886</v>
      </c>
      <c r="B283" s="1">
        <v>767</v>
      </c>
      <c r="C283" s="1" t="s">
        <v>26</v>
      </c>
      <c r="D283" s="1" t="s">
        <v>23</v>
      </c>
      <c r="E283" s="1">
        <v>20</v>
      </c>
      <c r="F283" s="1">
        <v>3</v>
      </c>
      <c r="G283" s="17">
        <v>119714.25</v>
      </c>
      <c r="H283" s="1">
        <v>2</v>
      </c>
      <c r="I283" s="1">
        <v>0</v>
      </c>
      <c r="J283" s="1">
        <v>1</v>
      </c>
      <c r="K283" s="17">
        <v>150135.38</v>
      </c>
      <c r="L283" s="1">
        <v>0</v>
      </c>
      <c r="M283" t="b">
        <f t="shared" si="4"/>
        <v>0</v>
      </c>
    </row>
    <row r="284" spans="1:13" x14ac:dyDescent="0.25">
      <c r="A284" s="1">
        <v>15699461</v>
      </c>
      <c r="B284" s="1">
        <v>515</v>
      </c>
      <c r="C284" s="1" t="s">
        <v>18</v>
      </c>
      <c r="D284" s="1" t="s">
        <v>23</v>
      </c>
      <c r="E284" s="1">
        <v>35</v>
      </c>
      <c r="F284" s="1">
        <v>10</v>
      </c>
      <c r="G284" s="17">
        <v>176273.95</v>
      </c>
      <c r="H284" s="1">
        <v>1</v>
      </c>
      <c r="I284" s="1">
        <v>0</v>
      </c>
      <c r="J284" s="1">
        <v>1</v>
      </c>
      <c r="K284" s="17">
        <v>121277.78</v>
      </c>
      <c r="L284" s="1">
        <v>0</v>
      </c>
      <c r="M284" t="b">
        <f t="shared" si="4"/>
        <v>0</v>
      </c>
    </row>
    <row r="285" spans="1:13" x14ac:dyDescent="0.25">
      <c r="A285" s="1">
        <v>15592846</v>
      </c>
      <c r="B285" s="1">
        <v>639</v>
      </c>
      <c r="C285" s="1" t="s">
        <v>26</v>
      </c>
      <c r="D285" s="1" t="s">
        <v>23</v>
      </c>
      <c r="E285" s="1">
        <v>35</v>
      </c>
      <c r="F285" s="1">
        <v>10</v>
      </c>
      <c r="G285" s="17">
        <v>128173.9</v>
      </c>
      <c r="H285" s="1">
        <v>2</v>
      </c>
      <c r="I285" s="1">
        <v>1</v>
      </c>
      <c r="J285" s="1">
        <v>0</v>
      </c>
      <c r="K285" s="17">
        <v>59093.39</v>
      </c>
      <c r="L285" s="1">
        <v>0</v>
      </c>
      <c r="M285" t="b">
        <f t="shared" si="4"/>
        <v>0</v>
      </c>
    </row>
    <row r="286" spans="1:13" x14ac:dyDescent="0.25">
      <c r="A286" s="1">
        <v>15722548</v>
      </c>
      <c r="B286" s="1">
        <v>540</v>
      </c>
      <c r="C286" s="1" t="s">
        <v>15</v>
      </c>
      <c r="D286" s="1" t="s">
        <v>23</v>
      </c>
      <c r="E286" s="1">
        <v>48</v>
      </c>
      <c r="F286" s="1">
        <v>0</v>
      </c>
      <c r="G286" s="17">
        <v>148116.48000000001</v>
      </c>
      <c r="H286" s="1">
        <v>1</v>
      </c>
      <c r="I286" s="1">
        <v>0</v>
      </c>
      <c r="J286" s="1">
        <v>0</v>
      </c>
      <c r="K286" s="17">
        <v>116973.48</v>
      </c>
      <c r="L286" s="1">
        <v>0</v>
      </c>
      <c r="M286" t="b">
        <f t="shared" si="4"/>
        <v>0</v>
      </c>
    </row>
    <row r="287" spans="1:13" x14ac:dyDescent="0.25">
      <c r="A287" s="1">
        <v>15686302</v>
      </c>
      <c r="B287" s="1">
        <v>745</v>
      </c>
      <c r="C287" s="1" t="s">
        <v>18</v>
      </c>
      <c r="D287" s="1" t="s">
        <v>16</v>
      </c>
      <c r="E287" s="1">
        <v>31</v>
      </c>
      <c r="F287" s="1">
        <v>3</v>
      </c>
      <c r="G287" s="17">
        <v>124328.84</v>
      </c>
      <c r="H287" s="1">
        <v>1</v>
      </c>
      <c r="I287" s="1">
        <v>1</v>
      </c>
      <c r="J287" s="1">
        <v>1</v>
      </c>
      <c r="K287" s="17">
        <v>140451.51999999999</v>
      </c>
      <c r="L287" s="1">
        <v>0</v>
      </c>
      <c r="M287" t="b">
        <f t="shared" si="4"/>
        <v>0</v>
      </c>
    </row>
    <row r="288" spans="1:13" x14ac:dyDescent="0.25">
      <c r="A288" s="1">
        <v>15749167</v>
      </c>
      <c r="B288" s="1">
        <v>753</v>
      </c>
      <c r="C288" s="1" t="s">
        <v>15</v>
      </c>
      <c r="D288" s="1" t="s">
        <v>23</v>
      </c>
      <c r="E288" s="1">
        <v>35</v>
      </c>
      <c r="F288" s="1">
        <v>3</v>
      </c>
      <c r="G288" s="17">
        <v>0</v>
      </c>
      <c r="H288" s="1">
        <v>2</v>
      </c>
      <c r="I288" s="1">
        <v>1</v>
      </c>
      <c r="J288" s="1">
        <v>1</v>
      </c>
      <c r="K288" s="17">
        <v>184843.77</v>
      </c>
      <c r="L288" s="1">
        <v>0</v>
      </c>
      <c r="M288" t="b">
        <f t="shared" si="4"/>
        <v>0</v>
      </c>
    </row>
    <row r="289" spans="1:13" x14ac:dyDescent="0.25">
      <c r="A289" s="1">
        <v>15674551</v>
      </c>
      <c r="B289" s="1">
        <v>535</v>
      </c>
      <c r="C289" s="1" t="s">
        <v>26</v>
      </c>
      <c r="D289" s="1" t="s">
        <v>23</v>
      </c>
      <c r="E289" s="1">
        <v>40</v>
      </c>
      <c r="F289" s="1">
        <v>7</v>
      </c>
      <c r="G289" s="17">
        <v>111756.5</v>
      </c>
      <c r="H289" s="1">
        <v>1</v>
      </c>
      <c r="I289" s="1">
        <v>1</v>
      </c>
      <c r="J289" s="1">
        <v>0</v>
      </c>
      <c r="K289" s="17">
        <v>8128.32</v>
      </c>
      <c r="L289" s="1">
        <v>1</v>
      </c>
      <c r="M289" t="b">
        <f t="shared" si="4"/>
        <v>0</v>
      </c>
    </row>
    <row r="290" spans="1:13" x14ac:dyDescent="0.25">
      <c r="A290" s="1">
        <v>15568595</v>
      </c>
      <c r="B290" s="1">
        <v>544</v>
      </c>
      <c r="C290" s="1" t="s">
        <v>15</v>
      </c>
      <c r="D290" s="1" t="s">
        <v>23</v>
      </c>
      <c r="E290" s="1">
        <v>64</v>
      </c>
      <c r="F290" s="1">
        <v>9</v>
      </c>
      <c r="G290" s="17">
        <v>113829.45</v>
      </c>
      <c r="H290" s="1">
        <v>1</v>
      </c>
      <c r="I290" s="1">
        <v>1</v>
      </c>
      <c r="J290" s="1">
        <v>1</v>
      </c>
      <c r="K290" s="17">
        <v>124341.49</v>
      </c>
      <c r="L290" s="1">
        <v>0</v>
      </c>
      <c r="M290" t="b">
        <f t="shared" si="4"/>
        <v>0</v>
      </c>
    </row>
    <row r="291" spans="1:13" x14ac:dyDescent="0.25">
      <c r="A291" s="1">
        <v>15721658</v>
      </c>
      <c r="B291" s="1">
        <v>672</v>
      </c>
      <c r="C291" s="1" t="s">
        <v>18</v>
      </c>
      <c r="D291" s="1" t="s">
        <v>16</v>
      </c>
      <c r="E291" s="1">
        <v>56</v>
      </c>
      <c r="F291" s="1">
        <v>2</v>
      </c>
      <c r="G291" s="17">
        <v>209767.31</v>
      </c>
      <c r="H291" s="1">
        <v>2</v>
      </c>
      <c r="I291" s="1">
        <v>1</v>
      </c>
      <c r="J291" s="1">
        <v>1</v>
      </c>
      <c r="K291" s="17">
        <v>150694.42000000001</v>
      </c>
      <c r="L291" s="1">
        <v>1</v>
      </c>
      <c r="M291" t="b">
        <f t="shared" si="4"/>
        <v>0</v>
      </c>
    </row>
    <row r="292" spans="1:13" x14ac:dyDescent="0.25">
      <c r="A292" s="1">
        <v>15659420</v>
      </c>
      <c r="B292" s="1">
        <v>659</v>
      </c>
      <c r="C292" s="1" t="s">
        <v>18</v>
      </c>
      <c r="D292" s="1" t="s">
        <v>23</v>
      </c>
      <c r="E292" s="1">
        <v>32</v>
      </c>
      <c r="F292" s="1">
        <v>3</v>
      </c>
      <c r="G292" s="17">
        <v>107594.11</v>
      </c>
      <c r="H292" s="1">
        <v>2</v>
      </c>
      <c r="I292" s="1">
        <v>1</v>
      </c>
      <c r="J292" s="1">
        <v>1</v>
      </c>
      <c r="K292" s="17">
        <v>102416.84</v>
      </c>
      <c r="L292" s="1">
        <v>0</v>
      </c>
      <c r="M292" t="b">
        <f t="shared" si="4"/>
        <v>0</v>
      </c>
    </row>
    <row r="293" spans="1:13" x14ac:dyDescent="0.25">
      <c r="A293" s="1">
        <v>15642291</v>
      </c>
      <c r="B293" s="1">
        <v>685</v>
      </c>
      <c r="C293" s="1" t="s">
        <v>15</v>
      </c>
      <c r="D293" s="1" t="s">
        <v>23</v>
      </c>
      <c r="E293" s="1">
        <v>23</v>
      </c>
      <c r="F293" s="1">
        <v>8</v>
      </c>
      <c r="G293" s="17">
        <v>0</v>
      </c>
      <c r="H293" s="1">
        <v>2</v>
      </c>
      <c r="I293" s="1">
        <v>1</v>
      </c>
      <c r="J293" s="1">
        <v>1</v>
      </c>
      <c r="K293" s="17">
        <v>112239.03</v>
      </c>
      <c r="L293" s="1">
        <v>0</v>
      </c>
      <c r="M293" t="b">
        <f t="shared" si="4"/>
        <v>0</v>
      </c>
    </row>
    <row r="294" spans="1:13" x14ac:dyDescent="0.25">
      <c r="A294" s="1">
        <v>15568506</v>
      </c>
      <c r="B294" s="1">
        <v>524</v>
      </c>
      <c r="C294" s="1" t="s">
        <v>26</v>
      </c>
      <c r="D294" s="1" t="s">
        <v>16</v>
      </c>
      <c r="E294" s="1">
        <v>31</v>
      </c>
      <c r="F294" s="1">
        <v>10</v>
      </c>
      <c r="G294" s="17">
        <v>67238.98</v>
      </c>
      <c r="H294" s="1">
        <v>2</v>
      </c>
      <c r="I294" s="1">
        <v>1</v>
      </c>
      <c r="J294" s="1">
        <v>1</v>
      </c>
      <c r="K294" s="17">
        <v>161811.23000000001</v>
      </c>
      <c r="L294" s="1">
        <v>0</v>
      </c>
      <c r="M294" t="b">
        <f t="shared" si="4"/>
        <v>0</v>
      </c>
    </row>
    <row r="295" spans="1:13" x14ac:dyDescent="0.25">
      <c r="A295" s="1">
        <v>15708710</v>
      </c>
      <c r="B295" s="1">
        <v>525</v>
      </c>
      <c r="C295" s="1" t="s">
        <v>18</v>
      </c>
      <c r="D295" s="1" t="s">
        <v>16</v>
      </c>
      <c r="E295" s="1">
        <v>37</v>
      </c>
      <c r="F295" s="1">
        <v>0</v>
      </c>
      <c r="G295" s="17">
        <v>0</v>
      </c>
      <c r="H295" s="1">
        <v>1</v>
      </c>
      <c r="I295" s="1">
        <v>0</v>
      </c>
      <c r="J295" s="1">
        <v>1</v>
      </c>
      <c r="K295" s="17">
        <v>131521.72</v>
      </c>
      <c r="L295" s="1">
        <v>0</v>
      </c>
      <c r="M295" t="b">
        <f t="shared" si="4"/>
        <v>0</v>
      </c>
    </row>
    <row r="296" spans="1:13" x14ac:dyDescent="0.25">
      <c r="A296" s="1">
        <v>15628145</v>
      </c>
      <c r="B296" s="1">
        <v>682</v>
      </c>
      <c r="C296" s="1" t="s">
        <v>15</v>
      </c>
      <c r="D296" s="1" t="s">
        <v>16</v>
      </c>
      <c r="E296" s="1">
        <v>43</v>
      </c>
      <c r="F296" s="1">
        <v>5</v>
      </c>
      <c r="G296" s="17">
        <v>125851.93</v>
      </c>
      <c r="H296" s="1">
        <v>1</v>
      </c>
      <c r="I296" s="1">
        <v>1</v>
      </c>
      <c r="J296" s="1">
        <v>1</v>
      </c>
      <c r="K296" s="17">
        <v>193318.33</v>
      </c>
      <c r="L296" s="1">
        <v>0</v>
      </c>
      <c r="M296" t="b">
        <f t="shared" si="4"/>
        <v>0</v>
      </c>
    </row>
    <row r="297" spans="1:13" x14ac:dyDescent="0.25">
      <c r="A297" s="1">
        <v>15745354</v>
      </c>
      <c r="B297" s="1">
        <v>611</v>
      </c>
      <c r="C297" s="1" t="s">
        <v>18</v>
      </c>
      <c r="D297" s="1" t="s">
        <v>16</v>
      </c>
      <c r="E297" s="1">
        <v>37</v>
      </c>
      <c r="F297" s="1">
        <v>4</v>
      </c>
      <c r="G297" s="17">
        <v>0</v>
      </c>
      <c r="H297" s="1">
        <v>2</v>
      </c>
      <c r="I297" s="1">
        <v>1</v>
      </c>
      <c r="J297" s="1">
        <v>0</v>
      </c>
      <c r="K297" s="17">
        <v>125696.26</v>
      </c>
      <c r="L297" s="1">
        <v>0</v>
      </c>
      <c r="M297" t="b">
        <f t="shared" si="4"/>
        <v>0</v>
      </c>
    </row>
    <row r="298" spans="1:13" x14ac:dyDescent="0.25">
      <c r="A298" s="1">
        <v>15566156</v>
      </c>
      <c r="B298" s="1">
        <v>749</v>
      </c>
      <c r="C298" s="1" t="s">
        <v>26</v>
      </c>
      <c r="D298" s="1" t="s">
        <v>16</v>
      </c>
      <c r="E298" s="1">
        <v>44</v>
      </c>
      <c r="F298" s="1">
        <v>0</v>
      </c>
      <c r="G298" s="17">
        <v>71497.789999999994</v>
      </c>
      <c r="H298" s="1">
        <v>2</v>
      </c>
      <c r="I298" s="1">
        <v>0</v>
      </c>
      <c r="J298" s="1">
        <v>0</v>
      </c>
      <c r="K298" s="17">
        <v>151083.79999999999</v>
      </c>
      <c r="L298" s="1">
        <v>0</v>
      </c>
      <c r="M298" t="b">
        <f t="shared" si="4"/>
        <v>0</v>
      </c>
    </row>
    <row r="299" spans="1:13" x14ac:dyDescent="0.25">
      <c r="A299" s="1">
        <v>15762238</v>
      </c>
      <c r="B299" s="1">
        <v>671</v>
      </c>
      <c r="C299" s="1" t="s">
        <v>26</v>
      </c>
      <c r="D299" s="1" t="s">
        <v>16</v>
      </c>
      <c r="E299" s="1">
        <v>44</v>
      </c>
      <c r="F299" s="1">
        <v>0</v>
      </c>
      <c r="G299" s="17">
        <v>84745.03</v>
      </c>
      <c r="H299" s="1">
        <v>2</v>
      </c>
      <c r="I299" s="1">
        <v>0</v>
      </c>
      <c r="J299" s="1">
        <v>1</v>
      </c>
      <c r="K299" s="17">
        <v>34673.980000000003</v>
      </c>
      <c r="L299" s="1">
        <v>0</v>
      </c>
      <c r="M299" t="b">
        <f t="shared" si="4"/>
        <v>0</v>
      </c>
    </row>
    <row r="300" spans="1:13" x14ac:dyDescent="0.25">
      <c r="A300" s="1">
        <v>15571928</v>
      </c>
      <c r="B300" s="1">
        <v>679</v>
      </c>
      <c r="C300" s="1" t="s">
        <v>15</v>
      </c>
      <c r="D300" s="1" t="s">
        <v>16</v>
      </c>
      <c r="E300" s="1">
        <v>43</v>
      </c>
      <c r="F300" s="1">
        <v>4</v>
      </c>
      <c r="G300" s="17">
        <v>0</v>
      </c>
      <c r="H300" s="1">
        <v>3</v>
      </c>
      <c r="I300" s="1">
        <v>1</v>
      </c>
      <c r="J300" s="1">
        <v>0</v>
      </c>
      <c r="K300" s="17">
        <v>115136.51</v>
      </c>
      <c r="L300" s="1">
        <v>1</v>
      </c>
      <c r="M300" t="b">
        <f t="shared" si="4"/>
        <v>0</v>
      </c>
    </row>
    <row r="301" spans="1:13" x14ac:dyDescent="0.25">
      <c r="A301" s="1">
        <v>15627000</v>
      </c>
      <c r="B301" s="1">
        <v>610</v>
      </c>
      <c r="C301" s="1" t="s">
        <v>15</v>
      </c>
      <c r="D301" s="1" t="s">
        <v>23</v>
      </c>
      <c r="E301" s="1">
        <v>40</v>
      </c>
      <c r="F301" s="1">
        <v>0</v>
      </c>
      <c r="G301" s="17">
        <v>0</v>
      </c>
      <c r="H301" s="1">
        <v>2</v>
      </c>
      <c r="I301" s="1">
        <v>1</v>
      </c>
      <c r="J301" s="1">
        <v>0</v>
      </c>
      <c r="K301" s="17">
        <v>62232.6</v>
      </c>
      <c r="L301" s="1">
        <v>0</v>
      </c>
      <c r="M301" t="b">
        <f t="shared" si="4"/>
        <v>0</v>
      </c>
    </row>
    <row r="302" spans="1:13" x14ac:dyDescent="0.25">
      <c r="A302" s="1">
        <v>15658935</v>
      </c>
      <c r="B302" s="1">
        <v>630</v>
      </c>
      <c r="C302" s="1" t="s">
        <v>26</v>
      </c>
      <c r="D302" s="1" t="s">
        <v>16</v>
      </c>
      <c r="E302" s="1">
        <v>34</v>
      </c>
      <c r="F302" s="1">
        <v>9</v>
      </c>
      <c r="G302" s="17">
        <v>106937.05</v>
      </c>
      <c r="H302" s="1">
        <v>2</v>
      </c>
      <c r="I302" s="1">
        <v>1</v>
      </c>
      <c r="J302" s="1">
        <v>0</v>
      </c>
      <c r="K302" s="17">
        <v>138275.01</v>
      </c>
      <c r="L302" s="1">
        <v>0</v>
      </c>
      <c r="M302" t="b">
        <f t="shared" si="4"/>
        <v>0</v>
      </c>
    </row>
    <row r="303" spans="1:13" x14ac:dyDescent="0.25">
      <c r="A303" s="1">
        <v>15715527</v>
      </c>
      <c r="B303" s="1">
        <v>543</v>
      </c>
      <c r="C303" s="1" t="s">
        <v>18</v>
      </c>
      <c r="D303" s="1" t="s">
        <v>16</v>
      </c>
      <c r="E303" s="1">
        <v>41</v>
      </c>
      <c r="F303" s="1">
        <v>4</v>
      </c>
      <c r="G303" s="17">
        <v>0</v>
      </c>
      <c r="H303" s="1">
        <v>1</v>
      </c>
      <c r="I303" s="1">
        <v>0</v>
      </c>
      <c r="J303" s="1">
        <v>0</v>
      </c>
      <c r="K303" s="17">
        <v>194902.16</v>
      </c>
      <c r="L303" s="1">
        <v>0</v>
      </c>
      <c r="M303" t="b">
        <f t="shared" si="4"/>
        <v>0</v>
      </c>
    </row>
    <row r="304" spans="1:13" x14ac:dyDescent="0.25">
      <c r="A304" s="1">
        <v>15811490</v>
      </c>
      <c r="B304" s="1">
        <v>627</v>
      </c>
      <c r="C304" s="1" t="s">
        <v>15</v>
      </c>
      <c r="D304" s="1" t="s">
        <v>23</v>
      </c>
      <c r="E304" s="1">
        <v>33</v>
      </c>
      <c r="F304" s="1">
        <v>5</v>
      </c>
      <c r="G304" s="17">
        <v>0</v>
      </c>
      <c r="H304" s="1">
        <v>2</v>
      </c>
      <c r="I304" s="1">
        <v>1</v>
      </c>
      <c r="J304" s="1">
        <v>1</v>
      </c>
      <c r="K304" s="17">
        <v>103737.82</v>
      </c>
      <c r="L304" s="1">
        <v>0</v>
      </c>
      <c r="M304" t="b">
        <f t="shared" si="4"/>
        <v>0</v>
      </c>
    </row>
    <row r="305" spans="1:13" x14ac:dyDescent="0.25">
      <c r="A305" s="1">
        <v>15808582</v>
      </c>
      <c r="B305" s="1">
        <v>665</v>
      </c>
      <c r="C305" s="1" t="s">
        <v>15</v>
      </c>
      <c r="D305" s="1" t="s">
        <v>16</v>
      </c>
      <c r="E305" s="1">
        <v>40</v>
      </c>
      <c r="F305" s="1">
        <v>6</v>
      </c>
      <c r="G305" s="17">
        <v>0</v>
      </c>
      <c r="H305" s="1">
        <v>1</v>
      </c>
      <c r="I305" s="1">
        <v>1</v>
      </c>
      <c r="J305" s="1">
        <v>1</v>
      </c>
      <c r="K305" s="17">
        <v>161848.03</v>
      </c>
      <c r="L305" s="1">
        <v>0</v>
      </c>
      <c r="M305" t="b">
        <f t="shared" si="4"/>
        <v>0</v>
      </c>
    </row>
    <row r="306" spans="1:13" x14ac:dyDescent="0.25">
      <c r="A306" s="1">
        <v>15755209</v>
      </c>
      <c r="B306" s="1">
        <v>484</v>
      </c>
      <c r="C306" s="1" t="s">
        <v>18</v>
      </c>
      <c r="D306" s="1" t="s">
        <v>16</v>
      </c>
      <c r="E306" s="1">
        <v>35</v>
      </c>
      <c r="F306" s="1">
        <v>7</v>
      </c>
      <c r="G306" s="17">
        <v>133868.21</v>
      </c>
      <c r="H306" s="1">
        <v>1</v>
      </c>
      <c r="I306" s="1">
        <v>1</v>
      </c>
      <c r="J306" s="1">
        <v>1</v>
      </c>
      <c r="K306" s="17">
        <v>27286.1</v>
      </c>
      <c r="L306" s="1">
        <v>0</v>
      </c>
      <c r="M306" t="b">
        <f t="shared" si="4"/>
        <v>0</v>
      </c>
    </row>
    <row r="307" spans="1:13" x14ac:dyDescent="0.25">
      <c r="A307" s="1">
        <v>15627360</v>
      </c>
      <c r="B307" s="1">
        <v>432</v>
      </c>
      <c r="C307" s="1" t="s">
        <v>15</v>
      </c>
      <c r="D307" s="1" t="s">
        <v>23</v>
      </c>
      <c r="E307" s="1">
        <v>42</v>
      </c>
      <c r="F307" s="1">
        <v>9</v>
      </c>
      <c r="G307" s="17">
        <v>152603.45000000001</v>
      </c>
      <c r="H307" s="1">
        <v>1</v>
      </c>
      <c r="I307" s="1">
        <v>1</v>
      </c>
      <c r="J307" s="1">
        <v>0</v>
      </c>
      <c r="K307" s="17">
        <v>110265.24</v>
      </c>
      <c r="L307" s="1">
        <v>1</v>
      </c>
      <c r="M307" t="b">
        <f t="shared" si="4"/>
        <v>0</v>
      </c>
    </row>
    <row r="308" spans="1:13" x14ac:dyDescent="0.25">
      <c r="A308" s="1">
        <v>15774854</v>
      </c>
      <c r="B308" s="1">
        <v>592</v>
      </c>
      <c r="C308" s="1" t="s">
        <v>15</v>
      </c>
      <c r="D308" s="1" t="s">
        <v>23</v>
      </c>
      <c r="E308" s="1">
        <v>54</v>
      </c>
      <c r="F308" s="1">
        <v>8</v>
      </c>
      <c r="G308" s="17">
        <v>0</v>
      </c>
      <c r="H308" s="1">
        <v>1</v>
      </c>
      <c r="I308" s="1">
        <v>1</v>
      </c>
      <c r="J308" s="1">
        <v>1</v>
      </c>
      <c r="K308" s="17">
        <v>28737.71</v>
      </c>
      <c r="L308" s="1">
        <v>1</v>
      </c>
      <c r="M308" t="b">
        <f t="shared" si="4"/>
        <v>0</v>
      </c>
    </row>
    <row r="309" spans="1:13" x14ac:dyDescent="0.25">
      <c r="A309" s="1">
        <v>15637979</v>
      </c>
      <c r="B309" s="1">
        <v>664</v>
      </c>
      <c r="C309" s="1" t="s">
        <v>26</v>
      </c>
      <c r="D309" s="1" t="s">
        <v>16</v>
      </c>
      <c r="E309" s="1">
        <v>36</v>
      </c>
      <c r="F309" s="1">
        <v>2</v>
      </c>
      <c r="G309" s="17">
        <v>127160.78</v>
      </c>
      <c r="H309" s="1">
        <v>2</v>
      </c>
      <c r="I309" s="1">
        <v>1</v>
      </c>
      <c r="J309" s="1">
        <v>0</v>
      </c>
      <c r="K309" s="17">
        <v>78140.75</v>
      </c>
      <c r="L309" s="1">
        <v>0</v>
      </c>
      <c r="M309" t="b">
        <f t="shared" si="4"/>
        <v>0</v>
      </c>
    </row>
    <row r="310" spans="1:13" x14ac:dyDescent="0.25">
      <c r="A310" s="1">
        <v>15600739</v>
      </c>
      <c r="B310" s="1">
        <v>562</v>
      </c>
      <c r="C310" s="1" t="s">
        <v>18</v>
      </c>
      <c r="D310" s="1" t="s">
        <v>16</v>
      </c>
      <c r="E310" s="1">
        <v>35</v>
      </c>
      <c r="F310" s="1">
        <v>0</v>
      </c>
      <c r="G310" s="17">
        <v>0</v>
      </c>
      <c r="H310" s="1">
        <v>2</v>
      </c>
      <c r="I310" s="1">
        <v>1</v>
      </c>
      <c r="J310" s="1">
        <v>0</v>
      </c>
      <c r="K310" s="17">
        <v>119899.52</v>
      </c>
      <c r="L310" s="1">
        <v>0</v>
      </c>
      <c r="M310" t="b">
        <f t="shared" si="4"/>
        <v>0</v>
      </c>
    </row>
    <row r="311" spans="1:13" x14ac:dyDescent="0.25">
      <c r="A311" s="1">
        <v>15747807</v>
      </c>
      <c r="B311" s="1">
        <v>720</v>
      </c>
      <c r="C311" s="1" t="s">
        <v>15</v>
      </c>
      <c r="D311" s="1" t="s">
        <v>16</v>
      </c>
      <c r="E311" s="1">
        <v>43</v>
      </c>
      <c r="F311" s="1">
        <v>6</v>
      </c>
      <c r="G311" s="17">
        <v>137824.03</v>
      </c>
      <c r="H311" s="1">
        <v>2</v>
      </c>
      <c r="I311" s="1">
        <v>1</v>
      </c>
      <c r="J311" s="1">
        <v>0</v>
      </c>
      <c r="K311" s="17">
        <v>172557.77</v>
      </c>
      <c r="L311" s="1">
        <v>0</v>
      </c>
      <c r="M311" t="b">
        <f t="shared" si="4"/>
        <v>0</v>
      </c>
    </row>
    <row r="312" spans="1:13" x14ac:dyDescent="0.25">
      <c r="A312" s="1">
        <v>15601026</v>
      </c>
      <c r="B312" s="1">
        <v>572</v>
      </c>
      <c r="C312" s="1" t="s">
        <v>26</v>
      </c>
      <c r="D312" s="1" t="s">
        <v>16</v>
      </c>
      <c r="E312" s="1">
        <v>19</v>
      </c>
      <c r="F312" s="1">
        <v>1</v>
      </c>
      <c r="G312" s="17">
        <v>138657.07999999999</v>
      </c>
      <c r="H312" s="1">
        <v>1</v>
      </c>
      <c r="I312" s="1">
        <v>1</v>
      </c>
      <c r="J312" s="1">
        <v>1</v>
      </c>
      <c r="K312" s="17">
        <v>16161.82</v>
      </c>
      <c r="L312" s="1">
        <v>0</v>
      </c>
      <c r="M312" t="b">
        <f t="shared" si="4"/>
        <v>0</v>
      </c>
    </row>
    <row r="313" spans="1:13" x14ac:dyDescent="0.25">
      <c r="A313" s="1">
        <v>15762418</v>
      </c>
      <c r="B313" s="1">
        <v>750</v>
      </c>
      <c r="C313" s="1" t="s">
        <v>18</v>
      </c>
      <c r="D313" s="1" t="s">
        <v>23</v>
      </c>
      <c r="E313" s="1">
        <v>22</v>
      </c>
      <c r="F313" s="1">
        <v>3</v>
      </c>
      <c r="G313" s="17">
        <v>121681.82</v>
      </c>
      <c r="H313" s="1">
        <v>1</v>
      </c>
      <c r="I313" s="1">
        <v>1</v>
      </c>
      <c r="J313" s="1">
        <v>0</v>
      </c>
      <c r="K313" s="17">
        <v>128643.35</v>
      </c>
      <c r="L313" s="1">
        <v>1</v>
      </c>
      <c r="M313" t="b">
        <f t="shared" si="4"/>
        <v>0</v>
      </c>
    </row>
    <row r="314" spans="1:13" x14ac:dyDescent="0.25">
      <c r="A314" s="1">
        <v>15583456</v>
      </c>
      <c r="B314" s="1">
        <v>745</v>
      </c>
      <c r="C314" s="1" t="s">
        <v>26</v>
      </c>
      <c r="D314" s="1" t="s">
        <v>23</v>
      </c>
      <c r="E314" s="1">
        <v>45</v>
      </c>
      <c r="F314" s="1">
        <v>10</v>
      </c>
      <c r="G314" s="17">
        <v>117231.63</v>
      </c>
      <c r="H314" s="1">
        <v>3</v>
      </c>
      <c r="I314" s="1">
        <v>1</v>
      </c>
      <c r="J314" s="1">
        <v>1</v>
      </c>
      <c r="K314" s="17">
        <v>122381.02</v>
      </c>
      <c r="L314" s="1">
        <v>1</v>
      </c>
      <c r="M314" t="b">
        <f t="shared" si="4"/>
        <v>0</v>
      </c>
    </row>
    <row r="315" spans="1:13" x14ac:dyDescent="0.25">
      <c r="A315" s="1">
        <v>15637414</v>
      </c>
      <c r="B315" s="1">
        <v>618</v>
      </c>
      <c r="C315" s="1" t="s">
        <v>15</v>
      </c>
      <c r="D315" s="1" t="s">
        <v>16</v>
      </c>
      <c r="E315" s="1">
        <v>24</v>
      </c>
      <c r="F315" s="1">
        <v>7</v>
      </c>
      <c r="G315" s="17">
        <v>128736.39</v>
      </c>
      <c r="H315" s="1">
        <v>1</v>
      </c>
      <c r="I315" s="1">
        <v>0</v>
      </c>
      <c r="J315" s="1">
        <v>1</v>
      </c>
      <c r="K315" s="17">
        <v>37147.61</v>
      </c>
      <c r="L315" s="1">
        <v>0</v>
      </c>
      <c r="M315" t="b">
        <f t="shared" si="4"/>
        <v>0</v>
      </c>
    </row>
    <row r="316" spans="1:13" x14ac:dyDescent="0.25">
      <c r="A316" s="1">
        <v>15611088</v>
      </c>
      <c r="B316" s="1">
        <v>790</v>
      </c>
      <c r="C316" s="1" t="s">
        <v>15</v>
      </c>
      <c r="D316" s="1" t="s">
        <v>16</v>
      </c>
      <c r="E316" s="1">
        <v>31</v>
      </c>
      <c r="F316" s="1">
        <v>9</v>
      </c>
      <c r="G316" s="17">
        <v>0</v>
      </c>
      <c r="H316" s="1">
        <v>2</v>
      </c>
      <c r="I316" s="1">
        <v>1</v>
      </c>
      <c r="J316" s="1">
        <v>0</v>
      </c>
      <c r="K316" s="17">
        <v>84126.75</v>
      </c>
      <c r="L316" s="1">
        <v>0</v>
      </c>
      <c r="M316" t="b">
        <f t="shared" si="4"/>
        <v>0</v>
      </c>
    </row>
    <row r="317" spans="1:13" x14ac:dyDescent="0.25">
      <c r="A317" s="1">
        <v>15676519</v>
      </c>
      <c r="B317" s="1">
        <v>615</v>
      </c>
      <c r="C317" s="1" t="s">
        <v>18</v>
      </c>
      <c r="D317" s="1" t="s">
        <v>23</v>
      </c>
      <c r="E317" s="1">
        <v>61</v>
      </c>
      <c r="F317" s="1">
        <v>9</v>
      </c>
      <c r="G317" s="17">
        <v>0</v>
      </c>
      <c r="H317" s="1">
        <v>2</v>
      </c>
      <c r="I317" s="1">
        <v>1</v>
      </c>
      <c r="J317" s="1">
        <v>0</v>
      </c>
      <c r="K317" s="17">
        <v>150227.85</v>
      </c>
      <c r="L317" s="1">
        <v>1</v>
      </c>
      <c r="M317" t="b">
        <f t="shared" si="4"/>
        <v>0</v>
      </c>
    </row>
    <row r="318" spans="1:13" x14ac:dyDescent="0.25">
      <c r="A318" s="1">
        <v>15699309</v>
      </c>
      <c r="B318" s="1">
        <v>510</v>
      </c>
      <c r="C318" s="1" t="s">
        <v>18</v>
      </c>
      <c r="D318" s="1" t="s">
        <v>16</v>
      </c>
      <c r="E318" s="1" t="s">
        <v>753</v>
      </c>
      <c r="F318" s="1">
        <v>4</v>
      </c>
      <c r="G318" s="17">
        <v>0</v>
      </c>
      <c r="H318" s="1">
        <v>1</v>
      </c>
      <c r="I318" s="1">
        <v>1</v>
      </c>
      <c r="J318" s="1">
        <v>0</v>
      </c>
      <c r="K318" s="17">
        <v>118913.53</v>
      </c>
      <c r="L318" s="1">
        <v>1</v>
      </c>
      <c r="M318" t="b">
        <f t="shared" si="4"/>
        <v>0</v>
      </c>
    </row>
    <row r="319" spans="1:13" x14ac:dyDescent="0.25">
      <c r="A319" s="1">
        <v>15745295</v>
      </c>
      <c r="B319" s="1">
        <v>727</v>
      </c>
      <c r="C319" s="1" t="s">
        <v>18</v>
      </c>
      <c r="D319" s="1" t="s">
        <v>16</v>
      </c>
      <c r="E319" s="1">
        <v>31</v>
      </c>
      <c r="F319" s="1">
        <v>0</v>
      </c>
      <c r="G319" s="17">
        <v>0</v>
      </c>
      <c r="H319" s="1">
        <v>1</v>
      </c>
      <c r="I319" s="1">
        <v>1</v>
      </c>
      <c r="J319" s="1">
        <v>0</v>
      </c>
      <c r="K319" s="17">
        <v>121751.03999999999</v>
      </c>
      <c r="L319" s="1">
        <v>1</v>
      </c>
      <c r="M319" t="b">
        <f t="shared" si="4"/>
        <v>0</v>
      </c>
    </row>
    <row r="320" spans="1:13" x14ac:dyDescent="0.25">
      <c r="A320" s="1">
        <v>15782236</v>
      </c>
      <c r="B320" s="1">
        <v>735</v>
      </c>
      <c r="C320" s="1" t="s">
        <v>18</v>
      </c>
      <c r="D320" s="1" t="s">
        <v>23</v>
      </c>
      <c r="E320" s="1">
        <v>34</v>
      </c>
      <c r="F320" s="1">
        <v>5</v>
      </c>
      <c r="G320" s="17">
        <v>0</v>
      </c>
      <c r="H320" s="1">
        <v>2</v>
      </c>
      <c r="I320" s="1">
        <v>0</v>
      </c>
      <c r="J320" s="1">
        <v>0</v>
      </c>
      <c r="K320" s="17">
        <v>71095.41</v>
      </c>
      <c r="L320" s="1">
        <v>0</v>
      </c>
      <c r="M320" t="b">
        <f t="shared" si="4"/>
        <v>0</v>
      </c>
    </row>
    <row r="321" spans="1:13" x14ac:dyDescent="0.25">
      <c r="A321" s="1">
        <v>15720893</v>
      </c>
      <c r="B321" s="1">
        <v>637</v>
      </c>
      <c r="C321" s="1" t="s">
        <v>18</v>
      </c>
      <c r="D321" s="1" t="s">
        <v>16</v>
      </c>
      <c r="E321" s="1">
        <v>34</v>
      </c>
      <c r="F321" s="1">
        <v>9</v>
      </c>
      <c r="G321" s="17">
        <v>0</v>
      </c>
      <c r="H321" s="1">
        <v>2</v>
      </c>
      <c r="I321" s="1">
        <v>0</v>
      </c>
      <c r="J321" s="1">
        <v>0</v>
      </c>
      <c r="K321" s="17">
        <v>26057.08</v>
      </c>
      <c r="L321" s="1">
        <v>0</v>
      </c>
      <c r="M321" t="b">
        <f t="shared" si="4"/>
        <v>0</v>
      </c>
    </row>
    <row r="322" spans="1:13" x14ac:dyDescent="0.25">
      <c r="A322" s="1">
        <v>15627801</v>
      </c>
      <c r="B322" s="1" t="s">
        <v>753</v>
      </c>
      <c r="C322" s="1" t="s">
        <v>18</v>
      </c>
      <c r="D322" s="1" t="s">
        <v>23</v>
      </c>
      <c r="E322" s="1">
        <v>33</v>
      </c>
      <c r="F322" s="1">
        <v>3</v>
      </c>
      <c r="G322" s="17">
        <v>176666.62</v>
      </c>
      <c r="H322" s="1">
        <v>1</v>
      </c>
      <c r="I322" s="1">
        <v>1</v>
      </c>
      <c r="J322" s="1">
        <v>0</v>
      </c>
      <c r="K322" s="17">
        <v>94670.77</v>
      </c>
      <c r="L322" s="1">
        <v>0</v>
      </c>
      <c r="M322" t="b">
        <f t="shared" ref="M322:M385" si="5">F322&gt;E322</f>
        <v>0</v>
      </c>
    </row>
    <row r="323" spans="1:13" x14ac:dyDescent="0.25">
      <c r="A323" s="1">
        <v>15751710</v>
      </c>
      <c r="B323" s="1">
        <v>729</v>
      </c>
      <c r="C323" s="1" t="s">
        <v>18</v>
      </c>
      <c r="D323" s="1" t="s">
        <v>23</v>
      </c>
      <c r="E323" s="1">
        <v>31</v>
      </c>
      <c r="F323" s="1">
        <v>8</v>
      </c>
      <c r="G323" s="17">
        <v>164870.81</v>
      </c>
      <c r="H323" s="1">
        <v>2</v>
      </c>
      <c r="I323" s="1">
        <v>1</v>
      </c>
      <c r="J323" s="1">
        <v>1</v>
      </c>
      <c r="K323" s="17">
        <v>9567.39</v>
      </c>
      <c r="L323" s="1">
        <v>0</v>
      </c>
      <c r="M323" t="b">
        <f t="shared" si="5"/>
        <v>0</v>
      </c>
    </row>
    <row r="324" spans="1:13" x14ac:dyDescent="0.25">
      <c r="A324" s="1">
        <v>15573152</v>
      </c>
      <c r="B324" s="1">
        <v>620</v>
      </c>
      <c r="C324" s="1" t="s">
        <v>15</v>
      </c>
      <c r="D324" s="1" t="s">
        <v>16</v>
      </c>
      <c r="E324" s="1">
        <v>41</v>
      </c>
      <c r="F324" s="1">
        <v>9</v>
      </c>
      <c r="G324" s="17">
        <v>0</v>
      </c>
      <c r="H324" s="1">
        <v>2</v>
      </c>
      <c r="I324" s="1">
        <v>0</v>
      </c>
      <c r="J324" s="1">
        <v>0</v>
      </c>
      <c r="K324" s="17">
        <v>88852.47</v>
      </c>
      <c r="L324" s="1">
        <v>0</v>
      </c>
      <c r="M324" t="b">
        <f t="shared" si="5"/>
        <v>0</v>
      </c>
    </row>
    <row r="325" spans="1:13" x14ac:dyDescent="0.25">
      <c r="A325" s="1">
        <v>15638424</v>
      </c>
      <c r="B325" s="1">
        <v>661</v>
      </c>
      <c r="C325" s="1" t="s">
        <v>26</v>
      </c>
      <c r="D325" s="1" t="s">
        <v>16</v>
      </c>
      <c r="E325" s="1">
        <v>35</v>
      </c>
      <c r="F325" s="1">
        <v>5</v>
      </c>
      <c r="G325" s="17">
        <v>150725.53</v>
      </c>
      <c r="H325" s="1">
        <v>2</v>
      </c>
      <c r="I325" s="1">
        <v>0</v>
      </c>
      <c r="J325" s="1">
        <v>1</v>
      </c>
      <c r="K325" s="17">
        <v>113656.85</v>
      </c>
      <c r="L325" s="1">
        <v>0</v>
      </c>
      <c r="M325" t="b">
        <f t="shared" si="5"/>
        <v>0</v>
      </c>
    </row>
    <row r="326" spans="1:13" x14ac:dyDescent="0.25">
      <c r="A326" s="1">
        <v>15685500</v>
      </c>
      <c r="B326" s="1">
        <v>772</v>
      </c>
      <c r="C326" s="1" t="s">
        <v>26</v>
      </c>
      <c r="D326" s="1" t="s">
        <v>23</v>
      </c>
      <c r="E326" s="1">
        <v>26</v>
      </c>
      <c r="F326" s="1">
        <v>7</v>
      </c>
      <c r="G326" s="17">
        <v>152400.51</v>
      </c>
      <c r="H326" s="1">
        <v>2</v>
      </c>
      <c r="I326" s="1">
        <v>1</v>
      </c>
      <c r="J326" s="1">
        <v>0</v>
      </c>
      <c r="K326" s="17">
        <v>79414</v>
      </c>
      <c r="L326" s="1">
        <v>0</v>
      </c>
      <c r="M326" t="b">
        <f t="shared" si="5"/>
        <v>0</v>
      </c>
    </row>
    <row r="327" spans="1:13" x14ac:dyDescent="0.25">
      <c r="A327" s="1">
        <v>15643966</v>
      </c>
      <c r="B327" s="1">
        <v>616</v>
      </c>
      <c r="C327" s="1" t="s">
        <v>26</v>
      </c>
      <c r="D327" s="1" t="s">
        <v>23</v>
      </c>
      <c r="E327" s="1">
        <v>45</v>
      </c>
      <c r="F327" s="1">
        <v>3</v>
      </c>
      <c r="G327" s="17">
        <v>143129.41</v>
      </c>
      <c r="H327" s="1">
        <v>2</v>
      </c>
      <c r="I327" s="1">
        <v>0</v>
      </c>
      <c r="J327" s="1">
        <v>1</v>
      </c>
      <c r="K327" s="17">
        <v>64327.26</v>
      </c>
      <c r="L327" s="1">
        <v>0</v>
      </c>
      <c r="M327" t="b">
        <f t="shared" si="5"/>
        <v>0</v>
      </c>
    </row>
    <row r="328" spans="1:13" x14ac:dyDescent="0.25">
      <c r="A328" s="1">
        <v>15756850</v>
      </c>
      <c r="B328" s="1">
        <v>479</v>
      </c>
      <c r="C328" s="1" t="s">
        <v>15</v>
      </c>
      <c r="D328" s="1" t="s">
        <v>23</v>
      </c>
      <c r="E328" s="1">
        <v>40</v>
      </c>
      <c r="F328" s="1">
        <v>1</v>
      </c>
      <c r="G328" s="17">
        <v>0</v>
      </c>
      <c r="H328" s="1">
        <v>2</v>
      </c>
      <c r="I328" s="1">
        <v>0</v>
      </c>
      <c r="J328" s="1">
        <v>0</v>
      </c>
      <c r="K328" s="17">
        <v>114996.43</v>
      </c>
      <c r="L328" s="1">
        <v>0</v>
      </c>
      <c r="M328" t="b">
        <f t="shared" si="5"/>
        <v>0</v>
      </c>
    </row>
    <row r="329" spans="1:13" x14ac:dyDescent="0.25">
      <c r="A329" s="1">
        <v>15677369</v>
      </c>
      <c r="B329" s="1">
        <v>554</v>
      </c>
      <c r="C329" s="1" t="s">
        <v>26</v>
      </c>
      <c r="D329" s="1" t="s">
        <v>16</v>
      </c>
      <c r="E329" s="1">
        <v>37</v>
      </c>
      <c r="F329" s="1">
        <v>4</v>
      </c>
      <c r="G329" s="17">
        <v>58629.97</v>
      </c>
      <c r="H329" s="1">
        <v>1</v>
      </c>
      <c r="I329" s="1">
        <v>0</v>
      </c>
      <c r="J329" s="1">
        <v>0</v>
      </c>
      <c r="K329" s="17">
        <v>182038.6</v>
      </c>
      <c r="L329" s="1">
        <v>0</v>
      </c>
      <c r="M329" t="b">
        <f t="shared" si="5"/>
        <v>0</v>
      </c>
    </row>
    <row r="330" spans="1:13" x14ac:dyDescent="0.25">
      <c r="A330" s="1">
        <v>15810834</v>
      </c>
      <c r="B330" s="1">
        <v>525</v>
      </c>
      <c r="C330" s="1" t="s">
        <v>18</v>
      </c>
      <c r="D330" s="1" t="s">
        <v>16</v>
      </c>
      <c r="E330" s="1">
        <v>57</v>
      </c>
      <c r="F330" s="1">
        <v>2</v>
      </c>
      <c r="G330" s="17">
        <v>145965.32999999999</v>
      </c>
      <c r="H330" s="1">
        <v>1</v>
      </c>
      <c r="I330" s="1">
        <v>1</v>
      </c>
      <c r="J330" s="1">
        <v>1</v>
      </c>
      <c r="K330" s="17">
        <v>64448.36</v>
      </c>
      <c r="L330" s="1">
        <v>0</v>
      </c>
      <c r="M330" t="b">
        <f t="shared" si="5"/>
        <v>0</v>
      </c>
    </row>
    <row r="331" spans="1:13" x14ac:dyDescent="0.25">
      <c r="A331" s="1">
        <v>15653620</v>
      </c>
      <c r="B331" s="1">
        <v>546</v>
      </c>
      <c r="C331" s="1" t="s">
        <v>15</v>
      </c>
      <c r="D331" s="1" t="s">
        <v>16</v>
      </c>
      <c r="E331" s="1">
        <v>27</v>
      </c>
      <c r="F331" s="1">
        <v>8</v>
      </c>
      <c r="G331" s="17">
        <v>0</v>
      </c>
      <c r="H331" s="1">
        <v>2</v>
      </c>
      <c r="I331" s="1">
        <v>1</v>
      </c>
      <c r="J331" s="1">
        <v>1</v>
      </c>
      <c r="K331" s="17">
        <v>14858.1</v>
      </c>
      <c r="L331" s="1">
        <v>0</v>
      </c>
      <c r="M331" t="b">
        <f t="shared" si="5"/>
        <v>0</v>
      </c>
    </row>
    <row r="332" spans="1:13" x14ac:dyDescent="0.25">
      <c r="A332" s="1">
        <v>15738721</v>
      </c>
      <c r="B332" s="1">
        <v>773</v>
      </c>
      <c r="C332" s="1" t="s">
        <v>18</v>
      </c>
      <c r="D332" s="1" t="s">
        <v>23</v>
      </c>
      <c r="E332" s="1">
        <v>41</v>
      </c>
      <c r="F332" s="1">
        <v>9</v>
      </c>
      <c r="G332" s="17">
        <v>102827.44</v>
      </c>
      <c r="H332" s="1">
        <v>1</v>
      </c>
      <c r="I332" s="1">
        <v>0</v>
      </c>
      <c r="J332" s="1">
        <v>1</v>
      </c>
      <c r="K332" s="17">
        <v>64595.25</v>
      </c>
      <c r="L332" s="1">
        <v>0</v>
      </c>
      <c r="M332" t="b">
        <f t="shared" si="5"/>
        <v>0</v>
      </c>
    </row>
    <row r="333" spans="1:13" x14ac:dyDescent="0.25">
      <c r="A333" s="1">
        <v>15771086</v>
      </c>
      <c r="B333" s="1">
        <v>512</v>
      </c>
      <c r="C333" s="1" t="s">
        <v>15</v>
      </c>
      <c r="D333" s="1" t="s">
        <v>16</v>
      </c>
      <c r="E333" s="1">
        <v>36</v>
      </c>
      <c r="F333" s="1">
        <v>3</v>
      </c>
      <c r="G333" s="17">
        <v>84327.77</v>
      </c>
      <c r="H333" s="1">
        <v>2</v>
      </c>
      <c r="I333" s="1">
        <v>1</v>
      </c>
      <c r="J333" s="1">
        <v>0</v>
      </c>
      <c r="K333" s="17">
        <v>17675.36</v>
      </c>
      <c r="L333" s="1">
        <v>0</v>
      </c>
      <c r="M333" t="b">
        <f t="shared" si="5"/>
        <v>0</v>
      </c>
    </row>
    <row r="334" spans="1:13" x14ac:dyDescent="0.25">
      <c r="A334" s="1">
        <v>15812009</v>
      </c>
      <c r="B334" s="1">
        <v>662</v>
      </c>
      <c r="C334" s="1" t="s">
        <v>18</v>
      </c>
      <c r="D334" s="1" t="s">
        <v>23</v>
      </c>
      <c r="E334" s="1">
        <v>38</v>
      </c>
      <c r="F334" s="1">
        <v>4</v>
      </c>
      <c r="G334" s="17">
        <v>0</v>
      </c>
      <c r="H334" s="1">
        <v>2</v>
      </c>
      <c r="I334" s="1">
        <v>1</v>
      </c>
      <c r="J334" s="1">
        <v>0</v>
      </c>
      <c r="K334" s="17">
        <v>136259.65</v>
      </c>
      <c r="L334" s="1">
        <v>0</v>
      </c>
      <c r="M334" t="b">
        <f t="shared" si="5"/>
        <v>0</v>
      </c>
    </row>
    <row r="335" spans="1:13" x14ac:dyDescent="0.25">
      <c r="A335" s="1">
        <v>15633922</v>
      </c>
      <c r="B335" s="1">
        <v>755</v>
      </c>
      <c r="C335" s="1" t="s">
        <v>15</v>
      </c>
      <c r="D335" s="1" t="s">
        <v>23</v>
      </c>
      <c r="E335" s="1">
        <v>30</v>
      </c>
      <c r="F335" s="1">
        <v>4</v>
      </c>
      <c r="G335" s="17">
        <v>123217.66</v>
      </c>
      <c r="H335" s="1">
        <v>2</v>
      </c>
      <c r="I335" s="1">
        <v>0</v>
      </c>
      <c r="J335" s="1">
        <v>1</v>
      </c>
      <c r="K335" s="17">
        <v>144183.1</v>
      </c>
      <c r="L335" s="1">
        <v>0</v>
      </c>
      <c r="M335" t="b">
        <f t="shared" si="5"/>
        <v>0</v>
      </c>
    </row>
    <row r="336" spans="1:13" x14ac:dyDescent="0.25">
      <c r="A336" s="1">
        <v>15779711</v>
      </c>
      <c r="B336" s="1">
        <v>750</v>
      </c>
      <c r="C336" s="1" t="s">
        <v>18</v>
      </c>
      <c r="D336" s="1" t="s">
        <v>16</v>
      </c>
      <c r="E336" s="1">
        <v>38</v>
      </c>
      <c r="F336" s="1">
        <v>7</v>
      </c>
      <c r="G336" s="17">
        <v>97257.41</v>
      </c>
      <c r="H336" s="1">
        <v>2</v>
      </c>
      <c r="I336" s="1">
        <v>0</v>
      </c>
      <c r="J336" s="1">
        <v>1</v>
      </c>
      <c r="K336" s="17">
        <v>179883.04</v>
      </c>
      <c r="L336" s="1">
        <v>0</v>
      </c>
      <c r="M336" t="b">
        <f t="shared" si="5"/>
        <v>0</v>
      </c>
    </row>
    <row r="337" spans="1:13" x14ac:dyDescent="0.25">
      <c r="A337" s="1">
        <v>15776433</v>
      </c>
      <c r="B337" s="1">
        <v>730</v>
      </c>
      <c r="C337" s="1" t="s">
        <v>18</v>
      </c>
      <c r="D337" s="1" t="s">
        <v>23</v>
      </c>
      <c r="E337" s="1">
        <v>62</v>
      </c>
      <c r="F337" s="1">
        <v>2</v>
      </c>
      <c r="G337" s="17">
        <v>0</v>
      </c>
      <c r="H337" s="1">
        <v>2</v>
      </c>
      <c r="I337" s="1">
        <v>1</v>
      </c>
      <c r="J337" s="1">
        <v>1</v>
      </c>
      <c r="K337" s="17">
        <v>186489.95</v>
      </c>
      <c r="L337" s="1">
        <v>0</v>
      </c>
      <c r="M337" t="b">
        <f t="shared" si="5"/>
        <v>0</v>
      </c>
    </row>
    <row r="338" spans="1:13" x14ac:dyDescent="0.25">
      <c r="A338" s="1">
        <v>15603925</v>
      </c>
      <c r="B338" s="1">
        <v>779</v>
      </c>
      <c r="C338" s="1" t="s">
        <v>18</v>
      </c>
      <c r="D338" s="1" t="s">
        <v>16</v>
      </c>
      <c r="E338" s="1">
        <v>26</v>
      </c>
      <c r="F338" s="1">
        <v>4</v>
      </c>
      <c r="G338" s="17">
        <v>174318.13</v>
      </c>
      <c r="H338" s="1">
        <v>2</v>
      </c>
      <c r="I338" s="1">
        <v>0</v>
      </c>
      <c r="J338" s="1">
        <v>1</v>
      </c>
      <c r="K338" s="17">
        <v>38296.21</v>
      </c>
      <c r="L338" s="1">
        <v>0</v>
      </c>
      <c r="M338" t="b">
        <f t="shared" si="5"/>
        <v>0</v>
      </c>
    </row>
    <row r="339" spans="1:13" x14ac:dyDescent="0.25">
      <c r="A339" s="1">
        <v>15713483</v>
      </c>
      <c r="B339" s="1">
        <v>793</v>
      </c>
      <c r="C339" s="1" t="s">
        <v>18</v>
      </c>
      <c r="D339" s="1" t="s">
        <v>23</v>
      </c>
      <c r="E339" s="1">
        <v>52</v>
      </c>
      <c r="F339" s="1">
        <v>2</v>
      </c>
      <c r="G339" s="17">
        <v>0</v>
      </c>
      <c r="H339" s="1">
        <v>1</v>
      </c>
      <c r="I339" s="1">
        <v>1</v>
      </c>
      <c r="J339" s="1">
        <v>0</v>
      </c>
      <c r="K339" s="17">
        <v>159123.82</v>
      </c>
      <c r="L339" s="1">
        <v>1</v>
      </c>
      <c r="M339" t="b">
        <f t="shared" si="5"/>
        <v>0</v>
      </c>
    </row>
    <row r="340" spans="1:13" x14ac:dyDescent="0.25">
      <c r="A340" s="1">
        <v>15688074</v>
      </c>
      <c r="B340" s="1">
        <v>802</v>
      </c>
      <c r="C340" s="1" t="s">
        <v>26</v>
      </c>
      <c r="D340" s="1" t="s">
        <v>23</v>
      </c>
      <c r="E340" s="1">
        <v>31</v>
      </c>
      <c r="F340" s="1">
        <v>1</v>
      </c>
      <c r="G340" s="17">
        <v>125013.72</v>
      </c>
      <c r="H340" s="1">
        <v>1</v>
      </c>
      <c r="I340" s="1">
        <v>1</v>
      </c>
      <c r="J340" s="1">
        <v>1</v>
      </c>
      <c r="K340" s="17">
        <v>187658.09</v>
      </c>
      <c r="L340" s="1">
        <v>0</v>
      </c>
      <c r="M340" t="b">
        <f t="shared" si="5"/>
        <v>0</v>
      </c>
    </row>
    <row r="341" spans="1:13" x14ac:dyDescent="0.25">
      <c r="A341" s="1">
        <v>15581229</v>
      </c>
      <c r="B341" s="1">
        <v>502</v>
      </c>
      <c r="C341" s="1" t="s">
        <v>26</v>
      </c>
      <c r="D341" s="1" t="s">
        <v>16</v>
      </c>
      <c r="E341" s="1">
        <v>32</v>
      </c>
      <c r="F341" s="1">
        <v>1</v>
      </c>
      <c r="G341" s="17">
        <v>173340.83</v>
      </c>
      <c r="H341" s="1">
        <v>1</v>
      </c>
      <c r="I341" s="1">
        <v>0</v>
      </c>
      <c r="J341" s="1">
        <v>1</v>
      </c>
      <c r="K341" s="17">
        <v>122763.95</v>
      </c>
      <c r="L341" s="1">
        <v>0</v>
      </c>
      <c r="M341" t="b">
        <f t="shared" si="5"/>
        <v>0</v>
      </c>
    </row>
    <row r="342" spans="1:13" x14ac:dyDescent="0.25">
      <c r="A342" s="1">
        <v>15698932</v>
      </c>
      <c r="B342" s="1">
        <v>756</v>
      </c>
      <c r="C342" s="1" t="s">
        <v>26</v>
      </c>
      <c r="D342" s="1" t="s">
        <v>23</v>
      </c>
      <c r="E342" s="1">
        <v>44</v>
      </c>
      <c r="F342" s="1">
        <v>10</v>
      </c>
      <c r="G342" s="17">
        <v>137452.09</v>
      </c>
      <c r="H342" s="1">
        <v>1</v>
      </c>
      <c r="I342" s="1">
        <v>1</v>
      </c>
      <c r="J342" s="1">
        <v>0</v>
      </c>
      <c r="K342" s="17">
        <v>189543.9</v>
      </c>
      <c r="L342" s="1">
        <v>0</v>
      </c>
      <c r="M342" t="b">
        <f t="shared" si="5"/>
        <v>0</v>
      </c>
    </row>
    <row r="343" spans="1:13" x14ac:dyDescent="0.25">
      <c r="A343" s="1">
        <v>15603065</v>
      </c>
      <c r="B343" s="1">
        <v>751</v>
      </c>
      <c r="C343" s="1" t="s">
        <v>15</v>
      </c>
      <c r="D343" s="1" t="s">
        <v>16</v>
      </c>
      <c r="E343" s="1">
        <v>30</v>
      </c>
      <c r="F343" s="1">
        <v>6</v>
      </c>
      <c r="G343" s="17">
        <v>0</v>
      </c>
      <c r="H343" s="1">
        <v>2</v>
      </c>
      <c r="I343" s="1">
        <v>1</v>
      </c>
      <c r="J343" s="1">
        <v>0</v>
      </c>
      <c r="K343" s="17">
        <v>15766.1</v>
      </c>
      <c r="L343" s="1">
        <v>0</v>
      </c>
      <c r="M343" t="b">
        <f t="shared" si="5"/>
        <v>0</v>
      </c>
    </row>
    <row r="344" spans="1:13" x14ac:dyDescent="0.25">
      <c r="A344" s="1">
        <v>15682585</v>
      </c>
      <c r="B344" s="1">
        <v>593</v>
      </c>
      <c r="C344" s="1" t="s">
        <v>15</v>
      </c>
      <c r="D344" s="1" t="s">
        <v>23</v>
      </c>
      <c r="E344" s="1">
        <v>35</v>
      </c>
      <c r="F344" s="1">
        <v>9</v>
      </c>
      <c r="G344" s="17">
        <v>114193.24</v>
      </c>
      <c r="H344" s="1">
        <v>1</v>
      </c>
      <c r="I344" s="1">
        <v>1</v>
      </c>
      <c r="J344" s="1">
        <v>0</v>
      </c>
      <c r="K344" s="17">
        <v>71154.100000000006</v>
      </c>
      <c r="L344" s="1">
        <v>0</v>
      </c>
      <c r="M344" t="b">
        <f t="shared" si="5"/>
        <v>0</v>
      </c>
    </row>
    <row r="345" spans="1:13" x14ac:dyDescent="0.25">
      <c r="A345" s="1">
        <v>15592389</v>
      </c>
      <c r="B345" s="1">
        <v>684</v>
      </c>
      <c r="C345" s="1" t="s">
        <v>15</v>
      </c>
      <c r="D345" s="1" t="s">
        <v>23</v>
      </c>
      <c r="E345" s="1">
        <v>27</v>
      </c>
      <c r="F345" s="1">
        <v>2</v>
      </c>
      <c r="G345" s="17">
        <v>134603.88</v>
      </c>
      <c r="H345" s="1">
        <v>1</v>
      </c>
      <c r="I345" s="1">
        <v>1</v>
      </c>
      <c r="J345" s="1">
        <v>1</v>
      </c>
      <c r="K345" s="17">
        <v>71725.73</v>
      </c>
      <c r="L345" s="1">
        <v>0</v>
      </c>
      <c r="M345" t="b">
        <f t="shared" si="5"/>
        <v>0</v>
      </c>
    </row>
    <row r="346" spans="1:13" x14ac:dyDescent="0.25">
      <c r="A346" s="1">
        <v>15684181</v>
      </c>
      <c r="B346" s="1">
        <v>643</v>
      </c>
      <c r="C346" s="1" t="s">
        <v>15</v>
      </c>
      <c r="D346" s="1" t="s">
        <v>23</v>
      </c>
      <c r="E346" s="1">
        <v>45</v>
      </c>
      <c r="F346" s="1">
        <v>5</v>
      </c>
      <c r="G346" s="17">
        <v>0</v>
      </c>
      <c r="H346" s="1">
        <v>1</v>
      </c>
      <c r="I346" s="1">
        <v>1</v>
      </c>
      <c r="J346" s="1">
        <v>0</v>
      </c>
      <c r="K346" s="17">
        <v>142513.5</v>
      </c>
      <c r="L346" s="1">
        <v>1</v>
      </c>
      <c r="M346" t="b">
        <f t="shared" si="5"/>
        <v>0</v>
      </c>
    </row>
    <row r="347" spans="1:13" x14ac:dyDescent="0.25">
      <c r="A347" s="1">
        <v>15804256</v>
      </c>
      <c r="B347" s="1">
        <v>765</v>
      </c>
      <c r="C347" s="1" t="s">
        <v>26</v>
      </c>
      <c r="D347" s="1" t="s">
        <v>23</v>
      </c>
      <c r="E347" s="1">
        <v>36</v>
      </c>
      <c r="F347" s="1">
        <v>8</v>
      </c>
      <c r="G347" s="17">
        <v>92310.54</v>
      </c>
      <c r="H347" s="1">
        <v>2</v>
      </c>
      <c r="I347" s="1">
        <v>1</v>
      </c>
      <c r="J347" s="1">
        <v>1</v>
      </c>
      <c r="K347" s="17">
        <v>72924.56</v>
      </c>
      <c r="L347" s="1">
        <v>0</v>
      </c>
      <c r="M347" t="b">
        <f t="shared" si="5"/>
        <v>0</v>
      </c>
    </row>
    <row r="348" spans="1:13" x14ac:dyDescent="0.25">
      <c r="A348" s="1">
        <v>15789484</v>
      </c>
      <c r="B348" s="1">
        <v>751</v>
      </c>
      <c r="C348" s="1" t="s">
        <v>26</v>
      </c>
      <c r="D348" s="1" t="s">
        <v>16</v>
      </c>
      <c r="E348" s="1">
        <v>36</v>
      </c>
      <c r="F348" s="1">
        <v>6</v>
      </c>
      <c r="G348" s="17">
        <v>169831.46</v>
      </c>
      <c r="H348" s="1">
        <v>2</v>
      </c>
      <c r="I348" s="1">
        <v>1</v>
      </c>
      <c r="J348" s="1">
        <v>1</v>
      </c>
      <c r="K348" s="17">
        <v>27758.36</v>
      </c>
      <c r="L348" s="1">
        <v>0</v>
      </c>
      <c r="M348" t="b">
        <f t="shared" si="5"/>
        <v>0</v>
      </c>
    </row>
    <row r="349" spans="1:13" x14ac:dyDescent="0.25">
      <c r="A349" s="1">
        <v>15720187</v>
      </c>
      <c r="B349" s="1">
        <v>479</v>
      </c>
      <c r="C349" s="1" t="s">
        <v>26</v>
      </c>
      <c r="D349" s="1" t="s">
        <v>16</v>
      </c>
      <c r="E349" s="1">
        <v>30</v>
      </c>
      <c r="F349" s="1">
        <v>7</v>
      </c>
      <c r="G349" s="17">
        <v>143964.35999999999</v>
      </c>
      <c r="H349" s="1">
        <v>2</v>
      </c>
      <c r="I349" s="1">
        <v>1</v>
      </c>
      <c r="J349" s="1">
        <v>0</v>
      </c>
      <c r="K349" s="17">
        <v>41879.99</v>
      </c>
      <c r="L349" s="1">
        <v>0</v>
      </c>
      <c r="M349" t="b">
        <f t="shared" si="5"/>
        <v>0</v>
      </c>
    </row>
    <row r="350" spans="1:13" x14ac:dyDescent="0.25">
      <c r="A350" s="1">
        <v>15568982</v>
      </c>
      <c r="B350" s="1">
        <v>726</v>
      </c>
      <c r="C350" s="1" t="s">
        <v>15</v>
      </c>
      <c r="D350" s="1" t="s">
        <v>16</v>
      </c>
      <c r="E350" s="1">
        <v>24</v>
      </c>
      <c r="F350" s="1">
        <v>6</v>
      </c>
      <c r="G350" s="17">
        <v>0</v>
      </c>
      <c r="H350" s="1">
        <v>2</v>
      </c>
      <c r="I350" s="1">
        <v>1</v>
      </c>
      <c r="J350" s="1">
        <v>1</v>
      </c>
      <c r="K350" s="17">
        <v>54724.03</v>
      </c>
      <c r="L350" s="1">
        <v>0</v>
      </c>
      <c r="M350" t="b">
        <f t="shared" si="5"/>
        <v>0</v>
      </c>
    </row>
    <row r="351" spans="1:13" x14ac:dyDescent="0.25">
      <c r="A351" s="1">
        <v>15614782</v>
      </c>
      <c r="B351" s="1">
        <v>526</v>
      </c>
      <c r="C351" s="1" t="s">
        <v>15</v>
      </c>
      <c r="D351" s="1" t="s">
        <v>23</v>
      </c>
      <c r="E351" s="1">
        <v>36</v>
      </c>
      <c r="F351" s="1">
        <v>1</v>
      </c>
      <c r="G351" s="17">
        <v>0</v>
      </c>
      <c r="H351" s="1">
        <v>1</v>
      </c>
      <c r="I351" s="1">
        <v>1</v>
      </c>
      <c r="J351" s="1">
        <v>0</v>
      </c>
      <c r="K351" s="17">
        <v>160696.72</v>
      </c>
      <c r="L351" s="1">
        <v>0</v>
      </c>
      <c r="M351" t="b">
        <f t="shared" si="5"/>
        <v>0</v>
      </c>
    </row>
    <row r="352" spans="1:13" x14ac:dyDescent="0.25">
      <c r="A352" s="1">
        <v>15803457</v>
      </c>
      <c r="B352" s="1">
        <v>750</v>
      </c>
      <c r="C352" s="1" t="s">
        <v>15</v>
      </c>
      <c r="D352" s="1" t="s">
        <v>16</v>
      </c>
      <c r="E352" s="1">
        <v>32</v>
      </c>
      <c r="F352" s="1">
        <v>5</v>
      </c>
      <c r="G352" s="17">
        <v>0</v>
      </c>
      <c r="H352" s="1">
        <v>2</v>
      </c>
      <c r="I352" s="1">
        <v>1</v>
      </c>
      <c r="J352" s="1">
        <v>0</v>
      </c>
      <c r="K352" s="17">
        <v>95611.47</v>
      </c>
      <c r="L352" s="1">
        <v>0</v>
      </c>
      <c r="M352" t="b">
        <f t="shared" si="5"/>
        <v>0</v>
      </c>
    </row>
    <row r="353" spans="1:13" x14ac:dyDescent="0.25">
      <c r="A353" s="1">
        <v>15683625</v>
      </c>
      <c r="B353" s="1">
        <v>703</v>
      </c>
      <c r="C353" s="1" t="s">
        <v>15</v>
      </c>
      <c r="D353" s="1" t="s">
        <v>23</v>
      </c>
      <c r="E353" s="1">
        <v>37</v>
      </c>
      <c r="F353" s="1">
        <v>1</v>
      </c>
      <c r="G353" s="17">
        <v>149762.07999999999</v>
      </c>
      <c r="H353" s="1">
        <v>1</v>
      </c>
      <c r="I353" s="1">
        <v>1</v>
      </c>
      <c r="J353" s="1">
        <v>0</v>
      </c>
      <c r="K353" s="17">
        <v>20629.400000000001</v>
      </c>
      <c r="L353" s="1">
        <v>1</v>
      </c>
      <c r="M353" t="b">
        <f t="shared" si="5"/>
        <v>0</v>
      </c>
    </row>
    <row r="354" spans="1:13" x14ac:dyDescent="0.25">
      <c r="A354" s="1">
        <v>15634602</v>
      </c>
      <c r="B354" s="1">
        <v>619</v>
      </c>
      <c r="C354" s="1" t="s">
        <v>15</v>
      </c>
      <c r="D354" s="1" t="s">
        <v>16</v>
      </c>
      <c r="E354" s="1">
        <v>42</v>
      </c>
      <c r="F354" s="1">
        <v>2</v>
      </c>
      <c r="G354" s="17">
        <v>0</v>
      </c>
      <c r="H354" s="1">
        <v>1</v>
      </c>
      <c r="I354" s="1">
        <v>1</v>
      </c>
      <c r="J354" s="1">
        <v>1</v>
      </c>
      <c r="K354" s="17">
        <v>101348.88</v>
      </c>
      <c r="L354" s="1">
        <v>1</v>
      </c>
      <c r="M354" t="b">
        <f t="shared" si="5"/>
        <v>0</v>
      </c>
    </row>
    <row r="355" spans="1:13" x14ac:dyDescent="0.25">
      <c r="A355" s="1">
        <v>15669169</v>
      </c>
      <c r="B355" s="1">
        <v>775</v>
      </c>
      <c r="C355" s="1" t="s">
        <v>18</v>
      </c>
      <c r="D355" s="1" t="s">
        <v>23</v>
      </c>
      <c r="E355" s="1">
        <v>29</v>
      </c>
      <c r="F355" s="1">
        <v>10</v>
      </c>
      <c r="G355" s="17">
        <v>0</v>
      </c>
      <c r="H355" s="1">
        <v>2</v>
      </c>
      <c r="I355" s="1">
        <v>1</v>
      </c>
      <c r="J355" s="1">
        <v>1</v>
      </c>
      <c r="K355" s="17">
        <v>68143.929999999993</v>
      </c>
      <c r="L355" s="1">
        <v>0</v>
      </c>
      <c r="M355" t="b">
        <f t="shared" si="5"/>
        <v>0</v>
      </c>
    </row>
    <row r="356" spans="1:13" x14ac:dyDescent="0.25">
      <c r="A356" s="1">
        <v>15619708</v>
      </c>
      <c r="B356" s="1">
        <v>745</v>
      </c>
      <c r="C356" s="1" t="s">
        <v>15</v>
      </c>
      <c r="D356" s="1" t="s">
        <v>23</v>
      </c>
      <c r="E356" s="1">
        <v>25</v>
      </c>
      <c r="F356" s="1">
        <v>5</v>
      </c>
      <c r="G356" s="17">
        <v>157993.15</v>
      </c>
      <c r="H356" s="1">
        <v>2</v>
      </c>
      <c r="I356" s="1">
        <v>1</v>
      </c>
      <c r="J356" s="1">
        <v>0</v>
      </c>
      <c r="K356" s="17">
        <v>146041.45000000001</v>
      </c>
      <c r="L356" s="1">
        <v>0</v>
      </c>
      <c r="M356" t="b">
        <f t="shared" si="5"/>
        <v>0</v>
      </c>
    </row>
    <row r="357" spans="1:13" x14ac:dyDescent="0.25">
      <c r="A357" s="1">
        <v>15629117</v>
      </c>
      <c r="B357" s="1">
        <v>584</v>
      </c>
      <c r="C357" s="1" t="s">
        <v>15</v>
      </c>
      <c r="D357" s="1" t="s">
        <v>23</v>
      </c>
      <c r="E357" s="1">
        <v>28</v>
      </c>
      <c r="F357" s="1">
        <v>10</v>
      </c>
      <c r="G357" s="17">
        <v>0</v>
      </c>
      <c r="H357" s="1">
        <v>2</v>
      </c>
      <c r="I357" s="1">
        <v>1</v>
      </c>
      <c r="J357" s="1">
        <v>0</v>
      </c>
      <c r="K357" s="17">
        <v>19834.32</v>
      </c>
      <c r="L357" s="1">
        <v>0</v>
      </c>
      <c r="M357" t="b">
        <f t="shared" si="5"/>
        <v>0</v>
      </c>
    </row>
    <row r="358" spans="1:13" x14ac:dyDescent="0.25">
      <c r="A358" s="1">
        <v>15794413</v>
      </c>
      <c r="B358" s="1">
        <v>416</v>
      </c>
      <c r="C358" s="1" t="s">
        <v>15</v>
      </c>
      <c r="D358" s="1" t="s">
        <v>23</v>
      </c>
      <c r="E358" s="1">
        <v>32</v>
      </c>
      <c r="F358" s="1">
        <v>0</v>
      </c>
      <c r="G358" s="17">
        <v>0</v>
      </c>
      <c r="H358" s="1">
        <v>2</v>
      </c>
      <c r="I358" s="1">
        <v>0</v>
      </c>
      <c r="J358" s="1">
        <v>1</v>
      </c>
      <c r="K358" s="17">
        <v>878.87</v>
      </c>
      <c r="L358" s="1">
        <v>0</v>
      </c>
      <c r="M358" t="b">
        <f t="shared" si="5"/>
        <v>0</v>
      </c>
    </row>
    <row r="359" spans="1:13" x14ac:dyDescent="0.25">
      <c r="A359" s="1">
        <v>15682541</v>
      </c>
      <c r="B359" s="1">
        <v>616</v>
      </c>
      <c r="C359" s="1" t="s">
        <v>18</v>
      </c>
      <c r="D359" s="1" t="s">
        <v>16</v>
      </c>
      <c r="E359" s="1">
        <v>36</v>
      </c>
      <c r="F359" s="1">
        <v>6</v>
      </c>
      <c r="G359" s="17">
        <v>132311.71</v>
      </c>
      <c r="H359" s="1">
        <v>1</v>
      </c>
      <c r="I359" s="1">
        <v>0</v>
      </c>
      <c r="J359" s="1">
        <v>0</v>
      </c>
      <c r="K359" s="17">
        <v>15462.84</v>
      </c>
      <c r="L359" s="1">
        <v>0</v>
      </c>
      <c r="M359" t="b">
        <f t="shared" si="5"/>
        <v>0</v>
      </c>
    </row>
    <row r="360" spans="1:13" x14ac:dyDescent="0.25">
      <c r="A360" s="1">
        <v>15587562</v>
      </c>
      <c r="B360" s="1">
        <v>484</v>
      </c>
      <c r="C360" s="1" t="s">
        <v>15</v>
      </c>
      <c r="D360" s="1" t="s">
        <v>16</v>
      </c>
      <c r="E360" s="1">
        <v>29</v>
      </c>
      <c r="F360" s="1">
        <v>4</v>
      </c>
      <c r="G360" s="17">
        <v>130114.39</v>
      </c>
      <c r="H360" s="1">
        <v>1</v>
      </c>
      <c r="I360" s="1">
        <v>1</v>
      </c>
      <c r="J360" s="1">
        <v>0</v>
      </c>
      <c r="K360" s="17">
        <v>164017.89000000001</v>
      </c>
      <c r="L360" s="1">
        <v>0</v>
      </c>
      <c r="M360" t="b">
        <f t="shared" si="5"/>
        <v>0</v>
      </c>
    </row>
    <row r="361" spans="1:13" x14ac:dyDescent="0.25">
      <c r="A361" s="1">
        <v>15695846</v>
      </c>
      <c r="B361" s="1">
        <v>684</v>
      </c>
      <c r="C361" s="1" t="s">
        <v>15</v>
      </c>
      <c r="D361" s="1" t="s">
        <v>16</v>
      </c>
      <c r="E361" s="1">
        <v>34</v>
      </c>
      <c r="F361" s="1">
        <v>6</v>
      </c>
      <c r="G361" s="17">
        <v>0</v>
      </c>
      <c r="H361" s="1">
        <v>2</v>
      </c>
      <c r="I361" s="1">
        <v>1</v>
      </c>
      <c r="J361" s="1">
        <v>1</v>
      </c>
      <c r="K361" s="17">
        <v>130928.22</v>
      </c>
      <c r="L361" s="1">
        <v>0</v>
      </c>
      <c r="M361" t="b">
        <f t="shared" si="5"/>
        <v>0</v>
      </c>
    </row>
    <row r="362" spans="1:13" x14ac:dyDescent="0.25">
      <c r="A362" s="1">
        <v>15725311</v>
      </c>
      <c r="B362" s="1">
        <v>726</v>
      </c>
      <c r="C362" s="1" t="s">
        <v>15</v>
      </c>
      <c r="D362" s="1" t="s">
        <v>16</v>
      </c>
      <c r="E362" s="1">
        <v>31</v>
      </c>
      <c r="F362" s="1">
        <v>9</v>
      </c>
      <c r="G362" s="17">
        <v>114722.05</v>
      </c>
      <c r="H362" s="1">
        <v>2</v>
      </c>
      <c r="I362" s="1">
        <v>1</v>
      </c>
      <c r="J362" s="1">
        <v>1</v>
      </c>
      <c r="K362" s="17">
        <v>98178.57</v>
      </c>
      <c r="L362" s="1">
        <v>0</v>
      </c>
      <c r="M362" t="b">
        <f t="shared" si="5"/>
        <v>0</v>
      </c>
    </row>
    <row r="363" spans="1:13" x14ac:dyDescent="0.25">
      <c r="A363" s="1">
        <v>15733114</v>
      </c>
      <c r="B363" s="1">
        <v>552</v>
      </c>
      <c r="C363" s="1" t="s">
        <v>18</v>
      </c>
      <c r="D363" s="1" t="s">
        <v>23</v>
      </c>
      <c r="E363" s="1">
        <v>45</v>
      </c>
      <c r="F363" s="1">
        <v>9</v>
      </c>
      <c r="G363" s="17">
        <v>0</v>
      </c>
      <c r="H363" s="1">
        <v>2</v>
      </c>
      <c r="I363" s="1">
        <v>1</v>
      </c>
      <c r="J363" s="1">
        <v>0</v>
      </c>
      <c r="K363" s="17">
        <v>26752.560000000001</v>
      </c>
      <c r="L363" s="1">
        <v>0</v>
      </c>
      <c r="M363" t="b">
        <f t="shared" si="5"/>
        <v>0</v>
      </c>
    </row>
    <row r="364" spans="1:13" x14ac:dyDescent="0.25">
      <c r="A364" s="1">
        <v>15792365</v>
      </c>
      <c r="B364" s="1">
        <v>501</v>
      </c>
      <c r="C364" s="1" t="s">
        <v>15</v>
      </c>
      <c r="D364" s="1" t="s">
        <v>23</v>
      </c>
      <c r="E364" s="1">
        <v>44</v>
      </c>
      <c r="F364" s="1">
        <v>4</v>
      </c>
      <c r="G364" s="17">
        <v>142051.07</v>
      </c>
      <c r="H364" s="1">
        <v>2</v>
      </c>
      <c r="I364" s="1">
        <v>0</v>
      </c>
      <c r="J364" s="1">
        <v>1</v>
      </c>
      <c r="K364" s="17">
        <v>74940.5</v>
      </c>
      <c r="L364" s="1">
        <v>0</v>
      </c>
      <c r="M364" t="b">
        <f t="shared" si="5"/>
        <v>0</v>
      </c>
    </row>
    <row r="365" spans="1:13" x14ac:dyDescent="0.25">
      <c r="A365" s="1">
        <v>15740404</v>
      </c>
      <c r="B365" s="1">
        <v>758</v>
      </c>
      <c r="C365" s="1" t="s">
        <v>15</v>
      </c>
      <c r="D365" s="1" t="s">
        <v>16</v>
      </c>
      <c r="E365" s="1">
        <v>34</v>
      </c>
      <c r="F365" s="1">
        <v>3</v>
      </c>
      <c r="G365" s="17">
        <v>0</v>
      </c>
      <c r="H365" s="1">
        <v>2</v>
      </c>
      <c r="I365" s="1">
        <v>1</v>
      </c>
      <c r="J365" s="1">
        <v>1</v>
      </c>
      <c r="K365" s="17">
        <v>124226.16</v>
      </c>
      <c r="L365" s="1">
        <v>0</v>
      </c>
      <c r="M365" t="b">
        <f t="shared" si="5"/>
        <v>0</v>
      </c>
    </row>
    <row r="366" spans="1:13" x14ac:dyDescent="0.25">
      <c r="A366" s="1">
        <v>15600974</v>
      </c>
      <c r="B366" s="1">
        <v>516</v>
      </c>
      <c r="C366" s="1" t="s">
        <v>18</v>
      </c>
      <c r="D366" s="1" t="s">
        <v>23</v>
      </c>
      <c r="E366" s="1">
        <v>50</v>
      </c>
      <c r="F366" s="1">
        <v>5</v>
      </c>
      <c r="G366" s="17">
        <v>0</v>
      </c>
      <c r="H366" s="1">
        <v>1</v>
      </c>
      <c r="I366" s="1">
        <v>0</v>
      </c>
      <c r="J366" s="1">
        <v>1</v>
      </c>
      <c r="K366" s="17">
        <v>146145.93</v>
      </c>
      <c r="L366" s="1">
        <v>1</v>
      </c>
      <c r="M366" t="b">
        <f t="shared" si="5"/>
        <v>0</v>
      </c>
    </row>
    <row r="367" spans="1:13" x14ac:dyDescent="0.25">
      <c r="A367" s="1">
        <v>15668444</v>
      </c>
      <c r="B367" s="1">
        <v>590</v>
      </c>
      <c r="C367" s="1" t="s">
        <v>18</v>
      </c>
      <c r="D367" s="1" t="s">
        <v>16</v>
      </c>
      <c r="E367" s="1">
        <v>44</v>
      </c>
      <c r="F367" s="1">
        <v>3</v>
      </c>
      <c r="G367" s="17">
        <v>139432.37</v>
      </c>
      <c r="H367" s="1">
        <v>1</v>
      </c>
      <c r="I367" s="1">
        <v>1</v>
      </c>
      <c r="J367" s="1">
        <v>0</v>
      </c>
      <c r="K367" s="17">
        <v>62222.81</v>
      </c>
      <c r="L367" s="1">
        <v>0</v>
      </c>
      <c r="M367" t="b">
        <f t="shared" si="5"/>
        <v>0</v>
      </c>
    </row>
    <row r="368" spans="1:13" x14ac:dyDescent="0.25">
      <c r="A368" s="1">
        <v>15776780</v>
      </c>
      <c r="B368" s="1">
        <v>608</v>
      </c>
      <c r="C368" s="1" t="s">
        <v>15</v>
      </c>
      <c r="D368" s="1" t="s">
        <v>23</v>
      </c>
      <c r="E368" s="1">
        <v>59</v>
      </c>
      <c r="F368" s="1">
        <v>1</v>
      </c>
      <c r="G368" s="17">
        <v>0</v>
      </c>
      <c r="H368" s="1">
        <v>1</v>
      </c>
      <c r="I368" s="1">
        <v>1</v>
      </c>
      <c r="J368" s="1">
        <v>0</v>
      </c>
      <c r="K368" s="17">
        <v>70649.64</v>
      </c>
      <c r="L368" s="1">
        <v>1</v>
      </c>
      <c r="M368" t="b">
        <f t="shared" si="5"/>
        <v>0</v>
      </c>
    </row>
    <row r="369" spans="1:13" x14ac:dyDescent="0.25">
      <c r="A369" s="1">
        <v>15642394</v>
      </c>
      <c r="B369" s="1">
        <v>529</v>
      </c>
      <c r="C369" s="1" t="s">
        <v>18</v>
      </c>
      <c r="D369" s="1" t="s">
        <v>23</v>
      </c>
      <c r="E369" s="1">
        <v>35</v>
      </c>
      <c r="F369" s="1">
        <v>5</v>
      </c>
      <c r="G369" s="17">
        <v>0</v>
      </c>
      <c r="H369" s="1">
        <v>2</v>
      </c>
      <c r="I369" s="1">
        <v>1</v>
      </c>
      <c r="J369" s="1">
        <v>1</v>
      </c>
      <c r="K369" s="17">
        <v>187288.5</v>
      </c>
      <c r="L369" s="1">
        <v>0</v>
      </c>
      <c r="M369" t="b">
        <f t="shared" si="5"/>
        <v>0</v>
      </c>
    </row>
    <row r="370" spans="1:13" x14ac:dyDescent="0.25">
      <c r="A370" s="1">
        <v>15757535</v>
      </c>
      <c r="B370" s="1">
        <v>647</v>
      </c>
      <c r="C370" s="1" t="s">
        <v>18</v>
      </c>
      <c r="D370" s="1" t="s">
        <v>16</v>
      </c>
      <c r="E370" s="1">
        <v>44</v>
      </c>
      <c r="F370" s="1">
        <v>5</v>
      </c>
      <c r="G370" s="17">
        <v>0</v>
      </c>
      <c r="H370" s="1">
        <v>3</v>
      </c>
      <c r="I370" s="1">
        <v>1</v>
      </c>
      <c r="J370" s="1">
        <v>1</v>
      </c>
      <c r="K370" s="17">
        <v>174205.22</v>
      </c>
      <c r="L370" s="1">
        <v>1</v>
      </c>
      <c r="M370" t="b">
        <f t="shared" si="5"/>
        <v>0</v>
      </c>
    </row>
    <row r="371" spans="1:13" x14ac:dyDescent="0.25">
      <c r="A371" s="1">
        <v>15720559</v>
      </c>
      <c r="B371" s="1">
        <v>487</v>
      </c>
      <c r="C371" s="1" t="s">
        <v>26</v>
      </c>
      <c r="D371" s="1" t="s">
        <v>16</v>
      </c>
      <c r="E371" s="1">
        <v>61</v>
      </c>
      <c r="F371" s="1">
        <v>5</v>
      </c>
      <c r="G371" s="17">
        <v>110368.03</v>
      </c>
      <c r="H371" s="1">
        <v>1</v>
      </c>
      <c r="I371" s="1">
        <v>0</v>
      </c>
      <c r="J371" s="1">
        <v>0</v>
      </c>
      <c r="K371" s="17">
        <v>11384.45</v>
      </c>
      <c r="L371" s="1">
        <v>1</v>
      </c>
      <c r="M371" t="b">
        <f t="shared" si="5"/>
        <v>0</v>
      </c>
    </row>
    <row r="372" spans="1:13" x14ac:dyDescent="0.25">
      <c r="A372" s="1">
        <v>15658485</v>
      </c>
      <c r="B372" s="1">
        <v>785</v>
      </c>
      <c r="C372" s="1" t="s">
        <v>15</v>
      </c>
      <c r="D372" s="1" t="s">
        <v>16</v>
      </c>
      <c r="E372" s="1">
        <v>34</v>
      </c>
      <c r="F372" s="1">
        <v>9</v>
      </c>
      <c r="G372" s="17">
        <v>70302.48</v>
      </c>
      <c r="H372" s="1">
        <v>1</v>
      </c>
      <c r="I372" s="1">
        <v>1</v>
      </c>
      <c r="J372" s="1">
        <v>1</v>
      </c>
      <c r="K372" s="17">
        <v>68600.36</v>
      </c>
      <c r="L372" s="1">
        <v>0</v>
      </c>
      <c r="M372" t="b">
        <f t="shared" si="5"/>
        <v>0</v>
      </c>
    </row>
    <row r="373" spans="1:13" x14ac:dyDescent="0.25">
      <c r="A373" s="1">
        <v>15788218</v>
      </c>
      <c r="B373" s="1">
        <v>549</v>
      </c>
      <c r="C373" s="1" t="s">
        <v>18</v>
      </c>
      <c r="D373" s="1" t="s">
        <v>16</v>
      </c>
      <c r="E373" s="1">
        <v>24</v>
      </c>
      <c r="F373" s="1">
        <v>9</v>
      </c>
      <c r="G373" s="17">
        <v>0</v>
      </c>
      <c r="H373" s="1">
        <v>2</v>
      </c>
      <c r="I373" s="1">
        <v>1</v>
      </c>
      <c r="J373" s="1">
        <v>1</v>
      </c>
      <c r="K373" s="17">
        <v>14406.41</v>
      </c>
      <c r="L373" s="1">
        <v>0</v>
      </c>
      <c r="M373" t="b">
        <f t="shared" si="5"/>
        <v>0</v>
      </c>
    </row>
    <row r="374" spans="1:13" x14ac:dyDescent="0.25">
      <c r="A374" s="1">
        <v>15777211</v>
      </c>
      <c r="B374" s="1">
        <v>515</v>
      </c>
      <c r="C374" s="1" t="s">
        <v>15</v>
      </c>
      <c r="D374" s="1" t="s">
        <v>23</v>
      </c>
      <c r="E374" s="1">
        <v>65</v>
      </c>
      <c r="F374" s="1">
        <v>7</v>
      </c>
      <c r="G374" s="17">
        <v>92113.61</v>
      </c>
      <c r="H374" s="1">
        <v>1</v>
      </c>
      <c r="I374" s="1">
        <v>1</v>
      </c>
      <c r="J374" s="1">
        <v>1</v>
      </c>
      <c r="K374" s="17">
        <v>142548.32999999999</v>
      </c>
      <c r="L374" s="1">
        <v>0</v>
      </c>
      <c r="M374" t="b">
        <f t="shared" si="5"/>
        <v>0</v>
      </c>
    </row>
    <row r="375" spans="1:13" x14ac:dyDescent="0.25">
      <c r="A375" s="1">
        <v>15594898</v>
      </c>
      <c r="B375" s="1">
        <v>731</v>
      </c>
      <c r="C375" s="1" t="s">
        <v>15</v>
      </c>
      <c r="D375" s="1" t="s">
        <v>23</v>
      </c>
      <c r="E375" s="1">
        <v>43</v>
      </c>
      <c r="F375" s="1">
        <v>2</v>
      </c>
      <c r="G375" s="17">
        <v>0</v>
      </c>
      <c r="H375" s="1">
        <v>1</v>
      </c>
      <c r="I375" s="1">
        <v>1</v>
      </c>
      <c r="J375" s="1">
        <v>1</v>
      </c>
      <c r="K375" s="17">
        <v>170034.95</v>
      </c>
      <c r="L375" s="1">
        <v>1</v>
      </c>
      <c r="M375" t="b">
        <f t="shared" si="5"/>
        <v>0</v>
      </c>
    </row>
    <row r="376" spans="1:13" x14ac:dyDescent="0.25">
      <c r="A376" s="1">
        <v>15613880</v>
      </c>
      <c r="B376" s="1">
        <v>591</v>
      </c>
      <c r="C376" s="1" t="s">
        <v>18</v>
      </c>
      <c r="D376" s="1" t="s">
        <v>23</v>
      </c>
      <c r="E376" s="1">
        <v>58</v>
      </c>
      <c r="F376" s="1">
        <v>5</v>
      </c>
      <c r="G376" s="17">
        <v>128468.69</v>
      </c>
      <c r="H376" s="1">
        <v>1</v>
      </c>
      <c r="I376" s="1">
        <v>0</v>
      </c>
      <c r="J376" s="1">
        <v>1</v>
      </c>
      <c r="K376" s="17">
        <v>137254.54999999999</v>
      </c>
      <c r="L376" s="1">
        <v>0</v>
      </c>
      <c r="M376" t="b">
        <f t="shared" si="5"/>
        <v>0</v>
      </c>
    </row>
    <row r="377" spans="1:13" x14ac:dyDescent="0.25">
      <c r="A377" s="1">
        <v>15647311</v>
      </c>
      <c r="B377" s="1">
        <v>608</v>
      </c>
      <c r="C377" s="1" t="s">
        <v>18</v>
      </c>
      <c r="D377" s="1" t="s">
        <v>16</v>
      </c>
      <c r="E377" s="1">
        <v>41</v>
      </c>
      <c r="F377" s="1">
        <v>1</v>
      </c>
      <c r="G377" s="17">
        <v>83807.86</v>
      </c>
      <c r="H377" s="1">
        <v>1</v>
      </c>
      <c r="I377" s="1">
        <v>0</v>
      </c>
      <c r="J377" s="1">
        <v>1</v>
      </c>
      <c r="K377" s="17">
        <v>112542.58</v>
      </c>
      <c r="L377" s="1">
        <v>0</v>
      </c>
      <c r="M377" t="b">
        <f t="shared" si="5"/>
        <v>0</v>
      </c>
    </row>
    <row r="378" spans="1:13" x14ac:dyDescent="0.25">
      <c r="A378" s="1">
        <v>15632210</v>
      </c>
      <c r="B378" s="1">
        <v>657</v>
      </c>
      <c r="C378" s="1" t="s">
        <v>26</v>
      </c>
      <c r="D378" s="1" t="s">
        <v>23</v>
      </c>
      <c r="E378" s="1">
        <v>25</v>
      </c>
      <c r="F378" s="1">
        <v>2</v>
      </c>
      <c r="G378" s="17">
        <v>171770.55</v>
      </c>
      <c r="H378" s="1">
        <v>1</v>
      </c>
      <c r="I378" s="1">
        <v>1</v>
      </c>
      <c r="J378" s="1">
        <v>0</v>
      </c>
      <c r="K378" s="17">
        <v>22745.5</v>
      </c>
      <c r="L378" s="1">
        <v>0</v>
      </c>
      <c r="M378" t="b">
        <f t="shared" si="5"/>
        <v>0</v>
      </c>
    </row>
    <row r="379" spans="1:13" x14ac:dyDescent="0.25">
      <c r="A379" s="1">
        <v>15726631</v>
      </c>
      <c r="B379" s="1">
        <v>758</v>
      </c>
      <c r="C379" s="1" t="s">
        <v>15</v>
      </c>
      <c r="D379" s="1" t="s">
        <v>16</v>
      </c>
      <c r="E379" s="1">
        <v>39</v>
      </c>
      <c r="F379" s="1">
        <v>6</v>
      </c>
      <c r="G379" s="17">
        <v>127357.75999999999</v>
      </c>
      <c r="H379" s="1">
        <v>1</v>
      </c>
      <c r="I379" s="1">
        <v>0</v>
      </c>
      <c r="J379" s="1">
        <v>1</v>
      </c>
      <c r="K379" s="17">
        <v>56577</v>
      </c>
      <c r="L379" s="1">
        <v>0</v>
      </c>
      <c r="M379" t="b">
        <f t="shared" si="5"/>
        <v>0</v>
      </c>
    </row>
    <row r="380" spans="1:13" x14ac:dyDescent="0.25">
      <c r="A380" s="1">
        <v>15645248</v>
      </c>
      <c r="B380" s="1">
        <v>510</v>
      </c>
      <c r="C380" s="1" t="s">
        <v>15</v>
      </c>
      <c r="D380" s="1" t="s">
        <v>16</v>
      </c>
      <c r="E380" s="1">
        <v>30</v>
      </c>
      <c r="F380" s="1">
        <v>0</v>
      </c>
      <c r="G380" s="17">
        <v>0</v>
      </c>
      <c r="H380" s="1">
        <v>2</v>
      </c>
      <c r="I380" s="1">
        <v>1</v>
      </c>
      <c r="J380" s="1">
        <v>1</v>
      </c>
      <c r="K380" s="17">
        <v>130553.47</v>
      </c>
      <c r="L380" s="1">
        <v>0</v>
      </c>
      <c r="M380" t="b">
        <f t="shared" si="5"/>
        <v>0</v>
      </c>
    </row>
    <row r="381" spans="1:13" x14ac:dyDescent="0.25">
      <c r="A381" s="1">
        <v>15756026</v>
      </c>
      <c r="B381" s="1">
        <v>790</v>
      </c>
      <c r="C381" s="1" t="s">
        <v>18</v>
      </c>
      <c r="D381" s="1" t="s">
        <v>16</v>
      </c>
      <c r="E381" s="1">
        <v>46</v>
      </c>
      <c r="F381" s="1">
        <v>9</v>
      </c>
      <c r="G381" s="17">
        <v>0</v>
      </c>
      <c r="H381" s="1">
        <v>1</v>
      </c>
      <c r="I381" s="1">
        <v>0</v>
      </c>
      <c r="J381" s="1">
        <v>0</v>
      </c>
      <c r="K381" s="17">
        <v>14679.81</v>
      </c>
      <c r="L381" s="1">
        <v>1</v>
      </c>
      <c r="M381" t="b">
        <f t="shared" si="5"/>
        <v>0</v>
      </c>
    </row>
    <row r="382" spans="1:13" x14ac:dyDescent="0.25">
      <c r="A382" s="1">
        <v>15658032</v>
      </c>
      <c r="B382" s="1">
        <v>701</v>
      </c>
      <c r="C382" s="1" t="s">
        <v>15</v>
      </c>
      <c r="D382" s="1" t="s">
        <v>23</v>
      </c>
      <c r="E382" s="1">
        <v>39</v>
      </c>
      <c r="F382" s="1">
        <v>2</v>
      </c>
      <c r="G382" s="17">
        <v>0</v>
      </c>
      <c r="H382" s="1">
        <v>2</v>
      </c>
      <c r="I382" s="1">
        <v>1</v>
      </c>
      <c r="J382" s="1">
        <v>1</v>
      </c>
      <c r="K382" s="17">
        <v>82526.92</v>
      </c>
      <c r="L382" s="1">
        <v>0</v>
      </c>
      <c r="M382" t="b">
        <f t="shared" si="5"/>
        <v>0</v>
      </c>
    </row>
    <row r="383" spans="1:13" x14ac:dyDescent="0.25">
      <c r="A383" s="1">
        <v>15694366</v>
      </c>
      <c r="B383" s="1">
        <v>714</v>
      </c>
      <c r="C383" s="1" t="s">
        <v>26</v>
      </c>
      <c r="D383" s="1" t="s">
        <v>23</v>
      </c>
      <c r="E383" s="1">
        <v>42</v>
      </c>
      <c r="F383" s="1">
        <v>2</v>
      </c>
      <c r="G383" s="17">
        <v>177640.09</v>
      </c>
      <c r="H383" s="1">
        <v>1</v>
      </c>
      <c r="I383" s="1">
        <v>0</v>
      </c>
      <c r="J383" s="1">
        <v>1</v>
      </c>
      <c r="K383" s="17">
        <v>47166.55</v>
      </c>
      <c r="L383" s="1">
        <v>0</v>
      </c>
      <c r="M383" t="b">
        <f t="shared" si="5"/>
        <v>0</v>
      </c>
    </row>
    <row r="384" spans="1:13" x14ac:dyDescent="0.25">
      <c r="A384" s="1">
        <v>15714689</v>
      </c>
      <c r="B384" s="1">
        <v>591</v>
      </c>
      <c r="C384" s="1" t="s">
        <v>18</v>
      </c>
      <c r="D384" s="1" t="s">
        <v>23</v>
      </c>
      <c r="E384" s="1">
        <v>29</v>
      </c>
      <c r="F384" s="1">
        <v>1</v>
      </c>
      <c r="G384" s="17">
        <v>97541.24</v>
      </c>
      <c r="H384" s="1">
        <v>1</v>
      </c>
      <c r="I384" s="1">
        <v>1</v>
      </c>
      <c r="J384" s="1">
        <v>1</v>
      </c>
      <c r="K384" s="17">
        <v>196356.17</v>
      </c>
      <c r="L384" s="1">
        <v>0</v>
      </c>
      <c r="M384" t="b">
        <f t="shared" si="5"/>
        <v>0</v>
      </c>
    </row>
    <row r="385" spans="1:13" x14ac:dyDescent="0.25">
      <c r="A385" s="1">
        <v>15788659</v>
      </c>
      <c r="B385" s="1">
        <v>695</v>
      </c>
      <c r="C385" s="1" t="s">
        <v>15</v>
      </c>
      <c r="D385" s="1" t="s">
        <v>23</v>
      </c>
      <c r="E385" s="1">
        <v>46</v>
      </c>
      <c r="F385" s="1">
        <v>4</v>
      </c>
      <c r="G385" s="17">
        <v>0</v>
      </c>
      <c r="H385" s="1">
        <v>2</v>
      </c>
      <c r="I385" s="1">
        <v>1</v>
      </c>
      <c r="J385" s="1">
        <v>1</v>
      </c>
      <c r="K385" s="17">
        <v>137537.22</v>
      </c>
      <c r="L385" s="1">
        <v>0</v>
      </c>
      <c r="M385" t="b">
        <f t="shared" si="5"/>
        <v>0</v>
      </c>
    </row>
    <row r="386" spans="1:13" x14ac:dyDescent="0.25">
      <c r="A386" s="1">
        <v>15712825</v>
      </c>
      <c r="B386" s="1">
        <v>511</v>
      </c>
      <c r="C386" s="1" t="s">
        <v>18</v>
      </c>
      <c r="D386" s="1" t="s">
        <v>16</v>
      </c>
      <c r="E386" s="1">
        <v>29</v>
      </c>
      <c r="F386" s="1">
        <v>9</v>
      </c>
      <c r="G386" s="17">
        <v>0</v>
      </c>
      <c r="H386" s="1">
        <v>2</v>
      </c>
      <c r="I386" s="1">
        <v>0</v>
      </c>
      <c r="J386" s="1">
        <v>1</v>
      </c>
      <c r="K386" s="17">
        <v>140676.98000000001</v>
      </c>
      <c r="L386" s="1">
        <v>0</v>
      </c>
      <c r="M386" t="b">
        <f t="shared" ref="M386:M448" si="6">F386&gt;E386</f>
        <v>0</v>
      </c>
    </row>
    <row r="387" spans="1:13" x14ac:dyDescent="0.25">
      <c r="A387" s="1">
        <v>15624623</v>
      </c>
      <c r="B387" s="1">
        <v>516</v>
      </c>
      <c r="C387" s="1" t="s">
        <v>15</v>
      </c>
      <c r="D387" s="1" t="s">
        <v>23</v>
      </c>
      <c r="E387" s="1">
        <v>35</v>
      </c>
      <c r="F387" s="1">
        <v>10</v>
      </c>
      <c r="G387" s="17">
        <v>104088.59</v>
      </c>
      <c r="H387" s="1">
        <v>2</v>
      </c>
      <c r="I387" s="1">
        <v>0</v>
      </c>
      <c r="J387" s="1">
        <v>0</v>
      </c>
      <c r="K387" s="17">
        <v>119666</v>
      </c>
      <c r="L387" s="1">
        <v>0</v>
      </c>
      <c r="M387" t="b">
        <f t="shared" si="6"/>
        <v>0</v>
      </c>
    </row>
    <row r="388" spans="1:13" x14ac:dyDescent="0.25">
      <c r="A388" s="1">
        <v>15789669</v>
      </c>
      <c r="B388" s="1">
        <v>510</v>
      </c>
      <c r="C388" s="1" t="s">
        <v>15</v>
      </c>
      <c r="D388" s="1" t="s">
        <v>23</v>
      </c>
      <c r="E388" s="1">
        <v>65</v>
      </c>
      <c r="F388" s="1">
        <v>2</v>
      </c>
      <c r="G388" s="17">
        <v>0</v>
      </c>
      <c r="H388" s="1">
        <v>2</v>
      </c>
      <c r="I388" s="1">
        <v>1</v>
      </c>
      <c r="J388" s="1">
        <v>1</v>
      </c>
      <c r="K388" s="17">
        <v>48071.61</v>
      </c>
      <c r="L388" s="1">
        <v>0</v>
      </c>
      <c r="M388" t="b">
        <f t="shared" si="6"/>
        <v>0</v>
      </c>
    </row>
    <row r="389" spans="1:13" x14ac:dyDescent="0.25">
      <c r="A389" s="1">
        <v>15725679</v>
      </c>
      <c r="B389" s="1">
        <v>531</v>
      </c>
      <c r="C389" s="1" t="s">
        <v>15</v>
      </c>
      <c r="D389" s="1" t="s">
        <v>16</v>
      </c>
      <c r="E389" s="1">
        <v>47</v>
      </c>
      <c r="F389" s="1">
        <v>6</v>
      </c>
      <c r="G389" s="17">
        <v>0</v>
      </c>
      <c r="H389" s="1">
        <v>1</v>
      </c>
      <c r="I389" s="1">
        <v>0</v>
      </c>
      <c r="J389" s="1">
        <v>0</v>
      </c>
      <c r="K389" s="17">
        <v>194998.34</v>
      </c>
      <c r="L389" s="1">
        <v>1</v>
      </c>
      <c r="M389" t="b">
        <f t="shared" si="6"/>
        <v>0</v>
      </c>
    </row>
    <row r="390" spans="1:13" x14ac:dyDescent="0.25">
      <c r="A390" s="1">
        <v>15811773</v>
      </c>
      <c r="B390" s="1">
        <v>543</v>
      </c>
      <c r="C390" s="1" t="s">
        <v>15</v>
      </c>
      <c r="D390" s="1" t="s">
        <v>23</v>
      </c>
      <c r="E390" s="1">
        <v>36</v>
      </c>
      <c r="F390" s="1">
        <v>4</v>
      </c>
      <c r="G390" s="17">
        <v>0</v>
      </c>
      <c r="H390" s="1">
        <v>2</v>
      </c>
      <c r="I390" s="1">
        <v>1</v>
      </c>
      <c r="J390" s="1">
        <v>1</v>
      </c>
      <c r="K390" s="17">
        <v>141210.5</v>
      </c>
      <c r="L390" s="1">
        <v>0</v>
      </c>
      <c r="M390" t="b">
        <f t="shared" si="6"/>
        <v>0</v>
      </c>
    </row>
    <row r="391" spans="1:13" x14ac:dyDescent="0.25">
      <c r="A391" s="1">
        <v>15619360</v>
      </c>
      <c r="B391" s="1">
        <v>472</v>
      </c>
      <c r="C391" s="1" t="s">
        <v>18</v>
      </c>
      <c r="D391" s="1" t="s">
        <v>23</v>
      </c>
      <c r="E391" s="1">
        <v>40</v>
      </c>
      <c r="F391" s="1">
        <v>4</v>
      </c>
      <c r="G391" s="17">
        <v>0</v>
      </c>
      <c r="H391" s="1">
        <v>1</v>
      </c>
      <c r="I391" s="1">
        <v>1</v>
      </c>
      <c r="J391" s="1">
        <v>0</v>
      </c>
      <c r="K391" s="17">
        <v>70154.22</v>
      </c>
      <c r="L391" s="1">
        <v>0</v>
      </c>
      <c r="M391" t="b">
        <f t="shared" si="6"/>
        <v>0</v>
      </c>
    </row>
    <row r="392" spans="1:13" x14ac:dyDescent="0.25">
      <c r="A392" s="1">
        <v>15601274</v>
      </c>
      <c r="B392" s="1">
        <v>667</v>
      </c>
      <c r="C392" s="1" t="s">
        <v>18</v>
      </c>
      <c r="D392" s="1" t="s">
        <v>16</v>
      </c>
      <c r="E392" s="1">
        <v>40</v>
      </c>
      <c r="F392" s="1">
        <v>1</v>
      </c>
      <c r="G392" s="17">
        <v>146502.07</v>
      </c>
      <c r="H392" s="1">
        <v>1</v>
      </c>
      <c r="I392" s="1">
        <v>1</v>
      </c>
      <c r="J392" s="1">
        <v>0</v>
      </c>
      <c r="K392" s="17">
        <v>19162.89</v>
      </c>
      <c r="L392" s="1">
        <v>0</v>
      </c>
      <c r="M392" t="b">
        <f t="shared" si="6"/>
        <v>0</v>
      </c>
    </row>
    <row r="393" spans="1:13" x14ac:dyDescent="0.25">
      <c r="A393" s="1">
        <v>15787619</v>
      </c>
      <c r="B393" s="1">
        <v>844</v>
      </c>
      <c r="C393" s="1" t="s">
        <v>15</v>
      </c>
      <c r="D393" s="1" t="s">
        <v>23</v>
      </c>
      <c r="E393" s="1">
        <v>18</v>
      </c>
      <c r="F393" s="1">
        <v>2</v>
      </c>
      <c r="G393" s="17">
        <v>160980.03</v>
      </c>
      <c r="H393" s="1">
        <v>1</v>
      </c>
      <c r="I393" s="1">
        <v>0</v>
      </c>
      <c r="J393" s="1">
        <v>0</v>
      </c>
      <c r="K393" s="17">
        <v>145936.28</v>
      </c>
      <c r="L393" s="1">
        <v>0</v>
      </c>
      <c r="M393" t="b">
        <f t="shared" si="6"/>
        <v>0</v>
      </c>
    </row>
    <row r="394" spans="1:13" x14ac:dyDescent="0.25">
      <c r="A394" s="1">
        <v>15677305</v>
      </c>
      <c r="B394" s="1">
        <v>490</v>
      </c>
      <c r="C394" s="1" t="s">
        <v>15</v>
      </c>
      <c r="D394" s="1" t="s">
        <v>16</v>
      </c>
      <c r="E394" s="1">
        <v>35</v>
      </c>
      <c r="F394" s="1">
        <v>7</v>
      </c>
      <c r="G394" s="17">
        <v>107749.03</v>
      </c>
      <c r="H394" s="1">
        <v>1</v>
      </c>
      <c r="I394" s="1">
        <v>1</v>
      </c>
      <c r="J394" s="1">
        <v>1</v>
      </c>
      <c r="K394" s="17">
        <v>3937.37</v>
      </c>
      <c r="L394" s="1">
        <v>0</v>
      </c>
      <c r="M394" t="b">
        <f t="shared" si="6"/>
        <v>0</v>
      </c>
    </row>
    <row r="395" spans="1:13" x14ac:dyDescent="0.25">
      <c r="A395" s="1">
        <v>15681206</v>
      </c>
      <c r="B395" s="1">
        <v>722</v>
      </c>
      <c r="C395" s="1" t="s">
        <v>15</v>
      </c>
      <c r="D395" s="1" t="s">
        <v>16</v>
      </c>
      <c r="E395" s="1">
        <v>49</v>
      </c>
      <c r="F395" s="1">
        <v>3</v>
      </c>
      <c r="G395" s="17">
        <v>168197.66</v>
      </c>
      <c r="H395" s="1">
        <v>1</v>
      </c>
      <c r="I395" s="1">
        <v>1</v>
      </c>
      <c r="J395" s="1">
        <v>0</v>
      </c>
      <c r="K395" s="17">
        <v>140765.57</v>
      </c>
      <c r="L395" s="1">
        <v>1</v>
      </c>
      <c r="M395" t="b">
        <f t="shared" si="6"/>
        <v>0</v>
      </c>
    </row>
    <row r="396" spans="1:13" x14ac:dyDescent="0.25">
      <c r="A396" s="1">
        <v>15809616</v>
      </c>
      <c r="B396" s="1">
        <v>626</v>
      </c>
      <c r="C396" s="1" t="s">
        <v>18</v>
      </c>
      <c r="D396" s="1" t="s">
        <v>23</v>
      </c>
      <c r="E396" s="1">
        <v>26</v>
      </c>
      <c r="F396" s="1">
        <v>8</v>
      </c>
      <c r="G396" s="17">
        <v>0</v>
      </c>
      <c r="H396" s="1">
        <v>2</v>
      </c>
      <c r="I396" s="1">
        <v>0</v>
      </c>
      <c r="J396" s="1">
        <v>0</v>
      </c>
      <c r="K396" s="17">
        <v>191420.71</v>
      </c>
      <c r="L396" s="1">
        <v>0</v>
      </c>
      <c r="M396" t="b">
        <f t="shared" si="6"/>
        <v>0</v>
      </c>
    </row>
    <row r="397" spans="1:13" x14ac:dyDescent="0.25">
      <c r="A397" s="1">
        <v>15662100</v>
      </c>
      <c r="B397" s="1">
        <v>850</v>
      </c>
      <c r="C397" s="1" t="s">
        <v>26</v>
      </c>
      <c r="D397" s="1" t="s">
        <v>16</v>
      </c>
      <c r="E397" s="1">
        <v>44</v>
      </c>
      <c r="F397" s="1">
        <v>5</v>
      </c>
      <c r="G397" s="17">
        <v>128605.32</v>
      </c>
      <c r="H397" s="1">
        <v>1</v>
      </c>
      <c r="I397" s="1">
        <v>0</v>
      </c>
      <c r="J397" s="1">
        <v>1</v>
      </c>
      <c r="K397" s="17">
        <v>171096.2</v>
      </c>
      <c r="L397" s="1">
        <v>0</v>
      </c>
      <c r="M397" t="b">
        <f t="shared" si="6"/>
        <v>0</v>
      </c>
    </row>
    <row r="398" spans="1:13" x14ac:dyDescent="0.25">
      <c r="A398" s="1">
        <v>15697441</v>
      </c>
      <c r="B398" s="1">
        <v>485</v>
      </c>
      <c r="C398" s="1" t="s">
        <v>15</v>
      </c>
      <c r="D398" s="1" t="s">
        <v>23</v>
      </c>
      <c r="E398" s="1">
        <v>29</v>
      </c>
      <c r="F398" s="1">
        <v>7</v>
      </c>
      <c r="G398" s="17">
        <v>182123.79</v>
      </c>
      <c r="H398" s="1">
        <v>1</v>
      </c>
      <c r="I398" s="1">
        <v>1</v>
      </c>
      <c r="J398" s="1">
        <v>0</v>
      </c>
      <c r="K398" s="17">
        <v>116828.51</v>
      </c>
      <c r="L398" s="1">
        <v>1</v>
      </c>
      <c r="M398" t="b">
        <f t="shared" si="6"/>
        <v>0</v>
      </c>
    </row>
    <row r="399" spans="1:13" x14ac:dyDescent="0.25">
      <c r="A399" s="1">
        <v>15614049</v>
      </c>
      <c r="B399" s="1">
        <v>664</v>
      </c>
      <c r="C399" s="1" t="s">
        <v>15</v>
      </c>
      <c r="D399" s="1" t="s">
        <v>23</v>
      </c>
      <c r="E399" s="1">
        <v>55</v>
      </c>
      <c r="F399" s="1">
        <v>8</v>
      </c>
      <c r="G399" s="17">
        <v>0</v>
      </c>
      <c r="H399" s="1">
        <v>2</v>
      </c>
      <c r="I399" s="1">
        <v>1</v>
      </c>
      <c r="J399" s="1">
        <v>1</v>
      </c>
      <c r="K399" s="17">
        <v>139161.64000000001</v>
      </c>
      <c r="L399" s="1">
        <v>0</v>
      </c>
      <c r="M399" t="b">
        <f t="shared" si="6"/>
        <v>0</v>
      </c>
    </row>
    <row r="400" spans="1:13" x14ac:dyDescent="0.25">
      <c r="A400" s="1">
        <v>15680772</v>
      </c>
      <c r="B400" s="1">
        <v>721</v>
      </c>
      <c r="C400" s="1" t="s">
        <v>18</v>
      </c>
      <c r="D400" s="1" t="s">
        <v>16</v>
      </c>
      <c r="E400" s="1">
        <v>36</v>
      </c>
      <c r="F400" s="1">
        <v>2</v>
      </c>
      <c r="G400" s="17">
        <v>0</v>
      </c>
      <c r="H400" s="1">
        <v>2</v>
      </c>
      <c r="I400" s="1">
        <v>1</v>
      </c>
      <c r="J400" s="1">
        <v>1</v>
      </c>
      <c r="K400" s="17">
        <v>106977.8</v>
      </c>
      <c r="L400" s="1">
        <v>0</v>
      </c>
      <c r="M400" t="b">
        <f t="shared" si="6"/>
        <v>0</v>
      </c>
    </row>
    <row r="401" spans="1:13" x14ac:dyDescent="0.25">
      <c r="A401" s="1">
        <v>15643024</v>
      </c>
      <c r="B401" s="1">
        <v>479</v>
      </c>
      <c r="C401" s="1" t="s">
        <v>26</v>
      </c>
      <c r="D401" s="1" t="s">
        <v>23</v>
      </c>
      <c r="E401" s="1">
        <v>35</v>
      </c>
      <c r="F401" s="1">
        <v>4</v>
      </c>
      <c r="G401" s="17">
        <v>138718.92000000001</v>
      </c>
      <c r="H401" s="1">
        <v>1</v>
      </c>
      <c r="I401" s="1">
        <v>1</v>
      </c>
      <c r="J401" s="1">
        <v>1</v>
      </c>
      <c r="K401" s="17">
        <v>47251.79</v>
      </c>
      <c r="L401" s="1">
        <v>1</v>
      </c>
      <c r="M401" t="b">
        <f t="shared" si="6"/>
        <v>0</v>
      </c>
    </row>
    <row r="402" spans="1:13" x14ac:dyDescent="0.25">
      <c r="A402" s="1">
        <v>15666633</v>
      </c>
      <c r="B402" s="1">
        <v>758</v>
      </c>
      <c r="C402" s="1" t="s">
        <v>18</v>
      </c>
      <c r="D402" s="1" t="s">
        <v>23</v>
      </c>
      <c r="E402" s="1">
        <v>56</v>
      </c>
      <c r="F402" s="1">
        <v>1</v>
      </c>
      <c r="G402" s="17">
        <v>0</v>
      </c>
      <c r="H402" s="1">
        <v>2</v>
      </c>
      <c r="I402" s="1">
        <v>1</v>
      </c>
      <c r="J402" s="1">
        <v>1</v>
      </c>
      <c r="K402" s="17">
        <v>10643.38</v>
      </c>
      <c r="L402" s="1">
        <v>0</v>
      </c>
      <c r="M402" t="b">
        <f t="shared" si="6"/>
        <v>0</v>
      </c>
    </row>
    <row r="403" spans="1:13" x14ac:dyDescent="0.25">
      <c r="A403" s="1">
        <v>15683503</v>
      </c>
      <c r="B403" s="1">
        <v>601</v>
      </c>
      <c r="C403" s="1" t="s">
        <v>15</v>
      </c>
      <c r="D403" s="1" t="s">
        <v>16</v>
      </c>
      <c r="E403" s="1">
        <v>43</v>
      </c>
      <c r="F403" s="1">
        <v>8</v>
      </c>
      <c r="G403" s="17">
        <v>0</v>
      </c>
      <c r="H403" s="1">
        <v>3</v>
      </c>
      <c r="I403" s="1">
        <v>0</v>
      </c>
      <c r="J403" s="1">
        <v>1</v>
      </c>
      <c r="K403" s="17">
        <v>110916.15</v>
      </c>
      <c r="L403" s="1">
        <v>1</v>
      </c>
      <c r="M403" t="b">
        <f t="shared" si="6"/>
        <v>0</v>
      </c>
    </row>
    <row r="404" spans="1:13" x14ac:dyDescent="0.25">
      <c r="A404" s="1">
        <v>15628112</v>
      </c>
      <c r="B404" s="1">
        <v>771</v>
      </c>
      <c r="C404" s="1" t="s">
        <v>26</v>
      </c>
      <c r="D404" s="1" t="s">
        <v>16</v>
      </c>
      <c r="E404" s="1">
        <v>36</v>
      </c>
      <c r="F404" s="1">
        <v>5</v>
      </c>
      <c r="G404" s="17">
        <v>77846.899999999994</v>
      </c>
      <c r="H404" s="1">
        <v>1</v>
      </c>
      <c r="I404" s="1">
        <v>0</v>
      </c>
      <c r="J404" s="1">
        <v>0</v>
      </c>
      <c r="K404" s="17">
        <v>99805.99</v>
      </c>
      <c r="L404" s="1">
        <v>0</v>
      </c>
      <c r="M404" t="b">
        <f t="shared" si="6"/>
        <v>0</v>
      </c>
    </row>
    <row r="405" spans="1:13" x14ac:dyDescent="0.25">
      <c r="A405" s="1">
        <v>15690134</v>
      </c>
      <c r="B405" s="1">
        <v>464</v>
      </c>
      <c r="C405" s="1" t="s">
        <v>26</v>
      </c>
      <c r="D405" s="1" t="s">
        <v>16</v>
      </c>
      <c r="E405" s="1">
        <v>42</v>
      </c>
      <c r="F405" s="1">
        <v>3</v>
      </c>
      <c r="G405" s="17">
        <v>85679.25</v>
      </c>
      <c r="H405" s="1">
        <v>1</v>
      </c>
      <c r="I405" s="1">
        <v>1</v>
      </c>
      <c r="J405" s="1">
        <v>1</v>
      </c>
      <c r="K405" s="17">
        <v>164104.74</v>
      </c>
      <c r="L405" s="1">
        <v>0</v>
      </c>
      <c r="M405" t="b">
        <f t="shared" si="6"/>
        <v>0</v>
      </c>
    </row>
    <row r="406" spans="1:13" x14ac:dyDescent="0.25">
      <c r="A406" s="1">
        <v>15734565</v>
      </c>
      <c r="B406" s="1">
        <v>696</v>
      </c>
      <c r="C406" s="1" t="s">
        <v>15</v>
      </c>
      <c r="D406" s="1" t="s">
        <v>23</v>
      </c>
      <c r="E406" s="1">
        <v>29</v>
      </c>
      <c r="F406" s="1">
        <v>8</v>
      </c>
      <c r="G406" s="17">
        <v>0</v>
      </c>
      <c r="H406" s="1">
        <v>2</v>
      </c>
      <c r="I406" s="1">
        <v>1</v>
      </c>
      <c r="J406" s="1">
        <v>0</v>
      </c>
      <c r="K406" s="17">
        <v>191166.09</v>
      </c>
      <c r="L406" s="1">
        <v>0</v>
      </c>
      <c r="M406" t="b">
        <f t="shared" si="6"/>
        <v>0</v>
      </c>
    </row>
    <row r="407" spans="1:13" x14ac:dyDescent="0.25">
      <c r="A407" s="1">
        <v>15742358</v>
      </c>
      <c r="B407" s="1">
        <v>696</v>
      </c>
      <c r="C407" s="1" t="s">
        <v>26</v>
      </c>
      <c r="D407" s="1" t="s">
        <v>23</v>
      </c>
      <c r="E407" s="1">
        <v>32</v>
      </c>
      <c r="F407" s="1">
        <v>8</v>
      </c>
      <c r="G407" s="17">
        <v>101160.99</v>
      </c>
      <c r="H407" s="1">
        <v>1</v>
      </c>
      <c r="I407" s="1">
        <v>1</v>
      </c>
      <c r="J407" s="1">
        <v>1</v>
      </c>
      <c r="K407" s="17">
        <v>115916.55</v>
      </c>
      <c r="L407" s="1">
        <v>0</v>
      </c>
      <c r="M407" t="b">
        <f t="shared" si="6"/>
        <v>0</v>
      </c>
    </row>
    <row r="408" spans="1:13" x14ac:dyDescent="0.25">
      <c r="A408" s="1">
        <v>15689044</v>
      </c>
      <c r="B408" s="1">
        <v>539</v>
      </c>
      <c r="C408" s="1" t="s">
        <v>15</v>
      </c>
      <c r="D408" s="1" t="s">
        <v>23</v>
      </c>
      <c r="E408" s="1">
        <v>37</v>
      </c>
      <c r="F408" s="1">
        <v>2</v>
      </c>
      <c r="G408" s="17">
        <v>127609.59</v>
      </c>
      <c r="H408" s="1">
        <v>1</v>
      </c>
      <c r="I408" s="1">
        <v>1</v>
      </c>
      <c r="J408" s="1">
        <v>0</v>
      </c>
      <c r="K408" s="17">
        <v>98646.22</v>
      </c>
      <c r="L408" s="1">
        <v>0</v>
      </c>
      <c r="M408" t="b">
        <f t="shared" si="6"/>
        <v>0</v>
      </c>
    </row>
    <row r="409" spans="1:13" x14ac:dyDescent="0.25">
      <c r="A409" s="1">
        <v>15743192</v>
      </c>
      <c r="B409" s="1">
        <v>623</v>
      </c>
      <c r="C409" s="1" t="s">
        <v>15</v>
      </c>
      <c r="D409" s="1" t="s">
        <v>16</v>
      </c>
      <c r="E409" s="1">
        <v>44</v>
      </c>
      <c r="F409" s="1">
        <v>6</v>
      </c>
      <c r="G409" s="17">
        <v>0</v>
      </c>
      <c r="H409" s="1">
        <v>2</v>
      </c>
      <c r="I409" s="1">
        <v>0</v>
      </c>
      <c r="J409" s="1">
        <v>0</v>
      </c>
      <c r="K409" s="17">
        <v>167162.43</v>
      </c>
      <c r="L409" s="1">
        <v>0</v>
      </c>
      <c r="M409" t="b">
        <f t="shared" si="6"/>
        <v>0</v>
      </c>
    </row>
    <row r="410" spans="1:13" x14ac:dyDescent="0.25">
      <c r="A410" s="1">
        <v>15580146</v>
      </c>
      <c r="B410" s="1">
        <v>738</v>
      </c>
      <c r="C410" s="1" t="s">
        <v>15</v>
      </c>
      <c r="D410" s="1" t="s">
        <v>23</v>
      </c>
      <c r="E410" s="1">
        <v>31</v>
      </c>
      <c r="F410" s="1">
        <v>9</v>
      </c>
      <c r="G410" s="17">
        <v>82674.149999999994</v>
      </c>
      <c r="H410" s="1">
        <v>1</v>
      </c>
      <c r="I410" s="1">
        <v>1</v>
      </c>
      <c r="J410" s="1">
        <v>0</v>
      </c>
      <c r="K410" s="17">
        <v>41970.720000000001</v>
      </c>
      <c r="L410" s="1">
        <v>0</v>
      </c>
      <c r="M410" t="b">
        <f t="shared" si="6"/>
        <v>0</v>
      </c>
    </row>
    <row r="411" spans="1:13" x14ac:dyDescent="0.25">
      <c r="A411" s="1">
        <v>15644753</v>
      </c>
      <c r="B411" s="1">
        <v>848</v>
      </c>
      <c r="C411" s="1" t="s">
        <v>18</v>
      </c>
      <c r="D411" s="1" t="s">
        <v>23</v>
      </c>
      <c r="E411" s="1">
        <v>40</v>
      </c>
      <c r="F411" s="1">
        <v>3</v>
      </c>
      <c r="G411" s="17">
        <v>110929.96</v>
      </c>
      <c r="H411" s="1">
        <v>1</v>
      </c>
      <c r="I411" s="1">
        <v>1</v>
      </c>
      <c r="J411" s="1">
        <v>1</v>
      </c>
      <c r="K411" s="17">
        <v>30876.84</v>
      </c>
      <c r="L411" s="1">
        <v>0</v>
      </c>
      <c r="M411" t="b">
        <f t="shared" si="6"/>
        <v>0</v>
      </c>
    </row>
    <row r="412" spans="1:13" x14ac:dyDescent="0.25">
      <c r="A412" s="1">
        <v>15625021</v>
      </c>
      <c r="B412" s="1">
        <v>585</v>
      </c>
      <c r="C412" s="1" t="s">
        <v>15</v>
      </c>
      <c r="D412" s="1" t="s">
        <v>23</v>
      </c>
      <c r="E412" s="1">
        <v>42</v>
      </c>
      <c r="F412" s="1">
        <v>2</v>
      </c>
      <c r="G412" s="17">
        <v>0</v>
      </c>
      <c r="H412" s="1">
        <v>2</v>
      </c>
      <c r="I412" s="1">
        <v>1</v>
      </c>
      <c r="J412" s="1">
        <v>1</v>
      </c>
      <c r="K412" s="17">
        <v>18657.77</v>
      </c>
      <c r="L412" s="1">
        <v>0</v>
      </c>
      <c r="M412" t="b">
        <f t="shared" si="6"/>
        <v>0</v>
      </c>
    </row>
    <row r="413" spans="1:13" x14ac:dyDescent="0.25">
      <c r="A413" s="1">
        <v>15651280</v>
      </c>
      <c r="B413" s="1">
        <v>742</v>
      </c>
      <c r="C413" s="1" t="s">
        <v>26</v>
      </c>
      <c r="D413" s="1" t="s">
        <v>23</v>
      </c>
      <c r="E413" s="1">
        <v>35</v>
      </c>
      <c r="F413" s="1">
        <v>5</v>
      </c>
      <c r="G413" s="17">
        <v>136857</v>
      </c>
      <c r="H413" s="1">
        <v>1</v>
      </c>
      <c r="I413" s="1">
        <v>0</v>
      </c>
      <c r="J413" s="1">
        <v>0</v>
      </c>
      <c r="K413" s="17">
        <v>84509.57</v>
      </c>
      <c r="L413" s="1">
        <v>0</v>
      </c>
      <c r="M413" t="b">
        <f t="shared" si="6"/>
        <v>0</v>
      </c>
    </row>
    <row r="414" spans="1:13" x14ac:dyDescent="0.25">
      <c r="A414" s="1">
        <v>15736008</v>
      </c>
      <c r="B414" s="1">
        <v>644</v>
      </c>
      <c r="C414" s="1" t="s">
        <v>15</v>
      </c>
      <c r="D414" s="1" t="s">
        <v>16</v>
      </c>
      <c r="E414" s="1">
        <v>46</v>
      </c>
      <c r="F414" s="1">
        <v>9</v>
      </c>
      <c r="G414" s="17">
        <v>95441.27</v>
      </c>
      <c r="H414" s="1">
        <v>1</v>
      </c>
      <c r="I414" s="1">
        <v>1</v>
      </c>
      <c r="J414" s="1">
        <v>0</v>
      </c>
      <c r="K414" s="17">
        <v>108761.05</v>
      </c>
      <c r="L414" s="1">
        <v>1</v>
      </c>
      <c r="M414" t="b">
        <f t="shared" si="6"/>
        <v>0</v>
      </c>
    </row>
    <row r="415" spans="1:13" x14ac:dyDescent="0.25">
      <c r="A415" s="1">
        <v>15709737</v>
      </c>
      <c r="B415" s="1">
        <v>643</v>
      </c>
      <c r="C415" s="1" t="s">
        <v>15</v>
      </c>
      <c r="D415" s="1" t="s">
        <v>23</v>
      </c>
      <c r="E415" s="1">
        <v>36</v>
      </c>
      <c r="F415" s="1">
        <v>7</v>
      </c>
      <c r="G415" s="17">
        <v>161064.64000000001</v>
      </c>
      <c r="H415" s="1">
        <v>2</v>
      </c>
      <c r="I415" s="1">
        <v>0</v>
      </c>
      <c r="J415" s="1">
        <v>1</v>
      </c>
      <c r="K415" s="17">
        <v>84294.82</v>
      </c>
      <c r="L415" s="1">
        <v>0</v>
      </c>
      <c r="M415" t="b">
        <f t="shared" si="6"/>
        <v>0</v>
      </c>
    </row>
    <row r="416" spans="1:13" x14ac:dyDescent="0.25">
      <c r="A416" s="1">
        <v>15613085</v>
      </c>
      <c r="B416" s="1">
        <v>628</v>
      </c>
      <c r="C416" s="1" t="s">
        <v>18</v>
      </c>
      <c r="D416" s="1" t="s">
        <v>16</v>
      </c>
      <c r="E416" s="1">
        <v>33</v>
      </c>
      <c r="F416" s="1">
        <v>3</v>
      </c>
      <c r="G416" s="17">
        <v>0</v>
      </c>
      <c r="H416" s="1">
        <v>1</v>
      </c>
      <c r="I416" s="1">
        <v>1</v>
      </c>
      <c r="J416" s="1">
        <v>1</v>
      </c>
      <c r="K416" s="17">
        <v>188193.25</v>
      </c>
      <c r="L416" s="1">
        <v>0</v>
      </c>
      <c r="M416" t="b">
        <f t="shared" si="6"/>
        <v>0</v>
      </c>
    </row>
    <row r="417" spans="1:13" x14ac:dyDescent="0.25">
      <c r="A417" s="1">
        <v>15713853</v>
      </c>
      <c r="B417" s="1">
        <v>732</v>
      </c>
      <c r="C417" s="1" t="s">
        <v>26</v>
      </c>
      <c r="D417" s="1" t="s">
        <v>23</v>
      </c>
      <c r="E417" s="1">
        <v>42</v>
      </c>
      <c r="F417" s="1">
        <v>9</v>
      </c>
      <c r="G417" s="17">
        <v>108748.08</v>
      </c>
      <c r="H417" s="1">
        <v>2</v>
      </c>
      <c r="I417" s="1">
        <v>1</v>
      </c>
      <c r="J417" s="1">
        <v>1</v>
      </c>
      <c r="K417" s="17">
        <v>65323.11</v>
      </c>
      <c r="L417" s="1">
        <v>0</v>
      </c>
      <c r="M417" t="b">
        <f t="shared" si="6"/>
        <v>0</v>
      </c>
    </row>
    <row r="418" spans="1:13" x14ac:dyDescent="0.25">
      <c r="A418" s="1">
        <v>15797219</v>
      </c>
      <c r="B418" s="1">
        <v>635</v>
      </c>
      <c r="C418" s="1" t="s">
        <v>15</v>
      </c>
      <c r="D418" s="1" t="s">
        <v>16</v>
      </c>
      <c r="E418" s="1">
        <v>40</v>
      </c>
      <c r="F418" s="1">
        <v>10</v>
      </c>
      <c r="G418" s="17">
        <v>123497.58</v>
      </c>
      <c r="H418" s="1">
        <v>1</v>
      </c>
      <c r="I418" s="1">
        <v>1</v>
      </c>
      <c r="J418" s="1">
        <v>0</v>
      </c>
      <c r="K418" s="17">
        <v>131953.23000000001</v>
      </c>
      <c r="L418" s="1">
        <v>1</v>
      </c>
      <c r="M418" t="b">
        <f t="shared" si="6"/>
        <v>0</v>
      </c>
    </row>
    <row r="419" spans="1:13" x14ac:dyDescent="0.25">
      <c r="A419" s="1">
        <v>15693864</v>
      </c>
      <c r="B419" s="1">
        <v>567</v>
      </c>
      <c r="C419" s="1" t="s">
        <v>26</v>
      </c>
      <c r="D419" s="1" t="s">
        <v>16</v>
      </c>
      <c r="E419" s="1">
        <v>49</v>
      </c>
      <c r="F419" s="1">
        <v>5</v>
      </c>
      <c r="G419" s="17">
        <v>134956.01999999999</v>
      </c>
      <c r="H419" s="1">
        <v>1</v>
      </c>
      <c r="I419" s="1">
        <v>1</v>
      </c>
      <c r="J419" s="1">
        <v>0</v>
      </c>
      <c r="K419" s="17">
        <v>93953.84</v>
      </c>
      <c r="L419" s="1">
        <v>1</v>
      </c>
      <c r="M419" t="b">
        <f t="shared" si="6"/>
        <v>0</v>
      </c>
    </row>
    <row r="420" spans="1:13" x14ac:dyDescent="0.25">
      <c r="A420" s="1">
        <v>15600651</v>
      </c>
      <c r="B420" s="1">
        <v>749</v>
      </c>
      <c r="C420" s="1" t="s">
        <v>15</v>
      </c>
      <c r="D420" s="1" t="s">
        <v>23</v>
      </c>
      <c r="E420" s="1">
        <v>24</v>
      </c>
      <c r="F420" s="1">
        <v>1</v>
      </c>
      <c r="G420" s="17">
        <v>0</v>
      </c>
      <c r="H420" s="1">
        <v>3</v>
      </c>
      <c r="I420" s="1">
        <v>1</v>
      </c>
      <c r="J420" s="1">
        <v>1</v>
      </c>
      <c r="K420" s="17">
        <v>47911.03</v>
      </c>
      <c r="L420" s="1">
        <v>0</v>
      </c>
      <c r="M420" t="b">
        <f t="shared" si="6"/>
        <v>0</v>
      </c>
    </row>
    <row r="421" spans="1:13" x14ac:dyDescent="0.25">
      <c r="A421" s="1">
        <v>15777352</v>
      </c>
      <c r="B421" s="1">
        <v>568</v>
      </c>
      <c r="C421" s="1" t="s">
        <v>18</v>
      </c>
      <c r="D421" s="1" t="s">
        <v>16</v>
      </c>
      <c r="E421" s="1">
        <v>32</v>
      </c>
      <c r="F421" s="1">
        <v>7</v>
      </c>
      <c r="G421" s="17">
        <v>169399.6</v>
      </c>
      <c r="H421" s="1">
        <v>1</v>
      </c>
      <c r="I421" s="1">
        <v>1</v>
      </c>
      <c r="J421" s="1">
        <v>0</v>
      </c>
      <c r="K421" s="17">
        <v>61936.22</v>
      </c>
      <c r="L421" s="1">
        <v>0</v>
      </c>
      <c r="M421" t="b">
        <f t="shared" si="6"/>
        <v>0</v>
      </c>
    </row>
    <row r="422" spans="1:13" x14ac:dyDescent="0.25">
      <c r="A422" s="1">
        <v>15717225</v>
      </c>
      <c r="B422" s="1">
        <v>544</v>
      </c>
      <c r="C422" s="1" t="s">
        <v>15</v>
      </c>
      <c r="D422" s="1" t="s">
        <v>16</v>
      </c>
      <c r="E422" s="1">
        <v>21</v>
      </c>
      <c r="F422" s="1">
        <v>10</v>
      </c>
      <c r="G422" s="17">
        <v>161525.96</v>
      </c>
      <c r="H422" s="1">
        <v>2</v>
      </c>
      <c r="I422" s="1">
        <v>1</v>
      </c>
      <c r="J422" s="1">
        <v>0</v>
      </c>
      <c r="K422" s="17">
        <v>9262.77</v>
      </c>
      <c r="L422" s="1">
        <v>0</v>
      </c>
      <c r="M422" t="b">
        <f t="shared" si="6"/>
        <v>0</v>
      </c>
    </row>
    <row r="423" spans="1:13" x14ac:dyDescent="0.25">
      <c r="A423" s="1">
        <v>15778463</v>
      </c>
      <c r="B423" s="1">
        <v>657</v>
      </c>
      <c r="C423" s="1" t="s">
        <v>15</v>
      </c>
      <c r="D423" s="1" t="s">
        <v>16</v>
      </c>
      <c r="E423" s="1">
        <v>37</v>
      </c>
      <c r="F423" s="1">
        <v>6</v>
      </c>
      <c r="G423" s="17">
        <v>95845.6</v>
      </c>
      <c r="H423" s="1">
        <v>1</v>
      </c>
      <c r="I423" s="1">
        <v>1</v>
      </c>
      <c r="J423" s="1">
        <v>0</v>
      </c>
      <c r="K423" s="17">
        <v>122218.23</v>
      </c>
      <c r="L423" s="1">
        <v>0</v>
      </c>
      <c r="M423" t="b">
        <f t="shared" si="6"/>
        <v>0</v>
      </c>
    </row>
    <row r="424" spans="1:13" x14ac:dyDescent="0.25">
      <c r="A424" s="1">
        <v>15593601</v>
      </c>
      <c r="B424" s="1">
        <v>734</v>
      </c>
      <c r="C424" s="1" t="s">
        <v>15</v>
      </c>
      <c r="D424" s="1" t="s">
        <v>23</v>
      </c>
      <c r="E424" s="1">
        <v>34</v>
      </c>
      <c r="F424" s="1">
        <v>6</v>
      </c>
      <c r="G424" s="17">
        <v>133598.39999999999</v>
      </c>
      <c r="H424" s="1">
        <v>1</v>
      </c>
      <c r="I424" s="1">
        <v>1</v>
      </c>
      <c r="J424" s="1">
        <v>1</v>
      </c>
      <c r="K424" s="17">
        <v>13107.24</v>
      </c>
      <c r="L424" s="1">
        <v>0</v>
      </c>
      <c r="M424" t="b">
        <f t="shared" si="6"/>
        <v>0</v>
      </c>
    </row>
    <row r="425" spans="1:13" x14ac:dyDescent="0.25">
      <c r="A425" s="1">
        <v>15592461</v>
      </c>
      <c r="B425" s="1">
        <v>603</v>
      </c>
      <c r="C425" s="1" t="s">
        <v>26</v>
      </c>
      <c r="D425" s="1" t="s">
        <v>23</v>
      </c>
      <c r="E425" s="1">
        <v>26</v>
      </c>
      <c r="F425" s="1">
        <v>4</v>
      </c>
      <c r="G425" s="17">
        <v>109166.37</v>
      </c>
      <c r="H425" s="1">
        <v>1</v>
      </c>
      <c r="I425" s="1">
        <v>1</v>
      </c>
      <c r="J425" s="1">
        <v>1</v>
      </c>
      <c r="K425" s="17">
        <v>92840.67</v>
      </c>
      <c r="L425" s="1">
        <v>0</v>
      </c>
      <c r="M425" t="b">
        <f t="shared" si="6"/>
        <v>0</v>
      </c>
    </row>
    <row r="426" spans="1:13" x14ac:dyDescent="0.25">
      <c r="A426" s="1">
        <v>15792328</v>
      </c>
      <c r="B426" s="1">
        <v>475</v>
      </c>
      <c r="C426" s="1" t="s">
        <v>15</v>
      </c>
      <c r="D426" s="1" t="s">
        <v>23</v>
      </c>
      <c r="E426" s="1">
        <v>39</v>
      </c>
      <c r="F426" s="1">
        <v>6</v>
      </c>
      <c r="G426" s="17">
        <v>0</v>
      </c>
      <c r="H426" s="1">
        <v>1</v>
      </c>
      <c r="I426" s="1">
        <v>1</v>
      </c>
      <c r="J426" s="1">
        <v>1</v>
      </c>
      <c r="K426" s="17">
        <v>56999.9</v>
      </c>
      <c r="L426" s="1">
        <v>1</v>
      </c>
      <c r="M426" t="b">
        <f t="shared" si="6"/>
        <v>0</v>
      </c>
    </row>
    <row r="427" spans="1:13" x14ac:dyDescent="0.25">
      <c r="A427" s="1">
        <v>15754605</v>
      </c>
      <c r="B427" s="1">
        <v>563</v>
      </c>
      <c r="C427" s="1" t="s">
        <v>15</v>
      </c>
      <c r="D427" s="1" t="s">
        <v>16</v>
      </c>
      <c r="E427" s="1">
        <v>39</v>
      </c>
      <c r="F427" s="1">
        <v>5</v>
      </c>
      <c r="G427" s="17">
        <v>0</v>
      </c>
      <c r="H427" s="1">
        <v>2</v>
      </c>
      <c r="I427" s="1">
        <v>1</v>
      </c>
      <c r="J427" s="1">
        <v>1</v>
      </c>
      <c r="K427" s="17">
        <v>17603.810000000001</v>
      </c>
      <c r="L427" s="1">
        <v>0</v>
      </c>
      <c r="M427" t="b">
        <f t="shared" si="6"/>
        <v>0</v>
      </c>
    </row>
    <row r="428" spans="1:13" x14ac:dyDescent="0.25">
      <c r="A428" s="1">
        <v>15702014</v>
      </c>
      <c r="B428" s="1">
        <v>555</v>
      </c>
      <c r="C428" s="1" t="s">
        <v>18</v>
      </c>
      <c r="D428" s="1" t="s">
        <v>23</v>
      </c>
      <c r="E428" s="1">
        <v>33</v>
      </c>
      <c r="F428" s="1">
        <v>1</v>
      </c>
      <c r="G428" s="17">
        <v>56084.69</v>
      </c>
      <c r="H428" s="1">
        <v>2</v>
      </c>
      <c r="I428" s="1">
        <v>0</v>
      </c>
      <c r="J428" s="1">
        <v>0</v>
      </c>
      <c r="K428" s="17">
        <v>178798.13</v>
      </c>
      <c r="L428" s="1">
        <v>0</v>
      </c>
      <c r="M428" t="b">
        <f t="shared" si="6"/>
        <v>0</v>
      </c>
    </row>
    <row r="429" spans="1:13" x14ac:dyDescent="0.25">
      <c r="A429" s="1">
        <v>15654238</v>
      </c>
      <c r="B429" s="1">
        <v>673</v>
      </c>
      <c r="C429" s="1" t="s">
        <v>15</v>
      </c>
      <c r="D429" s="1" t="s">
        <v>16</v>
      </c>
      <c r="E429" s="1">
        <v>40</v>
      </c>
      <c r="F429" s="1">
        <v>5</v>
      </c>
      <c r="G429" s="17">
        <v>137494.28</v>
      </c>
      <c r="H429" s="1">
        <v>1</v>
      </c>
      <c r="I429" s="1">
        <v>1</v>
      </c>
      <c r="J429" s="1">
        <v>0</v>
      </c>
      <c r="K429" s="17">
        <v>81753.919999999998</v>
      </c>
      <c r="L429" s="1">
        <v>0</v>
      </c>
      <c r="M429" t="b">
        <f t="shared" si="6"/>
        <v>0</v>
      </c>
    </row>
    <row r="430" spans="1:13" x14ac:dyDescent="0.25">
      <c r="A430" s="1">
        <v>15672012</v>
      </c>
      <c r="B430" s="1">
        <v>773</v>
      </c>
      <c r="C430" s="1" t="s">
        <v>18</v>
      </c>
      <c r="D430" s="1" t="s">
        <v>16</v>
      </c>
      <c r="E430" s="1">
        <v>41</v>
      </c>
      <c r="F430" s="1">
        <v>5</v>
      </c>
      <c r="G430" s="17">
        <v>0</v>
      </c>
      <c r="H430" s="1">
        <v>1</v>
      </c>
      <c r="I430" s="1">
        <v>1</v>
      </c>
      <c r="J430" s="1">
        <v>0</v>
      </c>
      <c r="K430" s="17">
        <v>28266.9</v>
      </c>
      <c r="L430" s="1">
        <v>1</v>
      </c>
      <c r="M430" t="b">
        <f t="shared" si="6"/>
        <v>0</v>
      </c>
    </row>
    <row r="431" spans="1:13" x14ac:dyDescent="0.25">
      <c r="A431" s="1">
        <v>15656333</v>
      </c>
      <c r="B431" s="1">
        <v>574</v>
      </c>
      <c r="C431" s="1" t="s">
        <v>15</v>
      </c>
      <c r="D431" s="1" t="s">
        <v>16</v>
      </c>
      <c r="E431" s="1">
        <v>33</v>
      </c>
      <c r="F431" s="1">
        <v>3</v>
      </c>
      <c r="G431" s="17">
        <v>134348.57</v>
      </c>
      <c r="H431" s="1">
        <v>1</v>
      </c>
      <c r="I431" s="1">
        <v>1</v>
      </c>
      <c r="J431" s="1">
        <v>0</v>
      </c>
      <c r="K431" s="17">
        <v>63163.99</v>
      </c>
      <c r="L431" s="1">
        <v>0</v>
      </c>
      <c r="M431" t="b">
        <f t="shared" si="6"/>
        <v>0</v>
      </c>
    </row>
    <row r="432" spans="1:13" x14ac:dyDescent="0.25">
      <c r="A432" s="1">
        <v>15656176</v>
      </c>
      <c r="B432" s="1">
        <v>501</v>
      </c>
      <c r="C432" s="1" t="s">
        <v>15</v>
      </c>
      <c r="D432" s="1" t="s">
        <v>23</v>
      </c>
      <c r="E432" s="1">
        <v>57</v>
      </c>
      <c r="F432" s="1">
        <v>10</v>
      </c>
      <c r="G432" s="17">
        <v>0</v>
      </c>
      <c r="H432" s="1">
        <v>2</v>
      </c>
      <c r="I432" s="1">
        <v>1</v>
      </c>
      <c r="J432" s="1">
        <v>1</v>
      </c>
      <c r="K432" s="17">
        <v>47847.19</v>
      </c>
      <c r="L432" s="1">
        <v>0</v>
      </c>
      <c r="M432" t="b">
        <f t="shared" si="6"/>
        <v>0</v>
      </c>
    </row>
    <row r="433" spans="1:13" x14ac:dyDescent="0.25">
      <c r="A433" s="1">
        <v>15750803</v>
      </c>
      <c r="B433" s="1">
        <v>693</v>
      </c>
      <c r="C433" s="1" t="s">
        <v>15</v>
      </c>
      <c r="D433" s="1" t="s">
        <v>16</v>
      </c>
      <c r="E433" s="1">
        <v>30</v>
      </c>
      <c r="F433" s="1">
        <v>6</v>
      </c>
      <c r="G433" s="17">
        <v>127992.25</v>
      </c>
      <c r="H433" s="1">
        <v>1</v>
      </c>
      <c r="I433" s="1">
        <v>1</v>
      </c>
      <c r="J433" s="1">
        <v>1</v>
      </c>
      <c r="K433" s="17">
        <v>50457.2</v>
      </c>
      <c r="L433" s="1">
        <v>0</v>
      </c>
      <c r="M433" t="b">
        <f t="shared" si="6"/>
        <v>0</v>
      </c>
    </row>
    <row r="434" spans="1:13" x14ac:dyDescent="0.25">
      <c r="A434" s="1">
        <v>15631681</v>
      </c>
      <c r="B434" s="1">
        <v>807</v>
      </c>
      <c r="C434" s="1" t="s">
        <v>18</v>
      </c>
      <c r="D434" s="1" t="s">
        <v>16</v>
      </c>
      <c r="E434" s="1">
        <v>43</v>
      </c>
      <c r="F434" s="1">
        <v>0</v>
      </c>
      <c r="G434" s="17">
        <v>0</v>
      </c>
      <c r="H434" s="1">
        <v>2</v>
      </c>
      <c r="I434" s="1">
        <v>0</v>
      </c>
      <c r="J434" s="1">
        <v>1</v>
      </c>
      <c r="K434" s="17">
        <v>85523.24</v>
      </c>
      <c r="L434" s="1">
        <v>0</v>
      </c>
      <c r="M434" t="b">
        <f t="shared" si="6"/>
        <v>0</v>
      </c>
    </row>
    <row r="435" spans="1:13" x14ac:dyDescent="0.25">
      <c r="A435" s="1">
        <v>15650068</v>
      </c>
      <c r="B435" s="1">
        <v>511</v>
      </c>
      <c r="C435" s="1" t="s">
        <v>15</v>
      </c>
      <c r="D435" s="1" t="s">
        <v>23</v>
      </c>
      <c r="E435" s="1">
        <v>58</v>
      </c>
      <c r="F435" s="1">
        <v>0</v>
      </c>
      <c r="G435" s="17">
        <v>149117.31</v>
      </c>
      <c r="H435" s="1">
        <v>1</v>
      </c>
      <c r="I435" s="1">
        <v>1</v>
      </c>
      <c r="J435" s="1">
        <v>1</v>
      </c>
      <c r="K435" s="17">
        <v>162599.51</v>
      </c>
      <c r="L435" s="1">
        <v>0</v>
      </c>
      <c r="M435" t="b">
        <f t="shared" si="6"/>
        <v>0</v>
      </c>
    </row>
    <row r="436" spans="1:13" x14ac:dyDescent="0.25">
      <c r="A436" s="1">
        <v>15794056</v>
      </c>
      <c r="B436" s="1">
        <v>668</v>
      </c>
      <c r="C436" s="1" t="s">
        <v>15</v>
      </c>
      <c r="D436" s="1" t="s">
        <v>16</v>
      </c>
      <c r="E436" s="1">
        <v>46</v>
      </c>
      <c r="F436" s="1">
        <v>2</v>
      </c>
      <c r="G436" s="17">
        <v>0</v>
      </c>
      <c r="H436" s="1">
        <v>3</v>
      </c>
      <c r="I436" s="1">
        <v>1</v>
      </c>
      <c r="J436" s="1">
        <v>0</v>
      </c>
      <c r="K436" s="17">
        <v>89048.46</v>
      </c>
      <c r="L436" s="1">
        <v>1</v>
      </c>
      <c r="M436" t="b">
        <f t="shared" si="6"/>
        <v>0</v>
      </c>
    </row>
    <row r="437" spans="1:13" x14ac:dyDescent="0.25">
      <c r="A437" s="1">
        <v>15591986</v>
      </c>
      <c r="B437" s="1">
        <v>621</v>
      </c>
      <c r="C437" s="1" t="s">
        <v>26</v>
      </c>
      <c r="D437" s="1" t="s">
        <v>23</v>
      </c>
      <c r="E437" s="1">
        <v>46</v>
      </c>
      <c r="F437" s="1">
        <v>6</v>
      </c>
      <c r="G437" s="17">
        <v>141078.37</v>
      </c>
      <c r="H437" s="1">
        <v>1</v>
      </c>
      <c r="I437" s="1">
        <v>0</v>
      </c>
      <c r="J437" s="1">
        <v>0</v>
      </c>
      <c r="K437" s="17">
        <v>34580.800000000003</v>
      </c>
      <c r="L437" s="1">
        <v>1</v>
      </c>
      <c r="M437" t="b">
        <f t="shared" si="6"/>
        <v>0</v>
      </c>
    </row>
    <row r="438" spans="1:13" x14ac:dyDescent="0.25">
      <c r="A438" s="1">
        <v>15685320</v>
      </c>
      <c r="B438" s="1">
        <v>767</v>
      </c>
      <c r="C438" s="1" t="s">
        <v>15</v>
      </c>
      <c r="D438" s="1" t="s">
        <v>23</v>
      </c>
      <c r="E438" s="1">
        <v>36</v>
      </c>
      <c r="F438" s="1">
        <v>3</v>
      </c>
      <c r="G438" s="17">
        <v>139180.20000000001</v>
      </c>
      <c r="H438" s="1">
        <v>1</v>
      </c>
      <c r="I438" s="1">
        <v>0</v>
      </c>
      <c r="J438" s="1">
        <v>0</v>
      </c>
      <c r="K438" s="17">
        <v>123880.19</v>
      </c>
      <c r="L438" s="1">
        <v>0</v>
      </c>
      <c r="M438" t="b">
        <f t="shared" si="6"/>
        <v>0</v>
      </c>
    </row>
    <row r="439" spans="1:13" x14ac:dyDescent="0.25">
      <c r="A439" s="1">
        <v>15706647</v>
      </c>
      <c r="B439" s="1">
        <v>761</v>
      </c>
      <c r="C439" s="1" t="s">
        <v>15</v>
      </c>
      <c r="D439" s="1" t="s">
        <v>23</v>
      </c>
      <c r="E439" s="1">
        <v>31</v>
      </c>
      <c r="F439" s="1">
        <v>7</v>
      </c>
      <c r="G439" s="17">
        <v>0</v>
      </c>
      <c r="H439" s="1">
        <v>3</v>
      </c>
      <c r="I439" s="1">
        <v>1</v>
      </c>
      <c r="J439" s="1">
        <v>1</v>
      </c>
      <c r="K439" s="17">
        <v>166698.18</v>
      </c>
      <c r="L439" s="1">
        <v>0</v>
      </c>
      <c r="M439" t="b">
        <f t="shared" si="6"/>
        <v>0</v>
      </c>
    </row>
    <row r="440" spans="1:13" x14ac:dyDescent="0.25">
      <c r="A440" s="1">
        <v>15622911</v>
      </c>
      <c r="B440" s="1">
        <v>759</v>
      </c>
      <c r="C440" s="1" t="s">
        <v>15</v>
      </c>
      <c r="D440" s="1" t="s">
        <v>23</v>
      </c>
      <c r="E440" s="1">
        <v>42</v>
      </c>
      <c r="F440" s="1">
        <v>4</v>
      </c>
      <c r="G440" s="17">
        <v>105420.18</v>
      </c>
      <c r="H440" s="1">
        <v>1</v>
      </c>
      <c r="I440" s="1">
        <v>0</v>
      </c>
      <c r="J440" s="1">
        <v>1</v>
      </c>
      <c r="K440" s="17">
        <v>121409.06</v>
      </c>
      <c r="L440" s="1">
        <v>0</v>
      </c>
      <c r="M440" t="b">
        <f t="shared" si="6"/>
        <v>0</v>
      </c>
    </row>
    <row r="441" spans="1:13" x14ac:dyDescent="0.25">
      <c r="A441" s="1">
        <v>15653780</v>
      </c>
      <c r="B441" s="1">
        <v>621</v>
      </c>
      <c r="C441" s="1" t="s">
        <v>15</v>
      </c>
      <c r="D441" s="1" t="s">
        <v>16</v>
      </c>
      <c r="E441" s="1">
        <v>43</v>
      </c>
      <c r="F441" s="1">
        <v>5</v>
      </c>
      <c r="G441" s="17">
        <v>0</v>
      </c>
      <c r="H441" s="1">
        <v>1</v>
      </c>
      <c r="I441" s="1">
        <v>1</v>
      </c>
      <c r="J441" s="1">
        <v>1</v>
      </c>
      <c r="K441" s="17">
        <v>47578.45</v>
      </c>
      <c r="L441" s="1">
        <v>0</v>
      </c>
      <c r="M441" t="b">
        <f t="shared" si="6"/>
        <v>0</v>
      </c>
    </row>
    <row r="442" spans="1:13" x14ac:dyDescent="0.25">
      <c r="A442" s="1">
        <v>15700696</v>
      </c>
      <c r="B442" s="1">
        <v>738</v>
      </c>
      <c r="C442" s="1" t="s">
        <v>18</v>
      </c>
      <c r="D442" s="1" t="s">
        <v>23</v>
      </c>
      <c r="E442" s="1">
        <v>31</v>
      </c>
      <c r="F442" s="1">
        <v>9</v>
      </c>
      <c r="G442" s="17">
        <v>79019.8</v>
      </c>
      <c r="H442" s="1">
        <v>1</v>
      </c>
      <c r="I442" s="1">
        <v>1</v>
      </c>
      <c r="J442" s="1">
        <v>1</v>
      </c>
      <c r="K442" s="17">
        <v>18606.23</v>
      </c>
      <c r="L442" s="1">
        <v>0</v>
      </c>
      <c r="M442" t="b">
        <f t="shared" si="6"/>
        <v>0</v>
      </c>
    </row>
    <row r="443" spans="1:13" x14ac:dyDescent="0.25">
      <c r="A443" s="1">
        <v>15573112</v>
      </c>
      <c r="B443" s="1">
        <v>602</v>
      </c>
      <c r="C443" s="1" t="s">
        <v>18</v>
      </c>
      <c r="D443" s="1" t="s">
        <v>23</v>
      </c>
      <c r="E443" s="1">
        <v>29</v>
      </c>
      <c r="F443" s="1">
        <v>5</v>
      </c>
      <c r="G443" s="17">
        <v>103907.28</v>
      </c>
      <c r="H443" s="1">
        <v>1</v>
      </c>
      <c r="I443" s="1">
        <v>1</v>
      </c>
      <c r="J443" s="1">
        <v>0</v>
      </c>
      <c r="K443" s="17">
        <v>161229.84</v>
      </c>
      <c r="L443" s="1">
        <v>0</v>
      </c>
      <c r="M443" t="b">
        <f t="shared" si="6"/>
        <v>0</v>
      </c>
    </row>
    <row r="444" spans="1:13" x14ac:dyDescent="0.25">
      <c r="A444" s="1">
        <v>15674991</v>
      </c>
      <c r="B444" s="1">
        <v>667</v>
      </c>
      <c r="C444" s="1" t="s">
        <v>15</v>
      </c>
      <c r="D444" s="1" t="s">
        <v>23</v>
      </c>
      <c r="E444" s="1">
        <v>42</v>
      </c>
      <c r="F444" s="1">
        <v>9</v>
      </c>
      <c r="G444" s="17">
        <v>0</v>
      </c>
      <c r="H444" s="1">
        <v>2</v>
      </c>
      <c r="I444" s="1">
        <v>0</v>
      </c>
      <c r="J444" s="1">
        <v>1</v>
      </c>
      <c r="K444" s="17">
        <v>58137.42</v>
      </c>
      <c r="L444" s="1">
        <v>0</v>
      </c>
      <c r="M444" t="b">
        <f t="shared" si="6"/>
        <v>0</v>
      </c>
    </row>
    <row r="445" spans="1:13" x14ac:dyDescent="0.25">
      <c r="A445" s="1">
        <v>15718369</v>
      </c>
      <c r="B445" s="1">
        <v>795</v>
      </c>
      <c r="C445" s="1" t="s">
        <v>26</v>
      </c>
      <c r="D445" s="1" t="s">
        <v>16</v>
      </c>
      <c r="E445" s="1">
        <v>33</v>
      </c>
      <c r="F445" s="1">
        <v>9</v>
      </c>
      <c r="G445" s="17">
        <v>130862.43</v>
      </c>
      <c r="H445" s="1">
        <v>1</v>
      </c>
      <c r="I445" s="1">
        <v>1</v>
      </c>
      <c r="J445" s="1">
        <v>1</v>
      </c>
      <c r="K445" s="17">
        <v>114935.21</v>
      </c>
      <c r="L445" s="1">
        <v>0</v>
      </c>
      <c r="M445" t="b">
        <f t="shared" si="6"/>
        <v>0</v>
      </c>
    </row>
    <row r="446" spans="1:13" x14ac:dyDescent="0.25">
      <c r="A446" s="1">
        <v>15632264</v>
      </c>
      <c r="B446" s="1">
        <v>476</v>
      </c>
      <c r="C446" s="1" t="s">
        <v>15</v>
      </c>
      <c r="D446" s="1" t="s">
        <v>16</v>
      </c>
      <c r="E446" s="1">
        <v>34</v>
      </c>
      <c r="F446" s="1">
        <v>10</v>
      </c>
      <c r="G446" s="17">
        <v>0</v>
      </c>
      <c r="H446" s="1">
        <v>2</v>
      </c>
      <c r="I446" s="1">
        <v>1</v>
      </c>
      <c r="J446" s="1">
        <v>0</v>
      </c>
      <c r="K446" s="17">
        <v>26260.98</v>
      </c>
      <c r="L446" s="1">
        <v>0</v>
      </c>
      <c r="M446" t="b">
        <f t="shared" si="6"/>
        <v>0</v>
      </c>
    </row>
    <row r="447" spans="1:13" x14ac:dyDescent="0.25">
      <c r="A447" s="1">
        <v>15672056</v>
      </c>
      <c r="B447" s="1">
        <v>710</v>
      </c>
      <c r="C447" s="1" t="s">
        <v>26</v>
      </c>
      <c r="D447" s="1" t="s">
        <v>23</v>
      </c>
      <c r="E447" s="1">
        <v>43</v>
      </c>
      <c r="F447" s="1">
        <v>2</v>
      </c>
      <c r="G447" s="17">
        <v>140080.32000000001</v>
      </c>
      <c r="H447" s="1">
        <v>3</v>
      </c>
      <c r="I447" s="1">
        <v>1</v>
      </c>
      <c r="J447" s="1">
        <v>1</v>
      </c>
      <c r="K447" s="17">
        <v>157908.19</v>
      </c>
      <c r="L447" s="1">
        <v>1</v>
      </c>
      <c r="M447" t="b">
        <f t="shared" si="6"/>
        <v>0</v>
      </c>
    </row>
    <row r="448" spans="1:13" x14ac:dyDescent="0.25">
      <c r="A448" s="1">
        <v>15580203</v>
      </c>
      <c r="B448" s="1">
        <v>674</v>
      </c>
      <c r="C448" s="1" t="s">
        <v>18</v>
      </c>
      <c r="D448" s="1" t="s">
        <v>23</v>
      </c>
      <c r="E448" s="1">
        <v>39</v>
      </c>
      <c r="F448" s="1">
        <v>6</v>
      </c>
      <c r="G448" s="17">
        <v>120193.42</v>
      </c>
      <c r="H448" s="1">
        <v>1</v>
      </c>
      <c r="I448" s="1">
        <v>0</v>
      </c>
      <c r="J448" s="1">
        <v>0</v>
      </c>
      <c r="K448" s="17">
        <v>100130.95</v>
      </c>
      <c r="L448" s="1">
        <v>0</v>
      </c>
      <c r="M448" t="b">
        <f t="shared" si="6"/>
        <v>0</v>
      </c>
    </row>
    <row r="449" spans="1:13" x14ac:dyDescent="0.25">
      <c r="A449" s="1">
        <v>15575492</v>
      </c>
      <c r="B449" s="1">
        <v>828</v>
      </c>
      <c r="C449" s="1" t="s">
        <v>15</v>
      </c>
      <c r="D449" s="1" t="s">
        <v>16</v>
      </c>
      <c r="E449" s="1">
        <v>41</v>
      </c>
      <c r="F449" s="1">
        <v>7</v>
      </c>
      <c r="G449" s="17">
        <v>0</v>
      </c>
      <c r="H449" s="1">
        <v>2</v>
      </c>
      <c r="I449" s="1">
        <v>1</v>
      </c>
      <c r="J449" s="1">
        <v>0</v>
      </c>
      <c r="K449" s="17">
        <v>171378.77</v>
      </c>
      <c r="L449" s="1">
        <v>0</v>
      </c>
      <c r="M449" t="b">
        <f t="shared" ref="M449:M512" si="7">F449&gt;E449</f>
        <v>0</v>
      </c>
    </row>
    <row r="450" spans="1:13" x14ac:dyDescent="0.25">
      <c r="A450" s="1">
        <v>15648064</v>
      </c>
      <c r="B450" s="1">
        <v>649</v>
      </c>
      <c r="C450" s="1" t="s">
        <v>15</v>
      </c>
      <c r="D450" s="1" t="s">
        <v>23</v>
      </c>
      <c r="E450" s="1">
        <v>33</v>
      </c>
      <c r="F450" s="1">
        <v>2</v>
      </c>
      <c r="G450" s="17">
        <v>0</v>
      </c>
      <c r="H450" s="1">
        <v>2</v>
      </c>
      <c r="I450" s="1">
        <v>1</v>
      </c>
      <c r="J450" s="1">
        <v>0</v>
      </c>
      <c r="K450" s="17">
        <v>2010.98</v>
      </c>
      <c r="L450" s="1">
        <v>0</v>
      </c>
      <c r="M450" t="b">
        <f t="shared" si="7"/>
        <v>0</v>
      </c>
    </row>
    <row r="451" spans="1:13" x14ac:dyDescent="0.25">
      <c r="A451" s="1">
        <v>15756475</v>
      </c>
      <c r="B451" s="1">
        <v>551</v>
      </c>
      <c r="C451" s="1" t="s">
        <v>26</v>
      </c>
      <c r="D451" s="1" t="s">
        <v>23</v>
      </c>
      <c r="E451" s="1">
        <v>31</v>
      </c>
      <c r="F451" s="1">
        <v>9</v>
      </c>
      <c r="G451" s="17">
        <v>82293.820000000007</v>
      </c>
      <c r="H451" s="1">
        <v>2</v>
      </c>
      <c r="I451" s="1">
        <v>1</v>
      </c>
      <c r="J451" s="1">
        <v>1</v>
      </c>
      <c r="K451" s="17">
        <v>91565.25</v>
      </c>
      <c r="L451" s="1">
        <v>0</v>
      </c>
      <c r="M451" t="b">
        <f t="shared" si="7"/>
        <v>0</v>
      </c>
    </row>
    <row r="452" spans="1:13" x14ac:dyDescent="0.25">
      <c r="A452" s="1">
        <v>15776231</v>
      </c>
      <c r="B452" s="1">
        <v>626</v>
      </c>
      <c r="C452" s="1" t="s">
        <v>26</v>
      </c>
      <c r="D452" s="1" t="s">
        <v>23</v>
      </c>
      <c r="E452" s="1">
        <v>35</v>
      </c>
      <c r="F452" s="1">
        <v>4</v>
      </c>
      <c r="G452" s="17">
        <v>88109.81</v>
      </c>
      <c r="H452" s="1">
        <v>1</v>
      </c>
      <c r="I452" s="1">
        <v>1</v>
      </c>
      <c r="J452" s="1">
        <v>1</v>
      </c>
      <c r="K452" s="17">
        <v>32825.5</v>
      </c>
      <c r="L452" s="1">
        <v>0</v>
      </c>
      <c r="M452" t="b">
        <f t="shared" si="7"/>
        <v>0</v>
      </c>
    </row>
    <row r="453" spans="1:13" x14ac:dyDescent="0.25">
      <c r="A453" s="1">
        <v>15745844</v>
      </c>
      <c r="B453" s="1">
        <v>642</v>
      </c>
      <c r="C453" s="1" t="s">
        <v>26</v>
      </c>
      <c r="D453" s="1" t="s">
        <v>16</v>
      </c>
      <c r="E453" s="1">
        <v>40</v>
      </c>
      <c r="F453" s="1">
        <v>6</v>
      </c>
      <c r="G453" s="17">
        <v>129502.49</v>
      </c>
      <c r="H453" s="1">
        <v>2</v>
      </c>
      <c r="I453" s="1">
        <v>0</v>
      </c>
      <c r="J453" s="1">
        <v>1</v>
      </c>
      <c r="K453" s="17">
        <v>86099.23</v>
      </c>
      <c r="L453" s="1">
        <v>1</v>
      </c>
      <c r="M453" t="b">
        <f t="shared" si="7"/>
        <v>0</v>
      </c>
    </row>
    <row r="454" spans="1:13" x14ac:dyDescent="0.25">
      <c r="A454" s="1">
        <v>15667871</v>
      </c>
      <c r="B454" s="1">
        <v>572</v>
      </c>
      <c r="C454" s="1" t="s">
        <v>18</v>
      </c>
      <c r="D454" s="1" t="s">
        <v>23</v>
      </c>
      <c r="E454" s="1">
        <v>35</v>
      </c>
      <c r="F454" s="1">
        <v>4</v>
      </c>
      <c r="G454" s="17">
        <v>152390.26</v>
      </c>
      <c r="H454" s="1">
        <v>1</v>
      </c>
      <c r="I454" s="1">
        <v>1</v>
      </c>
      <c r="J454" s="1">
        <v>0</v>
      </c>
      <c r="K454" s="17">
        <v>128123.66</v>
      </c>
      <c r="L454" s="1">
        <v>0</v>
      </c>
      <c r="M454" t="b">
        <f t="shared" si="7"/>
        <v>0</v>
      </c>
    </row>
    <row r="455" spans="1:13" x14ac:dyDescent="0.25">
      <c r="A455" s="1">
        <v>15724296</v>
      </c>
      <c r="B455" s="1">
        <v>684</v>
      </c>
      <c r="C455" s="1" t="s">
        <v>18</v>
      </c>
      <c r="D455" s="1" t="s">
        <v>23</v>
      </c>
      <c r="E455" s="1">
        <v>41</v>
      </c>
      <c r="F455" s="1">
        <v>2</v>
      </c>
      <c r="G455" s="17">
        <v>119782.72</v>
      </c>
      <c r="H455" s="1">
        <v>2</v>
      </c>
      <c r="I455" s="1">
        <v>0</v>
      </c>
      <c r="J455" s="1">
        <v>0</v>
      </c>
      <c r="K455" s="17">
        <v>120284.67</v>
      </c>
      <c r="L455" s="1">
        <v>0</v>
      </c>
      <c r="M455" t="b">
        <f t="shared" si="7"/>
        <v>0</v>
      </c>
    </row>
    <row r="456" spans="1:13" x14ac:dyDescent="0.25">
      <c r="A456" s="1">
        <v>15721935</v>
      </c>
      <c r="B456" s="1">
        <v>521</v>
      </c>
      <c r="C456" s="1" t="s">
        <v>15</v>
      </c>
      <c r="D456" s="1" t="s">
        <v>23</v>
      </c>
      <c r="E456" s="1">
        <v>25</v>
      </c>
      <c r="F456" s="1">
        <v>7</v>
      </c>
      <c r="G456" s="17">
        <v>0</v>
      </c>
      <c r="H456" s="1">
        <v>2</v>
      </c>
      <c r="I456" s="1">
        <v>1</v>
      </c>
      <c r="J456" s="1">
        <v>1</v>
      </c>
      <c r="K456" s="17">
        <v>157878.67000000001</v>
      </c>
      <c r="L456" s="1">
        <v>0</v>
      </c>
      <c r="M456" t="b">
        <f t="shared" si="7"/>
        <v>0</v>
      </c>
    </row>
    <row r="457" spans="1:13" x14ac:dyDescent="0.25">
      <c r="A457" s="1">
        <v>15598883</v>
      </c>
      <c r="B457" s="1">
        <v>599</v>
      </c>
      <c r="C457" s="1" t="s">
        <v>18</v>
      </c>
      <c r="D457" s="1" t="s">
        <v>16</v>
      </c>
      <c r="E457" s="1">
        <v>37</v>
      </c>
      <c r="F457" s="1">
        <v>2</v>
      </c>
      <c r="G457" s="17">
        <v>0</v>
      </c>
      <c r="H457" s="1">
        <v>2</v>
      </c>
      <c r="I457" s="1">
        <v>1</v>
      </c>
      <c r="J457" s="1">
        <v>1</v>
      </c>
      <c r="K457" s="17">
        <v>143739.29</v>
      </c>
      <c r="L457" s="1">
        <v>0</v>
      </c>
      <c r="M457" t="b">
        <f t="shared" si="7"/>
        <v>0</v>
      </c>
    </row>
    <row r="458" spans="1:13" x14ac:dyDescent="0.25">
      <c r="A458" s="1">
        <v>15807709</v>
      </c>
      <c r="B458" s="1">
        <v>714</v>
      </c>
      <c r="C458" s="1" t="s">
        <v>26</v>
      </c>
      <c r="D458" s="1" t="s">
        <v>16</v>
      </c>
      <c r="E458" s="1">
        <v>55</v>
      </c>
      <c r="F458" s="1">
        <v>9</v>
      </c>
      <c r="G458" s="17">
        <v>180075.22</v>
      </c>
      <c r="H458" s="1">
        <v>1</v>
      </c>
      <c r="I458" s="1">
        <v>1</v>
      </c>
      <c r="J458" s="1">
        <v>1</v>
      </c>
      <c r="K458" s="17">
        <v>100127.71</v>
      </c>
      <c r="L458" s="1">
        <v>0</v>
      </c>
      <c r="M458" t="b">
        <f t="shared" si="7"/>
        <v>0</v>
      </c>
    </row>
    <row r="459" spans="1:13" x14ac:dyDescent="0.25">
      <c r="A459" s="1">
        <v>15641675</v>
      </c>
      <c r="B459" s="1">
        <v>611</v>
      </c>
      <c r="C459" s="1" t="s">
        <v>15</v>
      </c>
      <c r="D459" s="1" t="s">
        <v>16</v>
      </c>
      <c r="E459" s="1">
        <v>49</v>
      </c>
      <c r="F459" s="1">
        <v>2</v>
      </c>
      <c r="G459" s="17">
        <v>88915.37</v>
      </c>
      <c r="H459" s="1">
        <v>3</v>
      </c>
      <c r="I459" s="1">
        <v>0</v>
      </c>
      <c r="J459" s="1">
        <v>0</v>
      </c>
      <c r="K459" s="17">
        <v>161435.01999999999</v>
      </c>
      <c r="L459" s="1">
        <v>1</v>
      </c>
      <c r="M459" t="b">
        <f t="shared" si="7"/>
        <v>0</v>
      </c>
    </row>
    <row r="460" spans="1:13" x14ac:dyDescent="0.25">
      <c r="A460" s="1">
        <v>15636684</v>
      </c>
      <c r="B460" s="1">
        <v>727</v>
      </c>
      <c r="C460" s="1" t="s">
        <v>15</v>
      </c>
      <c r="D460" s="1" t="s">
        <v>23</v>
      </c>
      <c r="E460" s="1">
        <v>34</v>
      </c>
      <c r="F460" s="1">
        <v>10</v>
      </c>
      <c r="G460" s="17">
        <v>0</v>
      </c>
      <c r="H460" s="1">
        <v>2</v>
      </c>
      <c r="I460" s="1">
        <v>1</v>
      </c>
      <c r="J460" s="1">
        <v>1</v>
      </c>
      <c r="K460" s="17">
        <v>198637.34</v>
      </c>
      <c r="L460" s="1">
        <v>0</v>
      </c>
      <c r="M460" t="b">
        <f t="shared" si="7"/>
        <v>0</v>
      </c>
    </row>
    <row r="461" spans="1:13" x14ac:dyDescent="0.25">
      <c r="A461" s="1">
        <v>15584766</v>
      </c>
      <c r="B461" s="1">
        <v>557</v>
      </c>
      <c r="C461" s="1" t="s">
        <v>15</v>
      </c>
      <c r="D461" s="1" t="s">
        <v>23</v>
      </c>
      <c r="E461" s="1">
        <v>33</v>
      </c>
      <c r="F461" s="1">
        <v>3</v>
      </c>
      <c r="G461" s="17">
        <v>54503.55</v>
      </c>
      <c r="H461" s="1">
        <v>1</v>
      </c>
      <c r="I461" s="1">
        <v>1</v>
      </c>
      <c r="J461" s="1">
        <v>1</v>
      </c>
      <c r="K461" s="17">
        <v>371.05</v>
      </c>
      <c r="L461" s="1">
        <v>0</v>
      </c>
      <c r="M461" t="b">
        <f t="shared" si="7"/>
        <v>0</v>
      </c>
    </row>
    <row r="462" spans="1:13" x14ac:dyDescent="0.25">
      <c r="A462" s="1">
        <v>15745417</v>
      </c>
      <c r="B462" s="1">
        <v>707</v>
      </c>
      <c r="C462" s="1" t="s">
        <v>15</v>
      </c>
      <c r="D462" s="1" t="s">
        <v>23</v>
      </c>
      <c r="E462" s="1">
        <v>58</v>
      </c>
      <c r="F462" s="1">
        <v>6</v>
      </c>
      <c r="G462" s="17">
        <v>89685.92</v>
      </c>
      <c r="H462" s="1">
        <v>1</v>
      </c>
      <c r="I462" s="1">
        <v>0</v>
      </c>
      <c r="J462" s="1">
        <v>1</v>
      </c>
      <c r="K462" s="17">
        <v>126471.13</v>
      </c>
      <c r="L462" s="1">
        <v>0</v>
      </c>
      <c r="M462" t="b">
        <f t="shared" si="7"/>
        <v>0</v>
      </c>
    </row>
    <row r="463" spans="1:13" x14ac:dyDescent="0.25">
      <c r="A463" s="1">
        <v>15728669</v>
      </c>
      <c r="B463" s="1">
        <v>584</v>
      </c>
      <c r="C463" s="1" t="s">
        <v>26</v>
      </c>
      <c r="D463" s="1" t="s">
        <v>16</v>
      </c>
      <c r="E463" s="1">
        <v>30</v>
      </c>
      <c r="F463" s="1">
        <v>8</v>
      </c>
      <c r="G463" s="17">
        <v>112013.81</v>
      </c>
      <c r="H463" s="1">
        <v>1</v>
      </c>
      <c r="I463" s="1">
        <v>1</v>
      </c>
      <c r="J463" s="1">
        <v>0</v>
      </c>
      <c r="K463" s="17">
        <v>177772.03</v>
      </c>
      <c r="L463" s="1">
        <v>1</v>
      </c>
      <c r="M463" t="b">
        <f t="shared" si="7"/>
        <v>0</v>
      </c>
    </row>
    <row r="464" spans="1:13" x14ac:dyDescent="0.25">
      <c r="A464" s="1">
        <v>15590876</v>
      </c>
      <c r="B464" s="1">
        <v>764</v>
      </c>
      <c r="C464" s="1" t="s">
        <v>15</v>
      </c>
      <c r="D464" s="1" t="s">
        <v>16</v>
      </c>
      <c r="E464" s="1">
        <v>24</v>
      </c>
      <c r="F464" s="1">
        <v>7</v>
      </c>
      <c r="G464" s="17">
        <v>106234.02</v>
      </c>
      <c r="H464" s="1">
        <v>1</v>
      </c>
      <c r="I464" s="1">
        <v>0</v>
      </c>
      <c r="J464" s="1">
        <v>0</v>
      </c>
      <c r="K464" s="17">
        <v>115676.38</v>
      </c>
      <c r="L464" s="1">
        <v>0</v>
      </c>
      <c r="M464" t="b">
        <f t="shared" si="7"/>
        <v>0</v>
      </c>
    </row>
    <row r="465" spans="1:13" x14ac:dyDescent="0.25">
      <c r="A465" s="1">
        <v>15675522</v>
      </c>
      <c r="B465" s="1">
        <v>628</v>
      </c>
      <c r="C465" s="1" t="s">
        <v>26</v>
      </c>
      <c r="D465" s="1" t="s">
        <v>16</v>
      </c>
      <c r="E465" s="1">
        <v>30</v>
      </c>
      <c r="F465" s="1">
        <v>9</v>
      </c>
      <c r="G465" s="17">
        <v>132351.29</v>
      </c>
      <c r="H465" s="1">
        <v>2</v>
      </c>
      <c r="I465" s="1">
        <v>1</v>
      </c>
      <c r="J465" s="1">
        <v>1</v>
      </c>
      <c r="K465" s="17">
        <v>74169.13</v>
      </c>
      <c r="L465" s="1">
        <v>0</v>
      </c>
      <c r="M465" t="b">
        <f t="shared" si="7"/>
        <v>0</v>
      </c>
    </row>
    <row r="466" spans="1:13" x14ac:dyDescent="0.25">
      <c r="A466" s="1">
        <v>15677371</v>
      </c>
      <c r="B466" s="1">
        <v>629</v>
      </c>
      <c r="C466" s="1" t="s">
        <v>18</v>
      </c>
      <c r="D466" s="1" t="s">
        <v>16</v>
      </c>
      <c r="E466" s="1">
        <v>30</v>
      </c>
      <c r="F466" s="1">
        <v>2</v>
      </c>
      <c r="G466" s="17">
        <v>34013.629999999997</v>
      </c>
      <c r="H466" s="1">
        <v>1</v>
      </c>
      <c r="I466" s="1">
        <v>1</v>
      </c>
      <c r="J466" s="1">
        <v>0</v>
      </c>
      <c r="K466" s="17">
        <v>19570.63</v>
      </c>
      <c r="L466" s="1">
        <v>0</v>
      </c>
      <c r="M466" t="b">
        <f t="shared" si="7"/>
        <v>0</v>
      </c>
    </row>
    <row r="467" spans="1:13" x14ac:dyDescent="0.25">
      <c r="A467" s="1">
        <v>15691625</v>
      </c>
      <c r="B467" s="1">
        <v>537</v>
      </c>
      <c r="C467" s="1" t="s">
        <v>26</v>
      </c>
      <c r="D467" s="1" t="s">
        <v>16</v>
      </c>
      <c r="E467" s="1">
        <v>41</v>
      </c>
      <c r="F467" s="1">
        <v>3</v>
      </c>
      <c r="G467" s="17">
        <v>138306.34</v>
      </c>
      <c r="H467" s="1">
        <v>1</v>
      </c>
      <c r="I467" s="1">
        <v>1</v>
      </c>
      <c r="J467" s="1">
        <v>0</v>
      </c>
      <c r="K467" s="17">
        <v>106761.47</v>
      </c>
      <c r="L467" s="1">
        <v>0</v>
      </c>
      <c r="M467" t="b">
        <f t="shared" si="7"/>
        <v>0</v>
      </c>
    </row>
    <row r="468" spans="1:13" x14ac:dyDescent="0.25">
      <c r="A468" s="1">
        <v>15705953</v>
      </c>
      <c r="B468" s="1">
        <v>721</v>
      </c>
      <c r="C468" s="1" t="s">
        <v>18</v>
      </c>
      <c r="D468" s="1" t="s">
        <v>23</v>
      </c>
      <c r="E468" s="1">
        <v>51</v>
      </c>
      <c r="F468" s="1">
        <v>0</v>
      </c>
      <c r="G468" s="17">
        <v>169312.13</v>
      </c>
      <c r="H468" s="1">
        <v>1</v>
      </c>
      <c r="I468" s="1">
        <v>1</v>
      </c>
      <c r="J468" s="1">
        <v>0</v>
      </c>
      <c r="K468" s="17">
        <v>109078.35</v>
      </c>
      <c r="L468" s="1">
        <v>1</v>
      </c>
      <c r="M468" t="b">
        <f t="shared" si="7"/>
        <v>0</v>
      </c>
    </row>
    <row r="469" spans="1:13" x14ac:dyDescent="0.25">
      <c r="A469" s="1">
        <v>15625881</v>
      </c>
      <c r="B469" s="1">
        <v>634</v>
      </c>
      <c r="C469" s="1" t="s">
        <v>26</v>
      </c>
      <c r="D469" s="1" t="s">
        <v>23</v>
      </c>
      <c r="E469" s="1">
        <v>37</v>
      </c>
      <c r="F469" s="1">
        <v>3</v>
      </c>
      <c r="G469" s="17">
        <v>111432.77</v>
      </c>
      <c r="H469" s="1">
        <v>2</v>
      </c>
      <c r="I469" s="1">
        <v>1</v>
      </c>
      <c r="J469" s="1">
        <v>1</v>
      </c>
      <c r="K469" s="17">
        <v>167032.49</v>
      </c>
      <c r="L469" s="1">
        <v>0</v>
      </c>
      <c r="M469" t="b">
        <f t="shared" si="7"/>
        <v>0</v>
      </c>
    </row>
    <row r="470" spans="1:13" x14ac:dyDescent="0.25">
      <c r="A470" s="1">
        <v>15703793</v>
      </c>
      <c r="B470" s="1">
        <v>738</v>
      </c>
      <c r="C470" s="1" t="s">
        <v>26</v>
      </c>
      <c r="D470" s="1" t="s">
        <v>23</v>
      </c>
      <c r="E470" s="1">
        <v>58</v>
      </c>
      <c r="F470" s="1">
        <v>2</v>
      </c>
      <c r="G470" s="17">
        <v>133745.44</v>
      </c>
      <c r="H470" s="1">
        <v>4</v>
      </c>
      <c r="I470" s="1">
        <v>1</v>
      </c>
      <c r="J470" s="1">
        <v>0</v>
      </c>
      <c r="K470" s="17">
        <v>28373.86</v>
      </c>
      <c r="L470" s="1">
        <v>1</v>
      </c>
      <c r="M470" t="b">
        <f t="shared" si="7"/>
        <v>0</v>
      </c>
    </row>
    <row r="471" spans="1:13" x14ac:dyDescent="0.25">
      <c r="A471" s="1">
        <v>15785542</v>
      </c>
      <c r="B471" s="1" t="s">
        <v>753</v>
      </c>
      <c r="C471" s="1" t="s">
        <v>26</v>
      </c>
      <c r="D471" s="1" t="s">
        <v>23</v>
      </c>
      <c r="E471" s="1">
        <v>26</v>
      </c>
      <c r="F471" s="1">
        <v>4</v>
      </c>
      <c r="G471" s="17">
        <v>118287.01</v>
      </c>
      <c r="H471" s="1">
        <v>2</v>
      </c>
      <c r="I471" s="1">
        <v>0</v>
      </c>
      <c r="J471" s="1">
        <v>0</v>
      </c>
      <c r="K471" s="17" t="s">
        <v>753</v>
      </c>
      <c r="L471" s="1">
        <v>0</v>
      </c>
      <c r="M471" t="b">
        <f t="shared" si="7"/>
        <v>0</v>
      </c>
    </row>
    <row r="472" spans="1:13" x14ac:dyDescent="0.25">
      <c r="A472" s="1">
        <v>15662403</v>
      </c>
      <c r="B472" s="1">
        <v>622</v>
      </c>
      <c r="C472" s="1" t="s">
        <v>15</v>
      </c>
      <c r="D472" s="1" t="s">
        <v>16</v>
      </c>
      <c r="E472" s="1">
        <v>32</v>
      </c>
      <c r="F472" s="1">
        <v>6</v>
      </c>
      <c r="G472" s="17">
        <v>169089.38</v>
      </c>
      <c r="H472" s="1">
        <v>2</v>
      </c>
      <c r="I472" s="1">
        <v>1</v>
      </c>
      <c r="J472" s="1">
        <v>0</v>
      </c>
      <c r="K472" s="17">
        <v>101057.95</v>
      </c>
      <c r="L472" s="1">
        <v>0</v>
      </c>
      <c r="M472" t="b">
        <f t="shared" si="7"/>
        <v>0</v>
      </c>
    </row>
    <row r="473" spans="1:13" x14ac:dyDescent="0.25">
      <c r="A473" s="1">
        <v>15595440</v>
      </c>
      <c r="B473" s="1">
        <v>508</v>
      </c>
      <c r="C473" s="1" t="s">
        <v>15</v>
      </c>
      <c r="D473" s="1" t="s">
        <v>23</v>
      </c>
      <c r="E473" s="1">
        <v>49</v>
      </c>
      <c r="F473" s="1">
        <v>7</v>
      </c>
      <c r="G473" s="17">
        <v>122451.46</v>
      </c>
      <c r="H473" s="1">
        <v>2</v>
      </c>
      <c r="I473" s="1">
        <v>1</v>
      </c>
      <c r="J473" s="1">
        <v>1</v>
      </c>
      <c r="K473" s="17">
        <v>75808.100000000006</v>
      </c>
      <c r="L473" s="1">
        <v>0</v>
      </c>
      <c r="M473" t="b">
        <f t="shared" si="7"/>
        <v>0</v>
      </c>
    </row>
    <row r="474" spans="1:13" x14ac:dyDescent="0.25">
      <c r="A474" s="1">
        <v>15773039</v>
      </c>
      <c r="B474" s="1">
        <v>550</v>
      </c>
      <c r="C474" s="1" t="s">
        <v>15</v>
      </c>
      <c r="D474" s="1" t="s">
        <v>23</v>
      </c>
      <c r="E474" s="1">
        <v>37</v>
      </c>
      <c r="F474" s="1">
        <v>3</v>
      </c>
      <c r="G474" s="17">
        <v>0</v>
      </c>
      <c r="H474" s="1">
        <v>1</v>
      </c>
      <c r="I474" s="1">
        <v>1</v>
      </c>
      <c r="J474" s="1">
        <v>1</v>
      </c>
      <c r="K474" s="17">
        <v>179670.31</v>
      </c>
      <c r="L474" s="1">
        <v>0</v>
      </c>
      <c r="M474" t="b">
        <f t="shared" si="7"/>
        <v>0</v>
      </c>
    </row>
    <row r="475" spans="1:13" x14ac:dyDescent="0.25">
      <c r="A475" s="1">
        <v>15694717</v>
      </c>
      <c r="B475" s="1">
        <v>544</v>
      </c>
      <c r="C475" s="1" t="s">
        <v>26</v>
      </c>
      <c r="D475" s="1" t="s">
        <v>23</v>
      </c>
      <c r="E475" s="1">
        <v>37</v>
      </c>
      <c r="F475" s="1">
        <v>2</v>
      </c>
      <c r="G475" s="17">
        <v>79731.91</v>
      </c>
      <c r="H475" s="1">
        <v>1</v>
      </c>
      <c r="I475" s="1">
        <v>1</v>
      </c>
      <c r="J475" s="1">
        <v>1</v>
      </c>
      <c r="K475" s="17">
        <v>57558.95</v>
      </c>
      <c r="L475" s="1">
        <v>0</v>
      </c>
      <c r="M475" t="b">
        <f t="shared" si="7"/>
        <v>0</v>
      </c>
    </row>
    <row r="476" spans="1:13" x14ac:dyDescent="0.25">
      <c r="A476" s="1">
        <v>15786014</v>
      </c>
      <c r="B476" s="1">
        <v>568</v>
      </c>
      <c r="C476" s="1" t="s">
        <v>15</v>
      </c>
      <c r="D476" s="1" t="s">
        <v>23</v>
      </c>
      <c r="E476" s="1">
        <v>28</v>
      </c>
      <c r="F476" s="1">
        <v>5</v>
      </c>
      <c r="G476" s="17">
        <v>145105.64000000001</v>
      </c>
      <c r="H476" s="1">
        <v>2</v>
      </c>
      <c r="I476" s="1">
        <v>1</v>
      </c>
      <c r="J476" s="1">
        <v>0</v>
      </c>
      <c r="K476" s="17">
        <v>185489.11</v>
      </c>
      <c r="L476" s="1">
        <v>0</v>
      </c>
      <c r="M476" t="b">
        <f t="shared" si="7"/>
        <v>0</v>
      </c>
    </row>
    <row r="477" spans="1:13" x14ac:dyDescent="0.25">
      <c r="A477" s="1">
        <v>15573318</v>
      </c>
      <c r="B477" s="1">
        <v>610</v>
      </c>
      <c r="C477" s="1" t="s">
        <v>15</v>
      </c>
      <c r="D477" s="1" t="s">
        <v>23</v>
      </c>
      <c r="E477" s="1">
        <v>26</v>
      </c>
      <c r="F477" s="1">
        <v>8</v>
      </c>
      <c r="G477" s="17">
        <v>0</v>
      </c>
      <c r="H477" s="1">
        <v>2</v>
      </c>
      <c r="I477" s="1">
        <v>1</v>
      </c>
      <c r="J477" s="1">
        <v>0</v>
      </c>
      <c r="K477" s="17">
        <v>166031.07999999999</v>
      </c>
      <c r="L477" s="1">
        <v>0</v>
      </c>
      <c r="M477" t="b">
        <f t="shared" si="7"/>
        <v>0</v>
      </c>
    </row>
    <row r="478" spans="1:13" x14ac:dyDescent="0.25">
      <c r="A478" s="1">
        <v>15626900</v>
      </c>
      <c r="B478" s="1">
        <v>427</v>
      </c>
      <c r="C478" s="1" t="s">
        <v>15</v>
      </c>
      <c r="D478" s="1" t="s">
        <v>23</v>
      </c>
      <c r="E478" s="1">
        <v>29</v>
      </c>
      <c r="F478" s="1">
        <v>1</v>
      </c>
      <c r="G478" s="17">
        <v>141325.56</v>
      </c>
      <c r="H478" s="1">
        <v>1</v>
      </c>
      <c r="I478" s="1">
        <v>1</v>
      </c>
      <c r="J478" s="1">
        <v>1</v>
      </c>
      <c r="K478" s="17">
        <v>93839.3</v>
      </c>
      <c r="L478" s="1">
        <v>0</v>
      </c>
      <c r="M478" t="b">
        <f t="shared" si="7"/>
        <v>0</v>
      </c>
    </row>
    <row r="479" spans="1:13" x14ac:dyDescent="0.25">
      <c r="A479" s="1">
        <v>15782210</v>
      </c>
      <c r="B479" s="1">
        <v>714</v>
      </c>
      <c r="C479" s="1" t="s">
        <v>15</v>
      </c>
      <c r="D479" s="1" t="s">
        <v>23</v>
      </c>
      <c r="E479" s="1">
        <v>46</v>
      </c>
      <c r="F479" s="1">
        <v>1</v>
      </c>
      <c r="G479" s="17">
        <v>0</v>
      </c>
      <c r="H479" s="1">
        <v>1</v>
      </c>
      <c r="I479" s="1">
        <v>1</v>
      </c>
      <c r="J479" s="1">
        <v>0</v>
      </c>
      <c r="K479" s="17">
        <v>152167.79</v>
      </c>
      <c r="L479" s="1">
        <v>1</v>
      </c>
      <c r="M479" t="b">
        <f t="shared" si="7"/>
        <v>0</v>
      </c>
    </row>
    <row r="480" spans="1:13" x14ac:dyDescent="0.25">
      <c r="A480" s="1">
        <v>15701376</v>
      </c>
      <c r="B480" s="1">
        <v>668</v>
      </c>
      <c r="C480" s="1" t="s">
        <v>26</v>
      </c>
      <c r="D480" s="1" t="s">
        <v>23</v>
      </c>
      <c r="E480" s="1">
        <v>37</v>
      </c>
      <c r="F480" s="1">
        <v>10</v>
      </c>
      <c r="G480" s="17">
        <v>152958.29</v>
      </c>
      <c r="H480" s="1">
        <v>2</v>
      </c>
      <c r="I480" s="1">
        <v>1</v>
      </c>
      <c r="J480" s="1">
        <v>1</v>
      </c>
      <c r="K480" s="17">
        <v>159585.60999999999</v>
      </c>
      <c r="L480" s="1">
        <v>0</v>
      </c>
      <c r="M480" t="b">
        <f t="shared" si="7"/>
        <v>0</v>
      </c>
    </row>
    <row r="481" spans="1:13" x14ac:dyDescent="0.25">
      <c r="A481" s="1">
        <v>15784844</v>
      </c>
      <c r="B481" s="1">
        <v>752</v>
      </c>
      <c r="C481" s="1" t="s">
        <v>18</v>
      </c>
      <c r="D481" s="1" t="s">
        <v>23</v>
      </c>
      <c r="E481" s="1">
        <v>48</v>
      </c>
      <c r="F481" s="1">
        <v>5</v>
      </c>
      <c r="G481" s="17">
        <v>116060.08</v>
      </c>
      <c r="H481" s="1">
        <v>1</v>
      </c>
      <c r="I481" s="1">
        <v>1</v>
      </c>
      <c r="J481" s="1">
        <v>0</v>
      </c>
      <c r="K481" s="17">
        <v>156618.38</v>
      </c>
      <c r="L481" s="1">
        <v>1</v>
      </c>
      <c r="M481" t="b">
        <f t="shared" si="7"/>
        <v>0</v>
      </c>
    </row>
    <row r="482" spans="1:13" x14ac:dyDescent="0.25">
      <c r="A482" s="1">
        <v>15591969</v>
      </c>
      <c r="B482" s="1">
        <v>497</v>
      </c>
      <c r="C482" s="1" t="s">
        <v>18</v>
      </c>
      <c r="D482" s="1" t="s">
        <v>23</v>
      </c>
      <c r="E482" s="1">
        <v>27</v>
      </c>
      <c r="F482" s="1">
        <v>9</v>
      </c>
      <c r="G482" s="17">
        <v>75263.16</v>
      </c>
      <c r="H482" s="1">
        <v>1</v>
      </c>
      <c r="I482" s="1">
        <v>1</v>
      </c>
      <c r="J482" s="1">
        <v>1</v>
      </c>
      <c r="K482" s="17">
        <v>164825.04</v>
      </c>
      <c r="L482" s="1">
        <v>0</v>
      </c>
      <c r="M482" t="b">
        <f t="shared" si="7"/>
        <v>0</v>
      </c>
    </row>
    <row r="483" spans="1:13" x14ac:dyDescent="0.25">
      <c r="A483" s="1">
        <v>15743040</v>
      </c>
      <c r="B483" s="1">
        <v>724</v>
      </c>
      <c r="C483" s="1" t="s">
        <v>26</v>
      </c>
      <c r="D483" s="1" t="s">
        <v>23</v>
      </c>
      <c r="E483" s="1">
        <v>41</v>
      </c>
      <c r="F483" s="1">
        <v>2</v>
      </c>
      <c r="G483" s="17">
        <v>127892.57</v>
      </c>
      <c r="H483" s="1">
        <v>2</v>
      </c>
      <c r="I483" s="1">
        <v>0</v>
      </c>
      <c r="J483" s="1">
        <v>1</v>
      </c>
      <c r="K483" s="17">
        <v>199645.45</v>
      </c>
      <c r="L483" s="1">
        <v>0</v>
      </c>
      <c r="M483" t="b">
        <f t="shared" si="7"/>
        <v>0</v>
      </c>
    </row>
    <row r="484" spans="1:13" x14ac:dyDescent="0.25">
      <c r="A484" s="1">
        <v>15624528</v>
      </c>
      <c r="B484" s="1">
        <v>664</v>
      </c>
      <c r="C484" s="1" t="s">
        <v>26</v>
      </c>
      <c r="D484" s="1" t="s">
        <v>23</v>
      </c>
      <c r="E484" s="1">
        <v>26</v>
      </c>
      <c r="F484" s="1">
        <v>7</v>
      </c>
      <c r="G484" s="17">
        <v>116244.14</v>
      </c>
      <c r="H484" s="1">
        <v>2</v>
      </c>
      <c r="I484" s="1">
        <v>1</v>
      </c>
      <c r="J484" s="1">
        <v>1</v>
      </c>
      <c r="K484" s="17">
        <v>95145.14</v>
      </c>
      <c r="L484" s="1">
        <v>0</v>
      </c>
      <c r="M484" t="b">
        <f t="shared" si="7"/>
        <v>0</v>
      </c>
    </row>
    <row r="485" spans="1:13" x14ac:dyDescent="0.25">
      <c r="A485" s="1">
        <v>15805955</v>
      </c>
      <c r="B485" s="1">
        <v>638</v>
      </c>
      <c r="C485" s="1" t="s">
        <v>15</v>
      </c>
      <c r="D485" s="1" t="s">
        <v>16</v>
      </c>
      <c r="E485" s="1">
        <v>48</v>
      </c>
      <c r="F485" s="1">
        <v>10</v>
      </c>
      <c r="G485" s="17">
        <v>138333.03</v>
      </c>
      <c r="H485" s="1">
        <v>1</v>
      </c>
      <c r="I485" s="1">
        <v>1</v>
      </c>
      <c r="J485" s="1">
        <v>1</v>
      </c>
      <c r="K485" s="17">
        <v>47679.14</v>
      </c>
      <c r="L485" s="1">
        <v>0</v>
      </c>
      <c r="M485" t="b">
        <f t="shared" si="7"/>
        <v>0</v>
      </c>
    </row>
    <row r="486" spans="1:13" x14ac:dyDescent="0.25">
      <c r="A486" s="1">
        <v>15719856</v>
      </c>
      <c r="B486" s="1">
        <v>646</v>
      </c>
      <c r="C486" s="1" t="s">
        <v>15</v>
      </c>
      <c r="D486" s="1" t="s">
        <v>16</v>
      </c>
      <c r="E486" s="1">
        <v>45</v>
      </c>
      <c r="F486" s="1">
        <v>3</v>
      </c>
      <c r="G486" s="17">
        <v>47134.75</v>
      </c>
      <c r="H486" s="1">
        <v>1</v>
      </c>
      <c r="I486" s="1">
        <v>1</v>
      </c>
      <c r="J486" s="1">
        <v>1</v>
      </c>
      <c r="K486" s="17">
        <v>57236.44</v>
      </c>
      <c r="L486" s="1">
        <v>0</v>
      </c>
      <c r="M486" t="b">
        <f t="shared" si="7"/>
        <v>0</v>
      </c>
    </row>
    <row r="487" spans="1:13" x14ac:dyDescent="0.25">
      <c r="A487" s="1">
        <v>15809087</v>
      </c>
      <c r="B487" s="1">
        <v>598</v>
      </c>
      <c r="C487" s="1" t="s">
        <v>15</v>
      </c>
      <c r="D487" s="1" t="s">
        <v>23</v>
      </c>
      <c r="E487" s="1">
        <v>64</v>
      </c>
      <c r="F487" s="1">
        <v>1</v>
      </c>
      <c r="G487" s="17">
        <v>0</v>
      </c>
      <c r="H487" s="1">
        <v>2</v>
      </c>
      <c r="I487" s="1">
        <v>1</v>
      </c>
      <c r="J487" s="1">
        <v>0</v>
      </c>
      <c r="K487" s="17">
        <v>195635.3</v>
      </c>
      <c r="L487" s="1">
        <v>1</v>
      </c>
      <c r="M487" t="b">
        <f t="shared" si="7"/>
        <v>0</v>
      </c>
    </row>
    <row r="488" spans="1:13" x14ac:dyDescent="0.25">
      <c r="A488" s="1">
        <v>15766575</v>
      </c>
      <c r="B488" s="1">
        <v>612</v>
      </c>
      <c r="C488" s="1" t="s">
        <v>26</v>
      </c>
      <c r="D488" s="1" t="s">
        <v>16</v>
      </c>
      <c r="E488" s="1">
        <v>62</v>
      </c>
      <c r="F488" s="1">
        <v>8</v>
      </c>
      <c r="G488" s="17">
        <v>140745.32999999999</v>
      </c>
      <c r="H488" s="1">
        <v>1</v>
      </c>
      <c r="I488" s="1">
        <v>1</v>
      </c>
      <c r="J488" s="1">
        <v>0</v>
      </c>
      <c r="K488" s="17">
        <v>193437.89</v>
      </c>
      <c r="L488" s="1">
        <v>1</v>
      </c>
      <c r="M488" t="b">
        <f t="shared" si="7"/>
        <v>0</v>
      </c>
    </row>
    <row r="489" spans="1:13" x14ac:dyDescent="0.25">
      <c r="A489" s="1">
        <v>15784597</v>
      </c>
      <c r="B489" s="1">
        <v>648</v>
      </c>
      <c r="C489" s="1" t="s">
        <v>15</v>
      </c>
      <c r="D489" s="1" t="s">
        <v>23</v>
      </c>
      <c r="E489" s="1">
        <v>26</v>
      </c>
      <c r="F489" s="1">
        <v>9</v>
      </c>
      <c r="G489" s="17">
        <v>162923.85</v>
      </c>
      <c r="H489" s="1">
        <v>1</v>
      </c>
      <c r="I489" s="1">
        <v>1</v>
      </c>
      <c r="J489" s="1">
        <v>0</v>
      </c>
      <c r="K489" s="17">
        <v>98368.24</v>
      </c>
      <c r="L489" s="1">
        <v>0</v>
      </c>
      <c r="M489" t="b">
        <f t="shared" si="7"/>
        <v>0</v>
      </c>
    </row>
    <row r="490" spans="1:13" x14ac:dyDescent="0.25">
      <c r="A490" s="1">
        <v>15755196</v>
      </c>
      <c r="B490" s="1">
        <v>834</v>
      </c>
      <c r="C490" s="1" t="s">
        <v>15</v>
      </c>
      <c r="D490" s="1" t="s">
        <v>16</v>
      </c>
      <c r="E490" s="1">
        <v>49</v>
      </c>
      <c r="F490" s="1">
        <v>2</v>
      </c>
      <c r="G490" s="17">
        <v>131394.56</v>
      </c>
      <c r="H490" s="1">
        <v>1</v>
      </c>
      <c r="I490" s="1">
        <v>0</v>
      </c>
      <c r="J490" s="1">
        <v>0</v>
      </c>
      <c r="K490" s="17">
        <v>194365.76</v>
      </c>
      <c r="L490" s="1">
        <v>1</v>
      </c>
      <c r="M490" t="b">
        <f t="shared" si="7"/>
        <v>0</v>
      </c>
    </row>
    <row r="491" spans="1:13" x14ac:dyDescent="0.25">
      <c r="A491" s="1">
        <v>15814035</v>
      </c>
      <c r="B491" s="1">
        <v>601</v>
      </c>
      <c r="C491" s="1" t="s">
        <v>15</v>
      </c>
      <c r="D491" s="1" t="s">
        <v>23</v>
      </c>
      <c r="E491" s="1">
        <v>29</v>
      </c>
      <c r="F491" s="1">
        <v>9</v>
      </c>
      <c r="G491" s="17">
        <v>0</v>
      </c>
      <c r="H491" s="1">
        <v>1</v>
      </c>
      <c r="I491" s="1">
        <v>1</v>
      </c>
      <c r="J491" s="1">
        <v>1</v>
      </c>
      <c r="K491" s="17">
        <v>80393.27</v>
      </c>
      <c r="L491" s="1">
        <v>0</v>
      </c>
      <c r="M491" t="b">
        <f t="shared" si="7"/>
        <v>0</v>
      </c>
    </row>
    <row r="492" spans="1:13" x14ac:dyDescent="0.25">
      <c r="A492" s="1">
        <v>15705515</v>
      </c>
      <c r="B492" s="1">
        <v>587</v>
      </c>
      <c r="C492" s="1" t="s">
        <v>26</v>
      </c>
      <c r="D492" s="1" t="s">
        <v>23</v>
      </c>
      <c r="E492" s="1">
        <v>40</v>
      </c>
      <c r="F492" s="1">
        <v>5</v>
      </c>
      <c r="G492" s="17">
        <v>138241.9</v>
      </c>
      <c r="H492" s="1">
        <v>2</v>
      </c>
      <c r="I492" s="1">
        <v>1</v>
      </c>
      <c r="J492" s="1">
        <v>0</v>
      </c>
      <c r="K492" s="17">
        <v>159418.1</v>
      </c>
      <c r="L492" s="1">
        <v>0</v>
      </c>
      <c r="M492" t="b">
        <f t="shared" si="7"/>
        <v>0</v>
      </c>
    </row>
    <row r="493" spans="1:13" x14ac:dyDescent="0.25">
      <c r="A493" s="1">
        <v>15773456</v>
      </c>
      <c r="B493" s="1">
        <v>678</v>
      </c>
      <c r="C493" s="1" t="s">
        <v>26</v>
      </c>
      <c r="D493" s="1" t="s">
        <v>23</v>
      </c>
      <c r="E493" s="1">
        <v>36</v>
      </c>
      <c r="F493" s="1">
        <v>3</v>
      </c>
      <c r="G493" s="17">
        <v>145747.67000000001</v>
      </c>
      <c r="H493" s="1">
        <v>2</v>
      </c>
      <c r="I493" s="1">
        <v>0</v>
      </c>
      <c r="J493" s="1">
        <v>1</v>
      </c>
      <c r="K493" s="17">
        <v>89566.74</v>
      </c>
      <c r="L493" s="1">
        <v>0</v>
      </c>
      <c r="M493" t="b">
        <f t="shared" si="7"/>
        <v>0</v>
      </c>
    </row>
    <row r="494" spans="1:13" x14ac:dyDescent="0.25">
      <c r="A494" s="1">
        <v>15613749</v>
      </c>
      <c r="B494" s="1">
        <v>569</v>
      </c>
      <c r="C494" s="1" t="s">
        <v>18</v>
      </c>
      <c r="D494" s="1" t="s">
        <v>23</v>
      </c>
      <c r="E494" s="1">
        <v>34</v>
      </c>
      <c r="F494" s="1">
        <v>0</v>
      </c>
      <c r="G494" s="17">
        <v>151839.26</v>
      </c>
      <c r="H494" s="1">
        <v>1</v>
      </c>
      <c r="I494" s="1">
        <v>1</v>
      </c>
      <c r="J494" s="1">
        <v>0</v>
      </c>
      <c r="K494" s="17">
        <v>102299.81</v>
      </c>
      <c r="L494" s="1">
        <v>1</v>
      </c>
      <c r="M494" t="b">
        <f t="shared" si="7"/>
        <v>0</v>
      </c>
    </row>
    <row r="495" spans="1:13" x14ac:dyDescent="0.25">
      <c r="A495" s="1">
        <v>15663706</v>
      </c>
      <c r="B495" s="1">
        <v>777</v>
      </c>
      <c r="C495" s="1" t="s">
        <v>15</v>
      </c>
      <c r="D495" s="1" t="s">
        <v>16</v>
      </c>
      <c r="E495" s="1">
        <v>32</v>
      </c>
      <c r="F495" s="1">
        <v>2</v>
      </c>
      <c r="G495" s="17">
        <v>0</v>
      </c>
      <c r="H495" s="1">
        <v>1</v>
      </c>
      <c r="I495" s="1">
        <v>1</v>
      </c>
      <c r="J495" s="1">
        <v>0</v>
      </c>
      <c r="K495" s="17">
        <v>136458.19</v>
      </c>
      <c r="L495" s="1">
        <v>1</v>
      </c>
      <c r="M495" t="b">
        <f t="shared" si="7"/>
        <v>0</v>
      </c>
    </row>
    <row r="496" spans="1:13" x14ac:dyDescent="0.25">
      <c r="A496" s="1">
        <v>15662976</v>
      </c>
      <c r="B496" s="1">
        <v>637</v>
      </c>
      <c r="C496" s="1" t="s">
        <v>18</v>
      </c>
      <c r="D496" s="1" t="s">
        <v>23</v>
      </c>
      <c r="E496" s="1">
        <v>37</v>
      </c>
      <c r="F496" s="1">
        <v>8</v>
      </c>
      <c r="G496" s="17">
        <v>0</v>
      </c>
      <c r="H496" s="1">
        <v>1</v>
      </c>
      <c r="I496" s="1">
        <v>1</v>
      </c>
      <c r="J496" s="1">
        <v>1</v>
      </c>
      <c r="K496" s="17">
        <v>186062.36</v>
      </c>
      <c r="L496" s="1">
        <v>0</v>
      </c>
      <c r="M496" t="b">
        <f t="shared" si="7"/>
        <v>0</v>
      </c>
    </row>
    <row r="497" spans="1:13" x14ac:dyDescent="0.25">
      <c r="A497" s="1">
        <v>15637954</v>
      </c>
      <c r="B497" s="1">
        <v>730</v>
      </c>
      <c r="C497" s="1" t="s">
        <v>15</v>
      </c>
      <c r="D497" s="1" t="s">
        <v>16</v>
      </c>
      <c r="E497" s="1">
        <v>35</v>
      </c>
      <c r="F497" s="1">
        <v>0</v>
      </c>
      <c r="G497" s="17">
        <v>155470.54999999999</v>
      </c>
      <c r="H497" s="1">
        <v>1</v>
      </c>
      <c r="I497" s="1">
        <v>1</v>
      </c>
      <c r="J497" s="1">
        <v>1</v>
      </c>
      <c r="K497" s="17">
        <v>53718.28</v>
      </c>
      <c r="L497" s="1">
        <v>0</v>
      </c>
      <c r="M497" t="b">
        <f t="shared" si="7"/>
        <v>0</v>
      </c>
    </row>
    <row r="498" spans="1:13" x14ac:dyDescent="0.25">
      <c r="A498" s="1">
        <v>15802381</v>
      </c>
      <c r="B498" s="1">
        <v>461</v>
      </c>
      <c r="C498" s="1" t="s">
        <v>26</v>
      </c>
      <c r="D498" s="1" t="s">
        <v>16</v>
      </c>
      <c r="E498" s="1">
        <v>34</v>
      </c>
      <c r="F498" s="1">
        <v>5</v>
      </c>
      <c r="G498" s="17">
        <v>63663.93</v>
      </c>
      <c r="H498" s="1">
        <v>1</v>
      </c>
      <c r="I498" s="1">
        <v>0</v>
      </c>
      <c r="J498" s="1">
        <v>1</v>
      </c>
      <c r="K498" s="17">
        <v>167784.28</v>
      </c>
      <c r="L498" s="1">
        <v>0</v>
      </c>
      <c r="M498" t="b">
        <f t="shared" si="7"/>
        <v>0</v>
      </c>
    </row>
    <row r="499" spans="1:13" x14ac:dyDescent="0.25">
      <c r="A499" s="1">
        <v>15655007</v>
      </c>
      <c r="B499" s="1">
        <v>758</v>
      </c>
      <c r="C499" s="1" t="s">
        <v>15</v>
      </c>
      <c r="D499" s="1" t="s">
        <v>16</v>
      </c>
      <c r="E499" s="1">
        <v>33</v>
      </c>
      <c r="F499" s="1">
        <v>7</v>
      </c>
      <c r="G499" s="17">
        <v>0</v>
      </c>
      <c r="H499" s="1">
        <v>2</v>
      </c>
      <c r="I499" s="1">
        <v>0</v>
      </c>
      <c r="J499" s="1">
        <v>0</v>
      </c>
      <c r="K499" s="17">
        <v>82996.47</v>
      </c>
      <c r="L499" s="1">
        <v>0</v>
      </c>
      <c r="M499" t="b">
        <f t="shared" si="7"/>
        <v>0</v>
      </c>
    </row>
    <row r="500" spans="1:13" x14ac:dyDescent="0.25">
      <c r="A500" s="1">
        <v>15659843</v>
      </c>
      <c r="B500" s="1">
        <v>643</v>
      </c>
      <c r="C500" s="1" t="s">
        <v>15</v>
      </c>
      <c r="D500" s="1" t="s">
        <v>16</v>
      </c>
      <c r="E500" s="1">
        <v>46</v>
      </c>
      <c r="F500" s="1">
        <v>6</v>
      </c>
      <c r="G500" s="17">
        <v>0</v>
      </c>
      <c r="H500" s="1">
        <v>2</v>
      </c>
      <c r="I500" s="1">
        <v>0</v>
      </c>
      <c r="J500" s="1">
        <v>0</v>
      </c>
      <c r="K500" s="17">
        <v>106781.59</v>
      </c>
      <c r="L500" s="1">
        <v>0</v>
      </c>
      <c r="M500" t="b">
        <f t="shared" si="7"/>
        <v>0</v>
      </c>
    </row>
    <row r="501" spans="1:13" x14ac:dyDescent="0.25">
      <c r="A501" s="1">
        <v>15792388</v>
      </c>
      <c r="B501" s="1">
        <v>645</v>
      </c>
      <c r="C501" s="1" t="s">
        <v>15</v>
      </c>
      <c r="D501" s="1" t="s">
        <v>16</v>
      </c>
      <c r="E501" s="1">
        <v>48</v>
      </c>
      <c r="F501" s="1">
        <v>7</v>
      </c>
      <c r="G501" s="17">
        <v>90612.34</v>
      </c>
      <c r="H501" s="1">
        <v>1</v>
      </c>
      <c r="I501" s="1">
        <v>1</v>
      </c>
      <c r="J501" s="1">
        <v>1</v>
      </c>
      <c r="K501" s="17">
        <v>149139.13</v>
      </c>
      <c r="L501" s="1">
        <v>0</v>
      </c>
      <c r="M501" t="b">
        <f t="shared" si="7"/>
        <v>0</v>
      </c>
    </row>
    <row r="502" spans="1:13" x14ac:dyDescent="0.25">
      <c r="A502" s="1">
        <v>15703119</v>
      </c>
      <c r="B502" s="1">
        <v>652</v>
      </c>
      <c r="C502" s="1" t="s">
        <v>15</v>
      </c>
      <c r="D502" s="1" t="s">
        <v>23</v>
      </c>
      <c r="E502" s="1">
        <v>38</v>
      </c>
      <c r="F502" s="1">
        <v>6</v>
      </c>
      <c r="G502" s="17">
        <v>0</v>
      </c>
      <c r="H502" s="1">
        <v>2</v>
      </c>
      <c r="I502" s="1">
        <v>1</v>
      </c>
      <c r="J502" s="1">
        <v>1</v>
      </c>
      <c r="K502" s="17">
        <v>145700.22</v>
      </c>
      <c r="L502" s="1">
        <v>0</v>
      </c>
      <c r="M502" t="b">
        <f t="shared" si="7"/>
        <v>0</v>
      </c>
    </row>
    <row r="503" spans="1:13" x14ac:dyDescent="0.25">
      <c r="A503" s="1">
        <v>15772423</v>
      </c>
      <c r="B503" s="1">
        <v>739</v>
      </c>
      <c r="C503" s="1" t="s">
        <v>26</v>
      </c>
      <c r="D503" s="1" t="s">
        <v>23</v>
      </c>
      <c r="E503" s="1">
        <v>54</v>
      </c>
      <c r="F503" s="1">
        <v>8</v>
      </c>
      <c r="G503" s="17">
        <v>126418.14</v>
      </c>
      <c r="H503" s="1">
        <v>1</v>
      </c>
      <c r="I503" s="1">
        <v>1</v>
      </c>
      <c r="J503" s="1">
        <v>0</v>
      </c>
      <c r="K503" s="17">
        <v>134420.75</v>
      </c>
      <c r="L503" s="1">
        <v>1</v>
      </c>
      <c r="M503" t="b">
        <f t="shared" si="7"/>
        <v>0</v>
      </c>
    </row>
    <row r="504" spans="1:13" x14ac:dyDescent="0.25">
      <c r="A504" s="1">
        <v>15725811</v>
      </c>
      <c r="B504" s="1">
        <v>705</v>
      </c>
      <c r="C504" s="1" t="s">
        <v>15</v>
      </c>
      <c r="D504" s="1" t="s">
        <v>23</v>
      </c>
      <c r="E504" s="1">
        <v>25</v>
      </c>
      <c r="F504" s="1">
        <v>0</v>
      </c>
      <c r="G504" s="17">
        <v>97544.29</v>
      </c>
      <c r="H504" s="1">
        <v>1</v>
      </c>
      <c r="I504" s="1">
        <v>0</v>
      </c>
      <c r="J504" s="1">
        <v>1</v>
      </c>
      <c r="K504" s="17">
        <v>59887.15</v>
      </c>
      <c r="L504" s="1">
        <v>0</v>
      </c>
      <c r="M504" t="b">
        <f t="shared" si="7"/>
        <v>0</v>
      </c>
    </row>
    <row r="505" spans="1:13" x14ac:dyDescent="0.25">
      <c r="A505" s="1">
        <v>15734674</v>
      </c>
      <c r="B505" s="1">
        <v>593</v>
      </c>
      <c r="C505" s="1" t="s">
        <v>15</v>
      </c>
      <c r="D505" s="1" t="s">
        <v>16</v>
      </c>
      <c r="E505" s="1">
        <v>41</v>
      </c>
      <c r="F505" s="1">
        <v>6</v>
      </c>
      <c r="G505" s="17">
        <v>0</v>
      </c>
      <c r="H505" s="1">
        <v>1</v>
      </c>
      <c r="I505" s="1">
        <v>1</v>
      </c>
      <c r="J505" s="1">
        <v>0</v>
      </c>
      <c r="K505" s="17">
        <v>65170.66</v>
      </c>
      <c r="L505" s="1">
        <v>0</v>
      </c>
      <c r="M505" t="b">
        <f t="shared" si="7"/>
        <v>0</v>
      </c>
    </row>
    <row r="506" spans="1:13" x14ac:dyDescent="0.25">
      <c r="A506" s="1">
        <v>15804586</v>
      </c>
      <c r="B506" s="1">
        <v>376</v>
      </c>
      <c r="C506" s="1" t="s">
        <v>15</v>
      </c>
      <c r="D506" s="1" t="s">
        <v>16</v>
      </c>
      <c r="E506" s="1">
        <v>46</v>
      </c>
      <c r="F506" s="1">
        <v>6</v>
      </c>
      <c r="G506" s="17">
        <v>0</v>
      </c>
      <c r="H506" s="1">
        <v>1</v>
      </c>
      <c r="I506" s="1">
        <v>1</v>
      </c>
      <c r="J506" s="1">
        <v>0</v>
      </c>
      <c r="K506" s="17">
        <v>157333.69</v>
      </c>
      <c r="L506" s="1">
        <v>1</v>
      </c>
      <c r="M506" t="b">
        <f t="shared" si="7"/>
        <v>0</v>
      </c>
    </row>
    <row r="507" spans="1:13" x14ac:dyDescent="0.25">
      <c r="A507" s="1">
        <v>15802593</v>
      </c>
      <c r="B507" s="1">
        <v>504</v>
      </c>
      <c r="C507" s="1" t="s">
        <v>15</v>
      </c>
      <c r="D507" s="1" t="s">
        <v>16</v>
      </c>
      <c r="E507" s="1">
        <v>49</v>
      </c>
      <c r="F507" s="1">
        <v>7</v>
      </c>
      <c r="G507" s="17">
        <v>0</v>
      </c>
      <c r="H507" s="1">
        <v>3</v>
      </c>
      <c r="I507" s="1">
        <v>0</v>
      </c>
      <c r="J507" s="1">
        <v>1</v>
      </c>
      <c r="K507" s="17">
        <v>87822.14</v>
      </c>
      <c r="L507" s="1">
        <v>1</v>
      </c>
      <c r="M507" t="b">
        <f t="shared" si="7"/>
        <v>0</v>
      </c>
    </row>
    <row r="508" spans="1:13" x14ac:dyDescent="0.25">
      <c r="A508" s="1">
        <v>15757811</v>
      </c>
      <c r="B508" s="1">
        <v>732</v>
      </c>
      <c r="C508" s="1" t="s">
        <v>18</v>
      </c>
      <c r="D508" s="1" t="s">
        <v>16</v>
      </c>
      <c r="E508" s="1">
        <v>69</v>
      </c>
      <c r="F508" s="1">
        <v>9</v>
      </c>
      <c r="G508" s="17">
        <v>137453.43</v>
      </c>
      <c r="H508" s="1">
        <v>1</v>
      </c>
      <c r="I508" s="1">
        <v>0</v>
      </c>
      <c r="J508" s="1">
        <v>1</v>
      </c>
      <c r="K508" s="17">
        <v>110932.24</v>
      </c>
      <c r="L508" s="1">
        <v>1</v>
      </c>
      <c r="M508" t="b">
        <f t="shared" si="7"/>
        <v>0</v>
      </c>
    </row>
    <row r="509" spans="1:13" x14ac:dyDescent="0.25">
      <c r="A509" s="1">
        <v>15677307</v>
      </c>
      <c r="B509" s="1">
        <v>684</v>
      </c>
      <c r="C509" s="1" t="s">
        <v>26</v>
      </c>
      <c r="D509" s="1" t="s">
        <v>16</v>
      </c>
      <c r="E509" s="1">
        <v>40</v>
      </c>
      <c r="F509" s="1">
        <v>6</v>
      </c>
      <c r="G509" s="17">
        <v>137326.65</v>
      </c>
      <c r="H509" s="1">
        <v>1</v>
      </c>
      <c r="I509" s="1">
        <v>1</v>
      </c>
      <c r="J509" s="1">
        <v>0</v>
      </c>
      <c r="K509" s="17">
        <v>186976.6</v>
      </c>
      <c r="L509" s="1">
        <v>0</v>
      </c>
      <c r="M509" t="b">
        <f t="shared" si="7"/>
        <v>0</v>
      </c>
    </row>
    <row r="510" spans="1:13" x14ac:dyDescent="0.25">
      <c r="A510" s="1">
        <v>15592222</v>
      </c>
      <c r="B510" s="1">
        <v>505</v>
      </c>
      <c r="C510" s="1" t="s">
        <v>15</v>
      </c>
      <c r="D510" s="1" t="s">
        <v>23</v>
      </c>
      <c r="E510" s="1">
        <v>49</v>
      </c>
      <c r="F510" s="1">
        <v>7</v>
      </c>
      <c r="G510" s="17">
        <v>80001.23</v>
      </c>
      <c r="H510" s="1">
        <v>1</v>
      </c>
      <c r="I510" s="1">
        <v>0</v>
      </c>
      <c r="J510" s="1">
        <v>0</v>
      </c>
      <c r="K510" s="17">
        <v>135180.10999999999</v>
      </c>
      <c r="L510" s="1">
        <v>0</v>
      </c>
      <c r="M510" t="b">
        <f t="shared" si="7"/>
        <v>0</v>
      </c>
    </row>
    <row r="511" spans="1:13" x14ac:dyDescent="0.25">
      <c r="A511" s="1">
        <v>15594594</v>
      </c>
      <c r="B511" s="1">
        <v>546</v>
      </c>
      <c r="C511" s="1" t="s">
        <v>18</v>
      </c>
      <c r="D511" s="1" t="s">
        <v>23</v>
      </c>
      <c r="E511" s="1">
        <v>42</v>
      </c>
      <c r="F511" s="1">
        <v>7</v>
      </c>
      <c r="G511" s="17">
        <v>139070.51</v>
      </c>
      <c r="H511" s="1">
        <v>1</v>
      </c>
      <c r="I511" s="1">
        <v>1</v>
      </c>
      <c r="J511" s="1">
        <v>1</v>
      </c>
      <c r="K511" s="17">
        <v>86945</v>
      </c>
      <c r="L511" s="1">
        <v>0</v>
      </c>
      <c r="M511" t="b">
        <f t="shared" si="7"/>
        <v>0</v>
      </c>
    </row>
    <row r="512" spans="1:13" x14ac:dyDescent="0.25">
      <c r="A512" s="1">
        <v>15680970</v>
      </c>
      <c r="B512" s="1">
        <v>611</v>
      </c>
      <c r="C512" s="1" t="s">
        <v>26</v>
      </c>
      <c r="D512" s="1" t="s">
        <v>16</v>
      </c>
      <c r="E512" s="1">
        <v>41</v>
      </c>
      <c r="F512" s="1">
        <v>2</v>
      </c>
      <c r="G512" s="17">
        <v>114206.84</v>
      </c>
      <c r="H512" s="1">
        <v>1</v>
      </c>
      <c r="I512" s="1">
        <v>1</v>
      </c>
      <c r="J512" s="1">
        <v>0</v>
      </c>
      <c r="K512" s="17">
        <v>164061.6</v>
      </c>
      <c r="L512" s="1">
        <v>0</v>
      </c>
      <c r="M512" t="b">
        <f t="shared" si="7"/>
        <v>0</v>
      </c>
    </row>
    <row r="513" spans="1:13" x14ac:dyDescent="0.25">
      <c r="A513" s="1">
        <v>15729362</v>
      </c>
      <c r="B513" s="1">
        <v>745</v>
      </c>
      <c r="C513" s="1" t="s">
        <v>15</v>
      </c>
      <c r="D513" s="1" t="s">
        <v>23</v>
      </c>
      <c r="E513" s="1">
        <v>36</v>
      </c>
      <c r="F513" s="1">
        <v>8</v>
      </c>
      <c r="G513" s="17">
        <v>67226.37</v>
      </c>
      <c r="H513" s="1">
        <v>1</v>
      </c>
      <c r="I513" s="1">
        <v>1</v>
      </c>
      <c r="J513" s="1">
        <v>0</v>
      </c>
      <c r="K513" s="17">
        <v>130789.6</v>
      </c>
      <c r="L513" s="1">
        <v>0</v>
      </c>
      <c r="M513" t="b">
        <f t="shared" ref="M513:M576" si="8">F513&gt;E513</f>
        <v>0</v>
      </c>
    </row>
    <row r="514" spans="1:13" x14ac:dyDescent="0.25">
      <c r="A514" s="1">
        <v>15794171</v>
      </c>
      <c r="B514" s="1">
        <v>475</v>
      </c>
      <c r="C514" s="1" t="s">
        <v>15</v>
      </c>
      <c r="D514" s="1" t="s">
        <v>16</v>
      </c>
      <c r="E514" s="1">
        <v>45</v>
      </c>
      <c r="F514" s="1">
        <v>0</v>
      </c>
      <c r="G514" s="17">
        <v>134264.04</v>
      </c>
      <c r="H514" s="1">
        <v>1</v>
      </c>
      <c r="I514" s="1">
        <v>1</v>
      </c>
      <c r="J514" s="1">
        <v>0</v>
      </c>
      <c r="K514" s="17">
        <v>27822.99</v>
      </c>
      <c r="L514" s="1">
        <v>1</v>
      </c>
      <c r="M514" t="b">
        <f t="shared" si="8"/>
        <v>0</v>
      </c>
    </row>
    <row r="515" spans="1:13" x14ac:dyDescent="0.25">
      <c r="A515" s="1">
        <v>15729599</v>
      </c>
      <c r="B515" s="1">
        <v>804</v>
      </c>
      <c r="C515" s="1" t="s">
        <v>18</v>
      </c>
      <c r="D515" s="1" t="s">
        <v>23</v>
      </c>
      <c r="E515" s="1">
        <v>33</v>
      </c>
      <c r="F515" s="1">
        <v>7</v>
      </c>
      <c r="G515" s="17">
        <v>76548.600000000006</v>
      </c>
      <c r="H515" s="1">
        <v>1</v>
      </c>
      <c r="I515" s="1">
        <v>0</v>
      </c>
      <c r="J515" s="1">
        <v>1</v>
      </c>
      <c r="K515" s="17">
        <v>98453.45</v>
      </c>
      <c r="L515" s="1">
        <v>0</v>
      </c>
      <c r="M515" t="b">
        <f t="shared" si="8"/>
        <v>0</v>
      </c>
    </row>
    <row r="516" spans="1:13" x14ac:dyDescent="0.25">
      <c r="A516" s="1">
        <v>15660155</v>
      </c>
      <c r="B516" s="1">
        <v>792</v>
      </c>
      <c r="C516" s="1" t="s">
        <v>18</v>
      </c>
      <c r="D516" s="1" t="s">
        <v>23</v>
      </c>
      <c r="E516" s="1">
        <v>36</v>
      </c>
      <c r="F516" s="1">
        <v>5</v>
      </c>
      <c r="G516" s="17">
        <v>92140.15</v>
      </c>
      <c r="H516" s="1">
        <v>1</v>
      </c>
      <c r="I516" s="1">
        <v>0</v>
      </c>
      <c r="J516" s="1">
        <v>1</v>
      </c>
      <c r="K516" s="17">
        <v>67468.67</v>
      </c>
      <c r="L516" s="1">
        <v>0</v>
      </c>
      <c r="M516" t="b">
        <f t="shared" si="8"/>
        <v>0</v>
      </c>
    </row>
    <row r="517" spans="1:13" x14ac:dyDescent="0.25">
      <c r="A517" s="1">
        <v>15677135</v>
      </c>
      <c r="B517" s="1">
        <v>520</v>
      </c>
      <c r="C517" s="1" t="s">
        <v>26</v>
      </c>
      <c r="D517" s="1" t="s">
        <v>23</v>
      </c>
      <c r="E517" s="1">
        <v>61</v>
      </c>
      <c r="F517" s="1">
        <v>8</v>
      </c>
      <c r="G517" s="17">
        <v>133802.29</v>
      </c>
      <c r="H517" s="1">
        <v>2</v>
      </c>
      <c r="I517" s="1">
        <v>1</v>
      </c>
      <c r="J517" s="1">
        <v>1</v>
      </c>
      <c r="K517" s="17">
        <v>90304.01</v>
      </c>
      <c r="L517" s="1">
        <v>0</v>
      </c>
      <c r="M517" t="b">
        <f t="shared" si="8"/>
        <v>0</v>
      </c>
    </row>
    <row r="518" spans="1:13" x14ac:dyDescent="0.25">
      <c r="A518" s="1">
        <v>15640825</v>
      </c>
      <c r="B518" s="1">
        <v>695</v>
      </c>
      <c r="C518" s="1" t="s">
        <v>18</v>
      </c>
      <c r="D518" s="1" t="s">
        <v>23</v>
      </c>
      <c r="E518" s="1">
        <v>46</v>
      </c>
      <c r="F518" s="1">
        <v>3</v>
      </c>
      <c r="G518" s="17">
        <v>122549.64</v>
      </c>
      <c r="H518" s="1">
        <v>1</v>
      </c>
      <c r="I518" s="1">
        <v>1</v>
      </c>
      <c r="J518" s="1">
        <v>1</v>
      </c>
      <c r="K518" s="17">
        <v>56297.85</v>
      </c>
      <c r="L518" s="1">
        <v>0</v>
      </c>
      <c r="M518" t="b">
        <f t="shared" si="8"/>
        <v>0</v>
      </c>
    </row>
    <row r="519" spans="1:13" x14ac:dyDescent="0.25">
      <c r="A519" s="1">
        <v>15653849</v>
      </c>
      <c r="B519" s="1">
        <v>572</v>
      </c>
      <c r="C519" s="1" t="s">
        <v>26</v>
      </c>
      <c r="D519" s="1" t="s">
        <v>16</v>
      </c>
      <c r="E519" s="1">
        <v>48</v>
      </c>
      <c r="F519" s="1">
        <v>3</v>
      </c>
      <c r="G519" s="17">
        <v>152827.99</v>
      </c>
      <c r="H519" s="1">
        <v>1</v>
      </c>
      <c r="I519" s="1">
        <v>1</v>
      </c>
      <c r="J519" s="1">
        <v>0</v>
      </c>
      <c r="K519" s="17">
        <v>38411.79</v>
      </c>
      <c r="L519" s="1">
        <v>1</v>
      </c>
      <c r="M519" t="b">
        <f t="shared" si="8"/>
        <v>0</v>
      </c>
    </row>
    <row r="520" spans="1:13" x14ac:dyDescent="0.25">
      <c r="A520" s="1">
        <v>15775318</v>
      </c>
      <c r="B520" s="1">
        <v>590</v>
      </c>
      <c r="C520" s="1" t="s">
        <v>18</v>
      </c>
      <c r="D520" s="1" t="s">
        <v>16</v>
      </c>
      <c r="E520" s="1">
        <v>51</v>
      </c>
      <c r="F520" s="1">
        <v>3</v>
      </c>
      <c r="G520" s="17">
        <v>154962.99</v>
      </c>
      <c r="H520" s="1">
        <v>3</v>
      </c>
      <c r="I520" s="1">
        <v>0</v>
      </c>
      <c r="J520" s="1">
        <v>1</v>
      </c>
      <c r="K520" s="17">
        <v>191932.27</v>
      </c>
      <c r="L520" s="1">
        <v>1</v>
      </c>
      <c r="M520" t="b">
        <f t="shared" si="8"/>
        <v>0</v>
      </c>
    </row>
    <row r="521" spans="1:13" x14ac:dyDescent="0.25">
      <c r="A521" s="1">
        <v>15797748</v>
      </c>
      <c r="B521" s="1">
        <v>729</v>
      </c>
      <c r="C521" s="1" t="s">
        <v>15</v>
      </c>
      <c r="D521" s="1" t="s">
        <v>23</v>
      </c>
      <c r="E521" s="1">
        <v>44</v>
      </c>
      <c r="F521" s="1">
        <v>5</v>
      </c>
      <c r="G521" s="17">
        <v>0</v>
      </c>
      <c r="H521" s="1">
        <v>2</v>
      </c>
      <c r="I521" s="1">
        <v>0</v>
      </c>
      <c r="J521" s="1">
        <v>1</v>
      </c>
      <c r="K521" s="17">
        <v>9200.5400000000009</v>
      </c>
      <c r="L521" s="1">
        <v>0</v>
      </c>
      <c r="M521" t="b">
        <f t="shared" si="8"/>
        <v>0</v>
      </c>
    </row>
    <row r="522" spans="1:13" x14ac:dyDescent="0.25">
      <c r="A522" s="1">
        <v>15705620</v>
      </c>
      <c r="B522" s="1">
        <v>730</v>
      </c>
      <c r="C522" s="1" t="s">
        <v>15</v>
      </c>
      <c r="D522" s="1" t="s">
        <v>23</v>
      </c>
      <c r="E522" s="1">
        <v>34</v>
      </c>
      <c r="F522" s="1">
        <v>5</v>
      </c>
      <c r="G522" s="17">
        <v>122453.37</v>
      </c>
      <c r="H522" s="1">
        <v>2</v>
      </c>
      <c r="I522" s="1">
        <v>1</v>
      </c>
      <c r="J522" s="1">
        <v>0</v>
      </c>
      <c r="K522" s="17">
        <v>138882.98000000001</v>
      </c>
      <c r="L522" s="1">
        <v>0</v>
      </c>
      <c r="M522" t="b">
        <f t="shared" si="8"/>
        <v>0</v>
      </c>
    </row>
    <row r="523" spans="1:13" x14ac:dyDescent="0.25">
      <c r="A523" s="1">
        <v>15605461</v>
      </c>
      <c r="B523" s="1">
        <v>594</v>
      </c>
      <c r="C523" s="1" t="s">
        <v>26</v>
      </c>
      <c r="D523" s="1" t="s">
        <v>16</v>
      </c>
      <c r="E523" s="1">
        <v>29</v>
      </c>
      <c r="F523" s="1">
        <v>3</v>
      </c>
      <c r="G523" s="17">
        <v>130830.22</v>
      </c>
      <c r="H523" s="1">
        <v>1</v>
      </c>
      <c r="I523" s="1">
        <v>1</v>
      </c>
      <c r="J523" s="1">
        <v>0</v>
      </c>
      <c r="K523" s="17">
        <v>61048.53</v>
      </c>
      <c r="L523" s="1">
        <v>0</v>
      </c>
      <c r="M523" t="b">
        <f t="shared" si="8"/>
        <v>0</v>
      </c>
    </row>
    <row r="524" spans="1:13" x14ac:dyDescent="0.25">
      <c r="A524" s="1">
        <v>15656300</v>
      </c>
      <c r="B524" s="1">
        <v>411</v>
      </c>
      <c r="C524" s="1" t="s">
        <v>15</v>
      </c>
      <c r="D524" s="1" t="s">
        <v>23</v>
      </c>
      <c r="E524" s="1">
        <v>29</v>
      </c>
      <c r="F524" s="1">
        <v>0</v>
      </c>
      <c r="G524" s="17">
        <v>59697.17</v>
      </c>
      <c r="H524" s="1">
        <v>2</v>
      </c>
      <c r="I524" s="1">
        <v>1</v>
      </c>
      <c r="J524" s="1">
        <v>1</v>
      </c>
      <c r="K524" s="17">
        <v>53483.21</v>
      </c>
      <c r="L524" s="1">
        <v>0</v>
      </c>
      <c r="M524" t="b">
        <f t="shared" si="8"/>
        <v>0</v>
      </c>
    </row>
    <row r="525" spans="1:13" x14ac:dyDescent="0.25">
      <c r="A525" s="1">
        <v>15739803</v>
      </c>
      <c r="B525" s="1">
        <v>686</v>
      </c>
      <c r="C525" s="1" t="s">
        <v>18</v>
      </c>
      <c r="D525" s="1" t="s">
        <v>23</v>
      </c>
      <c r="E525" s="1">
        <v>34</v>
      </c>
      <c r="F525" s="1">
        <v>9</v>
      </c>
      <c r="G525" s="17">
        <v>0</v>
      </c>
      <c r="H525" s="1">
        <v>2</v>
      </c>
      <c r="I525" s="1">
        <v>1</v>
      </c>
      <c r="J525" s="1">
        <v>0</v>
      </c>
      <c r="K525" s="17">
        <v>127569.8</v>
      </c>
      <c r="L525" s="1">
        <v>0</v>
      </c>
      <c r="M525" t="b">
        <f t="shared" si="8"/>
        <v>0</v>
      </c>
    </row>
    <row r="526" spans="1:13" x14ac:dyDescent="0.25">
      <c r="A526" s="1">
        <v>15715941</v>
      </c>
      <c r="B526" s="1">
        <v>692</v>
      </c>
      <c r="C526" s="1" t="s">
        <v>15</v>
      </c>
      <c r="D526" s="1" t="s">
        <v>23</v>
      </c>
      <c r="E526" s="1">
        <v>54</v>
      </c>
      <c r="F526" s="1">
        <v>5</v>
      </c>
      <c r="G526" s="17">
        <v>0</v>
      </c>
      <c r="H526" s="1">
        <v>2</v>
      </c>
      <c r="I526" s="1">
        <v>1</v>
      </c>
      <c r="J526" s="1">
        <v>1</v>
      </c>
      <c r="K526" s="17">
        <v>88721.84</v>
      </c>
      <c r="L526" s="1">
        <v>0</v>
      </c>
      <c r="M526" t="b">
        <f t="shared" si="8"/>
        <v>0</v>
      </c>
    </row>
    <row r="527" spans="1:13" x14ac:dyDescent="0.25">
      <c r="A527" s="1">
        <v>15694408</v>
      </c>
      <c r="B527" s="1">
        <v>749</v>
      </c>
      <c r="C527" s="1" t="s">
        <v>15</v>
      </c>
      <c r="D527" s="1" t="s">
        <v>23</v>
      </c>
      <c r="E527" s="1">
        <v>40</v>
      </c>
      <c r="F527" s="1">
        <v>1</v>
      </c>
      <c r="G527" s="17">
        <v>139290.41</v>
      </c>
      <c r="H527" s="1">
        <v>1</v>
      </c>
      <c r="I527" s="1">
        <v>1</v>
      </c>
      <c r="J527" s="1">
        <v>0</v>
      </c>
      <c r="K527" s="17">
        <v>182855.42</v>
      </c>
      <c r="L527" s="1">
        <v>1</v>
      </c>
      <c r="M527" t="b">
        <f t="shared" si="8"/>
        <v>0</v>
      </c>
    </row>
    <row r="528" spans="1:13" x14ac:dyDescent="0.25">
      <c r="A528" s="1">
        <v>15805062</v>
      </c>
      <c r="B528" s="1">
        <v>667</v>
      </c>
      <c r="C528" s="1" t="s">
        <v>18</v>
      </c>
      <c r="D528" s="1" t="s">
        <v>23</v>
      </c>
      <c r="E528" s="1">
        <v>38</v>
      </c>
      <c r="F528" s="1">
        <v>1</v>
      </c>
      <c r="G528" s="17">
        <v>87202.38</v>
      </c>
      <c r="H528" s="1">
        <v>1</v>
      </c>
      <c r="I528" s="1">
        <v>1</v>
      </c>
      <c r="J528" s="1">
        <v>1</v>
      </c>
      <c r="K528" s="17">
        <v>77866.91</v>
      </c>
      <c r="L528" s="1">
        <v>0</v>
      </c>
      <c r="M528" t="b">
        <f t="shared" si="8"/>
        <v>0</v>
      </c>
    </row>
    <row r="529" spans="1:13" x14ac:dyDescent="0.25">
      <c r="A529" s="1">
        <v>15610156</v>
      </c>
      <c r="B529" s="1">
        <v>637</v>
      </c>
      <c r="C529" s="1" t="s">
        <v>15</v>
      </c>
      <c r="D529" s="1" t="s">
        <v>23</v>
      </c>
      <c r="E529" s="1">
        <v>40</v>
      </c>
      <c r="F529" s="1">
        <v>2</v>
      </c>
      <c r="G529" s="17">
        <v>133463.1</v>
      </c>
      <c r="H529" s="1">
        <v>1</v>
      </c>
      <c r="I529" s="1">
        <v>0</v>
      </c>
      <c r="J529" s="1">
        <v>1</v>
      </c>
      <c r="K529" s="17">
        <v>93165.34</v>
      </c>
      <c r="L529" s="1">
        <v>0</v>
      </c>
      <c r="M529" t="b">
        <f t="shared" si="8"/>
        <v>0</v>
      </c>
    </row>
    <row r="530" spans="1:13" x14ac:dyDescent="0.25">
      <c r="A530" s="1">
        <v>15591047</v>
      </c>
      <c r="B530" s="1">
        <v>519</v>
      </c>
      <c r="C530" s="1" t="s">
        <v>18</v>
      </c>
      <c r="D530" s="1" t="s">
        <v>16</v>
      </c>
      <c r="E530" s="1">
        <v>47</v>
      </c>
      <c r="F530" s="1">
        <v>6</v>
      </c>
      <c r="G530" s="17">
        <v>157296.01999999999</v>
      </c>
      <c r="H530" s="1">
        <v>2</v>
      </c>
      <c r="I530" s="1">
        <v>0</v>
      </c>
      <c r="J530" s="1">
        <v>0</v>
      </c>
      <c r="K530" s="17">
        <v>147278.43</v>
      </c>
      <c r="L530" s="1">
        <v>1</v>
      </c>
      <c r="M530" t="b">
        <f t="shared" si="8"/>
        <v>0</v>
      </c>
    </row>
    <row r="531" spans="1:13" x14ac:dyDescent="0.25">
      <c r="A531" s="1">
        <v>15671256</v>
      </c>
      <c r="B531" s="1">
        <v>850</v>
      </c>
      <c r="C531" s="1" t="s">
        <v>15</v>
      </c>
      <c r="D531" s="1" t="s">
        <v>16</v>
      </c>
      <c r="E531" s="1">
        <v>35</v>
      </c>
      <c r="F531" s="1">
        <v>1</v>
      </c>
      <c r="G531" s="17">
        <v>211774.31</v>
      </c>
      <c r="H531" s="1">
        <v>1</v>
      </c>
      <c r="I531" s="1">
        <v>1</v>
      </c>
      <c r="J531" s="1">
        <v>0</v>
      </c>
      <c r="K531" s="17">
        <v>188574.12</v>
      </c>
      <c r="L531" s="1">
        <v>1</v>
      </c>
      <c r="M531" t="b">
        <f t="shared" si="8"/>
        <v>0</v>
      </c>
    </row>
    <row r="532" spans="1:13" x14ac:dyDescent="0.25">
      <c r="A532" s="1">
        <v>15801277</v>
      </c>
      <c r="B532" s="1">
        <v>715</v>
      </c>
      <c r="C532" s="1" t="s">
        <v>15</v>
      </c>
      <c r="D532" s="1" t="s">
        <v>16</v>
      </c>
      <c r="E532" s="1">
        <v>31</v>
      </c>
      <c r="F532" s="1">
        <v>2</v>
      </c>
      <c r="G532" s="17">
        <v>112212.14</v>
      </c>
      <c r="H532" s="1">
        <v>2</v>
      </c>
      <c r="I532" s="1">
        <v>1</v>
      </c>
      <c r="J532" s="1">
        <v>1</v>
      </c>
      <c r="K532" s="17">
        <v>181600.72</v>
      </c>
      <c r="L532" s="1">
        <v>0</v>
      </c>
      <c r="M532" t="b">
        <f t="shared" si="8"/>
        <v>0</v>
      </c>
    </row>
    <row r="533" spans="1:13" x14ac:dyDescent="0.25">
      <c r="A533" s="1">
        <v>15671137</v>
      </c>
      <c r="B533" s="1">
        <v>549</v>
      </c>
      <c r="C533" s="1" t="s">
        <v>15</v>
      </c>
      <c r="D533" s="1" t="s">
        <v>16</v>
      </c>
      <c r="E533" s="1">
        <v>52</v>
      </c>
      <c r="F533" s="1">
        <v>1</v>
      </c>
      <c r="G533" s="17">
        <v>0</v>
      </c>
      <c r="H533" s="1">
        <v>1</v>
      </c>
      <c r="I533" s="1">
        <v>0</v>
      </c>
      <c r="J533" s="1">
        <v>1</v>
      </c>
      <c r="K533" s="17">
        <v>8636.0499999999993</v>
      </c>
      <c r="L533" s="1">
        <v>1</v>
      </c>
      <c r="M533" t="b">
        <f t="shared" si="8"/>
        <v>0</v>
      </c>
    </row>
    <row r="534" spans="1:13" x14ac:dyDescent="0.25">
      <c r="A534" s="1">
        <v>15670080</v>
      </c>
      <c r="B534" s="1">
        <v>584</v>
      </c>
      <c r="C534" s="1" t="s">
        <v>26</v>
      </c>
      <c r="D534" s="1" t="s">
        <v>16</v>
      </c>
      <c r="E534" s="1">
        <v>29</v>
      </c>
      <c r="F534" s="1">
        <v>7</v>
      </c>
      <c r="G534" s="17">
        <v>105204.01</v>
      </c>
      <c r="H534" s="1">
        <v>1</v>
      </c>
      <c r="I534" s="1">
        <v>0</v>
      </c>
      <c r="J534" s="1">
        <v>1</v>
      </c>
      <c r="K534" s="17">
        <v>138490.03</v>
      </c>
      <c r="L534" s="1">
        <v>0</v>
      </c>
      <c r="M534" t="b">
        <f t="shared" si="8"/>
        <v>0</v>
      </c>
    </row>
    <row r="535" spans="1:13" x14ac:dyDescent="0.25">
      <c r="A535" s="1">
        <v>15738191</v>
      </c>
      <c r="B535" s="1">
        <v>577</v>
      </c>
      <c r="C535" s="1" t="s">
        <v>15</v>
      </c>
      <c r="D535" s="1" t="s">
        <v>23</v>
      </c>
      <c r="E535" s="1">
        <v>25</v>
      </c>
      <c r="F535" s="1">
        <v>3</v>
      </c>
      <c r="G535" s="17">
        <v>0</v>
      </c>
      <c r="H535" s="1">
        <v>2</v>
      </c>
      <c r="I535" s="1">
        <v>0</v>
      </c>
      <c r="J535" s="1">
        <v>1</v>
      </c>
      <c r="K535" s="17">
        <v>124508.29</v>
      </c>
      <c r="L535" s="1">
        <v>0</v>
      </c>
      <c r="M535" t="b">
        <f t="shared" si="8"/>
        <v>0</v>
      </c>
    </row>
    <row r="536" spans="1:13" x14ac:dyDescent="0.25">
      <c r="A536" s="1">
        <v>15589975</v>
      </c>
      <c r="B536" s="1">
        <v>646</v>
      </c>
      <c r="C536" s="1" t="s">
        <v>15</v>
      </c>
      <c r="D536" s="1" t="s">
        <v>16</v>
      </c>
      <c r="E536" s="1">
        <v>73</v>
      </c>
      <c r="F536" s="1">
        <v>6</v>
      </c>
      <c r="G536" s="17">
        <v>97259.25</v>
      </c>
      <c r="H536" s="1">
        <v>1</v>
      </c>
      <c r="I536" s="1">
        <v>0</v>
      </c>
      <c r="J536" s="1">
        <v>1</v>
      </c>
      <c r="K536" s="17">
        <v>104719.66</v>
      </c>
      <c r="L536" s="1">
        <v>0</v>
      </c>
      <c r="M536" t="b">
        <f t="shared" si="8"/>
        <v>0</v>
      </c>
    </row>
    <row r="537" spans="1:13" x14ac:dyDescent="0.25">
      <c r="A537" s="1">
        <v>15582741</v>
      </c>
      <c r="B537" s="1">
        <v>693</v>
      </c>
      <c r="C537" s="1" t="s">
        <v>15</v>
      </c>
      <c r="D537" s="1" t="s">
        <v>16</v>
      </c>
      <c r="E537" s="1">
        <v>35</v>
      </c>
      <c r="F537" s="1">
        <v>5</v>
      </c>
      <c r="G537" s="17">
        <v>124151.09</v>
      </c>
      <c r="H537" s="1">
        <v>1</v>
      </c>
      <c r="I537" s="1">
        <v>1</v>
      </c>
      <c r="J537" s="1">
        <v>0</v>
      </c>
      <c r="K537" s="17">
        <v>88705.14</v>
      </c>
      <c r="L537" s="1">
        <v>1</v>
      </c>
      <c r="M537" t="b">
        <f t="shared" si="8"/>
        <v>0</v>
      </c>
    </row>
    <row r="538" spans="1:13" x14ac:dyDescent="0.25">
      <c r="A538" s="1">
        <v>15686164</v>
      </c>
      <c r="B538" s="1">
        <v>850</v>
      </c>
      <c r="C538" s="1" t="s">
        <v>26</v>
      </c>
      <c r="D538" s="1" t="s">
        <v>16</v>
      </c>
      <c r="E538" s="1">
        <v>31</v>
      </c>
      <c r="F538" s="1">
        <v>1</v>
      </c>
      <c r="G538" s="17">
        <v>108822.39999999999</v>
      </c>
      <c r="H538" s="1">
        <v>1</v>
      </c>
      <c r="I538" s="1">
        <v>1</v>
      </c>
      <c r="J538" s="1">
        <v>1</v>
      </c>
      <c r="K538" s="17">
        <v>132173.31</v>
      </c>
      <c r="L538" s="1">
        <v>0</v>
      </c>
      <c r="M538" t="b">
        <f t="shared" si="8"/>
        <v>0</v>
      </c>
    </row>
    <row r="539" spans="1:13" x14ac:dyDescent="0.25">
      <c r="A539" s="1">
        <v>15761043</v>
      </c>
      <c r="B539" s="1">
        <v>632</v>
      </c>
      <c r="C539" s="1" t="s">
        <v>26</v>
      </c>
      <c r="D539" s="1" t="s">
        <v>16</v>
      </c>
      <c r="E539" s="1">
        <v>38</v>
      </c>
      <c r="F539" s="1">
        <v>6</v>
      </c>
      <c r="G539" s="17">
        <v>86569.76</v>
      </c>
      <c r="H539" s="1">
        <v>2</v>
      </c>
      <c r="I539" s="1">
        <v>1</v>
      </c>
      <c r="J539" s="1">
        <v>0</v>
      </c>
      <c r="K539" s="17">
        <v>98090.91</v>
      </c>
      <c r="L539" s="1">
        <v>0</v>
      </c>
      <c r="M539" t="b">
        <f t="shared" si="8"/>
        <v>0</v>
      </c>
    </row>
    <row r="540" spans="1:13" x14ac:dyDescent="0.25">
      <c r="A540" s="1">
        <v>15576269</v>
      </c>
      <c r="B540" s="1">
        <v>523</v>
      </c>
      <c r="C540" s="1" t="s">
        <v>18</v>
      </c>
      <c r="D540" s="1" t="s">
        <v>23</v>
      </c>
      <c r="E540" s="1">
        <v>34</v>
      </c>
      <c r="F540" s="1">
        <v>7</v>
      </c>
      <c r="G540" s="17">
        <v>0</v>
      </c>
      <c r="H540" s="1">
        <v>2</v>
      </c>
      <c r="I540" s="1">
        <v>1</v>
      </c>
      <c r="J540" s="1">
        <v>0</v>
      </c>
      <c r="K540" s="17">
        <v>62030.06</v>
      </c>
      <c r="L540" s="1">
        <v>0</v>
      </c>
      <c r="M540" t="b">
        <f t="shared" si="8"/>
        <v>0</v>
      </c>
    </row>
    <row r="541" spans="1:13" x14ac:dyDescent="0.25">
      <c r="A541" s="1">
        <v>15676715</v>
      </c>
      <c r="B541" s="1">
        <v>640</v>
      </c>
      <c r="C541" s="1" t="s">
        <v>15</v>
      </c>
      <c r="D541" s="1" t="s">
        <v>23</v>
      </c>
      <c r="E541" s="1">
        <v>68</v>
      </c>
      <c r="F541" s="1">
        <v>9</v>
      </c>
      <c r="G541" s="17">
        <v>0</v>
      </c>
      <c r="H541" s="1">
        <v>2</v>
      </c>
      <c r="I541" s="1">
        <v>1</v>
      </c>
      <c r="J541" s="1">
        <v>1</v>
      </c>
      <c r="K541" s="17">
        <v>199493.38</v>
      </c>
      <c r="L541" s="1">
        <v>0</v>
      </c>
      <c r="M541" t="b">
        <f t="shared" si="8"/>
        <v>0</v>
      </c>
    </row>
    <row r="542" spans="1:13" x14ac:dyDescent="0.25">
      <c r="A542" s="1">
        <v>15800703</v>
      </c>
      <c r="B542" s="1">
        <v>485</v>
      </c>
      <c r="C542" s="1" t="s">
        <v>18</v>
      </c>
      <c r="D542" s="1" t="s">
        <v>16</v>
      </c>
      <c r="E542" s="1">
        <v>21</v>
      </c>
      <c r="F542" s="1">
        <v>5</v>
      </c>
      <c r="G542" s="17">
        <v>113157.22</v>
      </c>
      <c r="H542" s="1">
        <v>1</v>
      </c>
      <c r="I542" s="1">
        <v>1</v>
      </c>
      <c r="J542" s="1">
        <v>1</v>
      </c>
      <c r="K542" s="17">
        <v>54141.5</v>
      </c>
      <c r="L542" s="1">
        <v>0</v>
      </c>
      <c r="M542" t="b">
        <f t="shared" si="8"/>
        <v>0</v>
      </c>
    </row>
    <row r="543" spans="1:13" x14ac:dyDescent="0.25">
      <c r="A543" s="1">
        <v>15653547</v>
      </c>
      <c r="B543" s="1">
        <v>850</v>
      </c>
      <c r="C543" s="1" t="s">
        <v>15</v>
      </c>
      <c r="D543" s="1" t="s">
        <v>23</v>
      </c>
      <c r="E543" s="1">
        <v>56</v>
      </c>
      <c r="F543" s="1">
        <v>7</v>
      </c>
      <c r="G543" s="17">
        <v>131317.48000000001</v>
      </c>
      <c r="H543" s="1">
        <v>1</v>
      </c>
      <c r="I543" s="1">
        <v>1</v>
      </c>
      <c r="J543" s="1">
        <v>1</v>
      </c>
      <c r="K543" s="17">
        <v>119175.45</v>
      </c>
      <c r="L543" s="1">
        <v>0</v>
      </c>
      <c r="M543" t="b">
        <f t="shared" si="8"/>
        <v>0</v>
      </c>
    </row>
    <row r="544" spans="1:13" x14ac:dyDescent="0.25">
      <c r="A544" s="1">
        <v>15659428</v>
      </c>
      <c r="B544" s="1">
        <v>520</v>
      </c>
      <c r="C544" s="1" t="s">
        <v>18</v>
      </c>
      <c r="D544" s="1" t="s">
        <v>16</v>
      </c>
      <c r="E544" s="1">
        <v>42</v>
      </c>
      <c r="F544" s="1">
        <v>6</v>
      </c>
      <c r="G544" s="17">
        <v>0</v>
      </c>
      <c r="H544" s="1">
        <v>2</v>
      </c>
      <c r="I544" s="1">
        <v>1</v>
      </c>
      <c r="J544" s="1">
        <v>1</v>
      </c>
      <c r="K544" s="17">
        <v>34410.550000000003</v>
      </c>
      <c r="L544" s="1">
        <v>0</v>
      </c>
      <c r="M544" t="b">
        <f t="shared" si="8"/>
        <v>0</v>
      </c>
    </row>
    <row r="545" spans="1:13" x14ac:dyDescent="0.25">
      <c r="A545" s="1">
        <v>15592300</v>
      </c>
      <c r="B545" s="1">
        <v>543</v>
      </c>
      <c r="C545" s="1" t="s">
        <v>18</v>
      </c>
      <c r="D545" s="1" t="s">
        <v>23</v>
      </c>
      <c r="E545" s="1">
        <v>35</v>
      </c>
      <c r="F545" s="1">
        <v>10</v>
      </c>
      <c r="G545" s="17">
        <v>59408.63</v>
      </c>
      <c r="H545" s="1">
        <v>1</v>
      </c>
      <c r="I545" s="1">
        <v>1</v>
      </c>
      <c r="J545" s="1">
        <v>0</v>
      </c>
      <c r="K545" s="17">
        <v>76773.53</v>
      </c>
      <c r="L545" s="1">
        <v>0</v>
      </c>
      <c r="M545" t="b">
        <f t="shared" si="8"/>
        <v>0</v>
      </c>
    </row>
    <row r="546" spans="1:13" x14ac:dyDescent="0.25">
      <c r="A546" s="1">
        <v>15645569</v>
      </c>
      <c r="B546" s="1">
        <v>762</v>
      </c>
      <c r="C546" s="1" t="s">
        <v>18</v>
      </c>
      <c r="D546" s="1" t="s">
        <v>16</v>
      </c>
      <c r="E546" s="1">
        <v>26</v>
      </c>
      <c r="F546" s="1">
        <v>7</v>
      </c>
      <c r="G546" s="17">
        <v>123709.46</v>
      </c>
      <c r="H546" s="1">
        <v>2</v>
      </c>
      <c r="I546" s="1">
        <v>1</v>
      </c>
      <c r="J546" s="1">
        <v>1</v>
      </c>
      <c r="K546" s="17">
        <v>169654.57</v>
      </c>
      <c r="L546" s="1">
        <v>0</v>
      </c>
      <c r="M546" t="b">
        <f t="shared" si="8"/>
        <v>0</v>
      </c>
    </row>
    <row r="547" spans="1:13" x14ac:dyDescent="0.25">
      <c r="A547" s="1">
        <v>15583725</v>
      </c>
      <c r="B547" s="1">
        <v>682</v>
      </c>
      <c r="C547" s="1" t="s">
        <v>15</v>
      </c>
      <c r="D547" s="1" t="s">
        <v>23</v>
      </c>
      <c r="E547" s="1">
        <v>48</v>
      </c>
      <c r="F547" s="1">
        <v>1</v>
      </c>
      <c r="G547" s="17">
        <v>138778.15</v>
      </c>
      <c r="H547" s="1">
        <v>1</v>
      </c>
      <c r="I547" s="1">
        <v>0</v>
      </c>
      <c r="J547" s="1">
        <v>1</v>
      </c>
      <c r="K547" s="17">
        <v>168840.23</v>
      </c>
      <c r="L547" s="1">
        <v>0</v>
      </c>
      <c r="M547" t="b">
        <f t="shared" si="8"/>
        <v>0</v>
      </c>
    </row>
    <row r="548" spans="1:13" x14ac:dyDescent="0.25">
      <c r="A548" s="1">
        <v>15688251</v>
      </c>
      <c r="B548" s="1">
        <v>767</v>
      </c>
      <c r="C548" s="1" t="s">
        <v>15</v>
      </c>
      <c r="D548" s="1" t="s">
        <v>23</v>
      </c>
      <c r="E548" s="1">
        <v>43</v>
      </c>
      <c r="F548" s="1">
        <v>1</v>
      </c>
      <c r="G548" s="17">
        <v>76408.850000000006</v>
      </c>
      <c r="H548" s="1">
        <v>2</v>
      </c>
      <c r="I548" s="1">
        <v>1</v>
      </c>
      <c r="J548" s="1">
        <v>0</v>
      </c>
      <c r="K548" s="17">
        <v>77837.63</v>
      </c>
      <c r="L548" s="1">
        <v>0</v>
      </c>
      <c r="M548" t="b">
        <f t="shared" si="8"/>
        <v>0</v>
      </c>
    </row>
    <row r="549" spans="1:13" x14ac:dyDescent="0.25">
      <c r="A549" s="1">
        <v>15595039</v>
      </c>
      <c r="B549" s="1">
        <v>545</v>
      </c>
      <c r="C549" s="1" t="s">
        <v>26</v>
      </c>
      <c r="D549" s="1" t="s">
        <v>16</v>
      </c>
      <c r="E549" s="1">
        <v>37</v>
      </c>
      <c r="F549" s="1">
        <v>8</v>
      </c>
      <c r="G549" s="17">
        <v>114754.08</v>
      </c>
      <c r="H549" s="1">
        <v>1</v>
      </c>
      <c r="I549" s="1">
        <v>1</v>
      </c>
      <c r="J549" s="1">
        <v>0</v>
      </c>
      <c r="K549" s="17">
        <v>136050.44</v>
      </c>
      <c r="L549" s="1">
        <v>1</v>
      </c>
      <c r="M549" t="b">
        <f t="shared" si="8"/>
        <v>0</v>
      </c>
    </row>
    <row r="550" spans="1:13" x14ac:dyDescent="0.25">
      <c r="A550" s="1">
        <v>15575883</v>
      </c>
      <c r="B550" s="1">
        <v>559</v>
      </c>
      <c r="C550" s="1" t="s">
        <v>15</v>
      </c>
      <c r="D550" s="1" t="s">
        <v>23</v>
      </c>
      <c r="E550" s="1">
        <v>34</v>
      </c>
      <c r="F550" s="1">
        <v>2</v>
      </c>
      <c r="G550" s="17">
        <v>137390.10999999999</v>
      </c>
      <c r="H550" s="1">
        <v>2</v>
      </c>
      <c r="I550" s="1">
        <v>1</v>
      </c>
      <c r="J550" s="1">
        <v>0</v>
      </c>
      <c r="K550" s="17">
        <v>9677</v>
      </c>
      <c r="L550" s="1">
        <v>0</v>
      </c>
      <c r="M550" t="b">
        <f t="shared" si="8"/>
        <v>0</v>
      </c>
    </row>
    <row r="551" spans="1:13" x14ac:dyDescent="0.25">
      <c r="A551" s="1">
        <v>15711889</v>
      </c>
      <c r="B551" s="1">
        <v>668</v>
      </c>
      <c r="C551" s="1" t="s">
        <v>15</v>
      </c>
      <c r="D551" s="1" t="s">
        <v>23</v>
      </c>
      <c r="E551" s="1">
        <v>42</v>
      </c>
      <c r="F551" s="1">
        <v>3</v>
      </c>
      <c r="G551" s="17">
        <v>150461.07</v>
      </c>
      <c r="H551" s="1">
        <v>1</v>
      </c>
      <c r="I551" s="1">
        <v>1</v>
      </c>
      <c r="J551" s="1">
        <v>0</v>
      </c>
      <c r="K551" s="17">
        <v>108139.23</v>
      </c>
      <c r="L551" s="1">
        <v>0</v>
      </c>
      <c r="M551" t="b">
        <f t="shared" si="8"/>
        <v>0</v>
      </c>
    </row>
    <row r="552" spans="1:13" x14ac:dyDescent="0.25">
      <c r="A552" s="1">
        <v>15698786</v>
      </c>
      <c r="B552" s="1">
        <v>819</v>
      </c>
      <c r="C552" s="1" t="s">
        <v>15</v>
      </c>
      <c r="D552" s="1" t="s">
        <v>16</v>
      </c>
      <c r="E552" s="1">
        <v>39</v>
      </c>
      <c r="F552" s="1">
        <v>9</v>
      </c>
      <c r="G552" s="17">
        <v>133102.92000000001</v>
      </c>
      <c r="H552" s="1">
        <v>1</v>
      </c>
      <c r="I552" s="1">
        <v>1</v>
      </c>
      <c r="J552" s="1">
        <v>0</v>
      </c>
      <c r="K552" s="17">
        <v>27046.46</v>
      </c>
      <c r="L552" s="1">
        <v>1</v>
      </c>
      <c r="M552" t="b">
        <f t="shared" si="8"/>
        <v>0</v>
      </c>
    </row>
    <row r="553" spans="1:13" x14ac:dyDescent="0.25">
      <c r="A553" s="1">
        <v>15680920</v>
      </c>
      <c r="B553" s="1">
        <v>695</v>
      </c>
      <c r="C553" s="1" t="s">
        <v>15</v>
      </c>
      <c r="D553" s="1" t="s">
        <v>23</v>
      </c>
      <c r="E553" s="1">
        <v>46</v>
      </c>
      <c r="F553" s="1">
        <v>7</v>
      </c>
      <c r="G553" s="17">
        <v>49512.55</v>
      </c>
      <c r="H553" s="1">
        <v>1</v>
      </c>
      <c r="I553" s="1">
        <v>1</v>
      </c>
      <c r="J553" s="1">
        <v>0</v>
      </c>
      <c r="K553" s="17">
        <v>133007.34</v>
      </c>
      <c r="L553" s="1">
        <v>0</v>
      </c>
      <c r="M553" t="b">
        <f t="shared" si="8"/>
        <v>0</v>
      </c>
    </row>
    <row r="554" spans="1:13" x14ac:dyDescent="0.25">
      <c r="A554" s="1">
        <v>15681081</v>
      </c>
      <c r="B554" s="1">
        <v>545</v>
      </c>
      <c r="C554" s="1" t="s">
        <v>18</v>
      </c>
      <c r="D554" s="1" t="s">
        <v>16</v>
      </c>
      <c r="E554" s="1">
        <v>47</v>
      </c>
      <c r="F554" s="1">
        <v>5</v>
      </c>
      <c r="G554" s="17">
        <v>0</v>
      </c>
      <c r="H554" s="1">
        <v>2</v>
      </c>
      <c r="I554" s="1">
        <v>1</v>
      </c>
      <c r="J554" s="1">
        <v>1</v>
      </c>
      <c r="K554" s="17">
        <v>38970.14</v>
      </c>
      <c r="L554" s="1">
        <v>0</v>
      </c>
      <c r="M554" t="b">
        <f t="shared" si="8"/>
        <v>0</v>
      </c>
    </row>
    <row r="555" spans="1:13" x14ac:dyDescent="0.25">
      <c r="A555" s="1">
        <v>15726676</v>
      </c>
      <c r="B555" s="1">
        <v>616</v>
      </c>
      <c r="C555" s="1" t="s">
        <v>18</v>
      </c>
      <c r="D555" s="1" t="s">
        <v>23</v>
      </c>
      <c r="E555" s="1">
        <v>30</v>
      </c>
      <c r="F555" s="1">
        <v>5</v>
      </c>
      <c r="G555" s="17">
        <v>0</v>
      </c>
      <c r="H555" s="1">
        <v>2</v>
      </c>
      <c r="I555" s="1">
        <v>0</v>
      </c>
      <c r="J555" s="1">
        <v>1</v>
      </c>
      <c r="K555" s="17">
        <v>196108.51</v>
      </c>
      <c r="L555" s="1">
        <v>0</v>
      </c>
      <c r="M555" t="b">
        <f t="shared" si="8"/>
        <v>0</v>
      </c>
    </row>
    <row r="556" spans="1:13" x14ac:dyDescent="0.25">
      <c r="A556" s="1">
        <v>15602280</v>
      </c>
      <c r="B556" s="1">
        <v>829</v>
      </c>
      <c r="C556" s="1" t="s">
        <v>26</v>
      </c>
      <c r="D556" s="1" t="s">
        <v>16</v>
      </c>
      <c r="E556" s="1">
        <v>27</v>
      </c>
      <c r="F556" s="1">
        <v>9</v>
      </c>
      <c r="G556" s="17">
        <v>112045.67</v>
      </c>
      <c r="H556" s="1">
        <v>1</v>
      </c>
      <c r="I556" s="1">
        <v>1</v>
      </c>
      <c r="J556" s="1">
        <v>1</v>
      </c>
      <c r="K556" s="17">
        <v>119708.21</v>
      </c>
      <c r="L556" s="1">
        <v>1</v>
      </c>
      <c r="M556" t="b">
        <f t="shared" si="8"/>
        <v>0</v>
      </c>
    </row>
    <row r="557" spans="1:13" x14ac:dyDescent="0.25">
      <c r="A557" s="1">
        <v>15699005</v>
      </c>
      <c r="B557" s="1">
        <v>710</v>
      </c>
      <c r="C557" s="1" t="s">
        <v>15</v>
      </c>
      <c r="D557" s="1" t="s">
        <v>16</v>
      </c>
      <c r="E557" s="1">
        <v>41</v>
      </c>
      <c r="F557" s="1">
        <v>2</v>
      </c>
      <c r="G557" s="17">
        <v>156067.04999999999</v>
      </c>
      <c r="H557" s="1">
        <v>1</v>
      </c>
      <c r="I557" s="1">
        <v>1</v>
      </c>
      <c r="J557" s="1">
        <v>1</v>
      </c>
      <c r="K557" s="17">
        <v>9983.8799999999992</v>
      </c>
      <c r="L557" s="1">
        <v>0</v>
      </c>
      <c r="M557" t="b">
        <f t="shared" si="8"/>
        <v>0</v>
      </c>
    </row>
    <row r="558" spans="1:13" x14ac:dyDescent="0.25">
      <c r="A558" s="1">
        <v>15744607</v>
      </c>
      <c r="B558" s="1">
        <v>738</v>
      </c>
      <c r="C558" s="1" t="s">
        <v>26</v>
      </c>
      <c r="D558" s="1" t="s">
        <v>23</v>
      </c>
      <c r="E558" s="1">
        <v>43</v>
      </c>
      <c r="F558" s="1">
        <v>9</v>
      </c>
      <c r="G558" s="17">
        <v>121152.05</v>
      </c>
      <c r="H558" s="1">
        <v>2</v>
      </c>
      <c r="I558" s="1">
        <v>1</v>
      </c>
      <c r="J558" s="1">
        <v>0</v>
      </c>
      <c r="K558" s="17">
        <v>64166.7</v>
      </c>
      <c r="L558" s="1">
        <v>1</v>
      </c>
      <c r="M558" t="b">
        <f t="shared" si="8"/>
        <v>0</v>
      </c>
    </row>
    <row r="559" spans="1:13" x14ac:dyDescent="0.25">
      <c r="A559" s="1">
        <v>15813034</v>
      </c>
      <c r="B559" s="1">
        <v>727</v>
      </c>
      <c r="C559" s="1" t="s">
        <v>18</v>
      </c>
      <c r="D559" s="1" t="s">
        <v>23</v>
      </c>
      <c r="E559" s="1">
        <v>38</v>
      </c>
      <c r="F559" s="1">
        <v>2</v>
      </c>
      <c r="G559" s="17">
        <v>62276.99</v>
      </c>
      <c r="H559" s="1">
        <v>1</v>
      </c>
      <c r="I559" s="1">
        <v>1</v>
      </c>
      <c r="J559" s="1">
        <v>1</v>
      </c>
      <c r="K559" s="17">
        <v>59280.79</v>
      </c>
      <c r="L559" s="1">
        <v>0</v>
      </c>
      <c r="M559" t="b">
        <f t="shared" si="8"/>
        <v>0</v>
      </c>
    </row>
    <row r="560" spans="1:13" x14ac:dyDescent="0.25">
      <c r="A560" s="1">
        <v>15708917</v>
      </c>
      <c r="B560" s="1">
        <v>598</v>
      </c>
      <c r="C560" s="1" t="s">
        <v>26</v>
      </c>
      <c r="D560" s="1" t="s">
        <v>23</v>
      </c>
      <c r="E560" s="1">
        <v>53</v>
      </c>
      <c r="F560" s="1">
        <v>10</v>
      </c>
      <c r="G560" s="17">
        <v>167772.96</v>
      </c>
      <c r="H560" s="1">
        <v>1</v>
      </c>
      <c r="I560" s="1">
        <v>1</v>
      </c>
      <c r="J560" s="1">
        <v>1</v>
      </c>
      <c r="K560" s="17">
        <v>136886.85999999999</v>
      </c>
      <c r="L560" s="1">
        <v>0</v>
      </c>
      <c r="M560" t="b">
        <f t="shared" si="8"/>
        <v>0</v>
      </c>
    </row>
    <row r="561" spans="1:13" x14ac:dyDescent="0.25">
      <c r="A561" s="1">
        <v>15793726</v>
      </c>
      <c r="B561" s="1">
        <v>681</v>
      </c>
      <c r="C561" s="1" t="s">
        <v>15</v>
      </c>
      <c r="D561" s="1" t="s">
        <v>16</v>
      </c>
      <c r="E561" s="1">
        <v>79</v>
      </c>
      <c r="F561" s="1">
        <v>0</v>
      </c>
      <c r="G561" s="17">
        <v>0</v>
      </c>
      <c r="H561" s="1">
        <v>2</v>
      </c>
      <c r="I561" s="1">
        <v>0</v>
      </c>
      <c r="J561" s="1">
        <v>1</v>
      </c>
      <c r="K561" s="17">
        <v>170968.99</v>
      </c>
      <c r="L561" s="1">
        <v>0</v>
      </c>
      <c r="M561" t="b">
        <f t="shared" si="8"/>
        <v>0</v>
      </c>
    </row>
    <row r="562" spans="1:13" x14ac:dyDescent="0.25">
      <c r="A562" s="1">
        <v>15613854</v>
      </c>
      <c r="B562" s="1">
        <v>622</v>
      </c>
      <c r="C562" s="1" t="s">
        <v>18</v>
      </c>
      <c r="D562" s="1" t="s">
        <v>16</v>
      </c>
      <c r="E562" s="1">
        <v>46</v>
      </c>
      <c r="F562" s="1">
        <v>4</v>
      </c>
      <c r="G562" s="17">
        <v>107073.27</v>
      </c>
      <c r="H562" s="1">
        <v>2</v>
      </c>
      <c r="I562" s="1">
        <v>1</v>
      </c>
      <c r="J562" s="1">
        <v>1</v>
      </c>
      <c r="K562" s="17">
        <v>30984.59</v>
      </c>
      <c r="L562" s="1">
        <v>1</v>
      </c>
      <c r="M562" t="b">
        <f t="shared" si="8"/>
        <v>0</v>
      </c>
    </row>
    <row r="563" spans="1:13" x14ac:dyDescent="0.25">
      <c r="A563" s="1">
        <v>15785519</v>
      </c>
      <c r="B563" s="1">
        <v>565</v>
      </c>
      <c r="C563" s="1" t="s">
        <v>15</v>
      </c>
      <c r="D563" s="1" t="s">
        <v>23</v>
      </c>
      <c r="E563" s="1">
        <v>36</v>
      </c>
      <c r="F563" s="1">
        <v>6</v>
      </c>
      <c r="G563" s="17">
        <v>106192.1</v>
      </c>
      <c r="H563" s="1">
        <v>1</v>
      </c>
      <c r="I563" s="1">
        <v>1</v>
      </c>
      <c r="J563" s="1">
        <v>0</v>
      </c>
      <c r="K563" s="17">
        <v>149575.59</v>
      </c>
      <c r="L563" s="1">
        <v>0</v>
      </c>
      <c r="M563" t="b">
        <f t="shared" si="8"/>
        <v>0</v>
      </c>
    </row>
    <row r="564" spans="1:13" x14ac:dyDescent="0.25">
      <c r="A564" s="1">
        <v>15669064</v>
      </c>
      <c r="B564" s="1">
        <v>671</v>
      </c>
      <c r="C564" s="1" t="s">
        <v>26</v>
      </c>
      <c r="D564" s="1" t="s">
        <v>23</v>
      </c>
      <c r="E564" s="1">
        <v>35</v>
      </c>
      <c r="F564" s="1">
        <v>1</v>
      </c>
      <c r="G564" s="17">
        <v>144848.74</v>
      </c>
      <c r="H564" s="1">
        <v>1</v>
      </c>
      <c r="I564" s="1">
        <v>1</v>
      </c>
      <c r="J564" s="1">
        <v>1</v>
      </c>
      <c r="K564" s="17">
        <v>179012.3</v>
      </c>
      <c r="L564" s="1">
        <v>0</v>
      </c>
      <c r="M564" t="b">
        <f t="shared" si="8"/>
        <v>0</v>
      </c>
    </row>
    <row r="565" spans="1:13" x14ac:dyDescent="0.25">
      <c r="A565" s="1">
        <v>15775912</v>
      </c>
      <c r="B565" s="1">
        <v>698</v>
      </c>
      <c r="C565" s="1" t="s">
        <v>15</v>
      </c>
      <c r="D565" s="1" t="s">
        <v>23</v>
      </c>
      <c r="E565" s="1">
        <v>48</v>
      </c>
      <c r="F565" s="1">
        <v>4</v>
      </c>
      <c r="G565" s="17">
        <v>101238.24</v>
      </c>
      <c r="H565" s="1">
        <v>2</v>
      </c>
      <c r="I565" s="1">
        <v>0</v>
      </c>
      <c r="J565" s="1">
        <v>1</v>
      </c>
      <c r="K565" s="17">
        <v>177815.87</v>
      </c>
      <c r="L565" s="1">
        <v>1</v>
      </c>
      <c r="M565" t="b">
        <f t="shared" si="8"/>
        <v>0</v>
      </c>
    </row>
    <row r="566" spans="1:13" x14ac:dyDescent="0.25">
      <c r="A566" s="1">
        <v>15734886</v>
      </c>
      <c r="B566" s="1">
        <v>686</v>
      </c>
      <c r="C566" s="1" t="s">
        <v>15</v>
      </c>
      <c r="D566" s="1" t="s">
        <v>16</v>
      </c>
      <c r="E566" s="1">
        <v>34</v>
      </c>
      <c r="F566" s="1">
        <v>3</v>
      </c>
      <c r="G566" s="17">
        <v>123971.51</v>
      </c>
      <c r="H566" s="1">
        <v>2</v>
      </c>
      <c r="I566" s="1">
        <v>1</v>
      </c>
      <c r="J566" s="1">
        <v>0</v>
      </c>
      <c r="K566" s="17">
        <v>147794.63</v>
      </c>
      <c r="L566" s="1">
        <v>0</v>
      </c>
      <c r="M566" t="b">
        <f t="shared" si="8"/>
        <v>0</v>
      </c>
    </row>
    <row r="567" spans="1:13" x14ac:dyDescent="0.25">
      <c r="A567" s="1">
        <v>15577657</v>
      </c>
      <c r="B567" s="1">
        <v>732</v>
      </c>
      <c r="C567" s="1" t="s">
        <v>15</v>
      </c>
      <c r="D567" s="1" t="s">
        <v>23</v>
      </c>
      <c r="E567" s="1">
        <v>41</v>
      </c>
      <c r="F567" s="1">
        <v>8</v>
      </c>
      <c r="G567" s="17">
        <v>0</v>
      </c>
      <c r="H567" s="1">
        <v>2</v>
      </c>
      <c r="I567" s="1">
        <v>1</v>
      </c>
      <c r="J567" s="1">
        <v>1</v>
      </c>
      <c r="K567" s="17">
        <v>170886.17</v>
      </c>
      <c r="L567" s="1">
        <v>0</v>
      </c>
      <c r="M567" t="b">
        <f t="shared" si="8"/>
        <v>0</v>
      </c>
    </row>
    <row r="568" spans="1:13" x14ac:dyDescent="0.25">
      <c r="A568" s="1">
        <v>15755262</v>
      </c>
      <c r="B568" s="1">
        <v>608</v>
      </c>
      <c r="C568" s="1" t="s">
        <v>18</v>
      </c>
      <c r="D568" s="1" t="s">
        <v>16</v>
      </c>
      <c r="E568" s="1">
        <v>41</v>
      </c>
      <c r="F568" s="1">
        <v>3</v>
      </c>
      <c r="G568" s="17">
        <v>89763.839999999997</v>
      </c>
      <c r="H568" s="1">
        <v>1</v>
      </c>
      <c r="I568" s="1">
        <v>0</v>
      </c>
      <c r="J568" s="1">
        <v>0</v>
      </c>
      <c r="K568" s="17">
        <v>199304.74</v>
      </c>
      <c r="L568" s="1">
        <v>1</v>
      </c>
      <c r="M568" t="b">
        <f t="shared" si="8"/>
        <v>0</v>
      </c>
    </row>
    <row r="569" spans="1:13" x14ac:dyDescent="0.25">
      <c r="A569" s="1">
        <v>15752137</v>
      </c>
      <c r="B569" s="1">
        <v>648</v>
      </c>
      <c r="C569" s="1" t="s">
        <v>15</v>
      </c>
      <c r="D569" s="1" t="s">
        <v>23</v>
      </c>
      <c r="E569" s="1">
        <v>33</v>
      </c>
      <c r="F569" s="1">
        <v>7</v>
      </c>
      <c r="G569" s="17">
        <v>134944</v>
      </c>
      <c r="H569" s="1">
        <v>1</v>
      </c>
      <c r="I569" s="1">
        <v>1</v>
      </c>
      <c r="J569" s="1">
        <v>1</v>
      </c>
      <c r="K569" s="17">
        <v>117036.38</v>
      </c>
      <c r="L569" s="1">
        <v>0</v>
      </c>
      <c r="M569" t="b">
        <f t="shared" si="8"/>
        <v>0</v>
      </c>
    </row>
    <row r="570" spans="1:13" x14ac:dyDescent="0.25">
      <c r="A570" s="1">
        <v>15677512</v>
      </c>
      <c r="B570" s="1">
        <v>628</v>
      </c>
      <c r="C570" s="1" t="s">
        <v>18</v>
      </c>
      <c r="D570" s="1" t="s">
        <v>16</v>
      </c>
      <c r="E570" s="1">
        <v>22</v>
      </c>
      <c r="F570" s="1">
        <v>3</v>
      </c>
      <c r="G570" s="17">
        <v>0</v>
      </c>
      <c r="H570" s="1">
        <v>1</v>
      </c>
      <c r="I570" s="1">
        <v>1</v>
      </c>
      <c r="J570" s="1">
        <v>0</v>
      </c>
      <c r="K570" s="17">
        <v>85426.28</v>
      </c>
      <c r="L570" s="1">
        <v>0</v>
      </c>
      <c r="M570" t="b">
        <f t="shared" si="8"/>
        <v>0</v>
      </c>
    </row>
    <row r="571" spans="1:13" x14ac:dyDescent="0.25">
      <c r="A571" s="1">
        <v>15807663</v>
      </c>
      <c r="B571" s="1">
        <v>667</v>
      </c>
      <c r="C571" s="1" t="s">
        <v>15</v>
      </c>
      <c r="D571" s="1" t="s">
        <v>23</v>
      </c>
      <c r="E571" s="1">
        <v>43</v>
      </c>
      <c r="F571" s="1">
        <v>8</v>
      </c>
      <c r="G571" s="17">
        <v>190227.46</v>
      </c>
      <c r="H571" s="1">
        <v>1</v>
      </c>
      <c r="I571" s="1">
        <v>1</v>
      </c>
      <c r="J571" s="1">
        <v>0</v>
      </c>
      <c r="K571" s="17">
        <v>97508.04</v>
      </c>
      <c r="L571" s="1">
        <v>1</v>
      </c>
      <c r="M571" t="b">
        <f t="shared" si="8"/>
        <v>0</v>
      </c>
    </row>
    <row r="572" spans="1:13" x14ac:dyDescent="0.25">
      <c r="A572" s="1">
        <v>15692750</v>
      </c>
      <c r="B572" s="1">
        <v>629</v>
      </c>
      <c r="C572" s="1" t="s">
        <v>26</v>
      </c>
      <c r="D572" s="1" t="s">
        <v>16</v>
      </c>
      <c r="E572" s="1">
        <v>45</v>
      </c>
      <c r="F572" s="1">
        <v>7</v>
      </c>
      <c r="G572" s="17">
        <v>129818.39</v>
      </c>
      <c r="H572" s="1">
        <v>3</v>
      </c>
      <c r="I572" s="1">
        <v>1</v>
      </c>
      <c r="J572" s="1">
        <v>0</v>
      </c>
      <c r="K572" s="17">
        <v>9217.5499999999993</v>
      </c>
      <c r="L572" s="1">
        <v>1</v>
      </c>
      <c r="M572" t="b">
        <f t="shared" si="8"/>
        <v>0</v>
      </c>
    </row>
    <row r="573" spans="1:13" x14ac:dyDescent="0.25">
      <c r="A573" s="1">
        <v>15807008</v>
      </c>
      <c r="B573" s="1">
        <v>614</v>
      </c>
      <c r="C573" s="1" t="s">
        <v>26</v>
      </c>
      <c r="D573" s="1" t="s">
        <v>16</v>
      </c>
      <c r="E573" s="1">
        <v>35</v>
      </c>
      <c r="F573" s="1">
        <v>6</v>
      </c>
      <c r="G573" s="17">
        <v>128100.28</v>
      </c>
      <c r="H573" s="1">
        <v>1</v>
      </c>
      <c r="I573" s="1">
        <v>0</v>
      </c>
      <c r="J573" s="1">
        <v>0</v>
      </c>
      <c r="K573" s="17">
        <v>69454.240000000005</v>
      </c>
      <c r="L573" s="1">
        <v>1</v>
      </c>
      <c r="M573" t="b">
        <f t="shared" si="8"/>
        <v>0</v>
      </c>
    </row>
    <row r="574" spans="1:13" x14ac:dyDescent="0.25">
      <c r="A574" s="1">
        <v>15596175</v>
      </c>
      <c r="B574" s="1">
        <v>659</v>
      </c>
      <c r="C574" s="1" t="s">
        <v>26</v>
      </c>
      <c r="D574" s="1" t="s">
        <v>23</v>
      </c>
      <c r="E574" s="1">
        <v>67</v>
      </c>
      <c r="F574" s="1">
        <v>6</v>
      </c>
      <c r="G574" s="17">
        <v>117411.6</v>
      </c>
      <c r="H574" s="1">
        <v>1</v>
      </c>
      <c r="I574" s="1">
        <v>1</v>
      </c>
      <c r="J574" s="1">
        <v>1</v>
      </c>
      <c r="K574" s="17">
        <v>45071.09</v>
      </c>
      <c r="L574" s="1">
        <v>1</v>
      </c>
      <c r="M574" t="b">
        <f t="shared" si="8"/>
        <v>0</v>
      </c>
    </row>
    <row r="575" spans="1:13" x14ac:dyDescent="0.25">
      <c r="A575" s="1">
        <v>15727829</v>
      </c>
      <c r="B575" s="1">
        <v>567</v>
      </c>
      <c r="C575" s="1" t="s">
        <v>15</v>
      </c>
      <c r="D575" s="1" t="s">
        <v>23</v>
      </c>
      <c r="E575" s="1">
        <v>42</v>
      </c>
      <c r="F575" s="1">
        <v>2</v>
      </c>
      <c r="G575" s="17">
        <v>0</v>
      </c>
      <c r="H575" s="1">
        <v>2</v>
      </c>
      <c r="I575" s="1">
        <v>1</v>
      </c>
      <c r="J575" s="1">
        <v>1</v>
      </c>
      <c r="K575" s="17">
        <v>167984.61</v>
      </c>
      <c r="L575" s="1">
        <v>0</v>
      </c>
      <c r="M575" t="b">
        <f t="shared" si="8"/>
        <v>0</v>
      </c>
    </row>
    <row r="576" spans="1:13" x14ac:dyDescent="0.25">
      <c r="A576" s="1">
        <v>15588350</v>
      </c>
      <c r="B576" s="1">
        <v>744</v>
      </c>
      <c r="C576" s="1" t="s">
        <v>15</v>
      </c>
      <c r="D576" s="1" t="s">
        <v>16</v>
      </c>
      <c r="E576" s="1">
        <v>43</v>
      </c>
      <c r="F576" s="1">
        <v>10</v>
      </c>
      <c r="G576" s="17">
        <v>147832.15</v>
      </c>
      <c r="H576" s="1">
        <v>1</v>
      </c>
      <c r="I576" s="1">
        <v>0</v>
      </c>
      <c r="J576" s="1">
        <v>1</v>
      </c>
      <c r="K576" s="17">
        <v>24234.11</v>
      </c>
      <c r="L576" s="1">
        <v>0</v>
      </c>
      <c r="M576" t="b">
        <f t="shared" si="8"/>
        <v>0</v>
      </c>
    </row>
    <row r="577" spans="1:13" x14ac:dyDescent="0.25">
      <c r="A577" s="1">
        <v>15766741</v>
      </c>
      <c r="B577" s="1">
        <v>525</v>
      </c>
      <c r="C577" s="1" t="s">
        <v>15</v>
      </c>
      <c r="D577" s="1" t="s">
        <v>23</v>
      </c>
      <c r="E577" s="1">
        <v>36</v>
      </c>
      <c r="F577" s="1">
        <v>2</v>
      </c>
      <c r="G577" s="17">
        <v>114628.4</v>
      </c>
      <c r="H577" s="1">
        <v>1</v>
      </c>
      <c r="I577" s="1">
        <v>0</v>
      </c>
      <c r="J577" s="1">
        <v>1</v>
      </c>
      <c r="K577" s="17">
        <v>168290.06</v>
      </c>
      <c r="L577" s="1">
        <v>0</v>
      </c>
      <c r="M577" t="b">
        <f t="shared" ref="M577:M639" si="9">F577&gt;E577</f>
        <v>0</v>
      </c>
    </row>
    <row r="578" spans="1:13" x14ac:dyDescent="0.25">
      <c r="A578" s="1">
        <v>15737741</v>
      </c>
      <c r="B578" s="1">
        <v>607</v>
      </c>
      <c r="C578" s="1" t="s">
        <v>18</v>
      </c>
      <c r="D578" s="1" t="s">
        <v>16</v>
      </c>
      <c r="E578" s="1">
        <v>33</v>
      </c>
      <c r="F578" s="1">
        <v>2</v>
      </c>
      <c r="G578" s="17">
        <v>108431.87</v>
      </c>
      <c r="H578" s="1">
        <v>2</v>
      </c>
      <c r="I578" s="1">
        <v>0</v>
      </c>
      <c r="J578" s="1">
        <v>1</v>
      </c>
      <c r="K578" s="17">
        <v>109291.39</v>
      </c>
      <c r="L578" s="1">
        <v>1</v>
      </c>
      <c r="M578" t="b">
        <f t="shared" si="9"/>
        <v>0</v>
      </c>
    </row>
    <row r="579" spans="1:13" x14ac:dyDescent="0.25">
      <c r="A579" s="1">
        <v>15620344</v>
      </c>
      <c r="B579" s="1">
        <v>813</v>
      </c>
      <c r="C579" s="1" t="s">
        <v>15</v>
      </c>
      <c r="D579" s="1" t="s">
        <v>23</v>
      </c>
      <c r="E579" s="1">
        <v>29</v>
      </c>
      <c r="F579" s="1">
        <v>6</v>
      </c>
      <c r="G579" s="17">
        <v>0</v>
      </c>
      <c r="H579" s="1">
        <v>1</v>
      </c>
      <c r="I579" s="1">
        <v>1</v>
      </c>
      <c r="J579" s="1">
        <v>0</v>
      </c>
      <c r="K579" s="17">
        <v>33953.870000000003</v>
      </c>
      <c r="L579" s="1">
        <v>0</v>
      </c>
      <c r="M579" t="b">
        <f t="shared" si="9"/>
        <v>0</v>
      </c>
    </row>
    <row r="580" spans="1:13" x14ac:dyDescent="0.25">
      <c r="A580" s="1">
        <v>15566594</v>
      </c>
      <c r="B580" s="1">
        <v>709</v>
      </c>
      <c r="C580" s="1" t="s">
        <v>18</v>
      </c>
      <c r="D580" s="1" t="s">
        <v>23</v>
      </c>
      <c r="E580" s="1">
        <v>23</v>
      </c>
      <c r="F580" s="1">
        <v>10</v>
      </c>
      <c r="G580" s="17">
        <v>0</v>
      </c>
      <c r="H580" s="1">
        <v>2</v>
      </c>
      <c r="I580" s="1">
        <v>0</v>
      </c>
      <c r="J580" s="1">
        <v>0</v>
      </c>
      <c r="K580" s="17">
        <v>129590.18</v>
      </c>
      <c r="L580" s="1">
        <v>0</v>
      </c>
      <c r="M580" t="b">
        <f t="shared" si="9"/>
        <v>0</v>
      </c>
    </row>
    <row r="581" spans="1:13" x14ac:dyDescent="0.25">
      <c r="A581" s="1">
        <v>15685329</v>
      </c>
      <c r="B581" s="1">
        <v>531</v>
      </c>
      <c r="C581" s="1" t="s">
        <v>15</v>
      </c>
      <c r="D581" s="1" t="s">
        <v>16</v>
      </c>
      <c r="E581" s="1">
        <v>63</v>
      </c>
      <c r="F581" s="1">
        <v>1</v>
      </c>
      <c r="G581" s="17">
        <v>114715.71</v>
      </c>
      <c r="H581" s="1">
        <v>1</v>
      </c>
      <c r="I581" s="1">
        <v>0</v>
      </c>
      <c r="J581" s="1">
        <v>1</v>
      </c>
      <c r="K581" s="17">
        <v>24506.95</v>
      </c>
      <c r="L581" s="1">
        <v>1</v>
      </c>
      <c r="M581" t="b">
        <f t="shared" si="9"/>
        <v>0</v>
      </c>
    </row>
    <row r="582" spans="1:13" x14ac:dyDescent="0.25">
      <c r="A582" s="1">
        <v>15775625</v>
      </c>
      <c r="B582" s="1">
        <v>596</v>
      </c>
      <c r="C582" s="1" t="s">
        <v>15</v>
      </c>
      <c r="D582" s="1" t="s">
        <v>23</v>
      </c>
      <c r="E582" s="1">
        <v>47</v>
      </c>
      <c r="F582" s="1">
        <v>6</v>
      </c>
      <c r="G582" s="17">
        <v>0</v>
      </c>
      <c r="H582" s="1">
        <v>1</v>
      </c>
      <c r="I582" s="1">
        <v>1</v>
      </c>
      <c r="J582" s="1">
        <v>0</v>
      </c>
      <c r="K582" s="17">
        <v>74835.649999999994</v>
      </c>
      <c r="L582" s="1">
        <v>0</v>
      </c>
      <c r="M582" t="b">
        <f t="shared" si="9"/>
        <v>0</v>
      </c>
    </row>
    <row r="583" spans="1:13" x14ac:dyDescent="0.25">
      <c r="A583" s="1">
        <v>15712403</v>
      </c>
      <c r="B583" s="1">
        <v>589</v>
      </c>
      <c r="C583" s="1" t="s">
        <v>15</v>
      </c>
      <c r="D583" s="1" t="s">
        <v>16</v>
      </c>
      <c r="E583" s="1">
        <v>61</v>
      </c>
      <c r="F583" s="1">
        <v>1</v>
      </c>
      <c r="G583" s="17">
        <v>0</v>
      </c>
      <c r="H583" s="1">
        <v>1</v>
      </c>
      <c r="I583" s="1">
        <v>1</v>
      </c>
      <c r="J583" s="1">
        <v>0</v>
      </c>
      <c r="K583" s="17">
        <v>61108.56</v>
      </c>
      <c r="L583" s="1">
        <v>1</v>
      </c>
      <c r="M583" t="b">
        <f t="shared" si="9"/>
        <v>0</v>
      </c>
    </row>
    <row r="584" spans="1:13" x14ac:dyDescent="0.25">
      <c r="A584" s="1">
        <v>15580956</v>
      </c>
      <c r="B584" s="1">
        <v>683</v>
      </c>
      <c r="C584" s="1" t="s">
        <v>26</v>
      </c>
      <c r="D584" s="1" t="s">
        <v>16</v>
      </c>
      <c r="E584" s="1">
        <v>43</v>
      </c>
      <c r="F584" s="1">
        <v>4</v>
      </c>
      <c r="G584" s="17">
        <v>115888.04</v>
      </c>
      <c r="H584" s="1">
        <v>1</v>
      </c>
      <c r="I584" s="1">
        <v>1</v>
      </c>
      <c r="J584" s="1">
        <v>1</v>
      </c>
      <c r="K584" s="17">
        <v>117349.19</v>
      </c>
      <c r="L584" s="1">
        <v>1</v>
      </c>
      <c r="M584" t="b">
        <f t="shared" si="9"/>
        <v>0</v>
      </c>
    </row>
    <row r="585" spans="1:13" x14ac:dyDescent="0.25">
      <c r="A585" s="1">
        <v>15728693</v>
      </c>
      <c r="B585" s="1">
        <v>574</v>
      </c>
      <c r="C585" s="1" t="s">
        <v>26</v>
      </c>
      <c r="D585" s="1" t="s">
        <v>16</v>
      </c>
      <c r="E585" s="1">
        <v>43</v>
      </c>
      <c r="F585" s="1">
        <v>3</v>
      </c>
      <c r="G585" s="17">
        <v>141349.43</v>
      </c>
      <c r="H585" s="1">
        <v>1</v>
      </c>
      <c r="I585" s="1">
        <v>1</v>
      </c>
      <c r="J585" s="1">
        <v>1</v>
      </c>
      <c r="K585" s="17">
        <v>100187.43</v>
      </c>
      <c r="L585" s="1">
        <v>0</v>
      </c>
      <c r="M585" t="b">
        <f t="shared" si="9"/>
        <v>0</v>
      </c>
    </row>
    <row r="586" spans="1:13" x14ac:dyDescent="0.25">
      <c r="A586" s="1">
        <v>15697000</v>
      </c>
      <c r="B586" s="1">
        <v>728</v>
      </c>
      <c r="C586" s="1" t="s">
        <v>26</v>
      </c>
      <c r="D586" s="1" t="s">
        <v>23</v>
      </c>
      <c r="E586" s="1">
        <v>32</v>
      </c>
      <c r="F586" s="1">
        <v>5</v>
      </c>
      <c r="G586" s="17">
        <v>61825.5</v>
      </c>
      <c r="H586" s="1">
        <v>1</v>
      </c>
      <c r="I586" s="1">
        <v>1</v>
      </c>
      <c r="J586" s="1">
        <v>1</v>
      </c>
      <c r="K586" s="17">
        <v>156124.93</v>
      </c>
      <c r="L586" s="1">
        <v>0</v>
      </c>
      <c r="M586" t="b">
        <f t="shared" si="9"/>
        <v>0</v>
      </c>
    </row>
    <row r="587" spans="1:13" x14ac:dyDescent="0.25">
      <c r="A587" s="1">
        <v>15811589</v>
      </c>
      <c r="B587" s="1">
        <v>716</v>
      </c>
      <c r="C587" s="1" t="s">
        <v>18</v>
      </c>
      <c r="D587" s="1" t="s">
        <v>23</v>
      </c>
      <c r="E587" s="1">
        <v>42</v>
      </c>
      <c r="F587" s="1">
        <v>8</v>
      </c>
      <c r="G587" s="17">
        <v>0</v>
      </c>
      <c r="H587" s="1">
        <v>2</v>
      </c>
      <c r="I587" s="1">
        <v>1</v>
      </c>
      <c r="J587" s="1">
        <v>0</v>
      </c>
      <c r="K587" s="17">
        <v>180800.42</v>
      </c>
      <c r="L587" s="1">
        <v>0</v>
      </c>
      <c r="M587" t="b">
        <f t="shared" si="9"/>
        <v>0</v>
      </c>
    </row>
    <row r="588" spans="1:13" x14ac:dyDescent="0.25">
      <c r="A588" s="1">
        <v>15612966</v>
      </c>
      <c r="B588" s="1">
        <v>545</v>
      </c>
      <c r="C588" s="1" t="s">
        <v>26</v>
      </c>
      <c r="D588" s="1" t="s">
        <v>16</v>
      </c>
      <c r="E588" s="1">
        <v>60</v>
      </c>
      <c r="F588" s="1">
        <v>7</v>
      </c>
      <c r="G588" s="17">
        <v>128981.07</v>
      </c>
      <c r="H588" s="1">
        <v>1</v>
      </c>
      <c r="I588" s="1">
        <v>0</v>
      </c>
      <c r="J588" s="1">
        <v>1</v>
      </c>
      <c r="K588" s="17">
        <v>176924.21</v>
      </c>
      <c r="L588" s="1">
        <v>1</v>
      </c>
      <c r="M588" t="b">
        <f t="shared" si="9"/>
        <v>0</v>
      </c>
    </row>
    <row r="589" spans="1:13" x14ac:dyDescent="0.25">
      <c r="A589" s="1">
        <v>15745324</v>
      </c>
      <c r="B589" s="1">
        <v>599</v>
      </c>
      <c r="C589" s="1" t="s">
        <v>18</v>
      </c>
      <c r="D589" s="1" t="s">
        <v>16</v>
      </c>
      <c r="E589" s="1">
        <v>39</v>
      </c>
      <c r="F589" s="1">
        <v>4</v>
      </c>
      <c r="G589" s="17">
        <v>0</v>
      </c>
      <c r="H589" s="1">
        <v>1</v>
      </c>
      <c r="I589" s="1">
        <v>1</v>
      </c>
      <c r="J589" s="1">
        <v>0</v>
      </c>
      <c r="K589" s="17">
        <v>194273.2</v>
      </c>
      <c r="L589" s="1">
        <v>1</v>
      </c>
      <c r="M589" t="b">
        <f t="shared" si="9"/>
        <v>0</v>
      </c>
    </row>
    <row r="590" spans="1:13" x14ac:dyDescent="0.25">
      <c r="A590" s="1">
        <v>15591509</v>
      </c>
      <c r="B590" s="1">
        <v>690</v>
      </c>
      <c r="C590" s="1" t="s">
        <v>15</v>
      </c>
      <c r="D590" s="1" t="s">
        <v>23</v>
      </c>
      <c r="E590" s="1">
        <v>36</v>
      </c>
      <c r="F590" s="1">
        <v>7</v>
      </c>
      <c r="G590" s="17">
        <v>101583.11</v>
      </c>
      <c r="H590" s="1">
        <v>2</v>
      </c>
      <c r="I590" s="1">
        <v>1</v>
      </c>
      <c r="J590" s="1">
        <v>0</v>
      </c>
      <c r="K590" s="17">
        <v>123775.15</v>
      </c>
      <c r="L590" s="1">
        <v>0</v>
      </c>
      <c r="M590" t="b">
        <f t="shared" si="9"/>
        <v>0</v>
      </c>
    </row>
    <row r="591" spans="1:13" x14ac:dyDescent="0.25">
      <c r="A591" s="1">
        <v>15786308</v>
      </c>
      <c r="B591" s="1">
        <v>730</v>
      </c>
      <c r="C591" s="1" t="s">
        <v>18</v>
      </c>
      <c r="D591" s="1" t="s">
        <v>16</v>
      </c>
      <c r="E591" s="1">
        <v>33</v>
      </c>
      <c r="F591" s="1">
        <v>9</v>
      </c>
      <c r="G591" s="17">
        <v>0</v>
      </c>
      <c r="H591" s="1">
        <v>2</v>
      </c>
      <c r="I591" s="1">
        <v>0</v>
      </c>
      <c r="J591" s="1">
        <v>0</v>
      </c>
      <c r="K591" s="17">
        <v>176576.62</v>
      </c>
      <c r="L591" s="1">
        <v>0</v>
      </c>
      <c r="M591" t="b">
        <f t="shared" si="9"/>
        <v>0</v>
      </c>
    </row>
    <row r="592" spans="1:13" x14ac:dyDescent="0.25">
      <c r="A592" s="1">
        <v>15594917</v>
      </c>
      <c r="B592" s="1">
        <v>676</v>
      </c>
      <c r="C592" s="1" t="s">
        <v>15</v>
      </c>
      <c r="D592" s="1" t="s">
        <v>16</v>
      </c>
      <c r="E592" s="1">
        <v>34</v>
      </c>
      <c r="F592" s="1">
        <v>1</v>
      </c>
      <c r="G592" s="17">
        <v>63095.01</v>
      </c>
      <c r="H592" s="1">
        <v>1</v>
      </c>
      <c r="I592" s="1">
        <v>1</v>
      </c>
      <c r="J592" s="1">
        <v>1</v>
      </c>
      <c r="K592" s="17">
        <v>40645.81</v>
      </c>
      <c r="L592" s="1">
        <v>0</v>
      </c>
      <c r="M592" t="b">
        <f t="shared" si="9"/>
        <v>0</v>
      </c>
    </row>
    <row r="593" spans="1:13" x14ac:dyDescent="0.25">
      <c r="A593" s="1">
        <v>15634844</v>
      </c>
      <c r="B593" s="1">
        <v>598</v>
      </c>
      <c r="C593" s="1" t="s">
        <v>26</v>
      </c>
      <c r="D593" s="1" t="s">
        <v>23</v>
      </c>
      <c r="E593" s="1">
        <v>41</v>
      </c>
      <c r="F593" s="1">
        <v>3</v>
      </c>
      <c r="G593" s="17">
        <v>91536.93</v>
      </c>
      <c r="H593" s="1">
        <v>1</v>
      </c>
      <c r="I593" s="1">
        <v>1</v>
      </c>
      <c r="J593" s="1">
        <v>0</v>
      </c>
      <c r="K593" s="17">
        <v>191468.78</v>
      </c>
      <c r="L593" s="1">
        <v>1</v>
      </c>
      <c r="M593" t="b">
        <f t="shared" si="9"/>
        <v>0</v>
      </c>
    </row>
    <row r="594" spans="1:13" x14ac:dyDescent="0.25">
      <c r="A594" s="1">
        <v>15641732</v>
      </c>
      <c r="B594" s="1">
        <v>543</v>
      </c>
      <c r="C594" s="1" t="s">
        <v>15</v>
      </c>
      <c r="D594" s="1" t="s">
        <v>16</v>
      </c>
      <c r="E594" s="1">
        <v>36</v>
      </c>
      <c r="F594" s="1">
        <v>3</v>
      </c>
      <c r="G594" s="17">
        <v>0</v>
      </c>
      <c r="H594" s="1">
        <v>2</v>
      </c>
      <c r="I594" s="1">
        <v>0</v>
      </c>
      <c r="J594" s="1">
        <v>0</v>
      </c>
      <c r="K594" s="17">
        <v>26019.59</v>
      </c>
      <c r="L594" s="1">
        <v>0</v>
      </c>
      <c r="M594" t="b">
        <f t="shared" si="9"/>
        <v>0</v>
      </c>
    </row>
    <row r="595" spans="1:13" x14ac:dyDescent="0.25">
      <c r="A595" s="1">
        <v>15762218</v>
      </c>
      <c r="B595" s="1">
        <v>701</v>
      </c>
      <c r="C595" s="1" t="s">
        <v>15</v>
      </c>
      <c r="D595" s="1" t="s">
        <v>16</v>
      </c>
      <c r="E595" s="1">
        <v>39</v>
      </c>
      <c r="F595" s="1">
        <v>9</v>
      </c>
      <c r="G595" s="17">
        <v>0</v>
      </c>
      <c r="H595" s="1">
        <v>2</v>
      </c>
      <c r="I595" s="1">
        <v>0</v>
      </c>
      <c r="J595" s="1">
        <v>1</v>
      </c>
      <c r="K595" s="17">
        <v>145894.9</v>
      </c>
      <c r="L595" s="1">
        <v>0</v>
      </c>
      <c r="M595" t="b">
        <f t="shared" si="9"/>
        <v>0</v>
      </c>
    </row>
    <row r="596" spans="1:13" x14ac:dyDescent="0.25">
      <c r="A596" s="1">
        <v>15709368</v>
      </c>
      <c r="B596" s="1">
        <v>614</v>
      </c>
      <c r="C596" s="1" t="s">
        <v>15</v>
      </c>
      <c r="D596" s="1" t="s">
        <v>16</v>
      </c>
      <c r="E596" s="1">
        <v>43</v>
      </c>
      <c r="F596" s="1">
        <v>6</v>
      </c>
      <c r="G596" s="17">
        <v>0</v>
      </c>
      <c r="H596" s="1">
        <v>2</v>
      </c>
      <c r="I596" s="1">
        <v>1</v>
      </c>
      <c r="J596" s="1">
        <v>1</v>
      </c>
      <c r="K596" s="17">
        <v>109041.53</v>
      </c>
      <c r="L596" s="1">
        <v>0</v>
      </c>
      <c r="M596" t="b">
        <f t="shared" si="9"/>
        <v>0</v>
      </c>
    </row>
    <row r="597" spans="1:13" x14ac:dyDescent="0.25">
      <c r="A597" s="1">
        <v>15626578</v>
      </c>
      <c r="B597" s="1">
        <v>622</v>
      </c>
      <c r="C597" s="1" t="s">
        <v>15</v>
      </c>
      <c r="D597" s="1" t="s">
        <v>23</v>
      </c>
      <c r="E597" s="1">
        <v>26</v>
      </c>
      <c r="F597" s="1">
        <v>9</v>
      </c>
      <c r="G597" s="17">
        <v>0</v>
      </c>
      <c r="H597" s="1">
        <v>2</v>
      </c>
      <c r="I597" s="1">
        <v>1</v>
      </c>
      <c r="J597" s="1">
        <v>1</v>
      </c>
      <c r="K597" s="17">
        <v>153237.59</v>
      </c>
      <c r="L597" s="1">
        <v>0</v>
      </c>
      <c r="M597" t="b">
        <f t="shared" si="9"/>
        <v>0</v>
      </c>
    </row>
    <row r="598" spans="1:13" x14ac:dyDescent="0.25">
      <c r="A598" s="1">
        <v>15733119</v>
      </c>
      <c r="B598" s="1">
        <v>718</v>
      </c>
      <c r="C598" s="1" t="s">
        <v>15</v>
      </c>
      <c r="D598" s="1" t="s">
        <v>23</v>
      </c>
      <c r="E598" s="1">
        <v>35</v>
      </c>
      <c r="F598" s="1">
        <v>8</v>
      </c>
      <c r="G598" s="17">
        <v>0</v>
      </c>
      <c r="H598" s="1">
        <v>2</v>
      </c>
      <c r="I598" s="1">
        <v>1</v>
      </c>
      <c r="J598" s="1">
        <v>0</v>
      </c>
      <c r="K598" s="17">
        <v>94820.85</v>
      </c>
      <c r="L598" s="1">
        <v>0</v>
      </c>
      <c r="M598" t="b">
        <f t="shared" si="9"/>
        <v>0</v>
      </c>
    </row>
    <row r="599" spans="1:13" x14ac:dyDescent="0.25">
      <c r="A599" s="1">
        <v>15802741</v>
      </c>
      <c r="B599" s="1">
        <v>625</v>
      </c>
      <c r="C599" s="1" t="s">
        <v>15</v>
      </c>
      <c r="D599" s="1" t="s">
        <v>16</v>
      </c>
      <c r="E599" s="1">
        <v>51</v>
      </c>
      <c r="F599" s="1">
        <v>7</v>
      </c>
      <c r="G599" s="17">
        <v>136294.97</v>
      </c>
      <c r="H599" s="1">
        <v>1</v>
      </c>
      <c r="I599" s="1">
        <v>1</v>
      </c>
      <c r="J599" s="1">
        <v>0</v>
      </c>
      <c r="K599" s="17">
        <v>38867.46</v>
      </c>
      <c r="L599" s="1">
        <v>1</v>
      </c>
      <c r="M599" t="b">
        <f t="shared" si="9"/>
        <v>0</v>
      </c>
    </row>
    <row r="600" spans="1:13" x14ac:dyDescent="0.25">
      <c r="A600" s="1">
        <v>15737888</v>
      </c>
      <c r="B600" s="1">
        <v>850</v>
      </c>
      <c r="C600" s="1" t="s">
        <v>18</v>
      </c>
      <c r="D600" s="1" t="s">
        <v>16</v>
      </c>
      <c r="E600" s="1">
        <v>43</v>
      </c>
      <c r="F600" s="1">
        <v>2</v>
      </c>
      <c r="G600" s="17">
        <v>125510.82</v>
      </c>
      <c r="H600" s="1">
        <v>1</v>
      </c>
      <c r="I600" s="1">
        <v>1</v>
      </c>
      <c r="J600" s="1">
        <v>1</v>
      </c>
      <c r="K600" s="17">
        <v>79084.100000000006</v>
      </c>
      <c r="L600" s="1">
        <v>0</v>
      </c>
      <c r="M600" t="b">
        <f t="shared" si="9"/>
        <v>0</v>
      </c>
    </row>
    <row r="601" spans="1:13" x14ac:dyDescent="0.25">
      <c r="A601" s="1">
        <v>15578045</v>
      </c>
      <c r="B601" s="1">
        <v>538</v>
      </c>
      <c r="C601" s="1" t="s">
        <v>18</v>
      </c>
      <c r="D601" s="1" t="s">
        <v>16</v>
      </c>
      <c r="E601" s="1">
        <v>49</v>
      </c>
      <c r="F601" s="1">
        <v>9</v>
      </c>
      <c r="G601" s="17">
        <v>141434.04</v>
      </c>
      <c r="H601" s="1">
        <v>1</v>
      </c>
      <c r="I601" s="1">
        <v>0</v>
      </c>
      <c r="J601" s="1">
        <v>0</v>
      </c>
      <c r="K601" s="17">
        <v>173779.25</v>
      </c>
      <c r="L601" s="1">
        <v>1</v>
      </c>
      <c r="M601" t="b">
        <f t="shared" si="9"/>
        <v>0</v>
      </c>
    </row>
    <row r="602" spans="1:13" x14ac:dyDescent="0.25">
      <c r="A602" s="1">
        <v>15604044</v>
      </c>
      <c r="B602" s="1">
        <v>700</v>
      </c>
      <c r="C602" s="1" t="s">
        <v>15</v>
      </c>
      <c r="D602" s="1" t="s">
        <v>23</v>
      </c>
      <c r="E602" s="1">
        <v>38</v>
      </c>
      <c r="F602" s="1">
        <v>8</v>
      </c>
      <c r="G602" s="17">
        <v>134811.29999999999</v>
      </c>
      <c r="H602" s="1">
        <v>1</v>
      </c>
      <c r="I602" s="1">
        <v>1</v>
      </c>
      <c r="J602" s="1">
        <v>0</v>
      </c>
      <c r="K602" s="17">
        <v>1299.75</v>
      </c>
      <c r="L602" s="1">
        <v>0</v>
      </c>
      <c r="M602" t="b">
        <f t="shared" si="9"/>
        <v>0</v>
      </c>
    </row>
    <row r="603" spans="1:13" x14ac:dyDescent="0.25">
      <c r="A603" s="1">
        <v>15583303</v>
      </c>
      <c r="B603" s="1">
        <v>593</v>
      </c>
      <c r="C603" s="1" t="s">
        <v>15</v>
      </c>
      <c r="D603" s="1" t="s">
        <v>16</v>
      </c>
      <c r="E603" s="1">
        <v>29</v>
      </c>
      <c r="F603" s="1">
        <v>2</v>
      </c>
      <c r="G603" s="17">
        <v>152265.43</v>
      </c>
      <c r="H603" s="1">
        <v>1</v>
      </c>
      <c r="I603" s="1">
        <v>1</v>
      </c>
      <c r="J603" s="1">
        <v>0</v>
      </c>
      <c r="K603" s="17">
        <v>34004.44</v>
      </c>
      <c r="L603" s="1">
        <v>0</v>
      </c>
      <c r="M603" t="b">
        <f t="shared" si="9"/>
        <v>0</v>
      </c>
    </row>
    <row r="604" spans="1:13" x14ac:dyDescent="0.25">
      <c r="A604" s="1">
        <v>15585255</v>
      </c>
      <c r="B604" s="1">
        <v>577</v>
      </c>
      <c r="C604" s="1" t="s">
        <v>15</v>
      </c>
      <c r="D604" s="1" t="s">
        <v>23</v>
      </c>
      <c r="E604" s="1">
        <v>42</v>
      </c>
      <c r="F604" s="1">
        <v>9</v>
      </c>
      <c r="G604" s="17">
        <v>0</v>
      </c>
      <c r="H604" s="1">
        <v>1</v>
      </c>
      <c r="I604" s="1">
        <v>1</v>
      </c>
      <c r="J604" s="1">
        <v>0</v>
      </c>
      <c r="K604" s="17">
        <v>74077.91</v>
      </c>
      <c r="L604" s="1">
        <v>0</v>
      </c>
      <c r="M604" t="b">
        <f t="shared" si="9"/>
        <v>0</v>
      </c>
    </row>
    <row r="605" spans="1:13" x14ac:dyDescent="0.25">
      <c r="A605" s="1">
        <v>15635905</v>
      </c>
      <c r="B605" s="1">
        <v>616</v>
      </c>
      <c r="C605" s="1" t="s">
        <v>18</v>
      </c>
      <c r="D605" s="1" t="s">
        <v>16</v>
      </c>
      <c r="E605" s="1">
        <v>32</v>
      </c>
      <c r="F605" s="1">
        <v>6</v>
      </c>
      <c r="G605" s="17">
        <v>0</v>
      </c>
      <c r="H605" s="1">
        <v>2</v>
      </c>
      <c r="I605" s="1">
        <v>1</v>
      </c>
      <c r="J605" s="1">
        <v>1</v>
      </c>
      <c r="K605" s="17">
        <v>43001.46</v>
      </c>
      <c r="L605" s="1">
        <v>0</v>
      </c>
      <c r="M605" t="b">
        <f t="shared" si="9"/>
        <v>0</v>
      </c>
    </row>
    <row r="606" spans="1:13" x14ac:dyDescent="0.25">
      <c r="A606" s="1">
        <v>15758639</v>
      </c>
      <c r="B606" s="1">
        <v>641</v>
      </c>
      <c r="C606" s="1" t="s">
        <v>15</v>
      </c>
      <c r="D606" s="1" t="s">
        <v>23</v>
      </c>
      <c r="E606" s="1">
        <v>37</v>
      </c>
      <c r="F606" s="1">
        <v>7</v>
      </c>
      <c r="G606" s="17">
        <v>0</v>
      </c>
      <c r="H606" s="1">
        <v>2</v>
      </c>
      <c r="I606" s="1">
        <v>1</v>
      </c>
      <c r="J606" s="1">
        <v>0</v>
      </c>
      <c r="K606" s="17">
        <v>75248.3</v>
      </c>
      <c r="L606" s="1">
        <v>0</v>
      </c>
      <c r="M606" t="b">
        <f t="shared" si="9"/>
        <v>0</v>
      </c>
    </row>
    <row r="607" spans="1:13" x14ac:dyDescent="0.25">
      <c r="A607" s="1">
        <v>15808621</v>
      </c>
      <c r="B607" s="1">
        <v>659</v>
      </c>
      <c r="C607" s="1" t="s">
        <v>26</v>
      </c>
      <c r="D607" s="1" t="s">
        <v>23</v>
      </c>
      <c r="E607" s="1">
        <v>36</v>
      </c>
      <c r="F607" s="1">
        <v>2</v>
      </c>
      <c r="G607" s="17">
        <v>76190.48</v>
      </c>
      <c r="H607" s="1">
        <v>2</v>
      </c>
      <c r="I607" s="1">
        <v>1</v>
      </c>
      <c r="J607" s="1">
        <v>1</v>
      </c>
      <c r="K607" s="17">
        <v>149066.14000000001</v>
      </c>
      <c r="L607" s="1">
        <v>0</v>
      </c>
      <c r="M607" t="b">
        <f t="shared" si="9"/>
        <v>0</v>
      </c>
    </row>
    <row r="608" spans="1:13" x14ac:dyDescent="0.25">
      <c r="A608" s="1">
        <v>15795564</v>
      </c>
      <c r="B608" s="1">
        <v>737</v>
      </c>
      <c r="C608" s="1" t="s">
        <v>26</v>
      </c>
      <c r="D608" s="1" t="s">
        <v>23</v>
      </c>
      <c r="E608" s="1">
        <v>31</v>
      </c>
      <c r="F608" s="1">
        <v>5</v>
      </c>
      <c r="G608" s="17">
        <v>121192.22</v>
      </c>
      <c r="H608" s="1">
        <v>2</v>
      </c>
      <c r="I608" s="1">
        <v>1</v>
      </c>
      <c r="J608" s="1">
        <v>1</v>
      </c>
      <c r="K608" s="17">
        <v>74890.58</v>
      </c>
      <c r="L608" s="1">
        <v>0</v>
      </c>
      <c r="M608" t="b">
        <f t="shared" si="9"/>
        <v>0</v>
      </c>
    </row>
    <row r="609" spans="1:13" x14ac:dyDescent="0.25">
      <c r="A609" s="1">
        <v>15650237</v>
      </c>
      <c r="B609" s="1">
        <v>754</v>
      </c>
      <c r="C609" s="1" t="s">
        <v>18</v>
      </c>
      <c r="D609" s="1" t="s">
        <v>16</v>
      </c>
      <c r="E609" s="1">
        <v>32</v>
      </c>
      <c r="F609" s="1">
        <v>7</v>
      </c>
      <c r="G609" s="17">
        <v>0</v>
      </c>
      <c r="H609" s="1">
        <v>2</v>
      </c>
      <c r="I609" s="1">
        <v>1</v>
      </c>
      <c r="J609" s="1">
        <v>0</v>
      </c>
      <c r="K609" s="17">
        <v>89520.75</v>
      </c>
      <c r="L609" s="1">
        <v>0</v>
      </c>
      <c r="M609" t="b">
        <f t="shared" si="9"/>
        <v>0</v>
      </c>
    </row>
    <row r="610" spans="1:13" x14ac:dyDescent="0.25">
      <c r="A610" s="1">
        <v>15612187</v>
      </c>
      <c r="B610" s="1">
        <v>547</v>
      </c>
      <c r="C610" s="1" t="s">
        <v>26</v>
      </c>
      <c r="D610" s="1" t="s">
        <v>23</v>
      </c>
      <c r="E610" s="1">
        <v>32</v>
      </c>
      <c r="F610" s="1">
        <v>8</v>
      </c>
      <c r="G610" s="17">
        <v>155726.85</v>
      </c>
      <c r="H610" s="1">
        <v>1</v>
      </c>
      <c r="I610" s="1">
        <v>1</v>
      </c>
      <c r="J610" s="1">
        <v>0</v>
      </c>
      <c r="K610" s="17">
        <v>67789.990000000005</v>
      </c>
      <c r="L610" s="1">
        <v>0</v>
      </c>
      <c r="M610" t="b">
        <f t="shared" si="9"/>
        <v>0</v>
      </c>
    </row>
    <row r="611" spans="1:13" x14ac:dyDescent="0.25">
      <c r="A611" s="1">
        <v>15753754</v>
      </c>
      <c r="B611" s="1">
        <v>587</v>
      </c>
      <c r="C611" s="1" t="s">
        <v>18</v>
      </c>
      <c r="D611" s="1" t="s">
        <v>16</v>
      </c>
      <c r="E611" s="1">
        <v>34</v>
      </c>
      <c r="F611" s="1">
        <v>1</v>
      </c>
      <c r="G611" s="17">
        <v>0</v>
      </c>
      <c r="H611" s="1">
        <v>2</v>
      </c>
      <c r="I611" s="1">
        <v>1</v>
      </c>
      <c r="J611" s="1">
        <v>1</v>
      </c>
      <c r="K611" s="17">
        <v>97932.68</v>
      </c>
      <c r="L611" s="1">
        <v>0</v>
      </c>
      <c r="M611" t="b">
        <f t="shared" si="9"/>
        <v>0</v>
      </c>
    </row>
    <row r="612" spans="1:13" x14ac:dyDescent="0.25">
      <c r="A612" s="1">
        <v>15685226</v>
      </c>
      <c r="B612" s="1">
        <v>712</v>
      </c>
      <c r="C612" s="1" t="s">
        <v>26</v>
      </c>
      <c r="D612" s="1" t="s">
        <v>16</v>
      </c>
      <c r="E612" s="1">
        <v>29</v>
      </c>
      <c r="F612" s="1">
        <v>7</v>
      </c>
      <c r="G612" s="17">
        <v>147199.07</v>
      </c>
      <c r="H612" s="1">
        <v>1</v>
      </c>
      <c r="I612" s="1">
        <v>1</v>
      </c>
      <c r="J612" s="1">
        <v>1</v>
      </c>
      <c r="K612" s="17">
        <v>84932.4</v>
      </c>
      <c r="L612" s="1">
        <v>0</v>
      </c>
      <c r="M612" t="b">
        <f t="shared" si="9"/>
        <v>0</v>
      </c>
    </row>
    <row r="613" spans="1:13" x14ac:dyDescent="0.25">
      <c r="A613" s="1">
        <v>15673481</v>
      </c>
      <c r="B613" s="1">
        <v>726</v>
      </c>
      <c r="C613" s="1" t="s">
        <v>18</v>
      </c>
      <c r="D613" s="1" t="s">
        <v>16</v>
      </c>
      <c r="E613" s="1">
        <v>48</v>
      </c>
      <c r="F613" s="1">
        <v>6</v>
      </c>
      <c r="G613" s="17">
        <v>99906.19</v>
      </c>
      <c r="H613" s="1">
        <v>1</v>
      </c>
      <c r="I613" s="1">
        <v>1</v>
      </c>
      <c r="J613" s="1">
        <v>0</v>
      </c>
      <c r="K613" s="17">
        <v>64323.24</v>
      </c>
      <c r="L613" s="1">
        <v>0</v>
      </c>
      <c r="M613" t="b">
        <f t="shared" si="9"/>
        <v>0</v>
      </c>
    </row>
    <row r="614" spans="1:13" x14ac:dyDescent="0.25">
      <c r="A614" s="1">
        <v>15810432</v>
      </c>
      <c r="B614" s="1">
        <v>795</v>
      </c>
      <c r="C614" s="1" t="s">
        <v>18</v>
      </c>
      <c r="D614" s="1" t="s">
        <v>23</v>
      </c>
      <c r="E614" s="1">
        <v>35</v>
      </c>
      <c r="F614" s="1">
        <v>8</v>
      </c>
      <c r="G614" s="17">
        <v>0</v>
      </c>
      <c r="H614" s="1">
        <v>2</v>
      </c>
      <c r="I614" s="1">
        <v>1</v>
      </c>
      <c r="J614" s="1">
        <v>0</v>
      </c>
      <c r="K614" s="17">
        <v>167155.35999999999</v>
      </c>
      <c r="L614" s="1">
        <v>0</v>
      </c>
      <c r="M614" t="b">
        <f t="shared" si="9"/>
        <v>0</v>
      </c>
    </row>
    <row r="615" spans="1:13" x14ac:dyDescent="0.25">
      <c r="A615" s="1">
        <v>15725737</v>
      </c>
      <c r="B615" s="1">
        <v>669</v>
      </c>
      <c r="C615" s="1" t="s">
        <v>15</v>
      </c>
      <c r="D615" s="1" t="s">
        <v>23</v>
      </c>
      <c r="E615" s="1">
        <v>46</v>
      </c>
      <c r="F615" s="1">
        <v>3</v>
      </c>
      <c r="G615" s="17">
        <v>0</v>
      </c>
      <c r="H615" s="1">
        <v>2</v>
      </c>
      <c r="I615" s="1">
        <v>0</v>
      </c>
      <c r="J615" s="1">
        <v>1</v>
      </c>
      <c r="K615" s="17">
        <v>8487.75</v>
      </c>
      <c r="L615" s="1">
        <v>0</v>
      </c>
      <c r="M615" t="b">
        <f t="shared" si="9"/>
        <v>0</v>
      </c>
    </row>
    <row r="616" spans="1:13" x14ac:dyDescent="0.25">
      <c r="A616" s="1">
        <v>15686611</v>
      </c>
      <c r="B616" s="1">
        <v>495</v>
      </c>
      <c r="C616" s="1" t="s">
        <v>15</v>
      </c>
      <c r="D616" s="1" t="s">
        <v>23</v>
      </c>
      <c r="E616" s="1">
        <v>30</v>
      </c>
      <c r="F616" s="1">
        <v>10</v>
      </c>
      <c r="G616" s="17">
        <v>129755.99</v>
      </c>
      <c r="H616" s="1">
        <v>1</v>
      </c>
      <c r="I616" s="1">
        <v>0</v>
      </c>
      <c r="J616" s="1">
        <v>0</v>
      </c>
      <c r="K616" s="17">
        <v>172749.65</v>
      </c>
      <c r="L616" s="1">
        <v>0</v>
      </c>
      <c r="M616" t="b">
        <f t="shared" si="9"/>
        <v>0</v>
      </c>
    </row>
    <row r="617" spans="1:13" x14ac:dyDescent="0.25">
      <c r="A617" s="1">
        <v>15806983</v>
      </c>
      <c r="B617" s="1">
        <v>640</v>
      </c>
      <c r="C617" s="1" t="s">
        <v>15</v>
      </c>
      <c r="D617" s="1" t="s">
        <v>23</v>
      </c>
      <c r="E617" s="1">
        <v>44</v>
      </c>
      <c r="F617" s="1">
        <v>3</v>
      </c>
      <c r="G617" s="17">
        <v>137148.68</v>
      </c>
      <c r="H617" s="1">
        <v>1</v>
      </c>
      <c r="I617" s="1">
        <v>1</v>
      </c>
      <c r="J617" s="1">
        <v>0</v>
      </c>
      <c r="K617" s="17">
        <v>92381.01</v>
      </c>
      <c r="L617" s="1">
        <v>0</v>
      </c>
      <c r="M617" t="b">
        <f t="shared" si="9"/>
        <v>0</v>
      </c>
    </row>
    <row r="618" spans="1:13" x14ac:dyDescent="0.25">
      <c r="A618" s="1">
        <v>15634245</v>
      </c>
      <c r="B618" s="1">
        <v>758</v>
      </c>
      <c r="C618" s="1" t="s">
        <v>26</v>
      </c>
      <c r="D618" s="1" t="s">
        <v>16</v>
      </c>
      <c r="E618" s="1">
        <v>47</v>
      </c>
      <c r="F618" s="1">
        <v>9</v>
      </c>
      <c r="G618" s="17">
        <v>95523.16</v>
      </c>
      <c r="H618" s="1">
        <v>1</v>
      </c>
      <c r="I618" s="1">
        <v>1</v>
      </c>
      <c r="J618" s="1">
        <v>0</v>
      </c>
      <c r="K618" s="17">
        <v>73294.48</v>
      </c>
      <c r="L618" s="1">
        <v>0</v>
      </c>
      <c r="M618" t="b">
        <f t="shared" si="9"/>
        <v>0</v>
      </c>
    </row>
    <row r="619" spans="1:13" x14ac:dyDescent="0.25">
      <c r="A619" s="1">
        <v>15635367</v>
      </c>
      <c r="B619" s="1">
        <v>774</v>
      </c>
      <c r="C619" s="1" t="s">
        <v>15</v>
      </c>
      <c r="D619" s="1" t="s">
        <v>23</v>
      </c>
      <c r="E619" s="1">
        <v>26</v>
      </c>
      <c r="F619" s="1">
        <v>2</v>
      </c>
      <c r="G619" s="17">
        <v>93844.69</v>
      </c>
      <c r="H619" s="1">
        <v>1</v>
      </c>
      <c r="I619" s="1">
        <v>1</v>
      </c>
      <c r="J619" s="1">
        <v>0</v>
      </c>
      <c r="K619" s="17">
        <v>28415.360000000001</v>
      </c>
      <c r="L619" s="1">
        <v>0</v>
      </c>
      <c r="M619" t="b">
        <f t="shared" si="9"/>
        <v>0</v>
      </c>
    </row>
    <row r="620" spans="1:13" x14ac:dyDescent="0.25">
      <c r="A620" s="1">
        <v>15661507</v>
      </c>
      <c r="B620" s="1">
        <v>587</v>
      </c>
      <c r="C620" s="1" t="s">
        <v>18</v>
      </c>
      <c r="D620" s="1" t="s">
        <v>23</v>
      </c>
      <c r="E620" s="1">
        <v>45</v>
      </c>
      <c r="F620" s="1">
        <v>6</v>
      </c>
      <c r="G620" s="17">
        <v>0</v>
      </c>
      <c r="H620" s="1">
        <v>1</v>
      </c>
      <c r="I620" s="1">
        <v>0</v>
      </c>
      <c r="J620" s="1">
        <v>0</v>
      </c>
      <c r="K620" s="17">
        <v>158684.81</v>
      </c>
      <c r="L620" s="1">
        <v>0</v>
      </c>
      <c r="M620" t="b">
        <f t="shared" si="9"/>
        <v>0</v>
      </c>
    </row>
    <row r="621" spans="1:13" x14ac:dyDescent="0.25">
      <c r="A621" s="1">
        <v>15769504</v>
      </c>
      <c r="B621" s="1">
        <v>743</v>
      </c>
      <c r="C621" s="1" t="s">
        <v>26</v>
      </c>
      <c r="D621" s="1" t="s">
        <v>16</v>
      </c>
      <c r="E621" s="1">
        <v>34</v>
      </c>
      <c r="F621" s="1">
        <v>1</v>
      </c>
      <c r="G621" s="17">
        <v>131736.88</v>
      </c>
      <c r="H621" s="1">
        <v>1</v>
      </c>
      <c r="I621" s="1">
        <v>1</v>
      </c>
      <c r="J621" s="1">
        <v>1</v>
      </c>
      <c r="K621" s="17">
        <v>108543.21</v>
      </c>
      <c r="L621" s="1">
        <v>0</v>
      </c>
      <c r="M621" t="b">
        <f t="shared" si="9"/>
        <v>0</v>
      </c>
    </row>
    <row r="622" spans="1:13" x14ac:dyDescent="0.25">
      <c r="A622" s="1">
        <v>15592937</v>
      </c>
      <c r="B622" s="1">
        <v>632</v>
      </c>
      <c r="C622" s="1" t="s">
        <v>26</v>
      </c>
      <c r="D622" s="1" t="s">
        <v>16</v>
      </c>
      <c r="E622" s="1">
        <v>41</v>
      </c>
      <c r="F622" s="1">
        <v>3</v>
      </c>
      <c r="G622" s="17">
        <v>81877.38</v>
      </c>
      <c r="H622" s="1">
        <v>1</v>
      </c>
      <c r="I622" s="1">
        <v>1</v>
      </c>
      <c r="J622" s="1">
        <v>1</v>
      </c>
      <c r="K622" s="17">
        <v>33642.21</v>
      </c>
      <c r="L622" s="1">
        <v>0</v>
      </c>
      <c r="M622" t="b">
        <f t="shared" si="9"/>
        <v>0</v>
      </c>
    </row>
    <row r="623" spans="1:13" x14ac:dyDescent="0.25">
      <c r="A623" s="1">
        <v>15748625</v>
      </c>
      <c r="B623" s="1">
        <v>664</v>
      </c>
      <c r="C623" s="1" t="s">
        <v>15</v>
      </c>
      <c r="D623" s="1" t="s">
        <v>23</v>
      </c>
      <c r="E623" s="1">
        <v>57</v>
      </c>
      <c r="F623" s="1">
        <v>6</v>
      </c>
      <c r="G623" s="17">
        <v>0</v>
      </c>
      <c r="H623" s="1">
        <v>2</v>
      </c>
      <c r="I623" s="1">
        <v>1</v>
      </c>
      <c r="J623" s="1">
        <v>1</v>
      </c>
      <c r="K623" s="17">
        <v>15304.08</v>
      </c>
      <c r="L623" s="1">
        <v>0</v>
      </c>
      <c r="M623" t="b">
        <f t="shared" si="9"/>
        <v>0</v>
      </c>
    </row>
    <row r="624" spans="1:13" x14ac:dyDescent="0.25">
      <c r="A624" s="1">
        <v>15805254</v>
      </c>
      <c r="B624" s="1">
        <v>652</v>
      </c>
      <c r="C624" s="1" t="s">
        <v>18</v>
      </c>
      <c r="D624" s="1" t="s">
        <v>16</v>
      </c>
      <c r="E624" s="1">
        <v>75</v>
      </c>
      <c r="F624" s="1">
        <v>10</v>
      </c>
      <c r="G624" s="17">
        <v>0</v>
      </c>
      <c r="H624" s="1">
        <v>2</v>
      </c>
      <c r="I624" s="1">
        <v>1</v>
      </c>
      <c r="J624" s="1">
        <v>1</v>
      </c>
      <c r="K624" s="17">
        <v>114675.75</v>
      </c>
      <c r="L624" s="1">
        <v>0</v>
      </c>
      <c r="M624" t="b">
        <f t="shared" si="9"/>
        <v>0</v>
      </c>
    </row>
    <row r="625" spans="1:13" x14ac:dyDescent="0.25">
      <c r="A625" s="1">
        <v>15619529</v>
      </c>
      <c r="B625" s="1">
        <v>531</v>
      </c>
      <c r="C625" s="1" t="s">
        <v>18</v>
      </c>
      <c r="D625" s="1" t="s">
        <v>23</v>
      </c>
      <c r="E625" s="1">
        <v>27</v>
      </c>
      <c r="F625" s="1">
        <v>8</v>
      </c>
      <c r="G625" s="17">
        <v>132576.25</v>
      </c>
      <c r="H625" s="1">
        <v>1</v>
      </c>
      <c r="I625" s="1">
        <v>0</v>
      </c>
      <c r="J625" s="1">
        <v>0</v>
      </c>
      <c r="K625" s="17">
        <v>7222.92</v>
      </c>
      <c r="L625" s="1">
        <v>0</v>
      </c>
      <c r="M625" t="b">
        <f t="shared" si="9"/>
        <v>0</v>
      </c>
    </row>
    <row r="626" spans="1:13" x14ac:dyDescent="0.25">
      <c r="A626" s="1">
        <v>15700772</v>
      </c>
      <c r="B626" s="1">
        <v>571</v>
      </c>
      <c r="C626" s="1" t="s">
        <v>15</v>
      </c>
      <c r="D626" s="1" t="s">
        <v>23</v>
      </c>
      <c r="E626" s="1">
        <v>44</v>
      </c>
      <c r="F626" s="1">
        <v>9</v>
      </c>
      <c r="G626" s="17">
        <v>0</v>
      </c>
      <c r="H626" s="1">
        <v>2</v>
      </c>
      <c r="I626" s="1">
        <v>0</v>
      </c>
      <c r="J626" s="1">
        <v>0</v>
      </c>
      <c r="K626" s="17">
        <v>38433.35</v>
      </c>
      <c r="L626" s="1">
        <v>0</v>
      </c>
      <c r="M626" t="b">
        <f t="shared" si="9"/>
        <v>0</v>
      </c>
    </row>
    <row r="627" spans="1:13" x14ac:dyDescent="0.25">
      <c r="A627" s="1">
        <v>15731815</v>
      </c>
      <c r="B627" s="1">
        <v>529</v>
      </c>
      <c r="C627" s="1" t="s">
        <v>18</v>
      </c>
      <c r="D627" s="1" t="s">
        <v>23</v>
      </c>
      <c r="E627" s="1">
        <v>63</v>
      </c>
      <c r="F627" s="1">
        <v>4</v>
      </c>
      <c r="G627" s="17">
        <v>96134.11</v>
      </c>
      <c r="H627" s="1">
        <v>3</v>
      </c>
      <c r="I627" s="1">
        <v>1</v>
      </c>
      <c r="J627" s="1">
        <v>0</v>
      </c>
      <c r="K627" s="17">
        <v>108732.96</v>
      </c>
      <c r="L627" s="1">
        <v>1</v>
      </c>
      <c r="M627" t="b">
        <f t="shared" si="9"/>
        <v>0</v>
      </c>
    </row>
    <row r="628" spans="1:13" x14ac:dyDescent="0.25">
      <c r="A628" s="1">
        <v>15686436</v>
      </c>
      <c r="B628" s="1">
        <v>523</v>
      </c>
      <c r="C628" s="1" t="s">
        <v>18</v>
      </c>
      <c r="D628" s="1" t="s">
        <v>23</v>
      </c>
      <c r="E628" s="1">
        <v>32</v>
      </c>
      <c r="F628" s="1">
        <v>4</v>
      </c>
      <c r="G628" s="17">
        <v>0</v>
      </c>
      <c r="H628" s="1">
        <v>2</v>
      </c>
      <c r="I628" s="1">
        <v>1</v>
      </c>
      <c r="J628" s="1">
        <v>0</v>
      </c>
      <c r="K628" s="17">
        <v>167848.02</v>
      </c>
      <c r="L628" s="1">
        <v>0</v>
      </c>
      <c r="M628" t="b">
        <f t="shared" si="9"/>
        <v>0</v>
      </c>
    </row>
    <row r="629" spans="1:13" x14ac:dyDescent="0.25">
      <c r="A629" s="1">
        <v>15794396</v>
      </c>
      <c r="B629" s="1">
        <v>494</v>
      </c>
      <c r="C629" s="1" t="s">
        <v>26</v>
      </c>
      <c r="D629" s="1" t="s">
        <v>16</v>
      </c>
      <c r="E629" s="1">
        <v>38</v>
      </c>
      <c r="F629" s="1">
        <v>7</v>
      </c>
      <c r="G629" s="17">
        <v>174937.64</v>
      </c>
      <c r="H629" s="1">
        <v>1</v>
      </c>
      <c r="I629" s="1">
        <v>1</v>
      </c>
      <c r="J629" s="1">
        <v>0</v>
      </c>
      <c r="K629" s="17">
        <v>40084.32</v>
      </c>
      <c r="L629" s="1">
        <v>0</v>
      </c>
      <c r="M629" t="b">
        <f t="shared" si="9"/>
        <v>0</v>
      </c>
    </row>
    <row r="630" spans="1:13" x14ac:dyDescent="0.25">
      <c r="A630" s="1">
        <v>15725166</v>
      </c>
      <c r="B630" s="1">
        <v>707</v>
      </c>
      <c r="C630" s="1" t="s">
        <v>15</v>
      </c>
      <c r="D630" s="1" t="s">
        <v>23</v>
      </c>
      <c r="E630" s="1">
        <v>30</v>
      </c>
      <c r="F630" s="1">
        <v>8</v>
      </c>
      <c r="G630" s="17">
        <v>0</v>
      </c>
      <c r="H630" s="1">
        <v>2</v>
      </c>
      <c r="I630" s="1">
        <v>1</v>
      </c>
      <c r="J630" s="1">
        <v>0</v>
      </c>
      <c r="K630" s="17">
        <v>33159.370000000003</v>
      </c>
      <c r="L630" s="1">
        <v>0</v>
      </c>
      <c r="M630" t="b">
        <f t="shared" si="9"/>
        <v>0</v>
      </c>
    </row>
    <row r="631" spans="1:13" x14ac:dyDescent="0.25">
      <c r="A631" s="1">
        <v>15775306</v>
      </c>
      <c r="B631" s="1">
        <v>421</v>
      </c>
      <c r="C631" s="1" t="s">
        <v>26</v>
      </c>
      <c r="D631" s="1" t="s">
        <v>23</v>
      </c>
      <c r="E631" s="1">
        <v>28</v>
      </c>
      <c r="F631" s="1">
        <v>8</v>
      </c>
      <c r="G631" s="17">
        <v>122384.22</v>
      </c>
      <c r="H631" s="1">
        <v>3</v>
      </c>
      <c r="I631" s="1">
        <v>1</v>
      </c>
      <c r="J631" s="1">
        <v>1</v>
      </c>
      <c r="K631" s="17">
        <v>89017.38</v>
      </c>
      <c r="L631" s="1">
        <v>1</v>
      </c>
      <c r="M631" t="b">
        <f t="shared" si="9"/>
        <v>0</v>
      </c>
    </row>
    <row r="632" spans="1:13" x14ac:dyDescent="0.25">
      <c r="A632" s="1">
        <v>15716164</v>
      </c>
      <c r="B632" s="1">
        <v>501</v>
      </c>
      <c r="C632" s="1" t="s">
        <v>15</v>
      </c>
      <c r="D632" s="1" t="s">
        <v>16</v>
      </c>
      <c r="E632" s="1">
        <v>41</v>
      </c>
      <c r="F632" s="1">
        <v>3</v>
      </c>
      <c r="G632" s="17">
        <v>144260.5</v>
      </c>
      <c r="H632" s="1">
        <v>1</v>
      </c>
      <c r="I632" s="1">
        <v>1</v>
      </c>
      <c r="J632" s="1">
        <v>0</v>
      </c>
      <c r="K632" s="17">
        <v>172114.67</v>
      </c>
      <c r="L632" s="1">
        <v>0</v>
      </c>
      <c r="M632" t="b">
        <f t="shared" si="9"/>
        <v>0</v>
      </c>
    </row>
    <row r="633" spans="1:13" x14ac:dyDescent="0.25">
      <c r="A633" s="1">
        <v>15789158</v>
      </c>
      <c r="B633" s="1">
        <v>636</v>
      </c>
      <c r="C633" s="1" t="s">
        <v>26</v>
      </c>
      <c r="D633" s="1" t="s">
        <v>23</v>
      </c>
      <c r="E633" s="1">
        <v>49</v>
      </c>
      <c r="F633" s="1">
        <v>6</v>
      </c>
      <c r="G633" s="17">
        <v>113599.74</v>
      </c>
      <c r="H633" s="1">
        <v>2</v>
      </c>
      <c r="I633" s="1">
        <v>1</v>
      </c>
      <c r="J633" s="1">
        <v>0</v>
      </c>
      <c r="K633" s="17">
        <v>158887.09</v>
      </c>
      <c r="L633" s="1">
        <v>1</v>
      </c>
      <c r="M633" t="b">
        <f t="shared" si="9"/>
        <v>0</v>
      </c>
    </row>
    <row r="634" spans="1:13" x14ac:dyDescent="0.25">
      <c r="A634" s="1">
        <v>15693814</v>
      </c>
      <c r="B634" s="1">
        <v>806</v>
      </c>
      <c r="C634" s="1" t="s">
        <v>18</v>
      </c>
      <c r="D634" s="1" t="s">
        <v>23</v>
      </c>
      <c r="E634" s="1">
        <v>25</v>
      </c>
      <c r="F634" s="1">
        <v>7</v>
      </c>
      <c r="G634" s="17">
        <v>0</v>
      </c>
      <c r="H634" s="1">
        <v>2</v>
      </c>
      <c r="I634" s="1">
        <v>1</v>
      </c>
      <c r="J634" s="1">
        <v>0</v>
      </c>
      <c r="K634" s="17">
        <v>18461.900000000001</v>
      </c>
      <c r="L634" s="1">
        <v>0</v>
      </c>
      <c r="M634" t="b">
        <f t="shared" si="9"/>
        <v>0</v>
      </c>
    </row>
    <row r="635" spans="1:13" x14ac:dyDescent="0.25">
      <c r="A635" s="1">
        <v>15694272</v>
      </c>
      <c r="B635" s="1">
        <v>673</v>
      </c>
      <c r="C635" s="1" t="s">
        <v>15</v>
      </c>
      <c r="D635" s="1" t="s">
        <v>23</v>
      </c>
      <c r="E635" s="1">
        <v>30</v>
      </c>
      <c r="F635" s="1">
        <v>1</v>
      </c>
      <c r="G635" s="17">
        <v>64097.75</v>
      </c>
      <c r="H635" s="1">
        <v>1</v>
      </c>
      <c r="I635" s="1">
        <v>1</v>
      </c>
      <c r="J635" s="1">
        <v>1</v>
      </c>
      <c r="K635" s="17">
        <v>77783.350000000006</v>
      </c>
      <c r="L635" s="1">
        <v>0</v>
      </c>
      <c r="M635" t="b">
        <f t="shared" si="9"/>
        <v>0</v>
      </c>
    </row>
    <row r="636" spans="1:13" x14ac:dyDescent="0.25">
      <c r="A636" s="1">
        <v>15697307</v>
      </c>
      <c r="B636" s="1">
        <v>588</v>
      </c>
      <c r="C636" s="1" t="s">
        <v>18</v>
      </c>
      <c r="D636" s="1" t="s">
        <v>23</v>
      </c>
      <c r="E636" s="1">
        <v>34</v>
      </c>
      <c r="F636" s="1">
        <v>10</v>
      </c>
      <c r="G636" s="17">
        <v>0</v>
      </c>
      <c r="H636" s="1">
        <v>2</v>
      </c>
      <c r="I636" s="1">
        <v>1</v>
      </c>
      <c r="J636" s="1">
        <v>0</v>
      </c>
      <c r="K636" s="17">
        <v>79078.91</v>
      </c>
      <c r="L636" s="1">
        <v>0</v>
      </c>
      <c r="M636" t="b">
        <f t="shared" si="9"/>
        <v>0</v>
      </c>
    </row>
    <row r="637" spans="1:13" x14ac:dyDescent="0.25">
      <c r="A637" s="1">
        <v>15813741</v>
      </c>
      <c r="B637" s="1">
        <v>549</v>
      </c>
      <c r="C637" s="1" t="s">
        <v>18</v>
      </c>
      <c r="D637" s="1" t="s">
        <v>23</v>
      </c>
      <c r="E637" s="1">
        <v>25</v>
      </c>
      <c r="F637" s="1">
        <v>6</v>
      </c>
      <c r="G637" s="17">
        <v>193858.2</v>
      </c>
      <c r="H637" s="1">
        <v>1</v>
      </c>
      <c r="I637" s="1">
        <v>0</v>
      </c>
      <c r="J637" s="1">
        <v>1</v>
      </c>
      <c r="K637" s="17">
        <v>21600.11</v>
      </c>
      <c r="L637" s="1">
        <v>0</v>
      </c>
      <c r="M637" t="b">
        <f t="shared" si="9"/>
        <v>0</v>
      </c>
    </row>
    <row r="638" spans="1:13" x14ac:dyDescent="0.25">
      <c r="A638" s="1">
        <v>15660101</v>
      </c>
      <c r="B638" s="1">
        <v>803</v>
      </c>
      <c r="C638" s="1" t="s">
        <v>15</v>
      </c>
      <c r="D638" s="1" t="s">
        <v>23</v>
      </c>
      <c r="E638" s="1">
        <v>31</v>
      </c>
      <c r="F638" s="1">
        <v>9</v>
      </c>
      <c r="G638" s="17">
        <v>157120.85999999999</v>
      </c>
      <c r="H638" s="1">
        <v>2</v>
      </c>
      <c r="I638" s="1">
        <v>1</v>
      </c>
      <c r="J638" s="1">
        <v>0</v>
      </c>
      <c r="K638" s="17">
        <v>141300.53</v>
      </c>
      <c r="L638" s="1">
        <v>0</v>
      </c>
      <c r="M638" t="b">
        <f t="shared" si="9"/>
        <v>0</v>
      </c>
    </row>
    <row r="639" spans="1:13" x14ac:dyDescent="0.25">
      <c r="A639" s="1">
        <v>15633537</v>
      </c>
      <c r="B639" s="1">
        <v>540</v>
      </c>
      <c r="C639" s="1" t="s">
        <v>26</v>
      </c>
      <c r="D639" s="1" t="s">
        <v>16</v>
      </c>
      <c r="E639" s="1">
        <v>42</v>
      </c>
      <c r="F639" s="1">
        <v>9</v>
      </c>
      <c r="G639" s="17">
        <v>87271.41</v>
      </c>
      <c r="H639" s="1">
        <v>2</v>
      </c>
      <c r="I639" s="1">
        <v>1</v>
      </c>
      <c r="J639" s="1">
        <v>0</v>
      </c>
      <c r="K639" s="17">
        <v>172572.64</v>
      </c>
      <c r="L639" s="1">
        <v>0</v>
      </c>
      <c r="M639" t="b">
        <f t="shared" si="9"/>
        <v>0</v>
      </c>
    </row>
    <row r="640" spans="1:13" x14ac:dyDescent="0.25">
      <c r="A640" s="1">
        <v>15780804</v>
      </c>
      <c r="B640" s="1">
        <v>482</v>
      </c>
      <c r="C640" s="1" t="s">
        <v>15</v>
      </c>
      <c r="D640" s="1" t="s">
        <v>23</v>
      </c>
      <c r="E640" s="1">
        <v>55</v>
      </c>
      <c r="F640" s="1">
        <v>5</v>
      </c>
      <c r="G640" s="17">
        <v>97318.25</v>
      </c>
      <c r="H640" s="1">
        <v>1</v>
      </c>
      <c r="I640" s="1">
        <v>0</v>
      </c>
      <c r="J640" s="1">
        <v>1</v>
      </c>
      <c r="K640" s="17">
        <v>78416.14</v>
      </c>
      <c r="L640" s="1">
        <v>0</v>
      </c>
      <c r="M640" t="b">
        <f t="shared" ref="M640:M703" si="10">F640&gt;E640</f>
        <v>0</v>
      </c>
    </row>
    <row r="641" spans="1:13" x14ac:dyDescent="0.25">
      <c r="A641" s="1">
        <v>15809100</v>
      </c>
      <c r="B641" s="1">
        <v>548</v>
      </c>
      <c r="C641" s="1" t="s">
        <v>15</v>
      </c>
      <c r="D641" s="1" t="s">
        <v>16</v>
      </c>
      <c r="E641" s="1">
        <v>32</v>
      </c>
      <c r="F641" s="1">
        <v>2</v>
      </c>
      <c r="G641" s="17">
        <v>172448.77</v>
      </c>
      <c r="H641" s="1">
        <v>1</v>
      </c>
      <c r="I641" s="1">
        <v>1</v>
      </c>
      <c r="J641" s="1">
        <v>0</v>
      </c>
      <c r="K641" s="17">
        <v>188083.77</v>
      </c>
      <c r="L641" s="1">
        <v>1</v>
      </c>
      <c r="M641" t="b">
        <f t="shared" si="10"/>
        <v>0</v>
      </c>
    </row>
    <row r="642" spans="1:13" x14ac:dyDescent="0.25">
      <c r="A642" s="1">
        <v>15636624</v>
      </c>
      <c r="B642" s="1">
        <v>805</v>
      </c>
      <c r="C642" s="1" t="s">
        <v>18</v>
      </c>
      <c r="D642" s="1" t="s">
        <v>16</v>
      </c>
      <c r="E642" s="1">
        <v>39</v>
      </c>
      <c r="F642" s="1">
        <v>5</v>
      </c>
      <c r="G642" s="17">
        <v>165272.13</v>
      </c>
      <c r="H642" s="1">
        <v>1</v>
      </c>
      <c r="I642" s="1">
        <v>1</v>
      </c>
      <c r="J642" s="1">
        <v>0</v>
      </c>
      <c r="K642" s="17">
        <v>14109.85</v>
      </c>
      <c r="L642" s="1">
        <v>1</v>
      </c>
      <c r="M642" t="b">
        <f t="shared" si="10"/>
        <v>0</v>
      </c>
    </row>
    <row r="643" spans="1:13" x14ac:dyDescent="0.25">
      <c r="A643" s="1">
        <v>15597602</v>
      </c>
      <c r="B643" s="1">
        <v>619</v>
      </c>
      <c r="C643" s="1" t="s">
        <v>26</v>
      </c>
      <c r="D643" s="1" t="s">
        <v>23</v>
      </c>
      <c r="E643" s="1">
        <v>57</v>
      </c>
      <c r="F643" s="1">
        <v>3</v>
      </c>
      <c r="G643" s="17">
        <v>137946.39000000001</v>
      </c>
      <c r="H643" s="1">
        <v>1</v>
      </c>
      <c r="I643" s="1">
        <v>1</v>
      </c>
      <c r="J643" s="1">
        <v>1</v>
      </c>
      <c r="K643" s="17">
        <v>72467.990000000005</v>
      </c>
      <c r="L643" s="1">
        <v>1</v>
      </c>
      <c r="M643" t="b">
        <f t="shared" si="10"/>
        <v>0</v>
      </c>
    </row>
    <row r="644" spans="1:13" x14ac:dyDescent="0.25">
      <c r="A644" s="1">
        <v>15680998</v>
      </c>
      <c r="B644" s="1">
        <v>725</v>
      </c>
      <c r="C644" s="1" t="s">
        <v>15</v>
      </c>
      <c r="D644" s="1" t="s">
        <v>23</v>
      </c>
      <c r="E644" s="1">
        <v>44</v>
      </c>
      <c r="F644" s="1">
        <v>5</v>
      </c>
      <c r="G644" s="17">
        <v>0</v>
      </c>
      <c r="H644" s="1">
        <v>1</v>
      </c>
      <c r="I644" s="1">
        <v>1</v>
      </c>
      <c r="J644" s="1">
        <v>1</v>
      </c>
      <c r="K644" s="17">
        <v>117356.14</v>
      </c>
      <c r="L644" s="1">
        <v>0</v>
      </c>
      <c r="M644" t="b">
        <f t="shared" si="10"/>
        <v>0</v>
      </c>
    </row>
    <row r="645" spans="1:13" x14ac:dyDescent="0.25">
      <c r="A645" s="1">
        <v>15585888</v>
      </c>
      <c r="B645" s="1">
        <v>553</v>
      </c>
      <c r="C645" s="1" t="s">
        <v>18</v>
      </c>
      <c r="D645" s="1" t="s">
        <v>16</v>
      </c>
      <c r="E645" s="1">
        <v>48</v>
      </c>
      <c r="F645" s="1">
        <v>3</v>
      </c>
      <c r="G645" s="17">
        <v>0</v>
      </c>
      <c r="H645" s="1">
        <v>1</v>
      </c>
      <c r="I645" s="1">
        <v>0</v>
      </c>
      <c r="J645" s="1">
        <v>1</v>
      </c>
      <c r="K645" s="17">
        <v>30730.95</v>
      </c>
      <c r="L645" s="1">
        <v>1</v>
      </c>
      <c r="M645" t="b">
        <f t="shared" si="10"/>
        <v>0</v>
      </c>
    </row>
    <row r="646" spans="1:13" x14ac:dyDescent="0.25">
      <c r="A646" s="1">
        <v>15677538</v>
      </c>
      <c r="B646" s="1">
        <v>569</v>
      </c>
      <c r="C646" s="1" t="s">
        <v>15</v>
      </c>
      <c r="D646" s="1" t="s">
        <v>23</v>
      </c>
      <c r="E646" s="1">
        <v>38</v>
      </c>
      <c r="F646" s="1">
        <v>7</v>
      </c>
      <c r="G646" s="17">
        <v>0</v>
      </c>
      <c r="H646" s="1">
        <v>1</v>
      </c>
      <c r="I646" s="1">
        <v>1</v>
      </c>
      <c r="J646" s="1">
        <v>1</v>
      </c>
      <c r="K646" s="17">
        <v>108469.2</v>
      </c>
      <c r="L646" s="1">
        <v>0</v>
      </c>
      <c r="M646" t="b">
        <f t="shared" si="10"/>
        <v>0</v>
      </c>
    </row>
    <row r="647" spans="1:13" x14ac:dyDescent="0.25">
      <c r="A647" s="1">
        <v>15761986</v>
      </c>
      <c r="B647" s="1">
        <v>439</v>
      </c>
      <c r="C647" s="1" t="s">
        <v>18</v>
      </c>
      <c r="D647" s="1" t="s">
        <v>16</v>
      </c>
      <c r="E647" s="1">
        <v>32</v>
      </c>
      <c r="F647" s="1">
        <v>3</v>
      </c>
      <c r="G647" s="17">
        <v>138901.60999999999</v>
      </c>
      <c r="H647" s="1">
        <v>1</v>
      </c>
      <c r="I647" s="1">
        <v>1</v>
      </c>
      <c r="J647" s="1">
        <v>0</v>
      </c>
      <c r="K647" s="17">
        <v>75685.97</v>
      </c>
      <c r="L647" s="1">
        <v>0</v>
      </c>
      <c r="M647" t="b">
        <f t="shared" si="10"/>
        <v>0</v>
      </c>
    </row>
    <row r="648" spans="1:13" x14ac:dyDescent="0.25">
      <c r="A648" s="1">
        <v>15656148</v>
      </c>
      <c r="B648" s="1">
        <v>376</v>
      </c>
      <c r="C648" s="1" t="s">
        <v>26</v>
      </c>
      <c r="D648" s="1" t="s">
        <v>16</v>
      </c>
      <c r="E648" s="1">
        <v>29</v>
      </c>
      <c r="F648" s="1">
        <v>4</v>
      </c>
      <c r="G648" s="17">
        <v>115046.74</v>
      </c>
      <c r="H648" s="1">
        <v>4</v>
      </c>
      <c r="I648" s="1">
        <v>1</v>
      </c>
      <c r="J648" s="1">
        <v>0</v>
      </c>
      <c r="K648" s="17">
        <v>119346.88</v>
      </c>
      <c r="L648" s="1">
        <v>1</v>
      </c>
      <c r="M648" t="b">
        <f t="shared" si="10"/>
        <v>0</v>
      </c>
    </row>
    <row r="649" spans="1:13" x14ac:dyDescent="0.25">
      <c r="A649" s="1">
        <v>15736879</v>
      </c>
      <c r="B649" s="1">
        <v>669</v>
      </c>
      <c r="C649" s="1" t="s">
        <v>15</v>
      </c>
      <c r="D649" s="1" t="s">
        <v>23</v>
      </c>
      <c r="E649" s="1">
        <v>23</v>
      </c>
      <c r="F649" s="1">
        <v>1</v>
      </c>
      <c r="G649" s="17">
        <v>0</v>
      </c>
      <c r="H649" s="1">
        <v>2</v>
      </c>
      <c r="I649" s="1">
        <v>0</v>
      </c>
      <c r="J649" s="1">
        <v>0</v>
      </c>
      <c r="K649" s="17">
        <v>66088.83</v>
      </c>
      <c r="L649" s="1">
        <v>0</v>
      </c>
      <c r="M649" t="b">
        <f t="shared" si="10"/>
        <v>0</v>
      </c>
    </row>
    <row r="650" spans="1:13" x14ac:dyDescent="0.25">
      <c r="A650" s="1">
        <v>15750658</v>
      </c>
      <c r="B650" s="1">
        <v>798</v>
      </c>
      <c r="C650" s="1" t="s">
        <v>15</v>
      </c>
      <c r="D650" s="1" t="s">
        <v>23</v>
      </c>
      <c r="E650" s="1">
        <v>37</v>
      </c>
      <c r="F650" s="1">
        <v>8</v>
      </c>
      <c r="G650" s="17">
        <v>0</v>
      </c>
      <c r="H650" s="1">
        <v>3</v>
      </c>
      <c r="I650" s="1">
        <v>0</v>
      </c>
      <c r="J650" s="1">
        <v>0</v>
      </c>
      <c r="K650" s="17">
        <v>110783.28</v>
      </c>
      <c r="L650" s="1">
        <v>0</v>
      </c>
      <c r="M650" t="b">
        <f t="shared" si="10"/>
        <v>0</v>
      </c>
    </row>
    <row r="651" spans="1:13" x14ac:dyDescent="0.25">
      <c r="A651" s="1">
        <v>15805565</v>
      </c>
      <c r="B651" s="1">
        <v>691</v>
      </c>
      <c r="C651" s="1" t="s">
        <v>26</v>
      </c>
      <c r="D651" s="1" t="s">
        <v>23</v>
      </c>
      <c r="E651" s="1">
        <v>30</v>
      </c>
      <c r="F651" s="1">
        <v>7</v>
      </c>
      <c r="G651" s="17">
        <v>116927.89</v>
      </c>
      <c r="H651" s="1">
        <v>1</v>
      </c>
      <c r="I651" s="1">
        <v>1</v>
      </c>
      <c r="J651" s="1">
        <v>0</v>
      </c>
      <c r="K651" s="17">
        <v>21198.39</v>
      </c>
      <c r="L651" s="1">
        <v>0</v>
      </c>
      <c r="M651" t="b">
        <f t="shared" si="10"/>
        <v>0</v>
      </c>
    </row>
    <row r="652" spans="1:13" x14ac:dyDescent="0.25">
      <c r="A652" s="1">
        <v>15683553</v>
      </c>
      <c r="B652" s="1">
        <v>788</v>
      </c>
      <c r="C652" s="1" t="s">
        <v>15</v>
      </c>
      <c r="D652" s="1" t="s">
        <v>16</v>
      </c>
      <c r="E652" s="1">
        <v>33</v>
      </c>
      <c r="F652" s="1">
        <v>5</v>
      </c>
      <c r="G652" s="17">
        <v>0</v>
      </c>
      <c r="H652" s="1">
        <v>2</v>
      </c>
      <c r="I652" s="1">
        <v>0</v>
      </c>
      <c r="J652" s="1">
        <v>0</v>
      </c>
      <c r="K652" s="17">
        <v>116978.19</v>
      </c>
      <c r="L652" s="1">
        <v>0</v>
      </c>
      <c r="M652" t="b">
        <f t="shared" si="10"/>
        <v>0</v>
      </c>
    </row>
    <row r="653" spans="1:13" x14ac:dyDescent="0.25">
      <c r="A653" s="1">
        <v>15706552</v>
      </c>
      <c r="B653" s="1">
        <v>533</v>
      </c>
      <c r="C653" s="1" t="s">
        <v>15</v>
      </c>
      <c r="D653" s="1" t="s">
        <v>23</v>
      </c>
      <c r="E653" s="1">
        <v>36</v>
      </c>
      <c r="F653" s="1">
        <v>7</v>
      </c>
      <c r="G653" s="17">
        <v>85311.7</v>
      </c>
      <c r="H653" s="1">
        <v>1</v>
      </c>
      <c r="I653" s="1">
        <v>0</v>
      </c>
      <c r="J653" s="1">
        <v>1</v>
      </c>
      <c r="K653" s="17">
        <v>156731.91</v>
      </c>
      <c r="L653" s="1">
        <v>0</v>
      </c>
      <c r="M653" t="b">
        <f t="shared" si="10"/>
        <v>0</v>
      </c>
    </row>
    <row r="654" spans="1:13" x14ac:dyDescent="0.25">
      <c r="A654" s="1">
        <v>15727556</v>
      </c>
      <c r="B654" s="1">
        <v>744</v>
      </c>
      <c r="C654" s="1" t="s">
        <v>18</v>
      </c>
      <c r="D654" s="1" t="s">
        <v>16</v>
      </c>
      <c r="E654" s="1">
        <v>26</v>
      </c>
      <c r="F654" s="1">
        <v>5</v>
      </c>
      <c r="G654" s="17">
        <v>166297.89000000001</v>
      </c>
      <c r="H654" s="1">
        <v>1</v>
      </c>
      <c r="I654" s="1">
        <v>1</v>
      </c>
      <c r="J654" s="1">
        <v>1</v>
      </c>
      <c r="K654" s="17">
        <v>181694.44</v>
      </c>
      <c r="L654" s="1">
        <v>0</v>
      </c>
      <c r="M654" t="b">
        <f t="shared" si="10"/>
        <v>0</v>
      </c>
    </row>
    <row r="655" spans="1:13" x14ac:dyDescent="0.25">
      <c r="A655" s="1">
        <v>15621075</v>
      </c>
      <c r="B655" s="1">
        <v>778</v>
      </c>
      <c r="C655" s="1" t="s">
        <v>26</v>
      </c>
      <c r="D655" s="1" t="s">
        <v>16</v>
      </c>
      <c r="E655" s="1">
        <v>45</v>
      </c>
      <c r="F655" s="1">
        <v>1</v>
      </c>
      <c r="G655" s="17">
        <v>162150.42000000001</v>
      </c>
      <c r="H655" s="1">
        <v>2</v>
      </c>
      <c r="I655" s="1">
        <v>1</v>
      </c>
      <c r="J655" s="1">
        <v>0</v>
      </c>
      <c r="K655" s="17">
        <v>174531.27</v>
      </c>
      <c r="L655" s="1">
        <v>0</v>
      </c>
      <c r="M655" t="b">
        <f t="shared" si="10"/>
        <v>0</v>
      </c>
    </row>
    <row r="656" spans="1:13" x14ac:dyDescent="0.25">
      <c r="A656" s="1">
        <v>15613786</v>
      </c>
      <c r="B656" s="1">
        <v>818</v>
      </c>
      <c r="C656" s="1" t="s">
        <v>18</v>
      </c>
      <c r="D656" s="1" t="s">
        <v>23</v>
      </c>
      <c r="E656" s="1">
        <v>26</v>
      </c>
      <c r="F656" s="1">
        <v>4</v>
      </c>
      <c r="G656" s="17">
        <v>0</v>
      </c>
      <c r="H656" s="1">
        <v>2</v>
      </c>
      <c r="I656" s="1">
        <v>1</v>
      </c>
      <c r="J656" s="1">
        <v>1</v>
      </c>
      <c r="K656" s="17">
        <v>167036.94</v>
      </c>
      <c r="L656" s="1">
        <v>0</v>
      </c>
      <c r="M656" t="b">
        <f t="shared" si="10"/>
        <v>0</v>
      </c>
    </row>
    <row r="657" spans="1:13" x14ac:dyDescent="0.25">
      <c r="A657" s="1">
        <v>15614215</v>
      </c>
      <c r="B657" s="1">
        <v>717</v>
      </c>
      <c r="C657" s="1" t="s">
        <v>15</v>
      </c>
      <c r="D657" s="1" t="s">
        <v>23</v>
      </c>
      <c r="E657" s="1">
        <v>53</v>
      </c>
      <c r="F657" s="1">
        <v>6</v>
      </c>
      <c r="G657" s="17">
        <v>0</v>
      </c>
      <c r="H657" s="1">
        <v>2</v>
      </c>
      <c r="I657" s="1">
        <v>0</v>
      </c>
      <c r="J657" s="1">
        <v>1</v>
      </c>
      <c r="K657" s="17">
        <v>97614.87</v>
      </c>
      <c r="L657" s="1">
        <v>0</v>
      </c>
      <c r="M657" t="b">
        <f t="shared" si="10"/>
        <v>0</v>
      </c>
    </row>
    <row r="658" spans="1:13" x14ac:dyDescent="0.25">
      <c r="A658" s="1">
        <v>15771573</v>
      </c>
      <c r="B658" s="1">
        <v>637</v>
      </c>
      <c r="C658" s="1" t="s">
        <v>26</v>
      </c>
      <c r="D658" s="1" t="s">
        <v>16</v>
      </c>
      <c r="E658" s="1">
        <v>39</v>
      </c>
      <c r="F658" s="1">
        <v>9</v>
      </c>
      <c r="G658" s="17">
        <v>137843.79999999999</v>
      </c>
      <c r="H658" s="1">
        <v>1</v>
      </c>
      <c r="I658" s="1">
        <v>1</v>
      </c>
      <c r="J658" s="1">
        <v>1</v>
      </c>
      <c r="K658" s="17">
        <v>117622.8</v>
      </c>
      <c r="L658" s="1">
        <v>1</v>
      </c>
      <c r="M658" t="b">
        <f t="shared" si="10"/>
        <v>0</v>
      </c>
    </row>
    <row r="659" spans="1:13" x14ac:dyDescent="0.25">
      <c r="A659" s="1">
        <v>15790355</v>
      </c>
      <c r="B659" s="1">
        <v>606</v>
      </c>
      <c r="C659" s="1" t="s">
        <v>26</v>
      </c>
      <c r="D659" s="1" t="s">
        <v>23</v>
      </c>
      <c r="E659" s="1">
        <v>36</v>
      </c>
      <c r="F659" s="1">
        <v>5</v>
      </c>
      <c r="G659" s="17">
        <v>190479.48</v>
      </c>
      <c r="H659" s="1">
        <v>2</v>
      </c>
      <c r="I659" s="1">
        <v>0</v>
      </c>
      <c r="J659" s="1">
        <v>0</v>
      </c>
      <c r="K659" s="17">
        <v>179351.89</v>
      </c>
      <c r="L659" s="1">
        <v>0</v>
      </c>
      <c r="M659" t="b">
        <f t="shared" si="10"/>
        <v>0</v>
      </c>
    </row>
    <row r="660" spans="1:13" x14ac:dyDescent="0.25">
      <c r="A660" s="1">
        <v>15773890</v>
      </c>
      <c r="B660" s="1">
        <v>733</v>
      </c>
      <c r="C660" s="1" t="s">
        <v>15</v>
      </c>
      <c r="D660" s="1" t="s">
        <v>23</v>
      </c>
      <c r="E660" s="1">
        <v>22</v>
      </c>
      <c r="F660" s="1">
        <v>5</v>
      </c>
      <c r="G660" s="17">
        <v>0</v>
      </c>
      <c r="H660" s="1">
        <v>2</v>
      </c>
      <c r="I660" s="1">
        <v>1</v>
      </c>
      <c r="J660" s="1">
        <v>1</v>
      </c>
      <c r="K660" s="17">
        <v>117202.19</v>
      </c>
      <c r="L660" s="1">
        <v>0</v>
      </c>
      <c r="M660" t="b">
        <f t="shared" si="10"/>
        <v>0</v>
      </c>
    </row>
    <row r="661" spans="1:13" x14ac:dyDescent="0.25">
      <c r="A661" s="1">
        <v>15585036</v>
      </c>
      <c r="B661" s="1">
        <v>694</v>
      </c>
      <c r="C661" s="1" t="s">
        <v>18</v>
      </c>
      <c r="D661" s="1" t="s">
        <v>16</v>
      </c>
      <c r="E661" s="1">
        <v>37</v>
      </c>
      <c r="F661" s="1">
        <v>3</v>
      </c>
      <c r="G661" s="17">
        <v>0</v>
      </c>
      <c r="H661" s="1">
        <v>2</v>
      </c>
      <c r="I661" s="1">
        <v>1</v>
      </c>
      <c r="J661" s="1">
        <v>1</v>
      </c>
      <c r="K661" s="17">
        <v>147012.22</v>
      </c>
      <c r="L661" s="1">
        <v>0</v>
      </c>
      <c r="M661" t="b">
        <f t="shared" si="10"/>
        <v>0</v>
      </c>
    </row>
    <row r="662" spans="1:13" x14ac:dyDescent="0.25">
      <c r="A662" s="1">
        <v>15788291</v>
      </c>
      <c r="B662" s="1">
        <v>713</v>
      </c>
      <c r="C662" s="1" t="s">
        <v>26</v>
      </c>
      <c r="D662" s="1" t="s">
        <v>16</v>
      </c>
      <c r="E662" s="1">
        <v>38</v>
      </c>
      <c r="F662" s="1">
        <v>7</v>
      </c>
      <c r="G662" s="17">
        <v>144606.22</v>
      </c>
      <c r="H662" s="1">
        <v>1</v>
      </c>
      <c r="I662" s="1">
        <v>1</v>
      </c>
      <c r="J662" s="1">
        <v>1</v>
      </c>
      <c r="K662" s="17">
        <v>56594.36</v>
      </c>
      <c r="L662" s="1">
        <v>1</v>
      </c>
      <c r="M662" t="b">
        <f t="shared" si="10"/>
        <v>0</v>
      </c>
    </row>
    <row r="663" spans="1:13" x14ac:dyDescent="0.25">
      <c r="A663" s="1">
        <v>15566292</v>
      </c>
      <c r="B663" s="1">
        <v>574</v>
      </c>
      <c r="C663" s="1" t="s">
        <v>18</v>
      </c>
      <c r="D663" s="1" t="s">
        <v>23</v>
      </c>
      <c r="E663" s="1">
        <v>36</v>
      </c>
      <c r="F663" s="1">
        <v>1</v>
      </c>
      <c r="G663" s="17">
        <v>0</v>
      </c>
      <c r="H663" s="1">
        <v>2</v>
      </c>
      <c r="I663" s="1">
        <v>0</v>
      </c>
      <c r="J663" s="1">
        <v>1</v>
      </c>
      <c r="K663" s="17">
        <v>71709.119999999995</v>
      </c>
      <c r="L663" s="1">
        <v>0</v>
      </c>
      <c r="M663" t="b">
        <f t="shared" si="10"/>
        <v>0</v>
      </c>
    </row>
    <row r="664" spans="1:13" x14ac:dyDescent="0.25">
      <c r="A664" s="1">
        <v>15698839</v>
      </c>
      <c r="B664" s="1">
        <v>460</v>
      </c>
      <c r="C664" s="1" t="s">
        <v>26</v>
      </c>
      <c r="D664" s="1" t="s">
        <v>23</v>
      </c>
      <c r="E664" s="1">
        <v>46</v>
      </c>
      <c r="F664" s="1">
        <v>4</v>
      </c>
      <c r="G664" s="17">
        <v>127559.97</v>
      </c>
      <c r="H664" s="1">
        <v>2</v>
      </c>
      <c r="I664" s="1">
        <v>1</v>
      </c>
      <c r="J664" s="1">
        <v>1</v>
      </c>
      <c r="K664" s="17">
        <v>126952.5</v>
      </c>
      <c r="L664" s="1">
        <v>0</v>
      </c>
      <c r="M664" t="b">
        <f t="shared" si="10"/>
        <v>0</v>
      </c>
    </row>
    <row r="665" spans="1:13" x14ac:dyDescent="0.25">
      <c r="A665" s="1">
        <v>15696859</v>
      </c>
      <c r="B665" s="1">
        <v>474</v>
      </c>
      <c r="C665" s="1" t="s">
        <v>15</v>
      </c>
      <c r="D665" s="1" t="s">
        <v>23</v>
      </c>
      <c r="E665" s="1">
        <v>45</v>
      </c>
      <c r="F665" s="1">
        <v>10</v>
      </c>
      <c r="G665" s="17">
        <v>0</v>
      </c>
      <c r="H665" s="1">
        <v>2</v>
      </c>
      <c r="I665" s="1">
        <v>0</v>
      </c>
      <c r="J665" s="1">
        <v>0</v>
      </c>
      <c r="K665" s="17">
        <v>172175.9</v>
      </c>
      <c r="L665" s="1">
        <v>0</v>
      </c>
      <c r="M665" t="b">
        <f t="shared" si="10"/>
        <v>0</v>
      </c>
    </row>
    <row r="666" spans="1:13" x14ac:dyDescent="0.25">
      <c r="A666" s="1">
        <v>15730460</v>
      </c>
      <c r="B666" s="1">
        <v>722</v>
      </c>
      <c r="C666" s="1" t="s">
        <v>15</v>
      </c>
      <c r="D666" s="1" t="s">
        <v>23</v>
      </c>
      <c r="E666" s="1">
        <v>37</v>
      </c>
      <c r="F666" s="1">
        <v>2</v>
      </c>
      <c r="G666" s="17">
        <v>0</v>
      </c>
      <c r="H666" s="1">
        <v>1</v>
      </c>
      <c r="I666" s="1">
        <v>0</v>
      </c>
      <c r="J666" s="1">
        <v>0</v>
      </c>
      <c r="K666" s="17">
        <v>120906.83</v>
      </c>
      <c r="L666" s="1">
        <v>0</v>
      </c>
      <c r="M666" t="b">
        <f t="shared" si="10"/>
        <v>0</v>
      </c>
    </row>
    <row r="667" spans="1:13" x14ac:dyDescent="0.25">
      <c r="A667" s="1">
        <v>15593773</v>
      </c>
      <c r="B667" s="1">
        <v>784</v>
      </c>
      <c r="C667" s="1" t="s">
        <v>18</v>
      </c>
      <c r="D667" s="1" t="s">
        <v>23</v>
      </c>
      <c r="E667" s="1">
        <v>35</v>
      </c>
      <c r="F667" s="1">
        <v>3</v>
      </c>
      <c r="G667" s="17">
        <v>0</v>
      </c>
      <c r="H667" s="1">
        <v>2</v>
      </c>
      <c r="I667" s="1">
        <v>0</v>
      </c>
      <c r="J667" s="1">
        <v>0</v>
      </c>
      <c r="K667" s="17">
        <v>81483.64</v>
      </c>
      <c r="L667" s="1">
        <v>0</v>
      </c>
      <c r="M667" t="b">
        <f t="shared" si="10"/>
        <v>0</v>
      </c>
    </row>
    <row r="668" spans="1:13" x14ac:dyDescent="0.25">
      <c r="A668" s="1">
        <v>15754105</v>
      </c>
      <c r="B668" s="1">
        <v>650</v>
      </c>
      <c r="C668" s="1" t="s">
        <v>15</v>
      </c>
      <c r="D668" s="1" t="s">
        <v>23</v>
      </c>
      <c r="E668" s="1">
        <v>37</v>
      </c>
      <c r="F668" s="1">
        <v>5</v>
      </c>
      <c r="G668" s="17">
        <v>106967.18</v>
      </c>
      <c r="H668" s="1">
        <v>1</v>
      </c>
      <c r="I668" s="1">
        <v>0</v>
      </c>
      <c r="J668" s="1">
        <v>0</v>
      </c>
      <c r="K668" s="17">
        <v>24495.03</v>
      </c>
      <c r="L668" s="1">
        <v>0</v>
      </c>
      <c r="M668" t="b">
        <f t="shared" si="10"/>
        <v>0</v>
      </c>
    </row>
    <row r="669" spans="1:13" x14ac:dyDescent="0.25">
      <c r="A669" s="1">
        <v>15663252</v>
      </c>
      <c r="B669" s="1">
        <v>850</v>
      </c>
      <c r="C669" s="1" t="s">
        <v>18</v>
      </c>
      <c r="D669" s="1" t="s">
        <v>16</v>
      </c>
      <c r="E669" s="1">
        <v>32</v>
      </c>
      <c r="F669" s="1">
        <v>9</v>
      </c>
      <c r="G669" s="17">
        <v>0</v>
      </c>
      <c r="H669" s="1">
        <v>2</v>
      </c>
      <c r="I669" s="1">
        <v>1</v>
      </c>
      <c r="J669" s="1">
        <v>1</v>
      </c>
      <c r="K669" s="17">
        <v>18924.919999999998</v>
      </c>
      <c r="L669" s="1">
        <v>0</v>
      </c>
      <c r="M669" t="b">
        <f t="shared" si="10"/>
        <v>0</v>
      </c>
    </row>
    <row r="670" spans="1:13" x14ac:dyDescent="0.25">
      <c r="A670" s="1">
        <v>15721181</v>
      </c>
      <c r="B670" s="1">
        <v>611</v>
      </c>
      <c r="C670" s="1" t="s">
        <v>18</v>
      </c>
      <c r="D670" s="1" t="s">
        <v>23</v>
      </c>
      <c r="E670" s="1">
        <v>46</v>
      </c>
      <c r="F670" s="1">
        <v>6</v>
      </c>
      <c r="G670" s="17">
        <v>0</v>
      </c>
      <c r="H670" s="1">
        <v>2</v>
      </c>
      <c r="I670" s="1">
        <v>1</v>
      </c>
      <c r="J670" s="1">
        <v>0</v>
      </c>
      <c r="K670" s="17">
        <v>45886.33</v>
      </c>
      <c r="L670" s="1">
        <v>0</v>
      </c>
      <c r="M670" t="b">
        <f t="shared" si="10"/>
        <v>0</v>
      </c>
    </row>
    <row r="671" spans="1:13" x14ac:dyDescent="0.25">
      <c r="A671" s="1">
        <v>15756804</v>
      </c>
      <c r="B671" s="1">
        <v>636</v>
      </c>
      <c r="C671" s="1" t="s">
        <v>15</v>
      </c>
      <c r="D671" s="1" t="s">
        <v>16</v>
      </c>
      <c r="E671" s="1">
        <v>48</v>
      </c>
      <c r="F671" s="1">
        <v>1</v>
      </c>
      <c r="G671" s="17">
        <v>170833.46</v>
      </c>
      <c r="H671" s="1">
        <v>1</v>
      </c>
      <c r="I671" s="1">
        <v>1</v>
      </c>
      <c r="J671" s="1">
        <v>0</v>
      </c>
      <c r="K671" s="17">
        <v>110510.28</v>
      </c>
      <c r="L671" s="1">
        <v>1</v>
      </c>
      <c r="M671" t="b">
        <f t="shared" si="10"/>
        <v>0</v>
      </c>
    </row>
    <row r="672" spans="1:13" x14ac:dyDescent="0.25">
      <c r="A672" s="1">
        <v>15673570</v>
      </c>
      <c r="B672" s="1">
        <v>580</v>
      </c>
      <c r="C672" s="1" t="s">
        <v>15</v>
      </c>
      <c r="D672" s="1" t="s">
        <v>23</v>
      </c>
      <c r="E672" s="1">
        <v>37</v>
      </c>
      <c r="F672" s="1">
        <v>9</v>
      </c>
      <c r="G672" s="17">
        <v>0</v>
      </c>
      <c r="H672" s="1">
        <v>2</v>
      </c>
      <c r="I672" s="1">
        <v>0</v>
      </c>
      <c r="J672" s="1">
        <v>1</v>
      </c>
      <c r="K672" s="17">
        <v>77108.66</v>
      </c>
      <c r="L672" s="1">
        <v>0</v>
      </c>
      <c r="M672" t="b">
        <f t="shared" si="10"/>
        <v>0</v>
      </c>
    </row>
    <row r="673" spans="1:13" x14ac:dyDescent="0.25">
      <c r="A673" s="1">
        <v>15724848</v>
      </c>
      <c r="B673" s="1">
        <v>516</v>
      </c>
      <c r="C673" s="1" t="s">
        <v>15</v>
      </c>
      <c r="D673" s="1" t="s">
        <v>16</v>
      </c>
      <c r="E673" s="1">
        <v>46</v>
      </c>
      <c r="F673" s="1">
        <v>1</v>
      </c>
      <c r="G673" s="17">
        <v>104947.72</v>
      </c>
      <c r="H673" s="1">
        <v>1</v>
      </c>
      <c r="I673" s="1">
        <v>1</v>
      </c>
      <c r="J673" s="1">
        <v>0</v>
      </c>
      <c r="K673" s="17">
        <v>115789.25</v>
      </c>
      <c r="L673" s="1">
        <v>1</v>
      </c>
      <c r="M673" t="b">
        <f t="shared" si="10"/>
        <v>0</v>
      </c>
    </row>
    <row r="674" spans="1:13" x14ac:dyDescent="0.25">
      <c r="A674" s="1">
        <v>15619304</v>
      </c>
      <c r="B674" s="1">
        <v>502</v>
      </c>
      <c r="C674" s="1" t="s">
        <v>15</v>
      </c>
      <c r="D674" s="1" t="s">
        <v>16</v>
      </c>
      <c r="E674" s="1">
        <v>42</v>
      </c>
      <c r="F674" s="1">
        <v>8</v>
      </c>
      <c r="G674" s="17">
        <v>159660.79999999999</v>
      </c>
      <c r="H674" s="1">
        <v>3</v>
      </c>
      <c r="I674" s="1">
        <v>1</v>
      </c>
      <c r="J674" s="1">
        <v>0</v>
      </c>
      <c r="K674" s="17">
        <v>113931.57</v>
      </c>
      <c r="L674" s="1">
        <v>1</v>
      </c>
      <c r="M674" t="b">
        <f t="shared" si="10"/>
        <v>0</v>
      </c>
    </row>
    <row r="675" spans="1:13" x14ac:dyDescent="0.25">
      <c r="A675" s="1">
        <v>15790314</v>
      </c>
      <c r="B675" s="1">
        <v>649</v>
      </c>
      <c r="C675" s="1" t="s">
        <v>15</v>
      </c>
      <c r="D675" s="1" t="s">
        <v>23</v>
      </c>
      <c r="E675" s="1">
        <v>41</v>
      </c>
      <c r="F675" s="1">
        <v>0</v>
      </c>
      <c r="G675" s="17">
        <v>0</v>
      </c>
      <c r="H675" s="1">
        <v>2</v>
      </c>
      <c r="I675" s="1">
        <v>0</v>
      </c>
      <c r="J675" s="1">
        <v>1</v>
      </c>
      <c r="K675" s="17">
        <v>130567.02</v>
      </c>
      <c r="L675" s="1">
        <v>0</v>
      </c>
      <c r="M675" t="b">
        <f t="shared" si="10"/>
        <v>0</v>
      </c>
    </row>
    <row r="676" spans="1:13" x14ac:dyDescent="0.25">
      <c r="A676" s="1">
        <v>15727868</v>
      </c>
      <c r="B676" s="1">
        <v>711</v>
      </c>
      <c r="C676" s="1" t="s">
        <v>15</v>
      </c>
      <c r="D676" s="1" t="s">
        <v>16</v>
      </c>
      <c r="E676" s="1">
        <v>38</v>
      </c>
      <c r="F676" s="1">
        <v>2</v>
      </c>
      <c r="G676" s="17">
        <v>129022.06</v>
      </c>
      <c r="H676" s="1">
        <v>2</v>
      </c>
      <c r="I676" s="1">
        <v>1</v>
      </c>
      <c r="J676" s="1">
        <v>1</v>
      </c>
      <c r="K676" s="17">
        <v>14374.86</v>
      </c>
      <c r="L676" s="1">
        <v>1</v>
      </c>
      <c r="M676" t="b">
        <f t="shared" si="10"/>
        <v>0</v>
      </c>
    </row>
    <row r="677" spans="1:13" x14ac:dyDescent="0.25">
      <c r="A677" s="1">
        <v>15636673</v>
      </c>
      <c r="B677" s="1">
        <v>667</v>
      </c>
      <c r="C677" s="1" t="s">
        <v>15</v>
      </c>
      <c r="D677" s="1" t="s">
        <v>23</v>
      </c>
      <c r="E677" s="1">
        <v>31</v>
      </c>
      <c r="F677" s="1">
        <v>1</v>
      </c>
      <c r="G677" s="17">
        <v>119266.69</v>
      </c>
      <c r="H677" s="1">
        <v>1</v>
      </c>
      <c r="I677" s="1">
        <v>1</v>
      </c>
      <c r="J677" s="1">
        <v>1</v>
      </c>
      <c r="K677" s="17">
        <v>28257.63</v>
      </c>
      <c r="L677" s="1">
        <v>0</v>
      </c>
      <c r="M677" t="b">
        <f t="shared" si="10"/>
        <v>0</v>
      </c>
    </row>
    <row r="678" spans="1:13" x14ac:dyDescent="0.25">
      <c r="A678" s="1">
        <v>15726931</v>
      </c>
      <c r="B678" s="1">
        <v>715</v>
      </c>
      <c r="C678" s="1" t="s">
        <v>15</v>
      </c>
      <c r="D678" s="1" t="s">
        <v>16</v>
      </c>
      <c r="E678" s="1">
        <v>41</v>
      </c>
      <c r="F678" s="1">
        <v>8</v>
      </c>
      <c r="G678" s="17">
        <v>56214.85</v>
      </c>
      <c r="H678" s="1">
        <v>2</v>
      </c>
      <c r="I678" s="1">
        <v>0</v>
      </c>
      <c r="J678" s="1">
        <v>0</v>
      </c>
      <c r="K678" s="17">
        <v>92982.61</v>
      </c>
      <c r="L678" s="1">
        <v>1</v>
      </c>
      <c r="M678" t="b">
        <f t="shared" si="10"/>
        <v>0</v>
      </c>
    </row>
    <row r="679" spans="1:13" x14ac:dyDescent="0.25">
      <c r="A679" s="1">
        <v>15645772</v>
      </c>
      <c r="B679" s="1">
        <v>661</v>
      </c>
      <c r="C679" s="1" t="s">
        <v>15</v>
      </c>
      <c r="D679" s="1" t="s">
        <v>23</v>
      </c>
      <c r="E679" s="1">
        <v>33</v>
      </c>
      <c r="F679" s="1">
        <v>9</v>
      </c>
      <c r="G679" s="17">
        <v>0</v>
      </c>
      <c r="H679" s="1">
        <v>2</v>
      </c>
      <c r="I679" s="1">
        <v>1</v>
      </c>
      <c r="J679" s="1">
        <v>1</v>
      </c>
      <c r="K679" s="17">
        <v>84174.81</v>
      </c>
      <c r="L679" s="1">
        <v>0</v>
      </c>
      <c r="M679" t="b">
        <f t="shared" si="10"/>
        <v>0</v>
      </c>
    </row>
    <row r="680" spans="1:13" x14ac:dyDescent="0.25">
      <c r="A680" s="1">
        <v>15689294</v>
      </c>
      <c r="B680" s="1">
        <v>705</v>
      </c>
      <c r="C680" s="1" t="s">
        <v>26</v>
      </c>
      <c r="D680" s="1" t="s">
        <v>23</v>
      </c>
      <c r="E680" s="1">
        <v>44</v>
      </c>
      <c r="F680" s="1">
        <v>3</v>
      </c>
      <c r="G680" s="17">
        <v>105934.96</v>
      </c>
      <c r="H680" s="1">
        <v>1</v>
      </c>
      <c r="I680" s="1">
        <v>1</v>
      </c>
      <c r="J680" s="1">
        <v>0</v>
      </c>
      <c r="K680" s="17">
        <v>82463.69</v>
      </c>
      <c r="L680" s="1">
        <v>0</v>
      </c>
      <c r="M680" t="b">
        <f t="shared" si="10"/>
        <v>0</v>
      </c>
    </row>
    <row r="681" spans="1:13" x14ac:dyDescent="0.25">
      <c r="A681" s="1">
        <v>15705639</v>
      </c>
      <c r="B681" s="1">
        <v>692</v>
      </c>
      <c r="C681" s="1" t="s">
        <v>15</v>
      </c>
      <c r="D681" s="1" t="s">
        <v>16</v>
      </c>
      <c r="E681" s="1">
        <v>28</v>
      </c>
      <c r="F681" s="1">
        <v>8</v>
      </c>
      <c r="G681" s="17">
        <v>95059.02</v>
      </c>
      <c r="H681" s="1">
        <v>2</v>
      </c>
      <c r="I681" s="1">
        <v>1</v>
      </c>
      <c r="J681" s="1">
        <v>0</v>
      </c>
      <c r="K681" s="17">
        <v>44420.18</v>
      </c>
      <c r="L681" s="1">
        <v>0</v>
      </c>
      <c r="M681" t="b">
        <f t="shared" si="10"/>
        <v>0</v>
      </c>
    </row>
    <row r="682" spans="1:13" x14ac:dyDescent="0.25">
      <c r="A682" s="1">
        <v>15587535</v>
      </c>
      <c r="B682" s="1">
        <v>450</v>
      </c>
      <c r="C682" s="1" t="s">
        <v>18</v>
      </c>
      <c r="D682" s="1" t="s">
        <v>16</v>
      </c>
      <c r="E682" s="1">
        <v>46</v>
      </c>
      <c r="F682" s="1">
        <v>5</v>
      </c>
      <c r="G682" s="17">
        <v>177619.71</v>
      </c>
      <c r="H682" s="1">
        <v>1</v>
      </c>
      <c r="I682" s="1">
        <v>1</v>
      </c>
      <c r="J682" s="1">
        <v>0</v>
      </c>
      <c r="K682" s="17">
        <v>54227.06</v>
      </c>
      <c r="L682" s="1">
        <v>0</v>
      </c>
      <c r="M682" t="b">
        <f t="shared" si="10"/>
        <v>0</v>
      </c>
    </row>
    <row r="683" spans="1:13" x14ac:dyDescent="0.25">
      <c r="A683" s="1">
        <v>15701164</v>
      </c>
      <c r="B683" s="1">
        <v>506</v>
      </c>
      <c r="C683" s="1" t="s">
        <v>15</v>
      </c>
      <c r="D683" s="1" t="s">
        <v>16</v>
      </c>
      <c r="E683" s="1">
        <v>34</v>
      </c>
      <c r="F683" s="1">
        <v>4</v>
      </c>
      <c r="G683" s="17">
        <v>90307.62</v>
      </c>
      <c r="H683" s="1">
        <v>1</v>
      </c>
      <c r="I683" s="1">
        <v>1</v>
      </c>
      <c r="J683" s="1">
        <v>1</v>
      </c>
      <c r="K683" s="17">
        <v>159235.29</v>
      </c>
      <c r="L683" s="1">
        <v>0</v>
      </c>
      <c r="M683" t="b">
        <f t="shared" si="10"/>
        <v>0</v>
      </c>
    </row>
    <row r="684" spans="1:13" x14ac:dyDescent="0.25">
      <c r="A684" s="1">
        <v>15785611</v>
      </c>
      <c r="B684" s="1">
        <v>752</v>
      </c>
      <c r="C684" s="1" t="s">
        <v>26</v>
      </c>
      <c r="D684" s="1" t="s">
        <v>23</v>
      </c>
      <c r="E684" s="1">
        <v>38</v>
      </c>
      <c r="F684" s="1">
        <v>3</v>
      </c>
      <c r="G684" s="17">
        <v>183102.29</v>
      </c>
      <c r="H684" s="1">
        <v>1</v>
      </c>
      <c r="I684" s="1">
        <v>1</v>
      </c>
      <c r="J684" s="1">
        <v>1</v>
      </c>
      <c r="K684" s="17">
        <v>71557.119999999995</v>
      </c>
      <c r="L684" s="1">
        <v>0</v>
      </c>
      <c r="M684" t="b">
        <f t="shared" si="10"/>
        <v>0</v>
      </c>
    </row>
    <row r="685" spans="1:13" x14ac:dyDescent="0.25">
      <c r="A685" s="1">
        <v>15718057</v>
      </c>
      <c r="B685" s="1">
        <v>760</v>
      </c>
      <c r="C685" s="1" t="s">
        <v>15</v>
      </c>
      <c r="D685" s="1" t="s">
        <v>16</v>
      </c>
      <c r="E685" s="1">
        <v>51</v>
      </c>
      <c r="F685" s="1">
        <v>2</v>
      </c>
      <c r="G685" s="17">
        <v>100946.71</v>
      </c>
      <c r="H685" s="1">
        <v>1</v>
      </c>
      <c r="I685" s="1">
        <v>0</v>
      </c>
      <c r="J685" s="1">
        <v>0</v>
      </c>
      <c r="K685" s="17">
        <v>179614.8</v>
      </c>
      <c r="L685" s="1">
        <v>1</v>
      </c>
      <c r="M685" t="b">
        <f t="shared" si="10"/>
        <v>0</v>
      </c>
    </row>
    <row r="686" spans="1:13" x14ac:dyDescent="0.25">
      <c r="A686" s="1">
        <v>15687946</v>
      </c>
      <c r="B686" s="1">
        <v>556</v>
      </c>
      <c r="C686" s="1" t="s">
        <v>15</v>
      </c>
      <c r="D686" s="1" t="s">
        <v>16</v>
      </c>
      <c r="E686" s="1">
        <v>61</v>
      </c>
      <c r="F686" s="1">
        <v>2</v>
      </c>
      <c r="G686" s="17">
        <v>117419.35</v>
      </c>
      <c r="H686" s="1">
        <v>1</v>
      </c>
      <c r="I686" s="1">
        <v>1</v>
      </c>
      <c r="J686" s="1">
        <v>1</v>
      </c>
      <c r="K686" s="17">
        <v>94153.83</v>
      </c>
      <c r="L686" s="1">
        <v>0</v>
      </c>
      <c r="M686" t="b">
        <f t="shared" si="10"/>
        <v>0</v>
      </c>
    </row>
    <row r="687" spans="1:13" x14ac:dyDescent="0.25">
      <c r="A687" s="1">
        <v>15767954</v>
      </c>
      <c r="B687" s="1">
        <v>635</v>
      </c>
      <c r="C687" s="1" t="s">
        <v>26</v>
      </c>
      <c r="D687" s="1" t="s">
        <v>16</v>
      </c>
      <c r="E687" s="1">
        <v>28</v>
      </c>
      <c r="F687" s="1">
        <v>3</v>
      </c>
      <c r="G687" s="17">
        <v>81623.67</v>
      </c>
      <c r="H687" s="1">
        <v>2</v>
      </c>
      <c r="I687" s="1">
        <v>1</v>
      </c>
      <c r="J687" s="1">
        <v>1</v>
      </c>
      <c r="K687" s="17">
        <v>156791.35999999999</v>
      </c>
      <c r="L687" s="1">
        <v>0</v>
      </c>
      <c r="M687" t="b">
        <f t="shared" si="10"/>
        <v>0</v>
      </c>
    </row>
    <row r="688" spans="1:13" x14ac:dyDescent="0.25">
      <c r="A688" s="1">
        <v>15730076</v>
      </c>
      <c r="B688" s="1">
        <v>651</v>
      </c>
      <c r="C688" s="1" t="s">
        <v>15</v>
      </c>
      <c r="D688" s="1" t="s">
        <v>23</v>
      </c>
      <c r="E688" s="1">
        <v>45</v>
      </c>
      <c r="F688" s="1">
        <v>1</v>
      </c>
      <c r="G688" s="17">
        <v>0</v>
      </c>
      <c r="H688" s="1">
        <v>1</v>
      </c>
      <c r="I688" s="1">
        <v>1</v>
      </c>
      <c r="J688" s="1">
        <v>0</v>
      </c>
      <c r="K688" s="17">
        <v>67740.08</v>
      </c>
      <c r="L688" s="1">
        <v>1</v>
      </c>
      <c r="M688" t="b">
        <f t="shared" si="10"/>
        <v>0</v>
      </c>
    </row>
    <row r="689" spans="1:13" x14ac:dyDescent="0.25">
      <c r="A689" s="1">
        <v>15637753</v>
      </c>
      <c r="B689" s="1">
        <v>751</v>
      </c>
      <c r="C689" s="1" t="s">
        <v>26</v>
      </c>
      <c r="D689" s="1" t="s">
        <v>23</v>
      </c>
      <c r="E689" s="1">
        <v>50</v>
      </c>
      <c r="F689" s="1">
        <v>2</v>
      </c>
      <c r="G689" s="17">
        <v>96888.39</v>
      </c>
      <c r="H689" s="1">
        <v>1</v>
      </c>
      <c r="I689" s="1">
        <v>1</v>
      </c>
      <c r="J689" s="1">
        <v>0</v>
      </c>
      <c r="K689" s="17">
        <v>77206.25</v>
      </c>
      <c r="L689" s="1">
        <v>1</v>
      </c>
      <c r="M689" t="b">
        <f t="shared" si="10"/>
        <v>0</v>
      </c>
    </row>
    <row r="690" spans="1:13" x14ac:dyDescent="0.25">
      <c r="A690" s="1">
        <v>15589493</v>
      </c>
      <c r="B690" s="1">
        <v>716</v>
      </c>
      <c r="C690" s="1" t="s">
        <v>26</v>
      </c>
      <c r="D690" s="1" t="s">
        <v>23</v>
      </c>
      <c r="E690" s="1">
        <v>27</v>
      </c>
      <c r="F690" s="1">
        <v>1</v>
      </c>
      <c r="G690" s="17">
        <v>122552.34</v>
      </c>
      <c r="H690" s="1">
        <v>2</v>
      </c>
      <c r="I690" s="1">
        <v>1</v>
      </c>
      <c r="J690" s="1">
        <v>0</v>
      </c>
      <c r="K690" s="17">
        <v>67611.360000000001</v>
      </c>
      <c r="L690" s="1">
        <v>0</v>
      </c>
      <c r="M690" t="b">
        <f t="shared" si="10"/>
        <v>0</v>
      </c>
    </row>
    <row r="691" spans="1:13" x14ac:dyDescent="0.25">
      <c r="A691" s="1">
        <v>15797227</v>
      </c>
      <c r="B691" s="1">
        <v>754</v>
      </c>
      <c r="C691" s="1" t="s">
        <v>15</v>
      </c>
      <c r="D691" s="1" t="s">
        <v>23</v>
      </c>
      <c r="E691" s="1">
        <v>28</v>
      </c>
      <c r="F691" s="1">
        <v>8</v>
      </c>
      <c r="G691" s="17">
        <v>0</v>
      </c>
      <c r="H691" s="1">
        <v>2</v>
      </c>
      <c r="I691" s="1">
        <v>1</v>
      </c>
      <c r="J691" s="1">
        <v>1</v>
      </c>
      <c r="K691" s="17">
        <v>52615.62</v>
      </c>
      <c r="L691" s="1">
        <v>0</v>
      </c>
      <c r="M691" t="b">
        <f t="shared" si="10"/>
        <v>0</v>
      </c>
    </row>
    <row r="692" spans="1:13" x14ac:dyDescent="0.25">
      <c r="A692" s="1">
        <v>15646372</v>
      </c>
      <c r="B692" s="1">
        <v>616</v>
      </c>
      <c r="C692" s="1" t="s">
        <v>15</v>
      </c>
      <c r="D692" s="1" t="s">
        <v>16</v>
      </c>
      <c r="E692" s="1">
        <v>66</v>
      </c>
      <c r="F692" s="1">
        <v>1</v>
      </c>
      <c r="G692" s="17">
        <v>135842.41</v>
      </c>
      <c r="H692" s="1">
        <v>1</v>
      </c>
      <c r="I692" s="1">
        <v>1</v>
      </c>
      <c r="J692" s="1">
        <v>0</v>
      </c>
      <c r="K692" s="17">
        <v>183840.51</v>
      </c>
      <c r="L692" s="1">
        <v>1</v>
      </c>
      <c r="M692" t="b">
        <f t="shared" si="10"/>
        <v>0</v>
      </c>
    </row>
    <row r="693" spans="1:13" x14ac:dyDescent="0.25">
      <c r="A693" s="1">
        <v>15576623</v>
      </c>
      <c r="B693" s="1">
        <v>584</v>
      </c>
      <c r="C693" s="1" t="s">
        <v>15</v>
      </c>
      <c r="D693" s="1" t="s">
        <v>23</v>
      </c>
      <c r="E693" s="1">
        <v>31</v>
      </c>
      <c r="F693" s="1">
        <v>5</v>
      </c>
      <c r="G693" s="17">
        <v>0</v>
      </c>
      <c r="H693" s="1">
        <v>2</v>
      </c>
      <c r="I693" s="1">
        <v>1</v>
      </c>
      <c r="J693" s="1">
        <v>0</v>
      </c>
      <c r="K693" s="17">
        <v>31474.27</v>
      </c>
      <c r="L693" s="1">
        <v>0</v>
      </c>
      <c r="M693" t="b">
        <f t="shared" si="10"/>
        <v>0</v>
      </c>
    </row>
    <row r="694" spans="1:13" x14ac:dyDescent="0.25">
      <c r="A694" s="1">
        <v>15605284</v>
      </c>
      <c r="B694" s="1">
        <v>688</v>
      </c>
      <c r="C694" s="1" t="s">
        <v>15</v>
      </c>
      <c r="D694" s="1" t="s">
        <v>23</v>
      </c>
      <c r="E694" s="1">
        <v>26</v>
      </c>
      <c r="F694" s="1">
        <v>1</v>
      </c>
      <c r="G694" s="17">
        <v>0</v>
      </c>
      <c r="H694" s="1">
        <v>2</v>
      </c>
      <c r="I694" s="1">
        <v>1</v>
      </c>
      <c r="J694" s="1">
        <v>1</v>
      </c>
      <c r="K694" s="17">
        <v>104435.94</v>
      </c>
      <c r="L694" s="1">
        <v>0</v>
      </c>
      <c r="M694" t="b">
        <f t="shared" si="10"/>
        <v>0</v>
      </c>
    </row>
    <row r="695" spans="1:13" x14ac:dyDescent="0.25">
      <c r="A695" s="1">
        <v>15585595</v>
      </c>
      <c r="B695" s="1">
        <v>774</v>
      </c>
      <c r="C695" s="1" t="s">
        <v>15</v>
      </c>
      <c r="D695" s="1" t="s">
        <v>16</v>
      </c>
      <c r="E695" s="1">
        <v>28</v>
      </c>
      <c r="F695" s="1">
        <v>1</v>
      </c>
      <c r="G695" s="17">
        <v>71264.02</v>
      </c>
      <c r="H695" s="1">
        <v>2</v>
      </c>
      <c r="I695" s="1">
        <v>0</v>
      </c>
      <c r="J695" s="1">
        <v>1</v>
      </c>
      <c r="K695" s="17">
        <v>68759.570000000007</v>
      </c>
      <c r="L695" s="1">
        <v>0</v>
      </c>
      <c r="M695" t="b">
        <f t="shared" si="10"/>
        <v>0</v>
      </c>
    </row>
    <row r="696" spans="1:13" x14ac:dyDescent="0.25">
      <c r="A696" s="1">
        <v>15812750</v>
      </c>
      <c r="B696" s="1">
        <v>591</v>
      </c>
      <c r="C696" s="1" t="s">
        <v>15</v>
      </c>
      <c r="D696" s="1" t="s">
        <v>23</v>
      </c>
      <c r="E696" s="1">
        <v>24</v>
      </c>
      <c r="F696" s="1">
        <v>6</v>
      </c>
      <c r="G696" s="17">
        <v>147360</v>
      </c>
      <c r="H696" s="1">
        <v>1</v>
      </c>
      <c r="I696" s="1">
        <v>1</v>
      </c>
      <c r="J696" s="1">
        <v>1</v>
      </c>
      <c r="K696" s="17">
        <v>25310.82</v>
      </c>
      <c r="L696" s="1">
        <v>0</v>
      </c>
      <c r="M696" t="b">
        <f t="shared" si="10"/>
        <v>0</v>
      </c>
    </row>
    <row r="697" spans="1:13" x14ac:dyDescent="0.25">
      <c r="A697" s="1">
        <v>15711540</v>
      </c>
      <c r="B697" s="1">
        <v>712</v>
      </c>
      <c r="C697" s="1" t="s">
        <v>15</v>
      </c>
      <c r="D697" s="1" t="s">
        <v>16</v>
      </c>
      <c r="E697" s="1">
        <v>29</v>
      </c>
      <c r="F697" s="1">
        <v>2</v>
      </c>
      <c r="G697" s="17">
        <v>0</v>
      </c>
      <c r="H697" s="1">
        <v>1</v>
      </c>
      <c r="I697" s="1">
        <v>1</v>
      </c>
      <c r="J697" s="1">
        <v>1</v>
      </c>
      <c r="K697" s="17">
        <v>144375</v>
      </c>
      <c r="L697" s="1">
        <v>0</v>
      </c>
      <c r="M697" t="b">
        <f t="shared" si="10"/>
        <v>0</v>
      </c>
    </row>
    <row r="698" spans="1:13" x14ac:dyDescent="0.25">
      <c r="A698" s="1">
        <v>15633283</v>
      </c>
      <c r="B698" s="1">
        <v>536</v>
      </c>
      <c r="C698" s="1" t="s">
        <v>15</v>
      </c>
      <c r="D698" s="1" t="s">
        <v>23</v>
      </c>
      <c r="E698" s="1">
        <v>35</v>
      </c>
      <c r="F698" s="1">
        <v>8</v>
      </c>
      <c r="G698" s="17">
        <v>0</v>
      </c>
      <c r="H698" s="1">
        <v>2</v>
      </c>
      <c r="I698" s="1">
        <v>1</v>
      </c>
      <c r="J698" s="1">
        <v>0</v>
      </c>
      <c r="K698" s="17">
        <v>64833.279999999999</v>
      </c>
      <c r="L698" s="1">
        <v>0</v>
      </c>
      <c r="M698" t="b">
        <f t="shared" si="10"/>
        <v>0</v>
      </c>
    </row>
    <row r="699" spans="1:13" x14ac:dyDescent="0.25">
      <c r="A699" s="1">
        <v>15570134</v>
      </c>
      <c r="B699" s="1">
        <v>683</v>
      </c>
      <c r="C699" s="1" t="s">
        <v>15</v>
      </c>
      <c r="D699" s="1" t="s">
        <v>16</v>
      </c>
      <c r="E699" s="1">
        <v>35</v>
      </c>
      <c r="F699" s="1">
        <v>6</v>
      </c>
      <c r="G699" s="17">
        <v>187530.66</v>
      </c>
      <c r="H699" s="1">
        <v>2</v>
      </c>
      <c r="I699" s="1">
        <v>1</v>
      </c>
      <c r="J699" s="1">
        <v>1</v>
      </c>
      <c r="K699" s="17">
        <v>37976.36</v>
      </c>
      <c r="L699" s="1">
        <v>0</v>
      </c>
      <c r="M699" t="b">
        <f t="shared" si="10"/>
        <v>0</v>
      </c>
    </row>
    <row r="700" spans="1:13" x14ac:dyDescent="0.25">
      <c r="A700" s="1">
        <v>15605918</v>
      </c>
      <c r="B700" s="1">
        <v>635</v>
      </c>
      <c r="C700" s="1" t="s">
        <v>26</v>
      </c>
      <c r="D700" s="1" t="s">
        <v>23</v>
      </c>
      <c r="E700" s="1">
        <v>43</v>
      </c>
      <c r="F700" s="1">
        <v>5</v>
      </c>
      <c r="G700" s="17">
        <v>78992.75</v>
      </c>
      <c r="H700" s="1">
        <v>2</v>
      </c>
      <c r="I700" s="1">
        <v>0</v>
      </c>
      <c r="J700" s="1">
        <v>0</v>
      </c>
      <c r="K700" s="17">
        <v>153265.31</v>
      </c>
      <c r="L700" s="1">
        <v>0</v>
      </c>
      <c r="M700" t="b">
        <f t="shared" si="10"/>
        <v>0</v>
      </c>
    </row>
    <row r="701" spans="1:13" x14ac:dyDescent="0.25">
      <c r="A701" s="1">
        <v>15642937</v>
      </c>
      <c r="B701" s="1">
        <v>550</v>
      </c>
      <c r="C701" s="1" t="s">
        <v>15</v>
      </c>
      <c r="D701" s="1" t="s">
        <v>16</v>
      </c>
      <c r="E701" s="1">
        <v>46</v>
      </c>
      <c r="F701" s="1">
        <v>7</v>
      </c>
      <c r="G701" s="17">
        <v>0</v>
      </c>
      <c r="H701" s="1">
        <v>2</v>
      </c>
      <c r="I701" s="1">
        <v>1</v>
      </c>
      <c r="J701" s="1">
        <v>0</v>
      </c>
      <c r="K701" s="17">
        <v>130590.35</v>
      </c>
      <c r="L701" s="1">
        <v>0</v>
      </c>
      <c r="M701" t="b">
        <f t="shared" si="10"/>
        <v>0</v>
      </c>
    </row>
    <row r="702" spans="1:13" x14ac:dyDescent="0.25">
      <c r="A702" s="1">
        <v>15710424</v>
      </c>
      <c r="B702" s="1">
        <v>435</v>
      </c>
      <c r="C702" s="1" t="s">
        <v>15</v>
      </c>
      <c r="D702" s="1" t="s">
        <v>23</v>
      </c>
      <c r="E702" s="1">
        <v>36</v>
      </c>
      <c r="F702" s="1">
        <v>4</v>
      </c>
      <c r="G702" s="17">
        <v>0</v>
      </c>
      <c r="H702" s="1">
        <v>1</v>
      </c>
      <c r="I702" s="1">
        <v>1</v>
      </c>
      <c r="J702" s="1">
        <v>1</v>
      </c>
      <c r="K702" s="17">
        <v>197015.2</v>
      </c>
      <c r="L702" s="1">
        <v>0</v>
      </c>
      <c r="M702" t="b">
        <f t="shared" si="10"/>
        <v>0</v>
      </c>
    </row>
    <row r="703" spans="1:13" x14ac:dyDescent="0.25">
      <c r="A703" s="1">
        <v>15798398</v>
      </c>
      <c r="B703" s="1">
        <v>785</v>
      </c>
      <c r="C703" s="1" t="s">
        <v>15</v>
      </c>
      <c r="D703" s="1" t="s">
        <v>16</v>
      </c>
      <c r="E703" s="1">
        <v>36</v>
      </c>
      <c r="F703" s="1">
        <v>4</v>
      </c>
      <c r="G703" s="17">
        <v>135438.39999999999</v>
      </c>
      <c r="H703" s="1">
        <v>1</v>
      </c>
      <c r="I703" s="1">
        <v>0</v>
      </c>
      <c r="J703" s="1">
        <v>0</v>
      </c>
      <c r="K703" s="17">
        <v>190627.01</v>
      </c>
      <c r="L703" s="1">
        <v>0</v>
      </c>
      <c r="M703" t="b">
        <f t="shared" si="10"/>
        <v>0</v>
      </c>
    </row>
    <row r="704" spans="1:13" x14ac:dyDescent="0.25">
      <c r="A704" s="1">
        <v>15653253</v>
      </c>
      <c r="B704" s="1">
        <v>704</v>
      </c>
      <c r="C704" s="1" t="s">
        <v>18</v>
      </c>
      <c r="D704" s="1" t="s">
        <v>23</v>
      </c>
      <c r="E704" s="1">
        <v>48</v>
      </c>
      <c r="F704" s="1">
        <v>8</v>
      </c>
      <c r="G704" s="17">
        <v>167997.6</v>
      </c>
      <c r="H704" s="1">
        <v>1</v>
      </c>
      <c r="I704" s="1">
        <v>1</v>
      </c>
      <c r="J704" s="1">
        <v>1</v>
      </c>
      <c r="K704" s="17">
        <v>173498.45</v>
      </c>
      <c r="L704" s="1">
        <v>0</v>
      </c>
      <c r="M704" t="b">
        <f t="shared" ref="M704:M765" si="11">F704&gt;E704</f>
        <v>0</v>
      </c>
    </row>
    <row r="705" spans="1:13" x14ac:dyDescent="0.25">
      <c r="A705" s="1">
        <v>15747795</v>
      </c>
      <c r="B705" s="1">
        <v>593</v>
      </c>
      <c r="C705" s="1" t="s">
        <v>26</v>
      </c>
      <c r="D705" s="1" t="s">
        <v>16</v>
      </c>
      <c r="E705" s="1">
        <v>38</v>
      </c>
      <c r="F705" s="1">
        <v>4</v>
      </c>
      <c r="G705" s="17">
        <v>129499.42</v>
      </c>
      <c r="H705" s="1">
        <v>1</v>
      </c>
      <c r="I705" s="1">
        <v>1</v>
      </c>
      <c r="J705" s="1">
        <v>1</v>
      </c>
      <c r="K705" s="17">
        <v>154071.26999999999</v>
      </c>
      <c r="L705" s="1">
        <v>0</v>
      </c>
      <c r="M705" t="b">
        <f t="shared" si="11"/>
        <v>0</v>
      </c>
    </row>
    <row r="706" spans="1:13" x14ac:dyDescent="0.25">
      <c r="A706" s="1">
        <v>15603134</v>
      </c>
      <c r="B706" s="1">
        <v>656</v>
      </c>
      <c r="C706" s="1" t="s">
        <v>18</v>
      </c>
      <c r="D706" s="1" t="s">
        <v>16</v>
      </c>
      <c r="E706" s="1">
        <v>40</v>
      </c>
      <c r="F706" s="1">
        <v>10</v>
      </c>
      <c r="G706" s="17">
        <v>167878.5</v>
      </c>
      <c r="H706" s="1">
        <v>1</v>
      </c>
      <c r="I706" s="1">
        <v>0</v>
      </c>
      <c r="J706" s="1">
        <v>1</v>
      </c>
      <c r="K706" s="17">
        <v>151887.16</v>
      </c>
      <c r="L706" s="1">
        <v>0</v>
      </c>
      <c r="M706" t="b">
        <f t="shared" si="11"/>
        <v>0</v>
      </c>
    </row>
    <row r="707" spans="1:13" x14ac:dyDescent="0.25">
      <c r="A707" s="1">
        <v>15633461</v>
      </c>
      <c r="B707" s="1">
        <v>639</v>
      </c>
      <c r="C707" s="1" t="s">
        <v>26</v>
      </c>
      <c r="D707" s="1" t="s">
        <v>23</v>
      </c>
      <c r="E707" s="1">
        <v>38</v>
      </c>
      <c r="F707" s="1">
        <v>5</v>
      </c>
      <c r="G707" s="17">
        <v>130170.82</v>
      </c>
      <c r="H707" s="1">
        <v>1</v>
      </c>
      <c r="I707" s="1">
        <v>1</v>
      </c>
      <c r="J707" s="1">
        <v>1</v>
      </c>
      <c r="K707" s="17">
        <v>149599.62</v>
      </c>
      <c r="L707" s="1">
        <v>0</v>
      </c>
      <c r="M707" t="b">
        <f t="shared" si="11"/>
        <v>0</v>
      </c>
    </row>
    <row r="708" spans="1:13" x14ac:dyDescent="0.25">
      <c r="A708" s="1">
        <v>15754084</v>
      </c>
      <c r="B708" s="1">
        <v>710</v>
      </c>
      <c r="C708" s="1" t="s">
        <v>18</v>
      </c>
      <c r="D708" s="1" t="s">
        <v>23</v>
      </c>
      <c r="E708" s="1">
        <v>35</v>
      </c>
      <c r="F708" s="1">
        <v>1</v>
      </c>
      <c r="G708" s="17">
        <v>106518.52</v>
      </c>
      <c r="H708" s="1">
        <v>1</v>
      </c>
      <c r="I708" s="1">
        <v>1</v>
      </c>
      <c r="J708" s="1">
        <v>1</v>
      </c>
      <c r="K708" s="17">
        <v>127951.81</v>
      </c>
      <c r="L708" s="1">
        <v>0</v>
      </c>
      <c r="M708" t="b">
        <f t="shared" si="11"/>
        <v>0</v>
      </c>
    </row>
    <row r="709" spans="1:13" x14ac:dyDescent="0.25">
      <c r="A709" s="1">
        <v>15570060</v>
      </c>
      <c r="B709" s="1" t="s">
        <v>753</v>
      </c>
      <c r="C709" s="1" t="s">
        <v>15</v>
      </c>
      <c r="D709" s="1" t="s">
        <v>16</v>
      </c>
      <c r="E709" s="1">
        <v>43</v>
      </c>
      <c r="F709" s="1">
        <v>8</v>
      </c>
      <c r="G709" s="17">
        <v>132558.26</v>
      </c>
      <c r="H709" s="1">
        <v>1</v>
      </c>
      <c r="I709" s="1">
        <v>1</v>
      </c>
      <c r="J709" s="1">
        <v>0</v>
      </c>
      <c r="K709" s="17">
        <v>67046.83</v>
      </c>
      <c r="L709" s="1">
        <v>1</v>
      </c>
      <c r="M709" t="b">
        <f t="shared" si="11"/>
        <v>0</v>
      </c>
    </row>
    <row r="710" spans="1:13" x14ac:dyDescent="0.25">
      <c r="A710" s="1">
        <v>15812518</v>
      </c>
      <c r="B710" s="1">
        <v>657</v>
      </c>
      <c r="C710" s="1" t="s">
        <v>18</v>
      </c>
      <c r="D710" s="1" t="s">
        <v>16</v>
      </c>
      <c r="E710" s="1">
        <v>37</v>
      </c>
      <c r="F710" s="1">
        <v>0</v>
      </c>
      <c r="G710" s="17">
        <v>163607.18</v>
      </c>
      <c r="H710" s="1">
        <v>1</v>
      </c>
      <c r="I710" s="1">
        <v>0</v>
      </c>
      <c r="J710" s="1">
        <v>1</v>
      </c>
      <c r="K710" s="17">
        <v>44203.55</v>
      </c>
      <c r="L710" s="1">
        <v>0</v>
      </c>
      <c r="M710" t="b">
        <f t="shared" si="11"/>
        <v>0</v>
      </c>
    </row>
    <row r="711" spans="1:13" x14ac:dyDescent="0.25">
      <c r="A711" s="1">
        <v>15605447</v>
      </c>
      <c r="B711" s="1">
        <v>752</v>
      </c>
      <c r="C711" s="1" t="s">
        <v>15</v>
      </c>
      <c r="D711" s="1" t="s">
        <v>23</v>
      </c>
      <c r="E711" s="1">
        <v>49</v>
      </c>
      <c r="F711" s="1">
        <v>2</v>
      </c>
      <c r="G711" s="17">
        <v>78653.84</v>
      </c>
      <c r="H711" s="1">
        <v>1</v>
      </c>
      <c r="I711" s="1">
        <v>1</v>
      </c>
      <c r="J711" s="1">
        <v>0</v>
      </c>
      <c r="K711" s="17">
        <v>7698.6</v>
      </c>
      <c r="L711" s="1">
        <v>0</v>
      </c>
      <c r="M711" t="b">
        <f t="shared" si="11"/>
        <v>0</v>
      </c>
    </row>
    <row r="712" spans="1:13" x14ac:dyDescent="0.25">
      <c r="A712" s="1">
        <v>15655961</v>
      </c>
      <c r="B712" s="1">
        <v>756</v>
      </c>
      <c r="C712" s="1" t="s">
        <v>26</v>
      </c>
      <c r="D712" s="1" t="s">
        <v>23</v>
      </c>
      <c r="E712" s="1">
        <v>27</v>
      </c>
      <c r="F712" s="1">
        <v>1</v>
      </c>
      <c r="G712" s="17">
        <v>131899</v>
      </c>
      <c r="H712" s="1">
        <v>1</v>
      </c>
      <c r="I712" s="1">
        <v>1</v>
      </c>
      <c r="J712" s="1">
        <v>0</v>
      </c>
      <c r="K712" s="17">
        <v>93302.29</v>
      </c>
      <c r="L712" s="1">
        <v>0</v>
      </c>
      <c r="M712" t="b">
        <f t="shared" si="11"/>
        <v>0</v>
      </c>
    </row>
    <row r="713" spans="1:13" x14ac:dyDescent="0.25">
      <c r="A713" s="1">
        <v>15603830</v>
      </c>
      <c r="B713" s="1">
        <v>600</v>
      </c>
      <c r="C713" s="1" t="s">
        <v>18</v>
      </c>
      <c r="D713" s="1" t="s">
        <v>23</v>
      </c>
      <c r="E713" s="1">
        <v>36</v>
      </c>
      <c r="F713" s="1">
        <v>4</v>
      </c>
      <c r="G713" s="17">
        <v>0</v>
      </c>
      <c r="H713" s="1">
        <v>2</v>
      </c>
      <c r="I713" s="1">
        <v>1</v>
      </c>
      <c r="J713" s="1">
        <v>0</v>
      </c>
      <c r="K713" s="17">
        <v>143635.35999999999</v>
      </c>
      <c r="L713" s="1">
        <v>0</v>
      </c>
      <c r="M713" t="b">
        <f t="shared" si="11"/>
        <v>0</v>
      </c>
    </row>
    <row r="714" spans="1:13" x14ac:dyDescent="0.25">
      <c r="A714" s="1">
        <v>15704770</v>
      </c>
      <c r="B714" s="1">
        <v>773</v>
      </c>
      <c r="C714" s="1" t="s">
        <v>15</v>
      </c>
      <c r="D714" s="1" t="s">
        <v>23</v>
      </c>
      <c r="E714" s="1">
        <v>25</v>
      </c>
      <c r="F714" s="1">
        <v>1</v>
      </c>
      <c r="G714" s="17">
        <v>124532.78</v>
      </c>
      <c r="H714" s="1">
        <v>2</v>
      </c>
      <c r="I714" s="1">
        <v>0</v>
      </c>
      <c r="J714" s="1">
        <v>1</v>
      </c>
      <c r="K714" s="17">
        <v>11723.57</v>
      </c>
      <c r="L714" s="1">
        <v>0</v>
      </c>
      <c r="M714" t="b">
        <f t="shared" si="11"/>
        <v>0</v>
      </c>
    </row>
    <row r="715" spans="1:13" x14ac:dyDescent="0.25">
      <c r="A715" s="1">
        <v>15682757</v>
      </c>
      <c r="B715" s="1">
        <v>734</v>
      </c>
      <c r="C715" s="1" t="s">
        <v>15</v>
      </c>
      <c r="D715" s="1" t="s">
        <v>23</v>
      </c>
      <c r="E715" s="1">
        <v>30</v>
      </c>
      <c r="F715" s="1">
        <v>3</v>
      </c>
      <c r="G715" s="17">
        <v>0</v>
      </c>
      <c r="H715" s="1">
        <v>2</v>
      </c>
      <c r="I715" s="1">
        <v>1</v>
      </c>
      <c r="J715" s="1">
        <v>0</v>
      </c>
      <c r="K715" s="17">
        <v>107640.25</v>
      </c>
      <c r="L715" s="1">
        <v>0</v>
      </c>
      <c r="M715" t="b">
        <f t="shared" si="11"/>
        <v>0</v>
      </c>
    </row>
    <row r="716" spans="1:13" x14ac:dyDescent="0.25">
      <c r="A716" s="1">
        <v>15702298</v>
      </c>
      <c r="B716" s="1">
        <v>655</v>
      </c>
      <c r="C716" s="1" t="s">
        <v>26</v>
      </c>
      <c r="D716" s="1" t="s">
        <v>23</v>
      </c>
      <c r="E716" s="1">
        <v>41</v>
      </c>
      <c r="F716" s="1">
        <v>8</v>
      </c>
      <c r="G716" s="17">
        <v>125561.97</v>
      </c>
      <c r="H716" s="1">
        <v>1</v>
      </c>
      <c r="I716" s="1">
        <v>0</v>
      </c>
      <c r="J716" s="1">
        <v>0</v>
      </c>
      <c r="K716" s="17">
        <v>164040.94</v>
      </c>
      <c r="L716" s="1">
        <v>1</v>
      </c>
      <c r="M716" t="b">
        <f t="shared" si="11"/>
        <v>0</v>
      </c>
    </row>
    <row r="717" spans="1:13" x14ac:dyDescent="0.25">
      <c r="A717" s="1">
        <v>15787470</v>
      </c>
      <c r="B717" s="1">
        <v>553</v>
      </c>
      <c r="C717" s="1" t="s">
        <v>18</v>
      </c>
      <c r="D717" s="1" t="s">
        <v>23</v>
      </c>
      <c r="E717" s="1">
        <v>47</v>
      </c>
      <c r="F717" s="1">
        <v>3</v>
      </c>
      <c r="G717" s="17">
        <v>116528.15</v>
      </c>
      <c r="H717" s="1">
        <v>1</v>
      </c>
      <c r="I717" s="1">
        <v>0</v>
      </c>
      <c r="J717" s="1">
        <v>0</v>
      </c>
      <c r="K717" s="17">
        <v>145704.19</v>
      </c>
      <c r="L717" s="1">
        <v>1</v>
      </c>
      <c r="M717" t="b">
        <f t="shared" si="11"/>
        <v>0</v>
      </c>
    </row>
    <row r="718" spans="1:13" x14ac:dyDescent="0.25">
      <c r="A718" s="1">
        <v>15812878</v>
      </c>
      <c r="B718" s="1">
        <v>785</v>
      </c>
      <c r="C718" s="1" t="s">
        <v>26</v>
      </c>
      <c r="D718" s="1" t="s">
        <v>16</v>
      </c>
      <c r="E718" s="1">
        <v>36</v>
      </c>
      <c r="F718" s="1">
        <v>2</v>
      </c>
      <c r="G718" s="17">
        <v>99806.85</v>
      </c>
      <c r="H718" s="1">
        <v>1</v>
      </c>
      <c r="I718" s="1">
        <v>0</v>
      </c>
      <c r="J718" s="1">
        <v>1</v>
      </c>
      <c r="K718" s="17">
        <v>36976.519999999997</v>
      </c>
      <c r="L718" s="1">
        <v>0</v>
      </c>
      <c r="M718" t="b">
        <f t="shared" si="11"/>
        <v>0</v>
      </c>
    </row>
    <row r="719" spans="1:13" x14ac:dyDescent="0.25">
      <c r="A719" s="1">
        <v>15708916</v>
      </c>
      <c r="B719" s="1">
        <v>587</v>
      </c>
      <c r="C719" s="1" t="s">
        <v>15</v>
      </c>
      <c r="D719" s="1" t="s">
        <v>23</v>
      </c>
      <c r="E719" s="1">
        <v>38</v>
      </c>
      <c r="F719" s="1">
        <v>0</v>
      </c>
      <c r="G719" s="17">
        <v>0</v>
      </c>
      <c r="H719" s="1">
        <v>2</v>
      </c>
      <c r="I719" s="1">
        <v>1</v>
      </c>
      <c r="J719" s="1">
        <v>0</v>
      </c>
      <c r="K719" s="17">
        <v>47414.15</v>
      </c>
      <c r="L719" s="1">
        <v>0</v>
      </c>
      <c r="M719" t="b">
        <f t="shared" si="11"/>
        <v>0</v>
      </c>
    </row>
    <row r="720" spans="1:13" x14ac:dyDescent="0.25">
      <c r="A720" s="1">
        <v>15626114</v>
      </c>
      <c r="B720" s="1">
        <v>429</v>
      </c>
      <c r="C720" s="1" t="s">
        <v>15</v>
      </c>
      <c r="D720" s="1" t="s">
        <v>23</v>
      </c>
      <c r="E720" s="1">
        <v>24</v>
      </c>
      <c r="F720" s="1">
        <v>4</v>
      </c>
      <c r="G720" s="17">
        <v>95741.75</v>
      </c>
      <c r="H720" s="1">
        <v>1</v>
      </c>
      <c r="I720" s="1">
        <v>1</v>
      </c>
      <c r="J720" s="1">
        <v>0</v>
      </c>
      <c r="K720" s="17">
        <v>46170.75</v>
      </c>
      <c r="L720" s="1">
        <v>0</v>
      </c>
      <c r="M720" t="b">
        <f t="shared" si="11"/>
        <v>0</v>
      </c>
    </row>
    <row r="721" spans="1:13" x14ac:dyDescent="0.25">
      <c r="A721" s="1">
        <v>15665956</v>
      </c>
      <c r="B721" s="1">
        <v>509</v>
      </c>
      <c r="C721" s="1" t="s">
        <v>15</v>
      </c>
      <c r="D721" s="1" t="s">
        <v>16</v>
      </c>
      <c r="E721" s="1">
        <v>46</v>
      </c>
      <c r="F721" s="1">
        <v>1</v>
      </c>
      <c r="G721" s="17">
        <v>0</v>
      </c>
      <c r="H721" s="1">
        <v>1</v>
      </c>
      <c r="I721" s="1">
        <v>1</v>
      </c>
      <c r="J721" s="1">
        <v>0</v>
      </c>
      <c r="K721" s="17">
        <v>71244.59</v>
      </c>
      <c r="L721" s="1">
        <v>1</v>
      </c>
      <c r="M721" t="b">
        <f t="shared" si="11"/>
        <v>0</v>
      </c>
    </row>
    <row r="722" spans="1:13" x14ac:dyDescent="0.25">
      <c r="A722" s="1">
        <v>15654060</v>
      </c>
      <c r="B722" s="1">
        <v>517</v>
      </c>
      <c r="C722" s="1" t="s">
        <v>15</v>
      </c>
      <c r="D722" s="1" t="s">
        <v>23</v>
      </c>
      <c r="E722" s="1">
        <v>41</v>
      </c>
      <c r="F722" s="1">
        <v>2</v>
      </c>
      <c r="G722" s="17">
        <v>0</v>
      </c>
      <c r="H722" s="1">
        <v>2</v>
      </c>
      <c r="I722" s="1">
        <v>0</v>
      </c>
      <c r="J722" s="1">
        <v>1</v>
      </c>
      <c r="K722" s="17">
        <v>75937.47</v>
      </c>
      <c r="L722" s="1">
        <v>0</v>
      </c>
      <c r="M722" t="b">
        <f t="shared" si="11"/>
        <v>0</v>
      </c>
    </row>
    <row r="723" spans="1:13" x14ac:dyDescent="0.25">
      <c r="A723" s="1">
        <v>15747542</v>
      </c>
      <c r="B723" s="1">
        <v>605</v>
      </c>
      <c r="C723" s="1" t="s">
        <v>15</v>
      </c>
      <c r="D723" s="1" t="s">
        <v>23</v>
      </c>
      <c r="E723" s="1">
        <v>52</v>
      </c>
      <c r="F723" s="1">
        <v>7</v>
      </c>
      <c r="G723" s="17">
        <v>0</v>
      </c>
      <c r="H723" s="1">
        <v>2</v>
      </c>
      <c r="I723" s="1">
        <v>1</v>
      </c>
      <c r="J723" s="1">
        <v>1</v>
      </c>
      <c r="K723" s="17">
        <v>173952.5</v>
      </c>
      <c r="L723" s="1">
        <v>0</v>
      </c>
      <c r="M723" t="b">
        <f t="shared" si="11"/>
        <v>0</v>
      </c>
    </row>
    <row r="724" spans="1:13" x14ac:dyDescent="0.25">
      <c r="A724" s="1">
        <v>15740900</v>
      </c>
      <c r="B724" s="1">
        <v>589</v>
      </c>
      <c r="C724" s="1" t="s">
        <v>15</v>
      </c>
      <c r="D724" s="1" t="s">
        <v>23</v>
      </c>
      <c r="E724" s="1">
        <v>34</v>
      </c>
      <c r="F724" s="1">
        <v>6</v>
      </c>
      <c r="G724" s="17">
        <v>0</v>
      </c>
      <c r="H724" s="1">
        <v>2</v>
      </c>
      <c r="I724" s="1">
        <v>1</v>
      </c>
      <c r="J724" s="1">
        <v>1</v>
      </c>
      <c r="K724" s="17">
        <v>177896.92</v>
      </c>
      <c r="L724" s="1">
        <v>0</v>
      </c>
      <c r="M724" t="b">
        <f t="shared" si="11"/>
        <v>0</v>
      </c>
    </row>
    <row r="725" spans="1:13" x14ac:dyDescent="0.25">
      <c r="A725" s="1">
        <v>15745012</v>
      </c>
      <c r="B725" s="1">
        <v>653</v>
      </c>
      <c r="C725" s="1" t="s">
        <v>15</v>
      </c>
      <c r="D725" s="1" t="s">
        <v>16</v>
      </c>
      <c r="E725" s="1">
        <v>43</v>
      </c>
      <c r="F725" s="1">
        <v>6</v>
      </c>
      <c r="G725" s="17">
        <v>0</v>
      </c>
      <c r="H725" s="1">
        <v>2</v>
      </c>
      <c r="I725" s="1">
        <v>1</v>
      </c>
      <c r="J725" s="1">
        <v>1</v>
      </c>
      <c r="K725" s="17">
        <v>7330.59</v>
      </c>
      <c r="L725" s="1">
        <v>0</v>
      </c>
      <c r="M725" t="b">
        <f t="shared" si="11"/>
        <v>0</v>
      </c>
    </row>
    <row r="726" spans="1:13" x14ac:dyDescent="0.25">
      <c r="A726" s="1">
        <v>15760861</v>
      </c>
      <c r="B726" s="1">
        <v>619</v>
      </c>
      <c r="C726" s="1" t="s">
        <v>15</v>
      </c>
      <c r="D726" s="1" t="s">
        <v>23</v>
      </c>
      <c r="E726" s="1">
        <v>43</v>
      </c>
      <c r="F726" s="1">
        <v>1</v>
      </c>
      <c r="G726" s="17">
        <v>125211.92</v>
      </c>
      <c r="H726" s="1">
        <v>1</v>
      </c>
      <c r="I726" s="1">
        <v>1</v>
      </c>
      <c r="J726" s="1">
        <v>1</v>
      </c>
      <c r="K726" s="17">
        <v>113410.49</v>
      </c>
      <c r="L726" s="1">
        <v>0</v>
      </c>
      <c r="M726" t="b">
        <f t="shared" si="11"/>
        <v>0</v>
      </c>
    </row>
    <row r="727" spans="1:13" x14ac:dyDescent="0.25">
      <c r="A727" s="1">
        <v>15578980</v>
      </c>
      <c r="B727" s="1">
        <v>516</v>
      </c>
      <c r="C727" s="1" t="s">
        <v>18</v>
      </c>
      <c r="D727" s="1" t="s">
        <v>16</v>
      </c>
      <c r="E727" s="1">
        <v>33</v>
      </c>
      <c r="F727" s="1">
        <v>3</v>
      </c>
      <c r="G727" s="17">
        <v>0</v>
      </c>
      <c r="H727" s="1">
        <v>2</v>
      </c>
      <c r="I727" s="1">
        <v>1</v>
      </c>
      <c r="J727" s="1">
        <v>1</v>
      </c>
      <c r="K727" s="17">
        <v>58685.59</v>
      </c>
      <c r="L727" s="1">
        <v>0</v>
      </c>
      <c r="M727" t="b">
        <f t="shared" si="11"/>
        <v>0</v>
      </c>
    </row>
    <row r="728" spans="1:13" x14ac:dyDescent="0.25">
      <c r="A728" s="1">
        <v>15782688</v>
      </c>
      <c r="B728" s="1">
        <v>625</v>
      </c>
      <c r="C728" s="1" t="s">
        <v>26</v>
      </c>
      <c r="D728" s="1" t="s">
        <v>23</v>
      </c>
      <c r="E728" s="1">
        <v>56</v>
      </c>
      <c r="F728" s="1">
        <v>0</v>
      </c>
      <c r="G728" s="17">
        <v>148507.24</v>
      </c>
      <c r="H728" s="1">
        <v>1</v>
      </c>
      <c r="I728" s="1">
        <v>1</v>
      </c>
      <c r="J728" s="1">
        <v>0</v>
      </c>
      <c r="K728" s="17">
        <v>46824.08</v>
      </c>
      <c r="L728" s="1">
        <v>1</v>
      </c>
      <c r="M728" t="b">
        <f t="shared" si="11"/>
        <v>0</v>
      </c>
    </row>
    <row r="729" spans="1:13" x14ac:dyDescent="0.25">
      <c r="A729" s="1">
        <v>15811762</v>
      </c>
      <c r="B729" s="1">
        <v>583</v>
      </c>
      <c r="C729" s="1" t="s">
        <v>26</v>
      </c>
      <c r="D729" s="1" t="s">
        <v>16</v>
      </c>
      <c r="E729" s="1">
        <v>54</v>
      </c>
      <c r="F729" s="1">
        <v>6</v>
      </c>
      <c r="G729" s="17">
        <v>115988.86</v>
      </c>
      <c r="H729" s="1">
        <v>1</v>
      </c>
      <c r="I729" s="1">
        <v>1</v>
      </c>
      <c r="J729" s="1">
        <v>0</v>
      </c>
      <c r="K729" s="17">
        <v>57553.98</v>
      </c>
      <c r="L729" s="1">
        <v>1</v>
      </c>
      <c r="M729" t="b">
        <f t="shared" si="11"/>
        <v>0</v>
      </c>
    </row>
    <row r="730" spans="1:13" x14ac:dyDescent="0.25">
      <c r="A730" s="1">
        <v>15760431</v>
      </c>
      <c r="B730" s="1">
        <v>850</v>
      </c>
      <c r="C730" s="1" t="s">
        <v>15</v>
      </c>
      <c r="D730" s="1" t="s">
        <v>23</v>
      </c>
      <c r="E730" s="1">
        <v>38</v>
      </c>
      <c r="F730" s="1">
        <v>1</v>
      </c>
      <c r="G730" s="17">
        <v>0</v>
      </c>
      <c r="H730" s="1">
        <v>2</v>
      </c>
      <c r="I730" s="1">
        <v>1</v>
      </c>
      <c r="J730" s="1">
        <v>1</v>
      </c>
      <c r="K730" s="17">
        <v>80006.649999999994</v>
      </c>
      <c r="L730" s="1">
        <v>0</v>
      </c>
      <c r="M730" t="b">
        <f t="shared" si="11"/>
        <v>0</v>
      </c>
    </row>
    <row r="731" spans="1:13" x14ac:dyDescent="0.25">
      <c r="A731" s="1">
        <v>15574692</v>
      </c>
      <c r="B731" s="1">
        <v>667</v>
      </c>
      <c r="C731" s="1" t="s">
        <v>18</v>
      </c>
      <c r="D731" s="1" t="s">
        <v>16</v>
      </c>
      <c r="E731" s="1">
        <v>39</v>
      </c>
      <c r="F731" s="1">
        <v>2</v>
      </c>
      <c r="G731" s="17">
        <v>0</v>
      </c>
      <c r="H731" s="1">
        <v>2</v>
      </c>
      <c r="I731" s="1">
        <v>1</v>
      </c>
      <c r="J731" s="1">
        <v>0</v>
      </c>
      <c r="K731" s="17">
        <v>40721.24</v>
      </c>
      <c r="L731" s="1">
        <v>1</v>
      </c>
      <c r="M731" t="b">
        <f t="shared" si="11"/>
        <v>0</v>
      </c>
    </row>
    <row r="732" spans="1:13" x14ac:dyDescent="0.25">
      <c r="A732" s="1">
        <v>15794916</v>
      </c>
      <c r="B732" s="1">
        <v>725</v>
      </c>
      <c r="C732" s="1" t="s">
        <v>15</v>
      </c>
      <c r="D732" s="1" t="s">
        <v>23</v>
      </c>
      <c r="E732" s="1">
        <v>41</v>
      </c>
      <c r="F732" s="1">
        <v>7</v>
      </c>
      <c r="G732" s="17">
        <v>113980.21</v>
      </c>
      <c r="H732" s="1">
        <v>1</v>
      </c>
      <c r="I732" s="1">
        <v>1</v>
      </c>
      <c r="J732" s="1">
        <v>1</v>
      </c>
      <c r="K732" s="17">
        <v>116704.25</v>
      </c>
      <c r="L732" s="1">
        <v>0</v>
      </c>
      <c r="M732" t="b">
        <f t="shared" si="11"/>
        <v>0</v>
      </c>
    </row>
    <row r="733" spans="1:13" x14ac:dyDescent="0.25">
      <c r="A733" s="1">
        <v>15751208</v>
      </c>
      <c r="B733" s="1">
        <v>684</v>
      </c>
      <c r="C733" s="1" t="s">
        <v>18</v>
      </c>
      <c r="D733" s="1" t="s">
        <v>23</v>
      </c>
      <c r="E733" s="1">
        <v>56</v>
      </c>
      <c r="F733" s="1">
        <v>8</v>
      </c>
      <c r="G733" s="17">
        <v>78707.16</v>
      </c>
      <c r="H733" s="1">
        <v>1</v>
      </c>
      <c r="I733" s="1">
        <v>1</v>
      </c>
      <c r="J733" s="1">
        <v>1</v>
      </c>
      <c r="K733" s="17">
        <v>99398.36</v>
      </c>
      <c r="L733" s="1">
        <v>0</v>
      </c>
      <c r="M733" t="b">
        <f t="shared" si="11"/>
        <v>0</v>
      </c>
    </row>
    <row r="734" spans="1:13" x14ac:dyDescent="0.25">
      <c r="A734" s="1">
        <v>15578186</v>
      </c>
      <c r="B734" s="1">
        <v>486</v>
      </c>
      <c r="C734" s="1" t="s">
        <v>26</v>
      </c>
      <c r="D734" s="1" t="s">
        <v>23</v>
      </c>
      <c r="E734" s="1">
        <v>37</v>
      </c>
      <c r="F734" s="1">
        <v>9</v>
      </c>
      <c r="G734" s="17">
        <v>115217.99</v>
      </c>
      <c r="H734" s="1">
        <v>2</v>
      </c>
      <c r="I734" s="1">
        <v>1</v>
      </c>
      <c r="J734" s="1">
        <v>0</v>
      </c>
      <c r="K734" s="17">
        <v>144995.32999999999</v>
      </c>
      <c r="L734" s="1">
        <v>0</v>
      </c>
      <c r="M734" t="b">
        <f t="shared" si="11"/>
        <v>0</v>
      </c>
    </row>
    <row r="735" spans="1:13" x14ac:dyDescent="0.25">
      <c r="A735" s="1">
        <v>15705521</v>
      </c>
      <c r="B735" s="1">
        <v>548</v>
      </c>
      <c r="C735" s="1" t="s">
        <v>26</v>
      </c>
      <c r="D735" s="1" t="s">
        <v>16</v>
      </c>
      <c r="E735" s="1">
        <v>33</v>
      </c>
      <c r="F735" s="1">
        <v>0</v>
      </c>
      <c r="G735" s="17">
        <v>101084.36</v>
      </c>
      <c r="H735" s="1">
        <v>1</v>
      </c>
      <c r="I735" s="1">
        <v>1</v>
      </c>
      <c r="J735" s="1">
        <v>0</v>
      </c>
      <c r="K735" s="17">
        <v>42749.85</v>
      </c>
      <c r="L735" s="1">
        <v>0</v>
      </c>
      <c r="M735" t="b">
        <f t="shared" si="11"/>
        <v>0</v>
      </c>
    </row>
    <row r="736" spans="1:13" x14ac:dyDescent="0.25">
      <c r="A736" s="1">
        <v>15755648</v>
      </c>
      <c r="B736" s="1">
        <v>675</v>
      </c>
      <c r="C736" s="1" t="s">
        <v>15</v>
      </c>
      <c r="D736" s="1" t="s">
        <v>16</v>
      </c>
      <c r="E736" s="1">
        <v>21</v>
      </c>
      <c r="F736" s="1">
        <v>8</v>
      </c>
      <c r="G736" s="17">
        <v>98373.26</v>
      </c>
      <c r="H736" s="1">
        <v>1</v>
      </c>
      <c r="I736" s="1">
        <v>1</v>
      </c>
      <c r="J736" s="1">
        <v>0</v>
      </c>
      <c r="K736" s="17">
        <v>18203</v>
      </c>
      <c r="L736" s="1">
        <v>0</v>
      </c>
      <c r="M736" t="b">
        <f t="shared" si="11"/>
        <v>0</v>
      </c>
    </row>
    <row r="737" spans="1:13" x14ac:dyDescent="0.25">
      <c r="A737" s="1">
        <v>15785869</v>
      </c>
      <c r="B737" s="1">
        <v>718</v>
      </c>
      <c r="C737" s="1" t="s">
        <v>15</v>
      </c>
      <c r="D737" s="1" t="s">
        <v>16</v>
      </c>
      <c r="E737" s="1">
        <v>25</v>
      </c>
      <c r="F737" s="1">
        <v>7</v>
      </c>
      <c r="G737" s="17">
        <v>0</v>
      </c>
      <c r="H737" s="1">
        <v>2</v>
      </c>
      <c r="I737" s="1">
        <v>1</v>
      </c>
      <c r="J737" s="1">
        <v>0</v>
      </c>
      <c r="K737" s="17">
        <v>30380.12</v>
      </c>
      <c r="L737" s="1">
        <v>0</v>
      </c>
      <c r="M737" t="b">
        <f t="shared" si="11"/>
        <v>0</v>
      </c>
    </row>
    <row r="738" spans="1:13" x14ac:dyDescent="0.25">
      <c r="A738" s="1">
        <v>15798888</v>
      </c>
      <c r="B738" s="1">
        <v>605</v>
      </c>
      <c r="C738" s="1" t="s">
        <v>26</v>
      </c>
      <c r="D738" s="1" t="s">
        <v>16</v>
      </c>
      <c r="E738" s="1">
        <v>31</v>
      </c>
      <c r="F738" s="1">
        <v>1</v>
      </c>
      <c r="G738" s="17">
        <v>117992.59</v>
      </c>
      <c r="H738" s="1">
        <v>1</v>
      </c>
      <c r="I738" s="1">
        <v>1</v>
      </c>
      <c r="J738" s="1">
        <v>1</v>
      </c>
      <c r="K738" s="17">
        <v>183598.77</v>
      </c>
      <c r="L738" s="1">
        <v>0</v>
      </c>
      <c r="M738" t="b">
        <f t="shared" si="11"/>
        <v>0</v>
      </c>
    </row>
    <row r="739" spans="1:13" x14ac:dyDescent="0.25">
      <c r="A739" s="1">
        <v>15682048</v>
      </c>
      <c r="B739" s="1">
        <v>605</v>
      </c>
      <c r="C739" s="1" t="s">
        <v>15</v>
      </c>
      <c r="D739" s="1" t="s">
        <v>16</v>
      </c>
      <c r="E739" s="1">
        <v>51</v>
      </c>
      <c r="F739" s="1">
        <v>3</v>
      </c>
      <c r="G739" s="17">
        <v>136188.78</v>
      </c>
      <c r="H739" s="1">
        <v>1</v>
      </c>
      <c r="I739" s="1">
        <v>1</v>
      </c>
      <c r="J739" s="1">
        <v>1</v>
      </c>
      <c r="K739" s="17">
        <v>67110.59</v>
      </c>
      <c r="L739" s="1">
        <v>1</v>
      </c>
      <c r="M739" t="b">
        <f t="shared" si="11"/>
        <v>0</v>
      </c>
    </row>
    <row r="740" spans="1:13" x14ac:dyDescent="0.25">
      <c r="A740" s="1">
        <v>15584091</v>
      </c>
      <c r="B740" s="1">
        <v>742</v>
      </c>
      <c r="C740" s="1" t="s">
        <v>26</v>
      </c>
      <c r="D740" s="1" t="s">
        <v>16</v>
      </c>
      <c r="E740" s="1">
        <v>36</v>
      </c>
      <c r="F740" s="1">
        <v>2</v>
      </c>
      <c r="G740" s="17">
        <v>129748.54</v>
      </c>
      <c r="H740" s="1">
        <v>2</v>
      </c>
      <c r="I740" s="1">
        <v>0</v>
      </c>
      <c r="J740" s="1">
        <v>0</v>
      </c>
      <c r="K740" s="17">
        <v>47271.61</v>
      </c>
      <c r="L740" s="1">
        <v>1</v>
      </c>
      <c r="M740" t="b">
        <f t="shared" si="11"/>
        <v>0</v>
      </c>
    </row>
    <row r="741" spans="1:13" x14ac:dyDescent="0.25">
      <c r="A741" s="1">
        <v>15712287</v>
      </c>
      <c r="B741" s="1">
        <v>652</v>
      </c>
      <c r="C741" s="1" t="s">
        <v>15</v>
      </c>
      <c r="D741" s="1" t="s">
        <v>16</v>
      </c>
      <c r="E741" s="1">
        <v>80</v>
      </c>
      <c r="F741" s="1">
        <v>4</v>
      </c>
      <c r="G741" s="17">
        <v>0</v>
      </c>
      <c r="H741" s="1">
        <v>2</v>
      </c>
      <c r="I741" s="1">
        <v>1</v>
      </c>
      <c r="J741" s="1">
        <v>1</v>
      </c>
      <c r="K741" s="17">
        <v>188603.07</v>
      </c>
      <c r="L741" s="1">
        <v>0</v>
      </c>
      <c r="M741" t="b">
        <f t="shared" si="11"/>
        <v>0</v>
      </c>
    </row>
    <row r="742" spans="1:13" x14ac:dyDescent="0.25">
      <c r="A742" s="1">
        <v>15805112</v>
      </c>
      <c r="B742" s="1">
        <v>578</v>
      </c>
      <c r="C742" s="1" t="s">
        <v>15</v>
      </c>
      <c r="D742" s="1" t="s">
        <v>23</v>
      </c>
      <c r="E742" s="1">
        <v>38</v>
      </c>
      <c r="F742" s="1">
        <v>7</v>
      </c>
      <c r="G742" s="17">
        <v>82259.289999999994</v>
      </c>
      <c r="H742" s="1">
        <v>1</v>
      </c>
      <c r="I742" s="1">
        <v>1</v>
      </c>
      <c r="J742" s="1">
        <v>0</v>
      </c>
      <c r="K742" s="17">
        <v>8996.9699999999993</v>
      </c>
      <c r="L742" s="1">
        <v>0</v>
      </c>
      <c r="M742" t="b">
        <f t="shared" si="11"/>
        <v>0</v>
      </c>
    </row>
    <row r="743" spans="1:13" x14ac:dyDescent="0.25">
      <c r="A743" s="1">
        <v>15723873</v>
      </c>
      <c r="B743" s="1">
        <v>657</v>
      </c>
      <c r="C743" s="1" t="s">
        <v>18</v>
      </c>
      <c r="D743" s="1" t="s">
        <v>23</v>
      </c>
      <c r="E743" s="1">
        <v>31</v>
      </c>
      <c r="F743" s="1">
        <v>3</v>
      </c>
      <c r="G743" s="17">
        <v>125167.02</v>
      </c>
      <c r="H743" s="1">
        <v>1</v>
      </c>
      <c r="I743" s="1">
        <v>0</v>
      </c>
      <c r="J743" s="1">
        <v>0</v>
      </c>
      <c r="K743" s="17">
        <v>98820.39</v>
      </c>
      <c r="L743" s="1">
        <v>0</v>
      </c>
      <c r="M743" t="b">
        <f t="shared" si="11"/>
        <v>0</v>
      </c>
    </row>
    <row r="744" spans="1:13" x14ac:dyDescent="0.25">
      <c r="A744" s="1">
        <v>15568748</v>
      </c>
      <c r="B744" s="1">
        <v>671</v>
      </c>
      <c r="C744" s="1" t="s">
        <v>26</v>
      </c>
      <c r="D744" s="1" t="s">
        <v>23</v>
      </c>
      <c r="E744" s="1">
        <v>45</v>
      </c>
      <c r="F744" s="1">
        <v>6</v>
      </c>
      <c r="G744" s="17">
        <v>99564.22</v>
      </c>
      <c r="H744" s="1">
        <v>1</v>
      </c>
      <c r="I744" s="1">
        <v>1</v>
      </c>
      <c r="J744" s="1">
        <v>1</v>
      </c>
      <c r="K744" s="17">
        <v>108872.45</v>
      </c>
      <c r="L744" s="1">
        <v>1</v>
      </c>
      <c r="M744" t="b">
        <f t="shared" si="11"/>
        <v>0</v>
      </c>
    </row>
    <row r="745" spans="1:13" x14ac:dyDescent="0.25">
      <c r="A745" s="1">
        <v>15803136</v>
      </c>
      <c r="B745" s="1">
        <v>416</v>
      </c>
      <c r="C745" s="1" t="s">
        <v>26</v>
      </c>
      <c r="D745" s="1" t="s">
        <v>16</v>
      </c>
      <c r="E745" s="1">
        <v>41</v>
      </c>
      <c r="F745" s="1">
        <v>10</v>
      </c>
      <c r="G745" s="17">
        <v>122189.66</v>
      </c>
      <c r="H745" s="1">
        <v>2</v>
      </c>
      <c r="I745" s="1">
        <v>1</v>
      </c>
      <c r="J745" s="1">
        <v>0</v>
      </c>
      <c r="K745" s="17">
        <v>98301.61</v>
      </c>
      <c r="L745" s="1">
        <v>0</v>
      </c>
      <c r="M745" t="b">
        <f t="shared" si="11"/>
        <v>0</v>
      </c>
    </row>
    <row r="746" spans="1:13" x14ac:dyDescent="0.25">
      <c r="A746" s="1">
        <v>15702741</v>
      </c>
      <c r="B746" s="1">
        <v>601</v>
      </c>
      <c r="C746" s="1" t="s">
        <v>15</v>
      </c>
      <c r="D746" s="1" t="s">
        <v>23</v>
      </c>
      <c r="E746" s="1">
        <v>32</v>
      </c>
      <c r="F746" s="1">
        <v>8</v>
      </c>
      <c r="G746" s="17">
        <v>93012.89</v>
      </c>
      <c r="H746" s="1">
        <v>1</v>
      </c>
      <c r="I746" s="1">
        <v>1</v>
      </c>
      <c r="J746" s="1">
        <v>0</v>
      </c>
      <c r="K746" s="17">
        <v>86957.42</v>
      </c>
      <c r="L746" s="1">
        <v>0</v>
      </c>
      <c r="M746" t="b">
        <f t="shared" si="11"/>
        <v>0</v>
      </c>
    </row>
    <row r="747" spans="1:13" x14ac:dyDescent="0.25">
      <c r="A747" s="1">
        <v>15812007</v>
      </c>
      <c r="B747" s="1">
        <v>670</v>
      </c>
      <c r="C747" s="1" t="s">
        <v>18</v>
      </c>
      <c r="D747" s="1" t="s">
        <v>23</v>
      </c>
      <c r="E747" s="1">
        <v>25</v>
      </c>
      <c r="F747" s="1">
        <v>6</v>
      </c>
      <c r="G747" s="17">
        <v>0</v>
      </c>
      <c r="H747" s="1">
        <v>2</v>
      </c>
      <c r="I747" s="1">
        <v>1</v>
      </c>
      <c r="J747" s="1">
        <v>1</v>
      </c>
      <c r="K747" s="17">
        <v>78358.94</v>
      </c>
      <c r="L747" s="1">
        <v>0</v>
      </c>
      <c r="M747" t="b">
        <f t="shared" si="11"/>
        <v>0</v>
      </c>
    </row>
    <row r="748" spans="1:13" x14ac:dyDescent="0.25">
      <c r="A748" s="1">
        <v>15800440</v>
      </c>
      <c r="B748" s="1">
        <v>650</v>
      </c>
      <c r="C748" s="1" t="s">
        <v>18</v>
      </c>
      <c r="D748" s="1" t="s">
        <v>23</v>
      </c>
      <c r="E748" s="1">
        <v>61</v>
      </c>
      <c r="F748" s="1">
        <v>1</v>
      </c>
      <c r="G748" s="17">
        <v>152968.73000000001</v>
      </c>
      <c r="H748" s="1">
        <v>1</v>
      </c>
      <c r="I748" s="1">
        <v>0</v>
      </c>
      <c r="J748" s="1">
        <v>1</v>
      </c>
      <c r="K748" s="17">
        <v>82970.69</v>
      </c>
      <c r="L748" s="1">
        <v>0</v>
      </c>
      <c r="M748" t="b">
        <f t="shared" si="11"/>
        <v>0</v>
      </c>
    </row>
    <row r="749" spans="1:13" x14ac:dyDescent="0.25">
      <c r="A749" s="1">
        <v>15692761</v>
      </c>
      <c r="B749" s="1">
        <v>718</v>
      </c>
      <c r="C749" s="1" t="s">
        <v>15</v>
      </c>
      <c r="D749" s="1" t="s">
        <v>23</v>
      </c>
      <c r="E749" s="1">
        <v>36</v>
      </c>
      <c r="F749" s="1">
        <v>9</v>
      </c>
      <c r="G749" s="17">
        <v>0</v>
      </c>
      <c r="H749" s="1">
        <v>1</v>
      </c>
      <c r="I749" s="1">
        <v>1</v>
      </c>
      <c r="J749" s="1">
        <v>0</v>
      </c>
      <c r="K749" s="17">
        <v>45909.87</v>
      </c>
      <c r="L749" s="1">
        <v>0</v>
      </c>
      <c r="M749" t="b">
        <f t="shared" si="11"/>
        <v>0</v>
      </c>
    </row>
    <row r="750" spans="1:13" x14ac:dyDescent="0.25">
      <c r="A750" s="1">
        <v>15612525</v>
      </c>
      <c r="B750" s="1">
        <v>499</v>
      </c>
      <c r="C750" s="1" t="s">
        <v>15</v>
      </c>
      <c r="D750" s="1" t="s">
        <v>16</v>
      </c>
      <c r="E750" s="1">
        <v>57</v>
      </c>
      <c r="F750" s="1">
        <v>1</v>
      </c>
      <c r="G750" s="17">
        <v>0</v>
      </c>
      <c r="H750" s="1">
        <v>1</v>
      </c>
      <c r="I750" s="1">
        <v>0</v>
      </c>
      <c r="J750" s="1">
        <v>0</v>
      </c>
      <c r="K750" s="17">
        <v>131372.38</v>
      </c>
      <c r="L750" s="1">
        <v>1</v>
      </c>
      <c r="M750" t="b">
        <f t="shared" si="11"/>
        <v>0</v>
      </c>
    </row>
    <row r="751" spans="1:13" x14ac:dyDescent="0.25">
      <c r="A751" s="1">
        <v>15763063</v>
      </c>
      <c r="B751" s="1">
        <v>685</v>
      </c>
      <c r="C751" s="1" t="s">
        <v>18</v>
      </c>
      <c r="D751" s="1" t="s">
        <v>16</v>
      </c>
      <c r="E751" s="1">
        <v>25</v>
      </c>
      <c r="F751" s="1">
        <v>10</v>
      </c>
      <c r="G751" s="17">
        <v>128509.63</v>
      </c>
      <c r="H751" s="1">
        <v>1</v>
      </c>
      <c r="I751" s="1">
        <v>1</v>
      </c>
      <c r="J751" s="1">
        <v>0</v>
      </c>
      <c r="K751" s="17">
        <v>121562.33</v>
      </c>
      <c r="L751" s="1">
        <v>0</v>
      </c>
      <c r="M751" t="b">
        <f t="shared" si="11"/>
        <v>0</v>
      </c>
    </row>
    <row r="752" spans="1:13" x14ac:dyDescent="0.25">
      <c r="A752" s="1">
        <v>15810978</v>
      </c>
      <c r="B752" s="1">
        <v>788</v>
      </c>
      <c r="C752" s="1" t="s">
        <v>18</v>
      </c>
      <c r="D752" s="1" t="s">
        <v>16</v>
      </c>
      <c r="E752" s="1">
        <v>2</v>
      </c>
      <c r="F752" s="1">
        <v>1</v>
      </c>
      <c r="G752" s="17">
        <v>0</v>
      </c>
      <c r="H752" s="1">
        <v>2</v>
      </c>
      <c r="I752" s="1">
        <v>1</v>
      </c>
      <c r="J752" s="1">
        <v>1</v>
      </c>
      <c r="K752" s="17">
        <v>41610.620000000003</v>
      </c>
      <c r="L752" s="1">
        <v>0</v>
      </c>
      <c r="M752" t="b">
        <f t="shared" si="11"/>
        <v>0</v>
      </c>
    </row>
    <row r="753" spans="1:13" x14ac:dyDescent="0.25">
      <c r="A753" s="1">
        <v>15646810</v>
      </c>
      <c r="B753" s="1">
        <v>603</v>
      </c>
      <c r="C753" s="1" t="s">
        <v>26</v>
      </c>
      <c r="D753" s="1" t="s">
        <v>23</v>
      </c>
      <c r="E753" s="1">
        <v>44</v>
      </c>
      <c r="F753" s="1">
        <v>6</v>
      </c>
      <c r="G753" s="17">
        <v>108122.39</v>
      </c>
      <c r="H753" s="1">
        <v>2</v>
      </c>
      <c r="I753" s="1">
        <v>1</v>
      </c>
      <c r="J753" s="1">
        <v>0</v>
      </c>
      <c r="K753" s="17">
        <v>108488.33</v>
      </c>
      <c r="L753" s="1">
        <v>1</v>
      </c>
      <c r="M753" t="b">
        <f t="shared" si="11"/>
        <v>0</v>
      </c>
    </row>
    <row r="754" spans="1:13" x14ac:dyDescent="0.25">
      <c r="A754" s="1">
        <v>15662085</v>
      </c>
      <c r="B754" s="1">
        <v>678</v>
      </c>
      <c r="C754" s="1" t="s">
        <v>15</v>
      </c>
      <c r="D754" s="1" t="s">
        <v>16</v>
      </c>
      <c r="E754" s="1">
        <v>32</v>
      </c>
      <c r="F754" s="1">
        <v>9</v>
      </c>
      <c r="G754" s="17">
        <v>0</v>
      </c>
      <c r="H754" s="1">
        <v>1</v>
      </c>
      <c r="I754" s="1">
        <v>1</v>
      </c>
      <c r="J754" s="1">
        <v>1</v>
      </c>
      <c r="K754" s="17">
        <v>148210.64000000001</v>
      </c>
      <c r="L754" s="1">
        <v>0</v>
      </c>
      <c r="M754" t="b">
        <f t="shared" si="11"/>
        <v>0</v>
      </c>
    </row>
    <row r="755" spans="1:13" x14ac:dyDescent="0.25">
      <c r="A755" s="1">
        <v>15739438</v>
      </c>
      <c r="B755" s="1">
        <v>539</v>
      </c>
      <c r="C755" s="1" t="s">
        <v>15</v>
      </c>
      <c r="D755" s="1" t="s">
        <v>23</v>
      </c>
      <c r="E755" s="1">
        <v>30</v>
      </c>
      <c r="F755" s="1">
        <v>0</v>
      </c>
      <c r="G755" s="17">
        <v>0</v>
      </c>
      <c r="H755" s="1">
        <v>2</v>
      </c>
      <c r="I755" s="1">
        <v>1</v>
      </c>
      <c r="J755" s="1">
        <v>0</v>
      </c>
      <c r="K755" s="17">
        <v>160979.66</v>
      </c>
      <c r="L755" s="1">
        <v>0</v>
      </c>
      <c r="M755" t="b">
        <f t="shared" si="11"/>
        <v>0</v>
      </c>
    </row>
    <row r="756" spans="1:13" x14ac:dyDescent="0.25">
      <c r="A756" s="1">
        <v>15750141</v>
      </c>
      <c r="B756" s="1">
        <v>721</v>
      </c>
      <c r="C756" s="1" t="s">
        <v>26</v>
      </c>
      <c r="D756" s="1" t="s">
        <v>16</v>
      </c>
      <c r="E756" s="1">
        <v>36</v>
      </c>
      <c r="F756" s="1">
        <v>3</v>
      </c>
      <c r="G756" s="17">
        <v>65253.07</v>
      </c>
      <c r="H756" s="1">
        <v>2</v>
      </c>
      <c r="I756" s="1">
        <v>1</v>
      </c>
      <c r="J756" s="1">
        <v>0</v>
      </c>
      <c r="K756" s="17">
        <v>28737.78</v>
      </c>
      <c r="L756" s="1">
        <v>0</v>
      </c>
      <c r="M756" t="b">
        <f t="shared" si="11"/>
        <v>0</v>
      </c>
    </row>
    <row r="757" spans="1:13" x14ac:dyDescent="0.25">
      <c r="A757" s="1">
        <v>15715142</v>
      </c>
      <c r="B757" s="1">
        <v>739</v>
      </c>
      <c r="C757" s="1" t="s">
        <v>26</v>
      </c>
      <c r="D757" s="1" t="s">
        <v>23</v>
      </c>
      <c r="E757" s="1">
        <v>45</v>
      </c>
      <c r="F757" s="1">
        <v>7</v>
      </c>
      <c r="G757" s="17">
        <v>102703.62</v>
      </c>
      <c r="H757" s="1">
        <v>1</v>
      </c>
      <c r="I757" s="1">
        <v>0</v>
      </c>
      <c r="J757" s="1">
        <v>1</v>
      </c>
      <c r="K757" s="17">
        <v>147802.94</v>
      </c>
      <c r="L757" s="1">
        <v>1</v>
      </c>
      <c r="M757" t="b">
        <f t="shared" si="11"/>
        <v>0</v>
      </c>
    </row>
    <row r="758" spans="1:13" x14ac:dyDescent="0.25">
      <c r="A758" s="1">
        <v>15673693</v>
      </c>
      <c r="B758" s="1">
        <v>682</v>
      </c>
      <c r="C758" s="1" t="s">
        <v>15</v>
      </c>
      <c r="D758" s="1" t="s">
        <v>16</v>
      </c>
      <c r="E758" s="1">
        <v>26</v>
      </c>
      <c r="F758" s="1">
        <v>0</v>
      </c>
      <c r="G758" s="17">
        <v>110654.02</v>
      </c>
      <c r="H758" s="1">
        <v>1</v>
      </c>
      <c r="I758" s="1">
        <v>0</v>
      </c>
      <c r="J758" s="1">
        <v>1</v>
      </c>
      <c r="K758" s="17">
        <v>111879.21</v>
      </c>
      <c r="L758" s="1">
        <v>0</v>
      </c>
      <c r="M758" t="b">
        <f t="shared" si="11"/>
        <v>0</v>
      </c>
    </row>
    <row r="759" spans="1:13" x14ac:dyDescent="0.25">
      <c r="A759" s="1">
        <v>15576352</v>
      </c>
      <c r="B759" s="1">
        <v>586</v>
      </c>
      <c r="C759" s="1" t="s">
        <v>18</v>
      </c>
      <c r="D759" s="1" t="s">
        <v>16</v>
      </c>
      <c r="E759" s="1">
        <v>57</v>
      </c>
      <c r="F759" s="1">
        <v>3</v>
      </c>
      <c r="G759" s="17">
        <v>0</v>
      </c>
      <c r="H759" s="1">
        <v>2</v>
      </c>
      <c r="I759" s="1">
        <v>0</v>
      </c>
      <c r="J759" s="1">
        <v>1</v>
      </c>
      <c r="K759" s="17">
        <v>6057.81</v>
      </c>
      <c r="L759" s="1">
        <v>0</v>
      </c>
      <c r="M759" t="b">
        <f t="shared" si="11"/>
        <v>0</v>
      </c>
    </row>
    <row r="760" spans="1:13" x14ac:dyDescent="0.25">
      <c r="A760" s="1">
        <v>15661629</v>
      </c>
      <c r="B760" s="1">
        <v>522</v>
      </c>
      <c r="C760" s="1" t="s">
        <v>18</v>
      </c>
      <c r="D760" s="1" t="s">
        <v>23</v>
      </c>
      <c r="E760" s="1">
        <v>34</v>
      </c>
      <c r="F760" s="1">
        <v>9</v>
      </c>
      <c r="G760" s="17">
        <v>126436.29</v>
      </c>
      <c r="H760" s="1">
        <v>1</v>
      </c>
      <c r="I760" s="1">
        <v>1</v>
      </c>
      <c r="J760" s="1">
        <v>0</v>
      </c>
      <c r="K760" s="17">
        <v>174248.52</v>
      </c>
      <c r="L760" s="1">
        <v>1</v>
      </c>
      <c r="M760" t="b">
        <f t="shared" si="11"/>
        <v>0</v>
      </c>
    </row>
    <row r="761" spans="1:13" x14ac:dyDescent="0.25">
      <c r="A761" s="1">
        <v>15581197</v>
      </c>
      <c r="B761" s="1">
        <v>762</v>
      </c>
      <c r="C761" s="1" t="s">
        <v>15</v>
      </c>
      <c r="D761" s="1" t="s">
        <v>16</v>
      </c>
      <c r="E761" s="1">
        <v>51</v>
      </c>
      <c r="F761" s="1">
        <v>3</v>
      </c>
      <c r="G761" s="17">
        <v>99286.98</v>
      </c>
      <c r="H761" s="1">
        <v>1</v>
      </c>
      <c r="I761" s="1">
        <v>0</v>
      </c>
      <c r="J761" s="1">
        <v>1</v>
      </c>
      <c r="K761" s="17">
        <v>85578.63</v>
      </c>
      <c r="L761" s="1">
        <v>0</v>
      </c>
      <c r="M761" t="b">
        <f t="shared" si="11"/>
        <v>0</v>
      </c>
    </row>
    <row r="762" spans="1:13" x14ac:dyDescent="0.25">
      <c r="A762" s="1">
        <v>15613319</v>
      </c>
      <c r="B762" s="1">
        <v>793</v>
      </c>
      <c r="C762" s="1" t="s">
        <v>15</v>
      </c>
      <c r="D762" s="1" t="s">
        <v>16</v>
      </c>
      <c r="E762" s="1">
        <v>33</v>
      </c>
      <c r="F762" s="1">
        <v>0</v>
      </c>
      <c r="G762" s="17">
        <v>0</v>
      </c>
      <c r="H762" s="1">
        <v>1</v>
      </c>
      <c r="I762" s="1">
        <v>0</v>
      </c>
      <c r="J762" s="1">
        <v>0</v>
      </c>
      <c r="K762" s="17">
        <v>175544.02</v>
      </c>
      <c r="L762" s="1">
        <v>0</v>
      </c>
      <c r="M762" t="b">
        <f t="shared" si="11"/>
        <v>0</v>
      </c>
    </row>
    <row r="763" spans="1:13" x14ac:dyDescent="0.25">
      <c r="A763" s="1">
        <v>15716186</v>
      </c>
      <c r="B763" s="1">
        <v>586</v>
      </c>
      <c r="C763" s="1" t="s">
        <v>15</v>
      </c>
      <c r="D763" s="1" t="s">
        <v>16</v>
      </c>
      <c r="E763" s="1">
        <v>38</v>
      </c>
      <c r="F763" s="1">
        <v>2</v>
      </c>
      <c r="G763" s="17">
        <v>0</v>
      </c>
      <c r="H763" s="1">
        <v>2</v>
      </c>
      <c r="I763" s="1">
        <v>1</v>
      </c>
      <c r="J763" s="1">
        <v>0</v>
      </c>
      <c r="K763" s="17">
        <v>87168.46</v>
      </c>
      <c r="L763" s="1">
        <v>0</v>
      </c>
      <c r="M763" t="b">
        <f t="shared" si="11"/>
        <v>0</v>
      </c>
    </row>
    <row r="764" spans="1:13" x14ac:dyDescent="0.25">
      <c r="A764" s="1">
        <v>15753719</v>
      </c>
      <c r="B764" s="1">
        <v>547</v>
      </c>
      <c r="C764" s="1" t="s">
        <v>26</v>
      </c>
      <c r="D764" s="1" t="s">
        <v>16</v>
      </c>
      <c r="E764" s="1">
        <v>30</v>
      </c>
      <c r="F764" s="1">
        <v>9</v>
      </c>
      <c r="G764" s="17">
        <v>72392.41</v>
      </c>
      <c r="H764" s="1">
        <v>1</v>
      </c>
      <c r="I764" s="1">
        <v>1</v>
      </c>
      <c r="J764" s="1">
        <v>0</v>
      </c>
      <c r="K764" s="17">
        <v>77077.14</v>
      </c>
      <c r="L764" s="1">
        <v>0</v>
      </c>
      <c r="M764" t="b">
        <f t="shared" si="11"/>
        <v>0</v>
      </c>
    </row>
    <row r="765" spans="1:13" x14ac:dyDescent="0.25">
      <c r="A765" s="1">
        <v>15808473</v>
      </c>
      <c r="B765" s="1">
        <v>673</v>
      </c>
      <c r="C765" s="1" t="s">
        <v>15</v>
      </c>
      <c r="D765" s="1" t="s">
        <v>23</v>
      </c>
      <c r="E765" s="1">
        <v>72</v>
      </c>
      <c r="F765" s="1">
        <v>1</v>
      </c>
      <c r="G765" s="17">
        <v>0</v>
      </c>
      <c r="H765" s="1">
        <v>2</v>
      </c>
      <c r="I765" s="1">
        <v>0</v>
      </c>
      <c r="J765" s="1">
        <v>1</v>
      </c>
      <c r="K765" s="17">
        <v>111981.19</v>
      </c>
      <c r="L765" s="1">
        <v>0</v>
      </c>
      <c r="M765" t="b">
        <f t="shared" si="11"/>
        <v>0</v>
      </c>
    </row>
    <row r="766" spans="1:13" x14ac:dyDescent="0.25">
      <c r="A766" s="1">
        <v>15731511</v>
      </c>
      <c r="B766" s="1">
        <v>808</v>
      </c>
      <c r="C766" s="1" t="s">
        <v>15</v>
      </c>
      <c r="D766" s="1" t="s">
        <v>23</v>
      </c>
      <c r="E766" s="1">
        <v>45</v>
      </c>
      <c r="F766" s="1">
        <v>7</v>
      </c>
      <c r="G766" s="17">
        <v>118626.55</v>
      </c>
      <c r="H766" s="1">
        <v>2</v>
      </c>
      <c r="I766" s="1">
        <v>1</v>
      </c>
      <c r="J766" s="1">
        <v>0</v>
      </c>
      <c r="K766" s="17">
        <v>147132.46</v>
      </c>
      <c r="L766" s="1">
        <v>0</v>
      </c>
      <c r="M766" t="b">
        <f t="shared" ref="M766:M829" si="12">F766&gt;E766</f>
        <v>0</v>
      </c>
    </row>
    <row r="767" spans="1:13" x14ac:dyDescent="0.25">
      <c r="A767" s="1">
        <v>15666252</v>
      </c>
      <c r="B767" s="1">
        <v>706</v>
      </c>
      <c r="C767" s="1" t="s">
        <v>18</v>
      </c>
      <c r="D767" s="1" t="s">
        <v>23</v>
      </c>
      <c r="E767" s="1">
        <v>42</v>
      </c>
      <c r="F767" s="1">
        <v>9</v>
      </c>
      <c r="G767" s="17">
        <v>0</v>
      </c>
      <c r="H767" s="1">
        <v>2</v>
      </c>
      <c r="I767" s="1">
        <v>1</v>
      </c>
      <c r="J767" s="1">
        <v>1</v>
      </c>
      <c r="K767" s="17">
        <v>28714.34</v>
      </c>
      <c r="L767" s="1">
        <v>0</v>
      </c>
      <c r="M767" t="b">
        <f t="shared" si="12"/>
        <v>0</v>
      </c>
    </row>
    <row r="768" spans="1:13" x14ac:dyDescent="0.25">
      <c r="A768" s="1">
        <v>15571816</v>
      </c>
      <c r="B768" s="1">
        <v>850</v>
      </c>
      <c r="C768" s="1" t="s">
        <v>18</v>
      </c>
      <c r="D768" s="1" t="s">
        <v>16</v>
      </c>
      <c r="E768" s="1">
        <v>70</v>
      </c>
      <c r="F768" s="1">
        <v>5</v>
      </c>
      <c r="G768" s="17">
        <v>0</v>
      </c>
      <c r="H768" s="1">
        <v>1</v>
      </c>
      <c r="I768" s="1">
        <v>1</v>
      </c>
      <c r="J768" s="1">
        <v>1</v>
      </c>
      <c r="K768" s="17">
        <v>705.18</v>
      </c>
      <c r="L768" s="1">
        <v>0</v>
      </c>
      <c r="M768" t="b">
        <f t="shared" si="12"/>
        <v>0</v>
      </c>
    </row>
    <row r="769" spans="1:13" x14ac:dyDescent="0.25">
      <c r="A769" s="1">
        <v>15754713</v>
      </c>
      <c r="B769" s="1">
        <v>685</v>
      </c>
      <c r="C769" s="1" t="s">
        <v>18</v>
      </c>
      <c r="D769" s="1" t="s">
        <v>23</v>
      </c>
      <c r="E769" s="1">
        <v>31</v>
      </c>
      <c r="F769" s="1">
        <v>10</v>
      </c>
      <c r="G769" s="17">
        <v>135213.71</v>
      </c>
      <c r="H769" s="1">
        <v>1</v>
      </c>
      <c r="I769" s="1">
        <v>1</v>
      </c>
      <c r="J769" s="1">
        <v>1</v>
      </c>
      <c r="K769" s="17">
        <v>125777.28</v>
      </c>
      <c r="L769" s="1">
        <v>0</v>
      </c>
      <c r="M769" t="b">
        <f t="shared" si="12"/>
        <v>0</v>
      </c>
    </row>
    <row r="770" spans="1:13" x14ac:dyDescent="0.25">
      <c r="A770" s="1">
        <v>15631868</v>
      </c>
      <c r="B770" s="1">
        <v>744</v>
      </c>
      <c r="C770" s="1" t="s">
        <v>18</v>
      </c>
      <c r="D770" s="1" t="s">
        <v>23</v>
      </c>
      <c r="E770" s="1">
        <v>36</v>
      </c>
      <c r="F770" s="1">
        <v>2</v>
      </c>
      <c r="G770" s="17">
        <v>153804.44</v>
      </c>
      <c r="H770" s="1">
        <v>1</v>
      </c>
      <c r="I770" s="1">
        <v>1</v>
      </c>
      <c r="J770" s="1">
        <v>1</v>
      </c>
      <c r="K770" s="17">
        <v>87213.33</v>
      </c>
      <c r="L770" s="1">
        <v>0</v>
      </c>
      <c r="M770" t="b">
        <f t="shared" si="12"/>
        <v>0</v>
      </c>
    </row>
    <row r="771" spans="1:13" x14ac:dyDescent="0.25">
      <c r="A771" s="1">
        <v>15588537</v>
      </c>
      <c r="B771" s="1">
        <v>615</v>
      </c>
      <c r="C771" s="1" t="s">
        <v>18</v>
      </c>
      <c r="D771" s="1" t="s">
        <v>16</v>
      </c>
      <c r="E771" s="1">
        <v>41</v>
      </c>
      <c r="F771" s="1">
        <v>9</v>
      </c>
      <c r="G771" s="17">
        <v>109013.23</v>
      </c>
      <c r="H771" s="1">
        <v>1</v>
      </c>
      <c r="I771" s="1">
        <v>1</v>
      </c>
      <c r="J771" s="1">
        <v>0</v>
      </c>
      <c r="K771" s="17">
        <v>196499.96</v>
      </c>
      <c r="L771" s="1">
        <v>0</v>
      </c>
      <c r="M771" t="b">
        <f t="shared" si="12"/>
        <v>0</v>
      </c>
    </row>
    <row r="772" spans="1:13" x14ac:dyDescent="0.25">
      <c r="A772" s="1">
        <v>15696674</v>
      </c>
      <c r="B772" s="1">
        <v>643</v>
      </c>
      <c r="C772" s="1" t="s">
        <v>26</v>
      </c>
      <c r="D772" s="1" t="s">
        <v>16</v>
      </c>
      <c r="E772" s="1">
        <v>45</v>
      </c>
      <c r="F772" s="1">
        <v>2</v>
      </c>
      <c r="G772" s="17">
        <v>150842.93</v>
      </c>
      <c r="H772" s="1">
        <v>1</v>
      </c>
      <c r="I772" s="1">
        <v>0</v>
      </c>
      <c r="J772" s="1">
        <v>1</v>
      </c>
      <c r="K772" s="17">
        <v>2319.96</v>
      </c>
      <c r="L772" s="1">
        <v>1</v>
      </c>
      <c r="M772" t="b">
        <f t="shared" si="12"/>
        <v>0</v>
      </c>
    </row>
    <row r="773" spans="1:13" x14ac:dyDescent="0.25">
      <c r="A773" s="1">
        <v>15578977</v>
      </c>
      <c r="B773" s="1">
        <v>786</v>
      </c>
      <c r="C773" s="1" t="s">
        <v>15</v>
      </c>
      <c r="D773" s="1" t="s">
        <v>23</v>
      </c>
      <c r="E773" s="1">
        <v>34</v>
      </c>
      <c r="F773" s="1">
        <v>9</v>
      </c>
      <c r="G773" s="17">
        <v>0</v>
      </c>
      <c r="H773" s="1">
        <v>2</v>
      </c>
      <c r="I773" s="1">
        <v>1</v>
      </c>
      <c r="J773" s="1">
        <v>0</v>
      </c>
      <c r="K773" s="17">
        <v>144517.19</v>
      </c>
      <c r="L773" s="1">
        <v>0</v>
      </c>
      <c r="M773" t="b">
        <f t="shared" si="12"/>
        <v>0</v>
      </c>
    </row>
    <row r="774" spans="1:13" x14ac:dyDescent="0.25">
      <c r="A774" s="1">
        <v>15686983</v>
      </c>
      <c r="B774" s="1">
        <v>678</v>
      </c>
      <c r="C774" s="1" t="s">
        <v>26</v>
      </c>
      <c r="D774" s="1" t="s">
        <v>16</v>
      </c>
      <c r="E774" s="1">
        <v>25</v>
      </c>
      <c r="F774" s="1">
        <v>10</v>
      </c>
      <c r="G774" s="17">
        <v>76968.12</v>
      </c>
      <c r="H774" s="1">
        <v>2</v>
      </c>
      <c r="I774" s="1">
        <v>0</v>
      </c>
      <c r="J774" s="1">
        <v>1</v>
      </c>
      <c r="K774" s="17">
        <v>131501.72</v>
      </c>
      <c r="L774" s="1">
        <v>0</v>
      </c>
      <c r="M774" t="b">
        <f t="shared" si="12"/>
        <v>0</v>
      </c>
    </row>
    <row r="775" spans="1:13" x14ac:dyDescent="0.25">
      <c r="A775" s="1">
        <v>15794278</v>
      </c>
      <c r="B775" s="1">
        <v>816</v>
      </c>
      <c r="C775" s="1" t="s">
        <v>18</v>
      </c>
      <c r="D775" s="1" t="s">
        <v>23</v>
      </c>
      <c r="E775" s="1">
        <v>67</v>
      </c>
      <c r="F775" s="1">
        <v>6</v>
      </c>
      <c r="G775" s="17">
        <v>151858.98000000001</v>
      </c>
      <c r="H775" s="1">
        <v>1</v>
      </c>
      <c r="I775" s="1">
        <v>1</v>
      </c>
      <c r="J775" s="1">
        <v>1</v>
      </c>
      <c r="K775" s="17">
        <v>72814.31</v>
      </c>
      <c r="L775" s="1">
        <v>0</v>
      </c>
      <c r="M775" t="b">
        <f t="shared" si="12"/>
        <v>0</v>
      </c>
    </row>
    <row r="776" spans="1:13" x14ac:dyDescent="0.25">
      <c r="A776" s="1">
        <v>15737452</v>
      </c>
      <c r="B776" s="1">
        <v>653</v>
      </c>
      <c r="C776" s="1" t="s">
        <v>26</v>
      </c>
      <c r="D776" s="1" t="s">
        <v>23</v>
      </c>
      <c r="E776" s="1">
        <v>58</v>
      </c>
      <c r="F776" s="1">
        <v>1</v>
      </c>
      <c r="G776" s="17">
        <v>132602.88</v>
      </c>
      <c r="H776" s="1">
        <v>1</v>
      </c>
      <c r="I776" s="1">
        <v>1</v>
      </c>
      <c r="J776" s="1">
        <v>0</v>
      </c>
      <c r="K776" s="17">
        <v>5097.67</v>
      </c>
      <c r="L776" s="1">
        <v>1</v>
      </c>
      <c r="M776" t="b">
        <f t="shared" si="12"/>
        <v>0</v>
      </c>
    </row>
    <row r="777" spans="1:13" x14ac:dyDescent="0.25">
      <c r="A777" s="1">
        <v>15592979</v>
      </c>
      <c r="B777" s="1">
        <v>671</v>
      </c>
      <c r="C777" s="1" t="s">
        <v>26</v>
      </c>
      <c r="D777" s="1" t="s">
        <v>16</v>
      </c>
      <c r="E777" s="1">
        <v>34</v>
      </c>
      <c r="F777" s="1">
        <v>6</v>
      </c>
      <c r="G777" s="17">
        <v>37266.67</v>
      </c>
      <c r="H777" s="1">
        <v>2</v>
      </c>
      <c r="I777" s="1">
        <v>0</v>
      </c>
      <c r="J777" s="1">
        <v>0</v>
      </c>
      <c r="K777" s="17">
        <v>156917.12</v>
      </c>
      <c r="L777" s="1">
        <v>0</v>
      </c>
      <c r="M777" t="b">
        <f t="shared" si="12"/>
        <v>0</v>
      </c>
    </row>
    <row r="778" spans="1:13" x14ac:dyDescent="0.25">
      <c r="A778" s="1">
        <v>15803406</v>
      </c>
      <c r="B778" s="1">
        <v>748</v>
      </c>
      <c r="C778" s="1" t="s">
        <v>15</v>
      </c>
      <c r="D778" s="1" t="s">
        <v>16</v>
      </c>
      <c r="E778" s="1">
        <v>26</v>
      </c>
      <c r="F778" s="1">
        <v>1</v>
      </c>
      <c r="G778" s="17">
        <v>77780.289999999994</v>
      </c>
      <c r="H778" s="1">
        <v>1</v>
      </c>
      <c r="I778" s="1">
        <v>0</v>
      </c>
      <c r="J778" s="1">
        <v>1</v>
      </c>
      <c r="K778" s="17">
        <v>183049.41</v>
      </c>
      <c r="L778" s="1">
        <v>0</v>
      </c>
      <c r="M778" t="b">
        <f t="shared" si="12"/>
        <v>0</v>
      </c>
    </row>
    <row r="779" spans="1:13" x14ac:dyDescent="0.25">
      <c r="A779" s="1">
        <v>15686776</v>
      </c>
      <c r="B779" s="1">
        <v>557</v>
      </c>
      <c r="C779" s="1" t="s">
        <v>15</v>
      </c>
      <c r="D779" s="1" t="s">
        <v>16</v>
      </c>
      <c r="E779" s="1">
        <v>32</v>
      </c>
      <c r="F779" s="1">
        <v>6</v>
      </c>
      <c r="G779" s="17">
        <v>184686.41</v>
      </c>
      <c r="H779" s="1">
        <v>2</v>
      </c>
      <c r="I779" s="1">
        <v>1</v>
      </c>
      <c r="J779" s="1">
        <v>0</v>
      </c>
      <c r="K779" s="17">
        <v>14956.44</v>
      </c>
      <c r="L779" s="1">
        <v>0</v>
      </c>
      <c r="M779" t="b">
        <f t="shared" si="12"/>
        <v>0</v>
      </c>
    </row>
    <row r="780" spans="1:13" x14ac:dyDescent="0.25">
      <c r="A780" s="1">
        <v>15716835</v>
      </c>
      <c r="B780" s="1">
        <v>546</v>
      </c>
      <c r="C780" s="1" t="s">
        <v>15</v>
      </c>
      <c r="D780" s="1" t="s">
        <v>23</v>
      </c>
      <c r="E780" s="1">
        <v>24</v>
      </c>
      <c r="F780" s="1">
        <v>8</v>
      </c>
      <c r="G780" s="17">
        <v>156325.38</v>
      </c>
      <c r="H780" s="1">
        <v>1</v>
      </c>
      <c r="I780" s="1">
        <v>1</v>
      </c>
      <c r="J780" s="1">
        <v>1</v>
      </c>
      <c r="K780" s="17">
        <v>125381.02</v>
      </c>
      <c r="L780" s="1">
        <v>0</v>
      </c>
      <c r="M780" t="b">
        <f t="shared" si="12"/>
        <v>0</v>
      </c>
    </row>
    <row r="781" spans="1:13" x14ac:dyDescent="0.25">
      <c r="A781" s="1">
        <v>15625524</v>
      </c>
      <c r="B781" s="1">
        <v>512</v>
      </c>
      <c r="C781" s="1" t="s">
        <v>15</v>
      </c>
      <c r="D781" s="1" t="s">
        <v>23</v>
      </c>
      <c r="E781" s="1">
        <v>40</v>
      </c>
      <c r="F781" s="1">
        <v>5</v>
      </c>
      <c r="G781" s="17">
        <v>0</v>
      </c>
      <c r="H781" s="1">
        <v>2</v>
      </c>
      <c r="I781" s="1">
        <v>1</v>
      </c>
      <c r="J781" s="1">
        <v>1</v>
      </c>
      <c r="K781" s="17">
        <v>146457.82999999999</v>
      </c>
      <c r="L781" s="1">
        <v>0</v>
      </c>
      <c r="M781" t="b">
        <f t="shared" si="12"/>
        <v>0</v>
      </c>
    </row>
    <row r="782" spans="1:13" x14ac:dyDescent="0.25">
      <c r="A782" s="1">
        <v>15625759</v>
      </c>
      <c r="B782" s="1">
        <v>729</v>
      </c>
      <c r="C782" s="1" t="s">
        <v>15</v>
      </c>
      <c r="D782" s="1" t="s">
        <v>23</v>
      </c>
      <c r="E782" s="1">
        <v>30</v>
      </c>
      <c r="F782" s="1">
        <v>9</v>
      </c>
      <c r="G782" s="17">
        <v>0</v>
      </c>
      <c r="H782" s="1">
        <v>2</v>
      </c>
      <c r="I782" s="1">
        <v>1</v>
      </c>
      <c r="J782" s="1">
        <v>0</v>
      </c>
      <c r="K782" s="17">
        <v>151869.35</v>
      </c>
      <c r="L782" s="1">
        <v>0</v>
      </c>
      <c r="M782" t="b">
        <f t="shared" si="12"/>
        <v>0</v>
      </c>
    </row>
    <row r="783" spans="1:13" x14ac:dyDescent="0.25">
      <c r="A783" s="1">
        <v>15665790</v>
      </c>
      <c r="B783" s="1">
        <v>538</v>
      </c>
      <c r="C783" s="1" t="s">
        <v>26</v>
      </c>
      <c r="D783" s="1" t="s">
        <v>23</v>
      </c>
      <c r="E783" s="1">
        <v>39</v>
      </c>
      <c r="F783" s="1">
        <v>7</v>
      </c>
      <c r="G783" s="17">
        <v>108055.1</v>
      </c>
      <c r="H783" s="1">
        <v>2</v>
      </c>
      <c r="I783" s="1">
        <v>1</v>
      </c>
      <c r="J783" s="1">
        <v>0</v>
      </c>
      <c r="K783" s="17">
        <v>27231.26</v>
      </c>
      <c r="L783" s="1">
        <v>0</v>
      </c>
      <c r="M783" t="b">
        <f t="shared" si="12"/>
        <v>0</v>
      </c>
    </row>
    <row r="784" spans="1:13" x14ac:dyDescent="0.25">
      <c r="A784" s="1">
        <v>15716334</v>
      </c>
      <c r="B784" s="1">
        <v>850</v>
      </c>
      <c r="C784" s="1" t="s">
        <v>18</v>
      </c>
      <c r="D784" s="1" t="s">
        <v>16</v>
      </c>
      <c r="E784" s="1">
        <v>45</v>
      </c>
      <c r="F784" s="1">
        <v>2</v>
      </c>
      <c r="G784" s="17">
        <v>122311.21</v>
      </c>
      <c r="H784" s="1">
        <v>1</v>
      </c>
      <c r="I784" s="1">
        <v>1</v>
      </c>
      <c r="J784" s="1">
        <v>1</v>
      </c>
      <c r="K784" s="17">
        <v>19482.5</v>
      </c>
      <c r="L784" s="1">
        <v>0</v>
      </c>
      <c r="M784" t="b">
        <f t="shared" si="12"/>
        <v>0</v>
      </c>
    </row>
    <row r="785" spans="1:13" x14ac:dyDescent="0.25">
      <c r="A785" s="1">
        <v>15747358</v>
      </c>
      <c r="B785" s="1">
        <v>643</v>
      </c>
      <c r="C785" s="1" t="s">
        <v>26</v>
      </c>
      <c r="D785" s="1" t="s">
        <v>23</v>
      </c>
      <c r="E785" s="1">
        <v>59</v>
      </c>
      <c r="F785" s="1">
        <v>3</v>
      </c>
      <c r="G785" s="17">
        <v>170331.37</v>
      </c>
      <c r="H785" s="1">
        <v>1</v>
      </c>
      <c r="I785" s="1">
        <v>1</v>
      </c>
      <c r="J785" s="1">
        <v>1</v>
      </c>
      <c r="K785" s="17">
        <v>32171.79</v>
      </c>
      <c r="L785" s="1">
        <v>0</v>
      </c>
      <c r="M785" t="b">
        <f t="shared" si="12"/>
        <v>0</v>
      </c>
    </row>
    <row r="786" spans="1:13" x14ac:dyDescent="0.25">
      <c r="A786" s="1">
        <v>15674398</v>
      </c>
      <c r="B786" s="1">
        <v>642</v>
      </c>
      <c r="C786" s="1" t="s">
        <v>15</v>
      </c>
      <c r="D786" s="1" t="s">
        <v>23</v>
      </c>
      <c r="E786" s="1">
        <v>38</v>
      </c>
      <c r="F786" s="1">
        <v>3</v>
      </c>
      <c r="G786" s="17">
        <v>0</v>
      </c>
      <c r="H786" s="1">
        <v>2</v>
      </c>
      <c r="I786" s="1">
        <v>0</v>
      </c>
      <c r="J786" s="1">
        <v>0</v>
      </c>
      <c r="K786" s="17">
        <v>171463.83</v>
      </c>
      <c r="L786" s="1">
        <v>0</v>
      </c>
      <c r="M786" t="b">
        <f t="shared" si="12"/>
        <v>0</v>
      </c>
    </row>
    <row r="787" spans="1:13" x14ac:dyDescent="0.25">
      <c r="A787" s="1">
        <v>15786905</v>
      </c>
      <c r="B787" s="1">
        <v>749</v>
      </c>
      <c r="C787" s="1" t="s">
        <v>26</v>
      </c>
      <c r="D787" s="1" t="s">
        <v>16</v>
      </c>
      <c r="E787" s="1">
        <v>40</v>
      </c>
      <c r="F787" s="1">
        <v>8</v>
      </c>
      <c r="G787" s="17">
        <v>141782.57</v>
      </c>
      <c r="H787" s="1">
        <v>2</v>
      </c>
      <c r="I787" s="1">
        <v>0</v>
      </c>
      <c r="J787" s="1">
        <v>0</v>
      </c>
      <c r="K787" s="17">
        <v>86333.63</v>
      </c>
      <c r="L787" s="1">
        <v>0</v>
      </c>
      <c r="M787" t="b">
        <f t="shared" si="12"/>
        <v>0</v>
      </c>
    </row>
    <row r="788" spans="1:13" x14ac:dyDescent="0.25">
      <c r="A788" s="1">
        <v>15698474</v>
      </c>
      <c r="B788" s="1">
        <v>601</v>
      </c>
      <c r="C788" s="1" t="s">
        <v>26</v>
      </c>
      <c r="D788" s="1" t="s">
        <v>16</v>
      </c>
      <c r="E788" s="1">
        <v>54</v>
      </c>
      <c r="F788" s="1">
        <v>1</v>
      </c>
      <c r="G788" s="17">
        <v>131039.97</v>
      </c>
      <c r="H788" s="1">
        <v>2</v>
      </c>
      <c r="I788" s="1">
        <v>1</v>
      </c>
      <c r="J788" s="1">
        <v>1</v>
      </c>
      <c r="K788" s="17">
        <v>199661.5</v>
      </c>
      <c r="L788" s="1">
        <v>0</v>
      </c>
      <c r="M788" t="b">
        <f t="shared" si="12"/>
        <v>0</v>
      </c>
    </row>
    <row r="789" spans="1:13" x14ac:dyDescent="0.25">
      <c r="A789" s="1">
        <v>15733797</v>
      </c>
      <c r="B789" s="1">
        <v>506</v>
      </c>
      <c r="C789" s="1" t="s">
        <v>15</v>
      </c>
      <c r="D789" s="1" t="s">
        <v>23</v>
      </c>
      <c r="E789" s="1">
        <v>36</v>
      </c>
      <c r="F789" s="1">
        <v>5</v>
      </c>
      <c r="G789" s="17">
        <v>0</v>
      </c>
      <c r="H789" s="1">
        <v>2</v>
      </c>
      <c r="I789" s="1">
        <v>1</v>
      </c>
      <c r="J789" s="1">
        <v>0</v>
      </c>
      <c r="K789" s="17">
        <v>164253.35</v>
      </c>
      <c r="L789" s="1">
        <v>0</v>
      </c>
      <c r="M789" t="b">
        <f t="shared" si="12"/>
        <v>0</v>
      </c>
    </row>
    <row r="790" spans="1:13" x14ac:dyDescent="0.25">
      <c r="A790" s="1">
        <v>15777892</v>
      </c>
      <c r="B790" s="1">
        <v>721</v>
      </c>
      <c r="C790" s="1" t="s">
        <v>26</v>
      </c>
      <c r="D790" s="1" t="s">
        <v>23</v>
      </c>
      <c r="E790" s="1">
        <v>37</v>
      </c>
      <c r="F790" s="1">
        <v>3</v>
      </c>
      <c r="G790" s="17">
        <v>107720.64</v>
      </c>
      <c r="H790" s="1">
        <v>1</v>
      </c>
      <c r="I790" s="1">
        <v>1</v>
      </c>
      <c r="J790" s="1">
        <v>1</v>
      </c>
      <c r="K790" s="17">
        <v>158591.12</v>
      </c>
      <c r="L790" s="1">
        <v>0</v>
      </c>
      <c r="M790" t="b">
        <f t="shared" si="12"/>
        <v>0</v>
      </c>
    </row>
    <row r="791" spans="1:13" x14ac:dyDescent="0.25">
      <c r="A791" s="1">
        <v>15750181</v>
      </c>
      <c r="B791" s="1">
        <v>553</v>
      </c>
      <c r="C791" s="1" t="s">
        <v>26</v>
      </c>
      <c r="D791" s="1" t="s">
        <v>23</v>
      </c>
      <c r="E791" s="1">
        <v>41</v>
      </c>
      <c r="F791" s="1">
        <v>9</v>
      </c>
      <c r="G791" s="17">
        <v>110112.54</v>
      </c>
      <c r="H791" s="1">
        <v>2</v>
      </c>
      <c r="I791" s="1">
        <v>0</v>
      </c>
      <c r="J791" s="1">
        <v>0</v>
      </c>
      <c r="K791" s="17">
        <v>81898.81</v>
      </c>
      <c r="L791" s="1">
        <v>0</v>
      </c>
      <c r="M791" t="b">
        <f t="shared" si="12"/>
        <v>0</v>
      </c>
    </row>
    <row r="792" spans="1:13" x14ac:dyDescent="0.25">
      <c r="A792" s="1">
        <v>15603436</v>
      </c>
      <c r="B792" s="1">
        <v>594</v>
      </c>
      <c r="C792" s="1" t="s">
        <v>18</v>
      </c>
      <c r="D792" s="1" t="s">
        <v>16</v>
      </c>
      <c r="E792" s="1">
        <v>2</v>
      </c>
      <c r="F792" s="1">
        <v>2</v>
      </c>
      <c r="G792" s="17">
        <v>126615.94</v>
      </c>
      <c r="H792" s="1">
        <v>2</v>
      </c>
      <c r="I792" s="1">
        <v>0</v>
      </c>
      <c r="J792" s="1">
        <v>1</v>
      </c>
      <c r="K792" s="17">
        <v>123214.74</v>
      </c>
      <c r="L792" s="1">
        <v>0</v>
      </c>
      <c r="M792" t="b">
        <f t="shared" si="12"/>
        <v>0</v>
      </c>
    </row>
    <row r="793" spans="1:13" x14ac:dyDescent="0.25">
      <c r="A793" s="1">
        <v>15781307</v>
      </c>
      <c r="B793" s="1">
        <v>779</v>
      </c>
      <c r="C793" s="1" t="s">
        <v>26</v>
      </c>
      <c r="D793" s="1" t="s">
        <v>23</v>
      </c>
      <c r="E793" s="1">
        <v>37</v>
      </c>
      <c r="F793" s="1">
        <v>7</v>
      </c>
      <c r="G793" s="17">
        <v>120092.52</v>
      </c>
      <c r="H793" s="1">
        <v>2</v>
      </c>
      <c r="I793" s="1">
        <v>1</v>
      </c>
      <c r="J793" s="1">
        <v>0</v>
      </c>
      <c r="K793" s="17">
        <v>135925.72</v>
      </c>
      <c r="L793" s="1">
        <v>0</v>
      </c>
      <c r="M793" t="b">
        <f t="shared" si="12"/>
        <v>0</v>
      </c>
    </row>
    <row r="794" spans="1:13" x14ac:dyDescent="0.25">
      <c r="A794" s="1">
        <v>15781465</v>
      </c>
      <c r="B794" s="1">
        <v>675</v>
      </c>
      <c r="C794" s="1" t="s">
        <v>26</v>
      </c>
      <c r="D794" s="1" t="s">
        <v>16</v>
      </c>
      <c r="E794" s="1">
        <v>29</v>
      </c>
      <c r="F794" s="1">
        <v>8</v>
      </c>
      <c r="G794" s="17">
        <v>121326.42</v>
      </c>
      <c r="H794" s="1">
        <v>1</v>
      </c>
      <c r="I794" s="1">
        <v>1</v>
      </c>
      <c r="J794" s="1">
        <v>0</v>
      </c>
      <c r="K794" s="17">
        <v>133457.51999999999</v>
      </c>
      <c r="L794" s="1">
        <v>0</v>
      </c>
      <c r="M794" t="b">
        <f t="shared" si="12"/>
        <v>0</v>
      </c>
    </row>
    <row r="795" spans="1:13" x14ac:dyDescent="0.25">
      <c r="A795" s="1">
        <v>15600882</v>
      </c>
      <c r="B795" s="1">
        <v>635</v>
      </c>
      <c r="C795" s="1" t="s">
        <v>18</v>
      </c>
      <c r="D795" s="1" t="s">
        <v>16</v>
      </c>
      <c r="E795" s="1">
        <v>35</v>
      </c>
      <c r="F795" s="1">
        <v>7</v>
      </c>
      <c r="G795" s="17">
        <v>0</v>
      </c>
      <c r="H795" s="1">
        <v>2</v>
      </c>
      <c r="I795" s="1">
        <v>1</v>
      </c>
      <c r="J795" s="1">
        <v>1</v>
      </c>
      <c r="K795" s="17">
        <v>65951.649999999994</v>
      </c>
      <c r="L795" s="1">
        <v>0</v>
      </c>
      <c r="M795" t="b">
        <f t="shared" si="12"/>
        <v>0</v>
      </c>
    </row>
    <row r="796" spans="1:13" x14ac:dyDescent="0.25">
      <c r="A796" s="1">
        <v>15601848</v>
      </c>
      <c r="B796" s="1">
        <v>594</v>
      </c>
      <c r="C796" s="1" t="s">
        <v>15</v>
      </c>
      <c r="D796" s="1" t="s">
        <v>23</v>
      </c>
      <c r="E796" s="1">
        <v>35</v>
      </c>
      <c r="F796" s="1">
        <v>2</v>
      </c>
      <c r="G796" s="17">
        <v>0</v>
      </c>
      <c r="H796" s="1">
        <v>2</v>
      </c>
      <c r="I796" s="1">
        <v>1</v>
      </c>
      <c r="J796" s="1">
        <v>0</v>
      </c>
      <c r="K796" s="17">
        <v>103480.69</v>
      </c>
      <c r="L796" s="1">
        <v>0</v>
      </c>
      <c r="M796" t="b">
        <f t="shared" si="12"/>
        <v>0</v>
      </c>
    </row>
    <row r="797" spans="1:13" x14ac:dyDescent="0.25">
      <c r="A797" s="1">
        <v>15594720</v>
      </c>
      <c r="B797" s="1">
        <v>460</v>
      </c>
      <c r="C797" s="1" t="s">
        <v>26</v>
      </c>
      <c r="D797" s="1" t="s">
        <v>16</v>
      </c>
      <c r="E797" s="1">
        <v>35</v>
      </c>
      <c r="F797" s="1">
        <v>8</v>
      </c>
      <c r="G797" s="17">
        <v>102742.91</v>
      </c>
      <c r="H797" s="1">
        <v>2</v>
      </c>
      <c r="I797" s="1">
        <v>1</v>
      </c>
      <c r="J797" s="1">
        <v>1</v>
      </c>
      <c r="K797" s="17">
        <v>189339.6</v>
      </c>
      <c r="L797" s="1">
        <v>0</v>
      </c>
      <c r="M797" t="b">
        <f t="shared" si="12"/>
        <v>0</v>
      </c>
    </row>
    <row r="798" spans="1:13" x14ac:dyDescent="0.25">
      <c r="A798" s="1">
        <v>15737795</v>
      </c>
      <c r="B798" s="1">
        <v>512</v>
      </c>
      <c r="C798" s="1" t="s">
        <v>18</v>
      </c>
      <c r="D798" s="1" t="s">
        <v>23</v>
      </c>
      <c r="E798" s="1">
        <v>36</v>
      </c>
      <c r="F798" s="1">
        <v>1</v>
      </c>
      <c r="G798" s="17">
        <v>0</v>
      </c>
      <c r="H798" s="1">
        <v>1</v>
      </c>
      <c r="I798" s="1">
        <v>0</v>
      </c>
      <c r="J798" s="1">
        <v>1</v>
      </c>
      <c r="K798" s="17">
        <v>135482.26</v>
      </c>
      <c r="L798" s="1">
        <v>1</v>
      </c>
      <c r="M798" t="b">
        <f t="shared" si="12"/>
        <v>0</v>
      </c>
    </row>
    <row r="799" spans="1:13" x14ac:dyDescent="0.25">
      <c r="A799" s="1">
        <v>15743007</v>
      </c>
      <c r="B799" s="1">
        <v>643</v>
      </c>
      <c r="C799" s="1" t="s">
        <v>15</v>
      </c>
      <c r="D799" s="1" t="s">
        <v>16</v>
      </c>
      <c r="E799" s="1">
        <v>45</v>
      </c>
      <c r="F799" s="1">
        <v>4</v>
      </c>
      <c r="G799" s="17">
        <v>45144.43</v>
      </c>
      <c r="H799" s="1">
        <v>1</v>
      </c>
      <c r="I799" s="1">
        <v>1</v>
      </c>
      <c r="J799" s="1">
        <v>0</v>
      </c>
      <c r="K799" s="17">
        <v>60917.24</v>
      </c>
      <c r="L799" s="1">
        <v>1</v>
      </c>
      <c r="M799" t="b">
        <f t="shared" si="12"/>
        <v>0</v>
      </c>
    </row>
    <row r="800" spans="1:13" x14ac:dyDescent="0.25">
      <c r="A800" s="1">
        <v>15677020</v>
      </c>
      <c r="B800" s="1">
        <v>570</v>
      </c>
      <c r="C800" s="1" t="s">
        <v>15</v>
      </c>
      <c r="D800" s="1" t="s">
        <v>16</v>
      </c>
      <c r="E800" s="1">
        <v>58</v>
      </c>
      <c r="F800" s="1">
        <v>8</v>
      </c>
      <c r="G800" s="17">
        <v>0</v>
      </c>
      <c r="H800" s="1">
        <v>1</v>
      </c>
      <c r="I800" s="1">
        <v>0</v>
      </c>
      <c r="J800" s="1">
        <v>1</v>
      </c>
      <c r="K800" s="17">
        <v>116503.92</v>
      </c>
      <c r="L800" s="1">
        <v>1</v>
      </c>
      <c r="M800" t="b">
        <f t="shared" si="12"/>
        <v>0</v>
      </c>
    </row>
    <row r="801" spans="1:13" x14ac:dyDescent="0.25">
      <c r="A801" s="1">
        <v>15735203</v>
      </c>
      <c r="B801" s="1">
        <v>654</v>
      </c>
      <c r="C801" s="1" t="s">
        <v>26</v>
      </c>
      <c r="D801" s="1" t="s">
        <v>16</v>
      </c>
      <c r="E801" s="1">
        <v>32</v>
      </c>
      <c r="F801" s="1">
        <v>1</v>
      </c>
      <c r="G801" s="17">
        <v>114510.85</v>
      </c>
      <c r="H801" s="1">
        <v>1</v>
      </c>
      <c r="I801" s="1">
        <v>1</v>
      </c>
      <c r="J801" s="1">
        <v>1</v>
      </c>
      <c r="K801" s="17">
        <v>126143.23</v>
      </c>
      <c r="L801" s="1">
        <v>0</v>
      </c>
      <c r="M801" t="b">
        <f t="shared" si="12"/>
        <v>0</v>
      </c>
    </row>
    <row r="802" spans="1:13" x14ac:dyDescent="0.25">
      <c r="A802" s="1">
        <v>15787174</v>
      </c>
      <c r="B802" s="1">
        <v>512</v>
      </c>
      <c r="C802" s="1" t="s">
        <v>15</v>
      </c>
      <c r="D802" s="1" t="s">
        <v>16</v>
      </c>
      <c r="E802" s="1">
        <v>37</v>
      </c>
      <c r="F802" s="1">
        <v>1</v>
      </c>
      <c r="G802" s="17">
        <v>0</v>
      </c>
      <c r="H802" s="1">
        <v>2</v>
      </c>
      <c r="I802" s="1">
        <v>0</v>
      </c>
      <c r="J802" s="1">
        <v>1</v>
      </c>
      <c r="K802" s="17">
        <v>156105.03</v>
      </c>
      <c r="L802" s="1">
        <v>0</v>
      </c>
      <c r="M802" t="b">
        <f t="shared" si="12"/>
        <v>0</v>
      </c>
    </row>
    <row r="803" spans="1:13" x14ac:dyDescent="0.25">
      <c r="A803" s="1">
        <v>15785819</v>
      </c>
      <c r="B803" s="1">
        <v>681</v>
      </c>
      <c r="C803" s="1" t="s">
        <v>15</v>
      </c>
      <c r="D803" s="1" t="s">
        <v>23</v>
      </c>
      <c r="E803" s="1">
        <v>38</v>
      </c>
      <c r="F803" s="1">
        <v>3</v>
      </c>
      <c r="G803" s="17">
        <v>0</v>
      </c>
      <c r="H803" s="1">
        <v>2</v>
      </c>
      <c r="I803" s="1">
        <v>1</v>
      </c>
      <c r="J803" s="1">
        <v>1</v>
      </c>
      <c r="K803" s="17">
        <v>112491.96</v>
      </c>
      <c r="L803" s="1">
        <v>0</v>
      </c>
      <c r="M803" t="b">
        <f t="shared" si="12"/>
        <v>0</v>
      </c>
    </row>
    <row r="804" spans="1:13" x14ac:dyDescent="0.25">
      <c r="A804" s="1">
        <v>15622897</v>
      </c>
      <c r="B804" s="1">
        <v>646</v>
      </c>
      <c r="C804" s="1" t="s">
        <v>15</v>
      </c>
      <c r="D804" s="1" t="s">
        <v>16</v>
      </c>
      <c r="E804" s="1">
        <v>46</v>
      </c>
      <c r="F804" s="1">
        <v>4</v>
      </c>
      <c r="G804" s="17">
        <v>0</v>
      </c>
      <c r="H804" s="1">
        <v>3</v>
      </c>
      <c r="I804" s="1">
        <v>1</v>
      </c>
      <c r="J804" s="1">
        <v>0</v>
      </c>
      <c r="K804" s="17">
        <v>93251.42</v>
      </c>
      <c r="L804" s="1">
        <v>1</v>
      </c>
      <c r="M804" t="b">
        <f t="shared" si="12"/>
        <v>0</v>
      </c>
    </row>
    <row r="805" spans="1:13" x14ac:dyDescent="0.25">
      <c r="A805" s="1">
        <v>15670755</v>
      </c>
      <c r="B805" s="1">
        <v>650</v>
      </c>
      <c r="C805" s="1" t="s">
        <v>15</v>
      </c>
      <c r="D805" s="1" t="s">
        <v>23</v>
      </c>
      <c r="E805" s="1">
        <v>60</v>
      </c>
      <c r="F805" s="1">
        <v>8</v>
      </c>
      <c r="G805" s="17">
        <v>0</v>
      </c>
      <c r="H805" s="1">
        <v>2</v>
      </c>
      <c r="I805" s="1">
        <v>1</v>
      </c>
      <c r="J805" s="1">
        <v>1</v>
      </c>
      <c r="K805" s="17">
        <v>102925.75999999999</v>
      </c>
      <c r="L805" s="1">
        <v>0</v>
      </c>
      <c r="M805" t="b">
        <f t="shared" si="12"/>
        <v>0</v>
      </c>
    </row>
    <row r="806" spans="1:13" x14ac:dyDescent="0.25">
      <c r="A806" s="1">
        <v>15716155</v>
      </c>
      <c r="B806" s="1">
        <v>841</v>
      </c>
      <c r="C806" s="1" t="s">
        <v>15</v>
      </c>
      <c r="D806" s="1" t="s">
        <v>16</v>
      </c>
      <c r="E806" s="1">
        <v>36</v>
      </c>
      <c r="F806" s="1">
        <v>5</v>
      </c>
      <c r="G806" s="17">
        <v>156021.31</v>
      </c>
      <c r="H806" s="1">
        <v>1</v>
      </c>
      <c r="I806" s="1">
        <v>0</v>
      </c>
      <c r="J806" s="1">
        <v>0</v>
      </c>
      <c r="K806" s="17">
        <v>122662.98</v>
      </c>
      <c r="L806" s="1">
        <v>0</v>
      </c>
      <c r="M806" t="b">
        <f t="shared" si="12"/>
        <v>0</v>
      </c>
    </row>
    <row r="807" spans="1:13" x14ac:dyDescent="0.25">
      <c r="A807" s="1">
        <v>15596914</v>
      </c>
      <c r="B807" s="1">
        <v>630</v>
      </c>
      <c r="C807" s="1" t="s">
        <v>26</v>
      </c>
      <c r="D807" s="1" t="s">
        <v>16</v>
      </c>
      <c r="E807" s="1">
        <v>31</v>
      </c>
      <c r="F807" s="1">
        <v>2</v>
      </c>
      <c r="G807" s="17">
        <v>112373.49</v>
      </c>
      <c r="H807" s="1">
        <v>2</v>
      </c>
      <c r="I807" s="1">
        <v>1</v>
      </c>
      <c r="J807" s="1">
        <v>1</v>
      </c>
      <c r="K807" s="17">
        <v>131167.98000000001</v>
      </c>
      <c r="L807" s="1">
        <v>0</v>
      </c>
      <c r="M807" t="b">
        <f t="shared" si="12"/>
        <v>0</v>
      </c>
    </row>
    <row r="808" spans="1:13" x14ac:dyDescent="0.25">
      <c r="A808" s="1">
        <v>15697497</v>
      </c>
      <c r="B808" s="1">
        <v>518</v>
      </c>
      <c r="C808" s="1" t="s">
        <v>15</v>
      </c>
      <c r="D808" s="1" t="s">
        <v>16</v>
      </c>
      <c r="E808" s="1">
        <v>45</v>
      </c>
      <c r="F808" s="1">
        <v>9</v>
      </c>
      <c r="G808" s="17">
        <v>105525.65</v>
      </c>
      <c r="H808" s="1">
        <v>2</v>
      </c>
      <c r="I808" s="1">
        <v>1</v>
      </c>
      <c r="J808" s="1">
        <v>1</v>
      </c>
      <c r="K808" s="17">
        <v>73418.289999999994</v>
      </c>
      <c r="L808" s="1">
        <v>0</v>
      </c>
      <c r="M808" t="b">
        <f t="shared" si="12"/>
        <v>0</v>
      </c>
    </row>
    <row r="809" spans="1:13" x14ac:dyDescent="0.25">
      <c r="A809" s="1">
        <v>15712551</v>
      </c>
      <c r="B809" s="1">
        <v>622</v>
      </c>
      <c r="C809" s="1" t="s">
        <v>26</v>
      </c>
      <c r="D809" s="1" t="s">
        <v>16</v>
      </c>
      <c r="E809" s="1">
        <v>58</v>
      </c>
      <c r="F809" s="1">
        <v>7</v>
      </c>
      <c r="G809" s="17">
        <v>116922.25</v>
      </c>
      <c r="H809" s="1">
        <v>1</v>
      </c>
      <c r="I809" s="1">
        <v>1</v>
      </c>
      <c r="J809" s="1">
        <v>0</v>
      </c>
      <c r="K809" s="17">
        <v>120415.61</v>
      </c>
      <c r="L809" s="1">
        <v>1</v>
      </c>
      <c r="M809" t="b">
        <f t="shared" si="12"/>
        <v>0</v>
      </c>
    </row>
    <row r="810" spans="1:13" x14ac:dyDescent="0.25">
      <c r="A810" s="1">
        <v>15634141</v>
      </c>
      <c r="B810" s="1">
        <v>708</v>
      </c>
      <c r="C810" s="1" t="s">
        <v>26</v>
      </c>
      <c r="D810" s="1" t="s">
        <v>16</v>
      </c>
      <c r="E810" s="1">
        <v>42</v>
      </c>
      <c r="F810" s="1">
        <v>8</v>
      </c>
      <c r="G810" s="17">
        <v>192390.52</v>
      </c>
      <c r="H810" s="1">
        <v>2</v>
      </c>
      <c r="I810" s="1">
        <v>1</v>
      </c>
      <c r="J810" s="1">
        <v>0</v>
      </c>
      <c r="K810" s="17">
        <v>823.36</v>
      </c>
      <c r="L810" s="1">
        <v>0</v>
      </c>
      <c r="M810" t="b">
        <f t="shared" si="12"/>
        <v>0</v>
      </c>
    </row>
    <row r="811" spans="1:13" x14ac:dyDescent="0.25">
      <c r="A811" s="1">
        <v>15585388</v>
      </c>
      <c r="B811" s="1">
        <v>660</v>
      </c>
      <c r="C811" s="1" t="s">
        <v>26</v>
      </c>
      <c r="D811" s="1" t="s">
        <v>23</v>
      </c>
      <c r="E811" s="1">
        <v>31</v>
      </c>
      <c r="F811" s="1">
        <v>9</v>
      </c>
      <c r="G811" s="17">
        <v>125189.75</v>
      </c>
      <c r="H811" s="1">
        <v>2</v>
      </c>
      <c r="I811" s="1">
        <v>1</v>
      </c>
      <c r="J811" s="1">
        <v>1</v>
      </c>
      <c r="K811" s="17">
        <v>139874.43</v>
      </c>
      <c r="L811" s="1">
        <v>0</v>
      </c>
      <c r="M811" t="b">
        <f t="shared" si="12"/>
        <v>0</v>
      </c>
    </row>
    <row r="812" spans="1:13" x14ac:dyDescent="0.25">
      <c r="A812" s="1">
        <v>15659366</v>
      </c>
      <c r="B812" s="1">
        <v>807</v>
      </c>
      <c r="C812" s="1" t="s">
        <v>15</v>
      </c>
      <c r="D812" s="1" t="s">
        <v>23</v>
      </c>
      <c r="E812" s="1">
        <v>43</v>
      </c>
      <c r="F812" s="1">
        <v>1</v>
      </c>
      <c r="G812" s="17">
        <v>105799.32</v>
      </c>
      <c r="H812" s="1">
        <v>2</v>
      </c>
      <c r="I812" s="1">
        <v>1</v>
      </c>
      <c r="J812" s="1">
        <v>0</v>
      </c>
      <c r="K812" s="17">
        <v>34888.04</v>
      </c>
      <c r="L812" s="1">
        <v>1</v>
      </c>
      <c r="M812" t="b">
        <f t="shared" si="12"/>
        <v>0</v>
      </c>
    </row>
    <row r="813" spans="1:13" x14ac:dyDescent="0.25">
      <c r="A813" s="1">
        <v>15660211</v>
      </c>
      <c r="B813" s="1">
        <v>629</v>
      </c>
      <c r="C813" s="1" t="s">
        <v>26</v>
      </c>
      <c r="D813" s="1" t="s">
        <v>23</v>
      </c>
      <c r="E813" s="1">
        <v>35</v>
      </c>
      <c r="F813" s="1">
        <v>7</v>
      </c>
      <c r="G813" s="17">
        <v>156847.29</v>
      </c>
      <c r="H813" s="1">
        <v>2</v>
      </c>
      <c r="I813" s="1">
        <v>1</v>
      </c>
      <c r="J813" s="1">
        <v>0</v>
      </c>
      <c r="K813" s="17">
        <v>31824.29</v>
      </c>
      <c r="L813" s="1">
        <v>0</v>
      </c>
      <c r="M813" t="b">
        <f t="shared" si="12"/>
        <v>0</v>
      </c>
    </row>
    <row r="814" spans="1:13" x14ac:dyDescent="0.25">
      <c r="A814" s="1">
        <v>15593365</v>
      </c>
      <c r="B814" s="1">
        <v>762</v>
      </c>
      <c r="C814" s="1" t="s">
        <v>18</v>
      </c>
      <c r="D814" s="1" t="s">
        <v>23</v>
      </c>
      <c r="E814" s="1">
        <v>39</v>
      </c>
      <c r="F814" s="1">
        <v>2</v>
      </c>
      <c r="G814" s="17">
        <v>81273.13</v>
      </c>
      <c r="H814" s="1">
        <v>1</v>
      </c>
      <c r="I814" s="1">
        <v>1</v>
      </c>
      <c r="J814" s="1">
        <v>1</v>
      </c>
      <c r="K814" s="17">
        <v>18719.669999999998</v>
      </c>
      <c r="L814" s="1">
        <v>0</v>
      </c>
      <c r="M814" t="b">
        <f t="shared" si="12"/>
        <v>0</v>
      </c>
    </row>
    <row r="815" spans="1:13" x14ac:dyDescent="0.25">
      <c r="A815" s="1">
        <v>15759298</v>
      </c>
      <c r="B815" s="1">
        <v>631</v>
      </c>
      <c r="C815" s="1" t="s">
        <v>18</v>
      </c>
      <c r="D815" s="1" t="s">
        <v>23</v>
      </c>
      <c r="E815" s="1">
        <v>27</v>
      </c>
      <c r="F815" s="1">
        <v>10</v>
      </c>
      <c r="G815" s="17">
        <v>134169.62</v>
      </c>
      <c r="H815" s="1">
        <v>1</v>
      </c>
      <c r="I815" s="1">
        <v>1</v>
      </c>
      <c r="J815" s="1">
        <v>1</v>
      </c>
      <c r="K815" s="17">
        <v>176730.02</v>
      </c>
      <c r="L815" s="1">
        <v>0</v>
      </c>
      <c r="M815" t="b">
        <f t="shared" si="12"/>
        <v>0</v>
      </c>
    </row>
    <row r="816" spans="1:13" x14ac:dyDescent="0.25">
      <c r="A816" s="1">
        <v>15567832</v>
      </c>
      <c r="B816" s="1">
        <v>550</v>
      </c>
      <c r="C816" s="1" t="s">
        <v>15</v>
      </c>
      <c r="D816" s="1" t="s">
        <v>16</v>
      </c>
      <c r="E816" s="1">
        <v>40</v>
      </c>
      <c r="F816" s="1">
        <v>7</v>
      </c>
      <c r="G816" s="17">
        <v>114354.95</v>
      </c>
      <c r="H816" s="1">
        <v>1</v>
      </c>
      <c r="I816" s="1">
        <v>1</v>
      </c>
      <c r="J816" s="1">
        <v>0</v>
      </c>
      <c r="K816" s="17">
        <v>54018.93</v>
      </c>
      <c r="L816" s="1">
        <v>0</v>
      </c>
      <c r="M816" t="b">
        <f t="shared" si="12"/>
        <v>0</v>
      </c>
    </row>
    <row r="817" spans="1:13" x14ac:dyDescent="0.25">
      <c r="A817" s="1">
        <v>15769974</v>
      </c>
      <c r="B817" s="1">
        <v>679</v>
      </c>
      <c r="C817" s="1" t="s">
        <v>18</v>
      </c>
      <c r="D817" s="1" t="s">
        <v>16</v>
      </c>
      <c r="E817" s="1">
        <v>35</v>
      </c>
      <c r="F817" s="1">
        <v>8</v>
      </c>
      <c r="G817" s="17">
        <v>119182.73</v>
      </c>
      <c r="H817" s="1">
        <v>1</v>
      </c>
      <c r="I817" s="1">
        <v>0</v>
      </c>
      <c r="J817" s="1">
        <v>0</v>
      </c>
      <c r="K817" s="17">
        <v>121210.09</v>
      </c>
      <c r="L817" s="1">
        <v>0</v>
      </c>
      <c r="M817" t="b">
        <f t="shared" si="12"/>
        <v>0</v>
      </c>
    </row>
    <row r="818" spans="1:13" x14ac:dyDescent="0.25">
      <c r="A818" s="1">
        <v>15611759</v>
      </c>
      <c r="B818" s="1">
        <v>850</v>
      </c>
      <c r="C818" s="1" t="s">
        <v>18</v>
      </c>
      <c r="D818" s="1" t="s">
        <v>16</v>
      </c>
      <c r="E818" s="1">
        <v>57</v>
      </c>
      <c r="F818" s="1">
        <v>8</v>
      </c>
      <c r="G818" s="17">
        <v>126776.3</v>
      </c>
      <c r="H818" s="1">
        <v>2</v>
      </c>
      <c r="I818" s="1">
        <v>1</v>
      </c>
      <c r="J818" s="1">
        <v>1</v>
      </c>
      <c r="K818" s="17">
        <v>132298.49</v>
      </c>
      <c r="L818" s="1">
        <v>0</v>
      </c>
      <c r="M818" t="b">
        <f t="shared" si="12"/>
        <v>0</v>
      </c>
    </row>
    <row r="819" spans="1:13" x14ac:dyDescent="0.25">
      <c r="A819" s="1">
        <v>15585362</v>
      </c>
      <c r="B819" s="1">
        <v>749</v>
      </c>
      <c r="C819" s="1" t="s">
        <v>15</v>
      </c>
      <c r="D819" s="1" t="s">
        <v>16</v>
      </c>
      <c r="E819" s="1">
        <v>60</v>
      </c>
      <c r="F819" s="1">
        <v>6</v>
      </c>
      <c r="G819" s="17">
        <v>0</v>
      </c>
      <c r="H819" s="1">
        <v>1</v>
      </c>
      <c r="I819" s="1">
        <v>1</v>
      </c>
      <c r="J819" s="1">
        <v>0</v>
      </c>
      <c r="K819" s="17">
        <v>17978.68</v>
      </c>
      <c r="L819" s="1">
        <v>1</v>
      </c>
      <c r="M819" t="b">
        <f t="shared" si="12"/>
        <v>0</v>
      </c>
    </row>
    <row r="820" spans="1:13" x14ac:dyDescent="0.25">
      <c r="A820" s="1">
        <v>15605926</v>
      </c>
      <c r="B820" s="1">
        <v>649</v>
      </c>
      <c r="C820" s="1" t="s">
        <v>26</v>
      </c>
      <c r="D820" s="1" t="s">
        <v>23</v>
      </c>
      <c r="E820" s="1">
        <v>70</v>
      </c>
      <c r="F820" s="1">
        <v>9</v>
      </c>
      <c r="G820" s="17">
        <v>116854.71</v>
      </c>
      <c r="H820" s="1">
        <v>2</v>
      </c>
      <c r="I820" s="1">
        <v>0</v>
      </c>
      <c r="J820" s="1">
        <v>1</v>
      </c>
      <c r="K820" s="17">
        <v>107125.79</v>
      </c>
      <c r="L820" s="1">
        <v>0</v>
      </c>
      <c r="M820" t="b">
        <f t="shared" si="12"/>
        <v>0</v>
      </c>
    </row>
    <row r="821" spans="1:13" x14ac:dyDescent="0.25">
      <c r="A821" s="1">
        <v>15797960</v>
      </c>
      <c r="B821" s="1">
        <v>806</v>
      </c>
      <c r="C821" s="1" t="s">
        <v>26</v>
      </c>
      <c r="D821" s="1" t="s">
        <v>16</v>
      </c>
      <c r="E821" s="1">
        <v>59</v>
      </c>
      <c r="F821" s="1">
        <v>0</v>
      </c>
      <c r="G821" s="17">
        <v>135296.32999999999</v>
      </c>
      <c r="H821" s="1">
        <v>1</v>
      </c>
      <c r="I821" s="1">
        <v>1</v>
      </c>
      <c r="J821" s="1">
        <v>0</v>
      </c>
      <c r="K821" s="17">
        <v>182822.5</v>
      </c>
      <c r="L821" s="1">
        <v>0</v>
      </c>
      <c r="M821" t="b">
        <f t="shared" si="12"/>
        <v>0</v>
      </c>
    </row>
    <row r="822" spans="1:13" x14ac:dyDescent="0.25">
      <c r="A822" s="1">
        <v>15591711</v>
      </c>
      <c r="B822" s="1">
        <v>739</v>
      </c>
      <c r="C822" s="1" t="s">
        <v>18</v>
      </c>
      <c r="D822" s="1" t="s">
        <v>23</v>
      </c>
      <c r="E822" s="1">
        <v>38</v>
      </c>
      <c r="F822" s="1">
        <v>0</v>
      </c>
      <c r="G822" s="17">
        <v>128366.44</v>
      </c>
      <c r="H822" s="1">
        <v>1</v>
      </c>
      <c r="I822" s="1">
        <v>1</v>
      </c>
      <c r="J822" s="1">
        <v>0</v>
      </c>
      <c r="K822" s="17">
        <v>12796.43</v>
      </c>
      <c r="L822" s="1">
        <v>0</v>
      </c>
      <c r="M822" t="b">
        <f t="shared" si="12"/>
        <v>0</v>
      </c>
    </row>
    <row r="823" spans="1:13" x14ac:dyDescent="0.25">
      <c r="A823" s="1">
        <v>15662397</v>
      </c>
      <c r="B823" s="1">
        <v>640</v>
      </c>
      <c r="C823" s="1" t="s">
        <v>15</v>
      </c>
      <c r="D823" s="1" t="s">
        <v>16</v>
      </c>
      <c r="E823" s="1">
        <v>42</v>
      </c>
      <c r="F823" s="1">
        <v>5</v>
      </c>
      <c r="G823" s="17">
        <v>176099.13</v>
      </c>
      <c r="H823" s="1">
        <v>1</v>
      </c>
      <c r="I823" s="1">
        <v>1</v>
      </c>
      <c r="J823" s="1">
        <v>1</v>
      </c>
      <c r="K823" s="17">
        <v>8404.73</v>
      </c>
      <c r="L823" s="1">
        <v>0</v>
      </c>
      <c r="M823" t="b">
        <f t="shared" si="12"/>
        <v>0</v>
      </c>
    </row>
    <row r="824" spans="1:13" x14ac:dyDescent="0.25">
      <c r="A824" s="1">
        <v>15704769</v>
      </c>
      <c r="B824" s="1">
        <v>585</v>
      </c>
      <c r="C824" s="1" t="s">
        <v>15</v>
      </c>
      <c r="D824" s="1" t="s">
        <v>16</v>
      </c>
      <c r="E824" s="1">
        <v>67</v>
      </c>
      <c r="F824" s="1">
        <v>5</v>
      </c>
      <c r="G824" s="17">
        <v>113978.97</v>
      </c>
      <c r="H824" s="1">
        <v>2</v>
      </c>
      <c r="I824" s="1">
        <v>0</v>
      </c>
      <c r="J824" s="1">
        <v>1</v>
      </c>
      <c r="K824" s="17">
        <v>93146.11</v>
      </c>
      <c r="L824" s="1">
        <v>0</v>
      </c>
      <c r="M824" t="b">
        <f t="shared" si="12"/>
        <v>0</v>
      </c>
    </row>
    <row r="825" spans="1:13" x14ac:dyDescent="0.25">
      <c r="A825" s="1">
        <v>15797736</v>
      </c>
      <c r="B825" s="1">
        <v>658</v>
      </c>
      <c r="C825" s="1" t="s">
        <v>15</v>
      </c>
      <c r="D825" s="1" t="s">
        <v>23</v>
      </c>
      <c r="E825" s="1">
        <v>29</v>
      </c>
      <c r="F825" s="1">
        <v>4</v>
      </c>
      <c r="G825" s="17">
        <v>80262.600000000006</v>
      </c>
      <c r="H825" s="1">
        <v>1</v>
      </c>
      <c r="I825" s="1">
        <v>1</v>
      </c>
      <c r="J825" s="1">
        <v>1</v>
      </c>
      <c r="K825" s="17">
        <v>20612.82</v>
      </c>
      <c r="L825" s="1">
        <v>0</v>
      </c>
      <c r="M825" t="b">
        <f t="shared" si="12"/>
        <v>0</v>
      </c>
    </row>
    <row r="826" spans="1:13" x14ac:dyDescent="0.25">
      <c r="A826" s="1">
        <v>15640059</v>
      </c>
      <c r="B826" s="1">
        <v>606</v>
      </c>
      <c r="C826" s="1" t="s">
        <v>15</v>
      </c>
      <c r="D826" s="1" t="s">
        <v>23</v>
      </c>
      <c r="E826" s="1">
        <v>40</v>
      </c>
      <c r="F826" s="1">
        <v>5</v>
      </c>
      <c r="G826" s="17">
        <v>0</v>
      </c>
      <c r="H826" s="1">
        <v>2</v>
      </c>
      <c r="I826" s="1">
        <v>1</v>
      </c>
      <c r="J826" s="1">
        <v>1</v>
      </c>
      <c r="K826" s="17">
        <v>70899.27</v>
      </c>
      <c r="L826" s="1">
        <v>0</v>
      </c>
      <c r="M826" t="b">
        <f t="shared" si="12"/>
        <v>0</v>
      </c>
    </row>
    <row r="827" spans="1:13" x14ac:dyDescent="0.25">
      <c r="A827" s="1">
        <v>15733616</v>
      </c>
      <c r="B827" s="1">
        <v>806</v>
      </c>
      <c r="C827" s="1" t="s">
        <v>15</v>
      </c>
      <c r="D827" s="1" t="s">
        <v>23</v>
      </c>
      <c r="E827" s="1">
        <v>40</v>
      </c>
      <c r="F827" s="1">
        <v>5</v>
      </c>
      <c r="G827" s="17">
        <v>80613.929999999993</v>
      </c>
      <c r="H827" s="1">
        <v>1</v>
      </c>
      <c r="I827" s="1">
        <v>1</v>
      </c>
      <c r="J827" s="1">
        <v>1</v>
      </c>
      <c r="K827" s="17">
        <v>142838.64000000001</v>
      </c>
      <c r="L827" s="1">
        <v>0</v>
      </c>
      <c r="M827" t="b">
        <f t="shared" si="12"/>
        <v>0</v>
      </c>
    </row>
    <row r="828" spans="1:13" x14ac:dyDescent="0.25">
      <c r="A828" s="1">
        <v>15655339</v>
      </c>
      <c r="B828" s="1">
        <v>566</v>
      </c>
      <c r="C828" s="1" t="s">
        <v>15</v>
      </c>
      <c r="D828" s="1" t="s">
        <v>23</v>
      </c>
      <c r="E828" s="1">
        <v>36</v>
      </c>
      <c r="F828" s="1">
        <v>1</v>
      </c>
      <c r="G828" s="17">
        <v>142120.91</v>
      </c>
      <c r="H828" s="1">
        <v>1</v>
      </c>
      <c r="I828" s="1">
        <v>1</v>
      </c>
      <c r="J828" s="1">
        <v>0</v>
      </c>
      <c r="K828" s="17">
        <v>79616.37</v>
      </c>
      <c r="L828" s="1">
        <v>0</v>
      </c>
      <c r="M828" t="b">
        <f t="shared" si="12"/>
        <v>0</v>
      </c>
    </row>
    <row r="829" spans="1:13" x14ac:dyDescent="0.25">
      <c r="A829" s="1">
        <v>15640442</v>
      </c>
      <c r="B829" s="1">
        <v>717</v>
      </c>
      <c r="C829" s="1" t="s">
        <v>15</v>
      </c>
      <c r="D829" s="1" t="s">
        <v>23</v>
      </c>
      <c r="E829" s="1">
        <v>31</v>
      </c>
      <c r="F829" s="1">
        <v>4</v>
      </c>
      <c r="G829" s="17">
        <v>129722.57</v>
      </c>
      <c r="H829" s="1">
        <v>1</v>
      </c>
      <c r="I829" s="1">
        <v>0</v>
      </c>
      <c r="J829" s="1">
        <v>0</v>
      </c>
      <c r="K829" s="17">
        <v>41176.6</v>
      </c>
      <c r="L829" s="1">
        <v>0</v>
      </c>
      <c r="M829" t="b">
        <f t="shared" si="12"/>
        <v>0</v>
      </c>
    </row>
    <row r="830" spans="1:13" x14ac:dyDescent="0.25">
      <c r="A830" s="1">
        <v>15803764</v>
      </c>
      <c r="B830" s="1">
        <v>561</v>
      </c>
      <c r="C830" s="1" t="s">
        <v>15</v>
      </c>
      <c r="D830" s="1" t="s">
        <v>23</v>
      </c>
      <c r="E830" s="1">
        <v>28</v>
      </c>
      <c r="F830" s="1">
        <v>7</v>
      </c>
      <c r="G830" s="17">
        <v>0</v>
      </c>
      <c r="H830" s="1">
        <v>2</v>
      </c>
      <c r="I830" s="1">
        <v>1</v>
      </c>
      <c r="J830" s="1">
        <v>0</v>
      </c>
      <c r="K830" s="17">
        <v>7797.01</v>
      </c>
      <c r="L830" s="1">
        <v>0</v>
      </c>
      <c r="M830" t="b">
        <f t="shared" ref="M830:M893" si="13">F830&gt;E830</f>
        <v>0</v>
      </c>
    </row>
    <row r="831" spans="1:13" x14ac:dyDescent="0.25">
      <c r="A831" s="1">
        <v>15669516</v>
      </c>
      <c r="B831" s="1">
        <v>746</v>
      </c>
      <c r="C831" s="1" t="s">
        <v>18</v>
      </c>
      <c r="D831" s="1" t="s">
        <v>23</v>
      </c>
      <c r="E831" s="1">
        <v>36</v>
      </c>
      <c r="F831" s="1">
        <v>2</v>
      </c>
      <c r="G831" s="17">
        <v>0</v>
      </c>
      <c r="H831" s="1">
        <v>2</v>
      </c>
      <c r="I831" s="1">
        <v>1</v>
      </c>
      <c r="J831" s="1">
        <v>1</v>
      </c>
      <c r="K831" s="17">
        <v>16436.560000000001</v>
      </c>
      <c r="L831" s="1">
        <v>0</v>
      </c>
      <c r="M831" t="b">
        <f t="shared" si="13"/>
        <v>0</v>
      </c>
    </row>
    <row r="832" spans="1:13" x14ac:dyDescent="0.25">
      <c r="A832" s="1">
        <v>15646161</v>
      </c>
      <c r="B832" s="1">
        <v>673</v>
      </c>
      <c r="C832" s="1" t="s">
        <v>18</v>
      </c>
      <c r="D832" s="1" t="s">
        <v>16</v>
      </c>
      <c r="E832" s="1">
        <v>37</v>
      </c>
      <c r="F832" s="1">
        <v>8</v>
      </c>
      <c r="G832" s="17">
        <v>0</v>
      </c>
      <c r="H832" s="1">
        <v>2</v>
      </c>
      <c r="I832" s="1">
        <v>1</v>
      </c>
      <c r="J832" s="1">
        <v>1</v>
      </c>
      <c r="K832" s="17">
        <v>183318.79</v>
      </c>
      <c r="L832" s="1">
        <v>0</v>
      </c>
      <c r="M832" t="b">
        <f t="shared" si="13"/>
        <v>0</v>
      </c>
    </row>
    <row r="833" spans="1:13" x14ac:dyDescent="0.25">
      <c r="A833" s="1">
        <v>15795149</v>
      </c>
      <c r="B833" s="1">
        <v>703</v>
      </c>
      <c r="C833" s="1" t="s">
        <v>15</v>
      </c>
      <c r="D833" s="1" t="s">
        <v>23</v>
      </c>
      <c r="E833" s="1">
        <v>28</v>
      </c>
      <c r="F833" s="1">
        <v>2</v>
      </c>
      <c r="G833" s="17">
        <v>81173.83</v>
      </c>
      <c r="H833" s="1">
        <v>2</v>
      </c>
      <c r="I833" s="1">
        <v>0</v>
      </c>
      <c r="J833" s="1">
        <v>1</v>
      </c>
      <c r="K833" s="17">
        <v>162812.16</v>
      </c>
      <c r="L833" s="1">
        <v>0</v>
      </c>
      <c r="M833" t="b">
        <f t="shared" si="13"/>
        <v>0</v>
      </c>
    </row>
    <row r="834" spans="1:13" x14ac:dyDescent="0.25">
      <c r="A834" s="1">
        <v>15733247</v>
      </c>
      <c r="B834" s="1">
        <v>850</v>
      </c>
      <c r="C834" s="1" t="s">
        <v>15</v>
      </c>
      <c r="D834" s="1" t="s">
        <v>23</v>
      </c>
      <c r="E834" s="1">
        <v>33</v>
      </c>
      <c r="F834" s="1">
        <v>10</v>
      </c>
      <c r="G834" s="17">
        <v>0</v>
      </c>
      <c r="H834" s="1">
        <v>1</v>
      </c>
      <c r="I834" s="1">
        <v>1</v>
      </c>
      <c r="J834" s="1">
        <v>0</v>
      </c>
      <c r="K834" s="17">
        <v>4861.72</v>
      </c>
      <c r="L834" s="1">
        <v>1</v>
      </c>
      <c r="M834" t="b">
        <f t="shared" si="13"/>
        <v>0</v>
      </c>
    </row>
    <row r="835" spans="1:13" x14ac:dyDescent="0.25">
      <c r="A835" s="1">
        <v>15622834</v>
      </c>
      <c r="B835" s="1">
        <v>678</v>
      </c>
      <c r="C835" s="1" t="s">
        <v>15</v>
      </c>
      <c r="D835" s="1" t="s">
        <v>16</v>
      </c>
      <c r="E835" s="1">
        <v>35</v>
      </c>
      <c r="F835" s="1">
        <v>4</v>
      </c>
      <c r="G835" s="17">
        <v>0</v>
      </c>
      <c r="H835" s="1">
        <v>1</v>
      </c>
      <c r="I835" s="1">
        <v>1</v>
      </c>
      <c r="J835" s="1">
        <v>0</v>
      </c>
      <c r="K835" s="17">
        <v>125518.32</v>
      </c>
      <c r="L835" s="1">
        <v>0</v>
      </c>
      <c r="M835" t="b">
        <f t="shared" si="13"/>
        <v>0</v>
      </c>
    </row>
    <row r="836" spans="1:13" x14ac:dyDescent="0.25">
      <c r="A836" s="1">
        <v>15599195</v>
      </c>
      <c r="B836" s="1">
        <v>582</v>
      </c>
      <c r="C836" s="1" t="s">
        <v>26</v>
      </c>
      <c r="D836" s="1" t="s">
        <v>23</v>
      </c>
      <c r="E836" s="1">
        <v>32</v>
      </c>
      <c r="F836" s="1">
        <v>1</v>
      </c>
      <c r="G836" s="17">
        <v>88938.62</v>
      </c>
      <c r="H836" s="1">
        <v>1</v>
      </c>
      <c r="I836" s="1">
        <v>1</v>
      </c>
      <c r="J836" s="1">
        <v>1</v>
      </c>
      <c r="K836" s="17">
        <v>10054.530000000001</v>
      </c>
      <c r="L836" s="1">
        <v>0</v>
      </c>
      <c r="M836" t="b">
        <f t="shared" si="13"/>
        <v>0</v>
      </c>
    </row>
    <row r="837" spans="1:13" x14ac:dyDescent="0.25">
      <c r="A837" s="1">
        <v>15633064</v>
      </c>
      <c r="B837" s="1">
        <v>438</v>
      </c>
      <c r="C837" s="1" t="s">
        <v>15</v>
      </c>
      <c r="D837" s="1" t="s">
        <v>16</v>
      </c>
      <c r="E837" s="1">
        <v>36</v>
      </c>
      <c r="F837" s="1">
        <v>4</v>
      </c>
      <c r="G837" s="17">
        <v>0</v>
      </c>
      <c r="H837" s="1">
        <v>2</v>
      </c>
      <c r="I837" s="1">
        <v>1</v>
      </c>
      <c r="J837" s="1">
        <v>0</v>
      </c>
      <c r="K837" s="17">
        <v>64420.5</v>
      </c>
      <c r="L837" s="1">
        <v>0</v>
      </c>
      <c r="M837" t="b">
        <f t="shared" si="13"/>
        <v>0</v>
      </c>
    </row>
    <row r="838" spans="1:13" x14ac:dyDescent="0.25">
      <c r="A838" s="1">
        <v>15782569</v>
      </c>
      <c r="B838" s="1">
        <v>687</v>
      </c>
      <c r="C838" s="1" t="s">
        <v>15</v>
      </c>
      <c r="D838" s="1" t="s">
        <v>16</v>
      </c>
      <c r="E838" s="1">
        <v>72</v>
      </c>
      <c r="F838" s="1">
        <v>9</v>
      </c>
      <c r="G838" s="17">
        <v>0</v>
      </c>
      <c r="H838" s="1">
        <v>1</v>
      </c>
      <c r="I838" s="1">
        <v>0</v>
      </c>
      <c r="J838" s="1">
        <v>1</v>
      </c>
      <c r="K838" s="17">
        <v>69829.399999999994</v>
      </c>
      <c r="L838" s="1">
        <v>0</v>
      </c>
      <c r="M838" t="b">
        <f t="shared" si="13"/>
        <v>0</v>
      </c>
    </row>
    <row r="839" spans="1:13" x14ac:dyDescent="0.25">
      <c r="A839" s="1">
        <v>15650288</v>
      </c>
      <c r="B839" s="1">
        <v>634</v>
      </c>
      <c r="C839" s="1" t="s">
        <v>26</v>
      </c>
      <c r="D839" s="1" t="s">
        <v>23</v>
      </c>
      <c r="E839" s="1">
        <v>35</v>
      </c>
      <c r="F839" s="1">
        <v>6</v>
      </c>
      <c r="G839" s="17">
        <v>116269.01</v>
      </c>
      <c r="H839" s="1">
        <v>1</v>
      </c>
      <c r="I839" s="1">
        <v>1</v>
      </c>
      <c r="J839" s="1">
        <v>0</v>
      </c>
      <c r="K839" s="17">
        <v>129964.94</v>
      </c>
      <c r="L839" s="1">
        <v>0</v>
      </c>
      <c r="M839" t="b">
        <f t="shared" si="13"/>
        <v>0</v>
      </c>
    </row>
    <row r="840" spans="1:13" x14ac:dyDescent="0.25">
      <c r="A840" s="1">
        <v>15707473</v>
      </c>
      <c r="B840" s="1">
        <v>850</v>
      </c>
      <c r="C840" s="1" t="s">
        <v>26</v>
      </c>
      <c r="D840" s="1" t="s">
        <v>16</v>
      </c>
      <c r="E840" s="1">
        <v>48</v>
      </c>
      <c r="F840" s="1">
        <v>6</v>
      </c>
      <c r="G840" s="17">
        <v>111962.99</v>
      </c>
      <c r="H840" s="1">
        <v>1</v>
      </c>
      <c r="I840" s="1">
        <v>1</v>
      </c>
      <c r="J840" s="1">
        <v>0</v>
      </c>
      <c r="K840" s="17">
        <v>111755.8</v>
      </c>
      <c r="L840" s="1">
        <v>0</v>
      </c>
      <c r="M840" t="b">
        <f t="shared" si="13"/>
        <v>0</v>
      </c>
    </row>
    <row r="841" spans="1:13" x14ac:dyDescent="0.25">
      <c r="A841" s="1">
        <v>15711309</v>
      </c>
      <c r="B841" s="1">
        <v>574</v>
      </c>
      <c r="C841" s="1" t="s">
        <v>26</v>
      </c>
      <c r="D841" s="1" t="s">
        <v>23</v>
      </c>
      <c r="E841" s="1">
        <v>33</v>
      </c>
      <c r="F841" s="1">
        <v>3</v>
      </c>
      <c r="G841" s="17">
        <v>129834.67</v>
      </c>
      <c r="H841" s="1">
        <v>1</v>
      </c>
      <c r="I841" s="1">
        <v>1</v>
      </c>
      <c r="J841" s="1">
        <v>0</v>
      </c>
      <c r="K841" s="17">
        <v>193131.42</v>
      </c>
      <c r="L841" s="1">
        <v>0</v>
      </c>
      <c r="M841" t="b">
        <f t="shared" si="13"/>
        <v>0</v>
      </c>
    </row>
    <row r="842" spans="1:13" x14ac:dyDescent="0.25">
      <c r="A842" s="1">
        <v>15613172</v>
      </c>
      <c r="B842" s="1">
        <v>628</v>
      </c>
      <c r="C842" s="1" t="s">
        <v>26</v>
      </c>
      <c r="D842" s="1" t="s">
        <v>23</v>
      </c>
      <c r="E842" s="1">
        <v>27</v>
      </c>
      <c r="F842" s="1">
        <v>5</v>
      </c>
      <c r="G842" s="17">
        <v>95826.49</v>
      </c>
      <c r="H842" s="1">
        <v>2</v>
      </c>
      <c r="I842" s="1">
        <v>1</v>
      </c>
      <c r="J842" s="1">
        <v>0</v>
      </c>
      <c r="K842" s="17">
        <v>155996.96</v>
      </c>
      <c r="L842" s="1">
        <v>0</v>
      </c>
      <c r="M842" t="b">
        <f t="shared" si="13"/>
        <v>0</v>
      </c>
    </row>
    <row r="843" spans="1:13" x14ac:dyDescent="0.25">
      <c r="A843" s="1">
        <v>15670039</v>
      </c>
      <c r="B843" s="1">
        <v>509</v>
      </c>
      <c r="C843" s="1" t="s">
        <v>18</v>
      </c>
      <c r="D843" s="1" t="s">
        <v>16</v>
      </c>
      <c r="E843" s="1">
        <v>25</v>
      </c>
      <c r="F843" s="1">
        <v>3</v>
      </c>
      <c r="G843" s="17">
        <v>108738.71</v>
      </c>
      <c r="H843" s="1">
        <v>2</v>
      </c>
      <c r="I843" s="1">
        <v>1</v>
      </c>
      <c r="J843" s="1">
        <v>0</v>
      </c>
      <c r="K843" s="17">
        <v>106920.57</v>
      </c>
      <c r="L843" s="1">
        <v>0</v>
      </c>
      <c r="M843" t="b">
        <f t="shared" si="13"/>
        <v>0</v>
      </c>
    </row>
    <row r="844" spans="1:13" x14ac:dyDescent="0.25">
      <c r="A844" s="1">
        <v>15669987</v>
      </c>
      <c r="B844" s="1">
        <v>728</v>
      </c>
      <c r="C844" s="1" t="s">
        <v>26</v>
      </c>
      <c r="D844" s="1" t="s">
        <v>16</v>
      </c>
      <c r="E844" s="1">
        <v>35</v>
      </c>
      <c r="F844" s="1">
        <v>8</v>
      </c>
      <c r="G844" s="17">
        <v>125884.95</v>
      </c>
      <c r="H844" s="1">
        <v>2</v>
      </c>
      <c r="I844" s="1">
        <v>1</v>
      </c>
      <c r="J844" s="1">
        <v>0</v>
      </c>
      <c r="K844" s="17">
        <v>54359.02</v>
      </c>
      <c r="L844" s="1">
        <v>1</v>
      </c>
      <c r="M844" t="b">
        <f t="shared" si="13"/>
        <v>0</v>
      </c>
    </row>
    <row r="845" spans="1:13" x14ac:dyDescent="0.25">
      <c r="A845" s="1">
        <v>15611579</v>
      </c>
      <c r="B845" s="1">
        <v>801</v>
      </c>
      <c r="C845" s="1" t="s">
        <v>18</v>
      </c>
      <c r="D845" s="1" t="s">
        <v>23</v>
      </c>
      <c r="E845" s="1">
        <v>42</v>
      </c>
      <c r="F845" s="1">
        <v>4</v>
      </c>
      <c r="G845" s="17">
        <v>141947.67000000001</v>
      </c>
      <c r="H845" s="1">
        <v>1</v>
      </c>
      <c r="I845" s="1">
        <v>1</v>
      </c>
      <c r="J845" s="1">
        <v>1</v>
      </c>
      <c r="K845" s="17">
        <v>10598.29</v>
      </c>
      <c r="L845" s="1">
        <v>0</v>
      </c>
      <c r="M845" t="b">
        <f t="shared" si="13"/>
        <v>0</v>
      </c>
    </row>
    <row r="846" spans="1:13" x14ac:dyDescent="0.25">
      <c r="A846" s="1">
        <v>15672145</v>
      </c>
      <c r="B846" s="1">
        <v>534</v>
      </c>
      <c r="C846" s="1" t="s">
        <v>15</v>
      </c>
      <c r="D846" s="1" t="s">
        <v>16</v>
      </c>
      <c r="E846" s="1">
        <v>34</v>
      </c>
      <c r="F846" s="1">
        <v>7</v>
      </c>
      <c r="G846" s="17">
        <v>121551.58</v>
      </c>
      <c r="H846" s="1">
        <v>2</v>
      </c>
      <c r="I846" s="1">
        <v>1</v>
      </c>
      <c r="J846" s="1">
        <v>1</v>
      </c>
      <c r="K846" s="17">
        <v>70179</v>
      </c>
      <c r="L846" s="1">
        <v>0</v>
      </c>
      <c r="M846" t="b">
        <f t="shared" si="13"/>
        <v>0</v>
      </c>
    </row>
    <row r="847" spans="1:13" x14ac:dyDescent="0.25">
      <c r="A847" s="1">
        <v>15764866</v>
      </c>
      <c r="B847" s="1">
        <v>539</v>
      </c>
      <c r="C847" s="1" t="s">
        <v>26</v>
      </c>
      <c r="D847" s="1" t="s">
        <v>16</v>
      </c>
      <c r="E847" s="1">
        <v>43</v>
      </c>
      <c r="F847" s="1">
        <v>3</v>
      </c>
      <c r="G847" s="17">
        <v>116220.5</v>
      </c>
      <c r="H847" s="1">
        <v>3</v>
      </c>
      <c r="I847" s="1">
        <v>1</v>
      </c>
      <c r="J847" s="1">
        <v>0</v>
      </c>
      <c r="K847" s="17">
        <v>55803.96</v>
      </c>
      <c r="L847" s="1">
        <v>1</v>
      </c>
      <c r="M847" t="b">
        <f t="shared" si="13"/>
        <v>0</v>
      </c>
    </row>
    <row r="848" spans="1:13" x14ac:dyDescent="0.25">
      <c r="A848" s="1">
        <v>15736601</v>
      </c>
      <c r="B848" s="1">
        <v>716</v>
      </c>
      <c r="C848" s="1" t="s">
        <v>15</v>
      </c>
      <c r="D848" s="1" t="s">
        <v>23</v>
      </c>
      <c r="E848" s="1">
        <v>35</v>
      </c>
      <c r="F848" s="1">
        <v>4</v>
      </c>
      <c r="G848" s="17">
        <v>144428.87</v>
      </c>
      <c r="H848" s="1">
        <v>1</v>
      </c>
      <c r="I848" s="1">
        <v>1</v>
      </c>
      <c r="J848" s="1">
        <v>0</v>
      </c>
      <c r="K848" s="17">
        <v>134132.65</v>
      </c>
      <c r="L848" s="1">
        <v>0</v>
      </c>
      <c r="M848" t="b">
        <f t="shared" si="13"/>
        <v>0</v>
      </c>
    </row>
    <row r="849" spans="1:13" x14ac:dyDescent="0.25">
      <c r="A849" s="1">
        <v>15624592</v>
      </c>
      <c r="B849" s="1">
        <v>603</v>
      </c>
      <c r="C849" s="1" t="s">
        <v>15</v>
      </c>
      <c r="D849" s="1" t="s">
        <v>23</v>
      </c>
      <c r="E849" s="1">
        <v>31</v>
      </c>
      <c r="F849" s="1">
        <v>8</v>
      </c>
      <c r="G849" s="17">
        <v>0</v>
      </c>
      <c r="H849" s="1">
        <v>2</v>
      </c>
      <c r="I849" s="1">
        <v>1</v>
      </c>
      <c r="J849" s="1">
        <v>1</v>
      </c>
      <c r="K849" s="17">
        <v>169915.02</v>
      </c>
      <c r="L849" s="1">
        <v>0</v>
      </c>
      <c r="M849" t="b">
        <f t="shared" si="13"/>
        <v>0</v>
      </c>
    </row>
    <row r="850" spans="1:13" x14ac:dyDescent="0.25">
      <c r="A850" s="1">
        <v>15624170</v>
      </c>
      <c r="B850" s="1">
        <v>639</v>
      </c>
      <c r="C850" s="1" t="s">
        <v>15</v>
      </c>
      <c r="D850" s="1" t="s">
        <v>16</v>
      </c>
      <c r="E850" s="1">
        <v>38</v>
      </c>
      <c r="F850" s="1">
        <v>4</v>
      </c>
      <c r="G850" s="17">
        <v>81550.94</v>
      </c>
      <c r="H850" s="1">
        <v>2</v>
      </c>
      <c r="I850" s="1">
        <v>0</v>
      </c>
      <c r="J850" s="1">
        <v>1</v>
      </c>
      <c r="K850" s="17">
        <v>118974.77</v>
      </c>
      <c r="L850" s="1">
        <v>0</v>
      </c>
      <c r="M850" t="b">
        <f t="shared" si="13"/>
        <v>0</v>
      </c>
    </row>
    <row r="851" spans="1:13" x14ac:dyDescent="0.25">
      <c r="A851" s="1">
        <v>15665678</v>
      </c>
      <c r="B851" s="1">
        <v>607</v>
      </c>
      <c r="C851" s="1" t="s">
        <v>18</v>
      </c>
      <c r="D851" s="1" t="s">
        <v>23</v>
      </c>
      <c r="E851" s="1">
        <v>36</v>
      </c>
      <c r="F851" s="1">
        <v>8</v>
      </c>
      <c r="G851" s="17">
        <v>158261.68</v>
      </c>
      <c r="H851" s="1">
        <v>1</v>
      </c>
      <c r="I851" s="1">
        <v>1</v>
      </c>
      <c r="J851" s="1">
        <v>1</v>
      </c>
      <c r="K851" s="17">
        <v>76744.72</v>
      </c>
      <c r="L851" s="1">
        <v>0</v>
      </c>
      <c r="M851" t="b">
        <f t="shared" si="13"/>
        <v>0</v>
      </c>
    </row>
    <row r="852" spans="1:13" x14ac:dyDescent="0.25">
      <c r="A852" s="1">
        <v>15784209</v>
      </c>
      <c r="B852" s="1">
        <v>497</v>
      </c>
      <c r="C852" s="1" t="s">
        <v>15</v>
      </c>
      <c r="D852" s="1" t="s">
        <v>23</v>
      </c>
      <c r="E852" s="1">
        <v>47</v>
      </c>
      <c r="F852" s="1">
        <v>6</v>
      </c>
      <c r="G852" s="17">
        <v>0</v>
      </c>
      <c r="H852" s="1">
        <v>1</v>
      </c>
      <c r="I852" s="1">
        <v>1</v>
      </c>
      <c r="J852" s="1">
        <v>1</v>
      </c>
      <c r="K852" s="17">
        <v>90055.08</v>
      </c>
      <c r="L852" s="1">
        <v>0</v>
      </c>
      <c r="M852" t="b">
        <f t="shared" si="13"/>
        <v>0</v>
      </c>
    </row>
    <row r="853" spans="1:13" x14ac:dyDescent="0.25">
      <c r="A853" s="1">
        <v>15613630</v>
      </c>
      <c r="B853" s="1">
        <v>775</v>
      </c>
      <c r="C853" s="1" t="s">
        <v>15</v>
      </c>
      <c r="D853" s="1" t="s">
        <v>23</v>
      </c>
      <c r="E853" s="1">
        <v>52</v>
      </c>
      <c r="F853" s="1">
        <v>8</v>
      </c>
      <c r="G853" s="17">
        <v>109922.61</v>
      </c>
      <c r="H853" s="1">
        <v>1</v>
      </c>
      <c r="I853" s="1">
        <v>1</v>
      </c>
      <c r="J853" s="1">
        <v>1</v>
      </c>
      <c r="K853" s="17">
        <v>96823.32</v>
      </c>
      <c r="L853" s="1">
        <v>1</v>
      </c>
      <c r="M853" t="b">
        <f t="shared" si="13"/>
        <v>0</v>
      </c>
    </row>
    <row r="854" spans="1:13" x14ac:dyDescent="0.25">
      <c r="A854" s="1">
        <v>15744689</v>
      </c>
      <c r="B854" s="1">
        <v>479</v>
      </c>
      <c r="C854" s="1" t="s">
        <v>26</v>
      </c>
      <c r="D854" s="1" t="s">
        <v>23</v>
      </c>
      <c r="E854" s="1">
        <v>35</v>
      </c>
      <c r="F854" s="1">
        <v>9</v>
      </c>
      <c r="G854" s="17">
        <v>92833.89</v>
      </c>
      <c r="H854" s="1">
        <v>1</v>
      </c>
      <c r="I854" s="1">
        <v>1</v>
      </c>
      <c r="J854" s="1">
        <v>0</v>
      </c>
      <c r="K854" s="17">
        <v>99449.86</v>
      </c>
      <c r="L854" s="1">
        <v>1</v>
      </c>
      <c r="M854" t="b">
        <f t="shared" si="13"/>
        <v>0</v>
      </c>
    </row>
    <row r="855" spans="1:13" x14ac:dyDescent="0.25">
      <c r="A855" s="1">
        <v>15810845</v>
      </c>
      <c r="B855" s="1">
        <v>636</v>
      </c>
      <c r="C855" s="1" t="s">
        <v>15</v>
      </c>
      <c r="D855" s="1" t="s">
        <v>23</v>
      </c>
      <c r="E855" s="1">
        <v>42</v>
      </c>
      <c r="F855" s="1">
        <v>2</v>
      </c>
      <c r="G855" s="17">
        <v>0</v>
      </c>
      <c r="H855" s="1">
        <v>2</v>
      </c>
      <c r="I855" s="1">
        <v>1</v>
      </c>
      <c r="J855" s="1">
        <v>1</v>
      </c>
      <c r="K855" s="17">
        <v>55470.78</v>
      </c>
      <c r="L855" s="1">
        <v>0</v>
      </c>
      <c r="M855" t="b">
        <f t="shared" si="13"/>
        <v>0</v>
      </c>
    </row>
    <row r="856" spans="1:13" x14ac:dyDescent="0.25">
      <c r="A856" s="1">
        <v>15810418</v>
      </c>
      <c r="B856" s="1">
        <v>756</v>
      </c>
      <c r="C856" s="1" t="s">
        <v>26</v>
      </c>
      <c r="D856" s="1" t="s">
        <v>16</v>
      </c>
      <c r="E856" s="1">
        <v>60</v>
      </c>
      <c r="F856" s="1">
        <v>3</v>
      </c>
      <c r="G856" s="17">
        <v>115924.89</v>
      </c>
      <c r="H856" s="1">
        <v>1</v>
      </c>
      <c r="I856" s="1">
        <v>1</v>
      </c>
      <c r="J856" s="1">
        <v>0</v>
      </c>
      <c r="K856" s="17">
        <v>93524.19</v>
      </c>
      <c r="L856" s="1">
        <v>1</v>
      </c>
      <c r="M856" t="b">
        <f t="shared" si="13"/>
        <v>0</v>
      </c>
    </row>
    <row r="857" spans="1:13" x14ac:dyDescent="0.25">
      <c r="A857" s="1">
        <v>15567367</v>
      </c>
      <c r="B857" s="1">
        <v>601</v>
      </c>
      <c r="C857" s="1" t="s">
        <v>26</v>
      </c>
      <c r="D857" s="1" t="s">
        <v>16</v>
      </c>
      <c r="E857" s="1">
        <v>42</v>
      </c>
      <c r="F857" s="1">
        <v>9</v>
      </c>
      <c r="G857" s="17">
        <v>133636.16</v>
      </c>
      <c r="H857" s="1">
        <v>1</v>
      </c>
      <c r="I857" s="1">
        <v>0</v>
      </c>
      <c r="J857" s="1">
        <v>1</v>
      </c>
      <c r="K857" s="17">
        <v>103315.74</v>
      </c>
      <c r="L857" s="1">
        <v>0</v>
      </c>
      <c r="M857" t="b">
        <f t="shared" si="13"/>
        <v>0</v>
      </c>
    </row>
    <row r="858" spans="1:13" x14ac:dyDescent="0.25">
      <c r="A858" s="1">
        <v>15771977</v>
      </c>
      <c r="B858" s="1">
        <v>730</v>
      </c>
      <c r="C858" s="1" t="s">
        <v>15</v>
      </c>
      <c r="D858" s="1" t="s">
        <v>16</v>
      </c>
      <c r="E858" s="1">
        <v>39</v>
      </c>
      <c r="F858" s="1">
        <v>1</v>
      </c>
      <c r="G858" s="17">
        <v>99010.67</v>
      </c>
      <c r="H858" s="1">
        <v>1</v>
      </c>
      <c r="I858" s="1">
        <v>1</v>
      </c>
      <c r="J858" s="1">
        <v>0</v>
      </c>
      <c r="K858" s="17">
        <v>194945.8</v>
      </c>
      <c r="L858" s="1">
        <v>0</v>
      </c>
      <c r="M858" t="b">
        <f t="shared" si="13"/>
        <v>0</v>
      </c>
    </row>
    <row r="859" spans="1:13" x14ac:dyDescent="0.25">
      <c r="A859" s="1">
        <v>15724623</v>
      </c>
      <c r="B859" s="1">
        <v>704</v>
      </c>
      <c r="C859" s="1" t="s">
        <v>26</v>
      </c>
      <c r="D859" s="1" t="s">
        <v>16</v>
      </c>
      <c r="E859" s="1">
        <v>24</v>
      </c>
      <c r="F859" s="1">
        <v>7</v>
      </c>
      <c r="G859" s="17">
        <v>113034.22</v>
      </c>
      <c r="H859" s="1">
        <v>1</v>
      </c>
      <c r="I859" s="1">
        <v>1</v>
      </c>
      <c r="J859" s="1">
        <v>0</v>
      </c>
      <c r="K859" s="17">
        <v>162503.48000000001</v>
      </c>
      <c r="L859" s="1">
        <v>1</v>
      </c>
      <c r="M859" t="b">
        <f t="shared" si="13"/>
        <v>0</v>
      </c>
    </row>
    <row r="860" spans="1:13" x14ac:dyDescent="0.25">
      <c r="A860" s="1">
        <v>15658929</v>
      </c>
      <c r="B860" s="1">
        <v>683</v>
      </c>
      <c r="C860" s="1" t="s">
        <v>18</v>
      </c>
      <c r="D860" s="1" t="s">
        <v>23</v>
      </c>
      <c r="E860" s="1">
        <v>29</v>
      </c>
      <c r="F860" s="1">
        <v>0</v>
      </c>
      <c r="G860" s="17">
        <v>133702.89000000001</v>
      </c>
      <c r="H860" s="1">
        <v>1</v>
      </c>
      <c r="I860" s="1">
        <v>1</v>
      </c>
      <c r="J860" s="1">
        <v>0</v>
      </c>
      <c r="K860" s="17">
        <v>55582.54</v>
      </c>
      <c r="L860" s="1">
        <v>1</v>
      </c>
      <c r="M860" t="b">
        <f t="shared" si="13"/>
        <v>0</v>
      </c>
    </row>
    <row r="861" spans="1:13" x14ac:dyDescent="0.25">
      <c r="A861" s="1">
        <v>15612350</v>
      </c>
      <c r="B861" s="1">
        <v>691</v>
      </c>
      <c r="C861" s="1" t="s">
        <v>15</v>
      </c>
      <c r="D861" s="1" t="s">
        <v>16</v>
      </c>
      <c r="E861" s="1">
        <v>31</v>
      </c>
      <c r="F861" s="1">
        <v>5</v>
      </c>
      <c r="G861" s="17">
        <v>40915.550000000003</v>
      </c>
      <c r="H861" s="1">
        <v>1</v>
      </c>
      <c r="I861" s="1">
        <v>1</v>
      </c>
      <c r="J861" s="1">
        <v>0</v>
      </c>
      <c r="K861" s="17">
        <v>126213.84</v>
      </c>
      <c r="L861" s="1">
        <v>1</v>
      </c>
      <c r="M861" t="b">
        <f t="shared" si="13"/>
        <v>0</v>
      </c>
    </row>
    <row r="862" spans="1:13" x14ac:dyDescent="0.25">
      <c r="A862" s="1">
        <v>15732778</v>
      </c>
      <c r="B862" s="1">
        <v>468</v>
      </c>
      <c r="C862" s="1" t="s">
        <v>26</v>
      </c>
      <c r="D862" s="1" t="s">
        <v>23</v>
      </c>
      <c r="E862" s="1">
        <v>29</v>
      </c>
      <c r="F862" s="1">
        <v>1</v>
      </c>
      <c r="G862" s="17">
        <v>111681.98</v>
      </c>
      <c r="H862" s="1">
        <v>2</v>
      </c>
      <c r="I862" s="1">
        <v>1</v>
      </c>
      <c r="J862" s="1">
        <v>1</v>
      </c>
      <c r="K862" s="17">
        <v>195711.16</v>
      </c>
      <c r="L862" s="1">
        <v>0</v>
      </c>
      <c r="M862" t="b">
        <f t="shared" si="13"/>
        <v>0</v>
      </c>
    </row>
    <row r="863" spans="1:13" x14ac:dyDescent="0.25">
      <c r="A863" s="1">
        <v>15689614</v>
      </c>
      <c r="B863" s="1">
        <v>687</v>
      </c>
      <c r="C863" s="1" t="s">
        <v>18</v>
      </c>
      <c r="D863" s="1" t="s">
        <v>16</v>
      </c>
      <c r="E863" s="1">
        <v>63</v>
      </c>
      <c r="F863" s="1">
        <v>1</v>
      </c>
      <c r="G863" s="17">
        <v>137715.66</v>
      </c>
      <c r="H863" s="1">
        <v>1</v>
      </c>
      <c r="I863" s="1">
        <v>1</v>
      </c>
      <c r="J863" s="1">
        <v>1</v>
      </c>
      <c r="K863" s="17">
        <v>37938.74</v>
      </c>
      <c r="L863" s="1">
        <v>0</v>
      </c>
      <c r="M863" t="b">
        <f t="shared" si="13"/>
        <v>0</v>
      </c>
    </row>
    <row r="864" spans="1:13" x14ac:dyDescent="0.25">
      <c r="A864" s="1">
        <v>15566091</v>
      </c>
      <c r="B864" s="1">
        <v>545</v>
      </c>
      <c r="C864" s="1" t="s">
        <v>18</v>
      </c>
      <c r="D864" s="1" t="s">
        <v>16</v>
      </c>
      <c r="E864" s="1">
        <v>32</v>
      </c>
      <c r="F864" s="1">
        <v>4</v>
      </c>
      <c r="G864" s="17">
        <v>0</v>
      </c>
      <c r="H864" s="1">
        <v>1</v>
      </c>
      <c r="I864" s="1">
        <v>1</v>
      </c>
      <c r="J864" s="1">
        <v>0</v>
      </c>
      <c r="K864" s="17">
        <v>94739.199999999997</v>
      </c>
      <c r="L864" s="1">
        <v>0</v>
      </c>
      <c r="M864" t="b">
        <f t="shared" si="13"/>
        <v>0</v>
      </c>
    </row>
    <row r="865" spans="1:13" x14ac:dyDescent="0.25">
      <c r="A865" s="1">
        <v>15715951</v>
      </c>
      <c r="B865" s="1">
        <v>562</v>
      </c>
      <c r="C865" s="1" t="s">
        <v>15</v>
      </c>
      <c r="D865" s="1" t="s">
        <v>23</v>
      </c>
      <c r="E865" s="1">
        <v>42</v>
      </c>
      <c r="F865" s="1">
        <v>2</v>
      </c>
      <c r="G865" s="17">
        <v>100238.35</v>
      </c>
      <c r="H865" s="1">
        <v>1</v>
      </c>
      <c r="I865" s="1">
        <v>0</v>
      </c>
      <c r="J865" s="1">
        <v>0</v>
      </c>
      <c r="K865" s="17">
        <v>86797.41</v>
      </c>
      <c r="L865" s="1">
        <v>0</v>
      </c>
      <c r="M865" t="b">
        <f t="shared" si="13"/>
        <v>0</v>
      </c>
    </row>
    <row r="866" spans="1:13" x14ac:dyDescent="0.25">
      <c r="A866" s="1">
        <v>15628303</v>
      </c>
      <c r="B866" s="1">
        <v>738</v>
      </c>
      <c r="C866" s="1" t="s">
        <v>18</v>
      </c>
      <c r="D866" s="1" t="s">
        <v>23</v>
      </c>
      <c r="E866" s="1">
        <v>35</v>
      </c>
      <c r="F866" s="1">
        <v>3</v>
      </c>
      <c r="G866" s="17">
        <v>0</v>
      </c>
      <c r="H866" s="1">
        <v>1</v>
      </c>
      <c r="I866" s="1">
        <v>1</v>
      </c>
      <c r="J866" s="1">
        <v>1</v>
      </c>
      <c r="K866" s="17">
        <v>15650.73</v>
      </c>
      <c r="L866" s="1">
        <v>0</v>
      </c>
      <c r="M866" t="b">
        <f t="shared" si="13"/>
        <v>0</v>
      </c>
    </row>
    <row r="867" spans="1:13" x14ac:dyDescent="0.25">
      <c r="A867" s="1">
        <v>15724944</v>
      </c>
      <c r="B867" s="1">
        <v>663</v>
      </c>
      <c r="C867" s="1" t="s">
        <v>15</v>
      </c>
      <c r="D867" s="1" t="s">
        <v>23</v>
      </c>
      <c r="E867" s="1">
        <v>34</v>
      </c>
      <c r="F867" s="1">
        <v>7</v>
      </c>
      <c r="G867" s="17">
        <v>0</v>
      </c>
      <c r="H867" s="1">
        <v>2</v>
      </c>
      <c r="I867" s="1">
        <v>1</v>
      </c>
      <c r="J867" s="1">
        <v>1</v>
      </c>
      <c r="K867" s="17">
        <v>180427.24</v>
      </c>
      <c r="L867" s="1">
        <v>0</v>
      </c>
      <c r="M867" t="b">
        <f t="shared" si="13"/>
        <v>0</v>
      </c>
    </row>
    <row r="868" spans="1:13" x14ac:dyDescent="0.25">
      <c r="A868" s="1">
        <v>15774510</v>
      </c>
      <c r="B868" s="1">
        <v>714</v>
      </c>
      <c r="C868" s="1" t="s">
        <v>15</v>
      </c>
      <c r="D868" s="1" t="s">
        <v>16</v>
      </c>
      <c r="E868" s="1">
        <v>31</v>
      </c>
      <c r="F868" s="1">
        <v>4</v>
      </c>
      <c r="G868" s="17">
        <v>125169.26</v>
      </c>
      <c r="H868" s="1">
        <v>1</v>
      </c>
      <c r="I868" s="1">
        <v>1</v>
      </c>
      <c r="J868" s="1">
        <v>1</v>
      </c>
      <c r="K868" s="17">
        <v>106636.89</v>
      </c>
      <c r="L868" s="1">
        <v>0</v>
      </c>
      <c r="M868" t="b">
        <f t="shared" si="13"/>
        <v>0</v>
      </c>
    </row>
    <row r="869" spans="1:13" x14ac:dyDescent="0.25">
      <c r="A869" s="1">
        <v>15786170</v>
      </c>
      <c r="B869" s="1">
        <v>659</v>
      </c>
      <c r="C869" s="1" t="s">
        <v>15</v>
      </c>
      <c r="D869" s="1" t="s">
        <v>23</v>
      </c>
      <c r="E869" s="1">
        <v>31</v>
      </c>
      <c r="F869" s="1">
        <v>4</v>
      </c>
      <c r="G869" s="17">
        <v>118342.26</v>
      </c>
      <c r="H869" s="1">
        <v>1</v>
      </c>
      <c r="I869" s="1">
        <v>0</v>
      </c>
      <c r="J869" s="1">
        <v>0</v>
      </c>
      <c r="K869" s="17">
        <v>161574.19</v>
      </c>
      <c r="L869" s="1">
        <v>0</v>
      </c>
      <c r="M869" t="b">
        <f t="shared" si="13"/>
        <v>0</v>
      </c>
    </row>
    <row r="870" spans="1:13" x14ac:dyDescent="0.25">
      <c r="A870" s="1">
        <v>15623944</v>
      </c>
      <c r="B870" s="1">
        <v>511</v>
      </c>
      <c r="C870" s="1" t="s">
        <v>18</v>
      </c>
      <c r="D870" s="1" t="s">
        <v>16</v>
      </c>
      <c r="E870" s="1">
        <v>66</v>
      </c>
      <c r="F870" s="1">
        <v>4</v>
      </c>
      <c r="G870" s="17">
        <v>0</v>
      </c>
      <c r="H870" s="1">
        <v>1</v>
      </c>
      <c r="I870" s="1">
        <v>1</v>
      </c>
      <c r="J870" s="1">
        <v>0</v>
      </c>
      <c r="K870" s="17">
        <v>1643.11</v>
      </c>
      <c r="L870" s="1">
        <v>1</v>
      </c>
      <c r="M870" t="b">
        <f t="shared" si="13"/>
        <v>0</v>
      </c>
    </row>
    <row r="871" spans="1:13" x14ac:dyDescent="0.25">
      <c r="A871" s="1">
        <v>15782390</v>
      </c>
      <c r="B871" s="1">
        <v>621</v>
      </c>
      <c r="C871" s="1" t="s">
        <v>15</v>
      </c>
      <c r="D871" s="1" t="s">
        <v>16</v>
      </c>
      <c r="E871" s="1">
        <v>40</v>
      </c>
      <c r="F871" s="1">
        <v>6</v>
      </c>
      <c r="G871" s="17">
        <v>0</v>
      </c>
      <c r="H871" s="1">
        <v>1</v>
      </c>
      <c r="I871" s="1">
        <v>1</v>
      </c>
      <c r="J871" s="1">
        <v>0</v>
      </c>
      <c r="K871" s="17">
        <v>155155.25</v>
      </c>
      <c r="L871" s="1">
        <v>0</v>
      </c>
      <c r="M871" t="b">
        <f t="shared" si="13"/>
        <v>0</v>
      </c>
    </row>
    <row r="872" spans="1:13" x14ac:dyDescent="0.25">
      <c r="A872" s="1">
        <v>15586310</v>
      </c>
      <c r="B872" s="1">
        <v>578</v>
      </c>
      <c r="C872" s="1" t="s">
        <v>15</v>
      </c>
      <c r="D872" s="1" t="s">
        <v>23</v>
      </c>
      <c r="E872" s="1">
        <v>30</v>
      </c>
      <c r="F872" s="1">
        <v>4</v>
      </c>
      <c r="G872" s="17">
        <v>169462.09</v>
      </c>
      <c r="H872" s="1">
        <v>1</v>
      </c>
      <c r="I872" s="1">
        <v>1</v>
      </c>
      <c r="J872" s="1">
        <v>0</v>
      </c>
      <c r="K872" s="17">
        <v>112187.11</v>
      </c>
      <c r="L872" s="1">
        <v>0</v>
      </c>
      <c r="M872" t="b">
        <f t="shared" si="13"/>
        <v>0</v>
      </c>
    </row>
    <row r="873" spans="1:13" x14ac:dyDescent="0.25">
      <c r="A873" s="1">
        <v>15568240</v>
      </c>
      <c r="B873" s="1">
        <v>492</v>
      </c>
      <c r="C873" s="1" t="s">
        <v>26</v>
      </c>
      <c r="D873" s="1" t="s">
        <v>16</v>
      </c>
      <c r="E873" s="1">
        <v>30</v>
      </c>
      <c r="F873" s="1">
        <v>10</v>
      </c>
      <c r="G873" s="17">
        <v>77168.87</v>
      </c>
      <c r="H873" s="1">
        <v>2</v>
      </c>
      <c r="I873" s="1">
        <v>0</v>
      </c>
      <c r="J873" s="1">
        <v>1</v>
      </c>
      <c r="K873" s="17">
        <v>146700.22</v>
      </c>
      <c r="L873" s="1">
        <v>0</v>
      </c>
      <c r="M873" t="b">
        <f t="shared" si="13"/>
        <v>0</v>
      </c>
    </row>
    <row r="874" spans="1:13" x14ac:dyDescent="0.25">
      <c r="A874" s="1">
        <v>15634632</v>
      </c>
      <c r="B874" s="1">
        <v>711</v>
      </c>
      <c r="C874" s="1" t="s">
        <v>15</v>
      </c>
      <c r="D874" s="1" t="s">
        <v>23</v>
      </c>
      <c r="E874" s="1">
        <v>38</v>
      </c>
      <c r="F874" s="1">
        <v>3</v>
      </c>
      <c r="G874" s="17">
        <v>0</v>
      </c>
      <c r="H874" s="1">
        <v>2</v>
      </c>
      <c r="I874" s="1">
        <v>1</v>
      </c>
      <c r="J874" s="1">
        <v>0</v>
      </c>
      <c r="K874" s="17">
        <v>68487.509999999995</v>
      </c>
      <c r="L874" s="1">
        <v>0</v>
      </c>
      <c r="M874" t="b">
        <f t="shared" si="13"/>
        <v>0</v>
      </c>
    </row>
    <row r="875" spans="1:13" x14ac:dyDescent="0.25">
      <c r="A875" s="1">
        <v>15694456</v>
      </c>
      <c r="B875" s="1">
        <v>756</v>
      </c>
      <c r="C875" s="1" t="s">
        <v>15</v>
      </c>
      <c r="D875" s="1" t="s">
        <v>23</v>
      </c>
      <c r="E875" s="1">
        <v>62</v>
      </c>
      <c r="F875" s="1">
        <v>3</v>
      </c>
      <c r="G875" s="17">
        <v>0</v>
      </c>
      <c r="H875" s="1">
        <v>1</v>
      </c>
      <c r="I875" s="1">
        <v>1</v>
      </c>
      <c r="J875" s="1">
        <v>1</v>
      </c>
      <c r="K875" s="17">
        <v>11199.04</v>
      </c>
      <c r="L875" s="1">
        <v>1</v>
      </c>
      <c r="M875" t="b">
        <f t="shared" si="13"/>
        <v>0</v>
      </c>
    </row>
    <row r="876" spans="1:13" x14ac:dyDescent="0.25">
      <c r="A876" s="1">
        <v>15692926</v>
      </c>
      <c r="B876" s="1">
        <v>498</v>
      </c>
      <c r="C876" s="1" t="s">
        <v>26</v>
      </c>
      <c r="D876" s="1" t="s">
        <v>23</v>
      </c>
      <c r="E876" s="1">
        <v>25</v>
      </c>
      <c r="F876" s="1">
        <v>8</v>
      </c>
      <c r="G876" s="17">
        <v>121702.73</v>
      </c>
      <c r="H876" s="1">
        <v>1</v>
      </c>
      <c r="I876" s="1">
        <v>1</v>
      </c>
      <c r="J876" s="1">
        <v>1</v>
      </c>
      <c r="K876" s="17">
        <v>132210.49</v>
      </c>
      <c r="L876" s="1">
        <v>0</v>
      </c>
      <c r="M876" t="b">
        <f t="shared" si="13"/>
        <v>0</v>
      </c>
    </row>
    <row r="877" spans="1:13" x14ac:dyDescent="0.25">
      <c r="A877" s="1">
        <v>15659098</v>
      </c>
      <c r="B877" s="1">
        <v>669</v>
      </c>
      <c r="C877" s="1" t="s">
        <v>15</v>
      </c>
      <c r="D877" s="1" t="s">
        <v>23</v>
      </c>
      <c r="E877" s="1">
        <v>30</v>
      </c>
      <c r="F877" s="1">
        <v>7</v>
      </c>
      <c r="G877" s="17">
        <v>95128.86</v>
      </c>
      <c r="H877" s="1">
        <v>1</v>
      </c>
      <c r="I877" s="1">
        <v>0</v>
      </c>
      <c r="J877" s="1">
        <v>0</v>
      </c>
      <c r="K877" s="17">
        <v>19799.259999999998</v>
      </c>
      <c r="L877" s="1">
        <v>0</v>
      </c>
      <c r="M877" t="b">
        <f t="shared" si="13"/>
        <v>0</v>
      </c>
    </row>
    <row r="878" spans="1:13" x14ac:dyDescent="0.25">
      <c r="A878" s="1">
        <v>15630910</v>
      </c>
      <c r="B878" s="1">
        <v>800</v>
      </c>
      <c r="C878" s="1" t="s">
        <v>15</v>
      </c>
      <c r="D878" s="1" t="s">
        <v>16</v>
      </c>
      <c r="E878" s="1">
        <v>49</v>
      </c>
      <c r="F878" s="1">
        <v>7</v>
      </c>
      <c r="G878" s="17">
        <v>108007.36</v>
      </c>
      <c r="H878" s="1">
        <v>1</v>
      </c>
      <c r="I878" s="1">
        <v>0</v>
      </c>
      <c r="J878" s="1">
        <v>0</v>
      </c>
      <c r="K878" s="17">
        <v>47125.11</v>
      </c>
      <c r="L878" s="1">
        <v>0</v>
      </c>
      <c r="M878" t="b">
        <f t="shared" si="13"/>
        <v>0</v>
      </c>
    </row>
    <row r="879" spans="1:13" x14ac:dyDescent="0.25">
      <c r="A879" s="1">
        <v>15726234</v>
      </c>
      <c r="B879" s="1">
        <v>708</v>
      </c>
      <c r="C879" s="1" t="s">
        <v>18</v>
      </c>
      <c r="D879" s="1" t="s">
        <v>16</v>
      </c>
      <c r="E879" s="1">
        <v>41</v>
      </c>
      <c r="F879" s="1">
        <v>5</v>
      </c>
      <c r="G879" s="17">
        <v>0</v>
      </c>
      <c r="H879" s="1">
        <v>1</v>
      </c>
      <c r="I879" s="1">
        <v>0</v>
      </c>
      <c r="J879" s="1">
        <v>1</v>
      </c>
      <c r="K879" s="17">
        <v>157003.99</v>
      </c>
      <c r="L879" s="1">
        <v>0</v>
      </c>
      <c r="M879" t="b">
        <f t="shared" si="13"/>
        <v>0</v>
      </c>
    </row>
    <row r="880" spans="1:13" x14ac:dyDescent="0.25">
      <c r="A880" s="1">
        <v>15768193</v>
      </c>
      <c r="B880" s="1">
        <v>585</v>
      </c>
      <c r="C880" s="1" t="s">
        <v>26</v>
      </c>
      <c r="D880" s="1" t="s">
        <v>23</v>
      </c>
      <c r="E880" s="1">
        <v>36</v>
      </c>
      <c r="F880" s="1">
        <v>5</v>
      </c>
      <c r="G880" s="17">
        <v>146050.97</v>
      </c>
      <c r="H880" s="1">
        <v>2</v>
      </c>
      <c r="I880" s="1">
        <v>0</v>
      </c>
      <c r="J880" s="1">
        <v>0</v>
      </c>
      <c r="K880" s="17">
        <v>86424.57</v>
      </c>
      <c r="L880" s="1">
        <v>0</v>
      </c>
      <c r="M880" t="b">
        <f t="shared" si="13"/>
        <v>0</v>
      </c>
    </row>
    <row r="881" spans="1:13" x14ac:dyDescent="0.25">
      <c r="A881" s="1">
        <v>15747867</v>
      </c>
      <c r="B881" s="1">
        <v>583</v>
      </c>
      <c r="C881" s="1" t="s">
        <v>15</v>
      </c>
      <c r="D881" s="1" t="s">
        <v>23</v>
      </c>
      <c r="E881" s="1">
        <v>24</v>
      </c>
      <c r="F881" s="1">
        <v>9</v>
      </c>
      <c r="G881" s="17">
        <v>135125.28</v>
      </c>
      <c r="H881" s="1">
        <v>1</v>
      </c>
      <c r="I881" s="1">
        <v>0</v>
      </c>
      <c r="J881" s="1">
        <v>0</v>
      </c>
      <c r="K881" s="17">
        <v>89801.9</v>
      </c>
      <c r="L881" s="1">
        <v>0</v>
      </c>
      <c r="M881" t="b">
        <f t="shared" si="13"/>
        <v>0</v>
      </c>
    </row>
    <row r="882" spans="1:13" x14ac:dyDescent="0.25">
      <c r="A882" s="1">
        <v>15766908</v>
      </c>
      <c r="B882" s="1">
        <v>488</v>
      </c>
      <c r="C882" s="1" t="s">
        <v>26</v>
      </c>
      <c r="D882" s="1" t="s">
        <v>23</v>
      </c>
      <c r="E882" s="1">
        <v>32</v>
      </c>
      <c r="F882" s="1">
        <v>3</v>
      </c>
      <c r="G882" s="17">
        <v>114540.38</v>
      </c>
      <c r="H882" s="1">
        <v>1</v>
      </c>
      <c r="I882" s="1">
        <v>1</v>
      </c>
      <c r="J882" s="1">
        <v>0</v>
      </c>
      <c r="K882" s="17">
        <v>92568.07</v>
      </c>
      <c r="L882" s="1">
        <v>0</v>
      </c>
      <c r="M882" t="b">
        <f t="shared" si="13"/>
        <v>0</v>
      </c>
    </row>
    <row r="883" spans="1:13" x14ac:dyDescent="0.25">
      <c r="A883" s="1">
        <v>15587421</v>
      </c>
      <c r="B883" s="1">
        <v>687</v>
      </c>
      <c r="C883" s="1" t="s">
        <v>26</v>
      </c>
      <c r="D883" s="1" t="s">
        <v>16</v>
      </c>
      <c r="E883" s="1">
        <v>34</v>
      </c>
      <c r="F883" s="1">
        <v>7</v>
      </c>
      <c r="G883" s="17">
        <v>111388.18</v>
      </c>
      <c r="H883" s="1">
        <v>2</v>
      </c>
      <c r="I883" s="1">
        <v>1</v>
      </c>
      <c r="J883" s="1">
        <v>0</v>
      </c>
      <c r="K883" s="17">
        <v>148564.76</v>
      </c>
      <c r="L883" s="1">
        <v>0</v>
      </c>
      <c r="M883" t="b">
        <f t="shared" si="13"/>
        <v>0</v>
      </c>
    </row>
    <row r="884" spans="1:13" x14ac:dyDescent="0.25">
      <c r="A884" s="1">
        <v>15678910</v>
      </c>
      <c r="B884" s="1">
        <v>680</v>
      </c>
      <c r="C884" s="1" t="s">
        <v>15</v>
      </c>
      <c r="D884" s="1" t="s">
        <v>16</v>
      </c>
      <c r="E884" s="1">
        <v>30</v>
      </c>
      <c r="F884" s="1">
        <v>8</v>
      </c>
      <c r="G884" s="17">
        <v>141441.75</v>
      </c>
      <c r="H884" s="1">
        <v>1</v>
      </c>
      <c r="I884" s="1">
        <v>1</v>
      </c>
      <c r="J884" s="1">
        <v>1</v>
      </c>
      <c r="K884" s="17">
        <v>16278.97</v>
      </c>
      <c r="L884" s="1">
        <v>0</v>
      </c>
      <c r="M884" t="b">
        <f t="shared" si="13"/>
        <v>0</v>
      </c>
    </row>
    <row r="885" spans="1:13" x14ac:dyDescent="0.25">
      <c r="A885" s="1">
        <v>15589030</v>
      </c>
      <c r="B885" s="1">
        <v>649</v>
      </c>
      <c r="C885" s="1" t="s">
        <v>15</v>
      </c>
      <c r="D885" s="1" t="s">
        <v>23</v>
      </c>
      <c r="E885" s="1">
        <v>47</v>
      </c>
      <c r="F885" s="1">
        <v>1</v>
      </c>
      <c r="G885" s="17">
        <v>0</v>
      </c>
      <c r="H885" s="1">
        <v>2</v>
      </c>
      <c r="I885" s="1">
        <v>1</v>
      </c>
      <c r="J885" s="1">
        <v>1</v>
      </c>
      <c r="K885" s="17">
        <v>145593.85</v>
      </c>
      <c r="L885" s="1">
        <v>0</v>
      </c>
      <c r="M885" t="b">
        <f t="shared" si="13"/>
        <v>0</v>
      </c>
    </row>
    <row r="886" spans="1:13" x14ac:dyDescent="0.25">
      <c r="A886" s="1">
        <v>15767432</v>
      </c>
      <c r="B886" s="1">
        <v>711</v>
      </c>
      <c r="C886" s="1" t="s">
        <v>15</v>
      </c>
      <c r="D886" s="1" t="s">
        <v>16</v>
      </c>
      <c r="E886" s="1">
        <v>25</v>
      </c>
      <c r="F886" s="1">
        <v>7</v>
      </c>
      <c r="G886" s="17">
        <v>0</v>
      </c>
      <c r="H886" s="1">
        <v>3</v>
      </c>
      <c r="I886" s="1">
        <v>1</v>
      </c>
      <c r="J886" s="1">
        <v>1</v>
      </c>
      <c r="K886" s="17">
        <v>9679.2800000000007</v>
      </c>
      <c r="L886" s="1">
        <v>0</v>
      </c>
      <c r="M886" t="b">
        <f t="shared" si="13"/>
        <v>0</v>
      </c>
    </row>
    <row r="887" spans="1:13" x14ac:dyDescent="0.25">
      <c r="A887" s="1">
        <v>15636731</v>
      </c>
      <c r="B887" s="1">
        <v>714</v>
      </c>
      <c r="C887" s="1" t="s">
        <v>26</v>
      </c>
      <c r="D887" s="1" t="s">
        <v>16</v>
      </c>
      <c r="E887" s="1">
        <v>36</v>
      </c>
      <c r="F887" s="1">
        <v>1</v>
      </c>
      <c r="G887" s="17">
        <v>101609.01</v>
      </c>
      <c r="H887" s="1">
        <v>2</v>
      </c>
      <c r="I887" s="1">
        <v>1</v>
      </c>
      <c r="J887" s="1">
        <v>1</v>
      </c>
      <c r="K887" s="17">
        <v>447.73</v>
      </c>
      <c r="L887" s="1">
        <v>0</v>
      </c>
      <c r="M887" t="b">
        <f t="shared" si="13"/>
        <v>0</v>
      </c>
    </row>
    <row r="888" spans="1:13" x14ac:dyDescent="0.25">
      <c r="A888" s="1">
        <v>15630053</v>
      </c>
      <c r="B888" s="1">
        <v>656</v>
      </c>
      <c r="C888" s="1" t="s">
        <v>15</v>
      </c>
      <c r="D888" s="1" t="s">
        <v>23</v>
      </c>
      <c r="E888" s="1">
        <v>45</v>
      </c>
      <c r="F888" s="1">
        <v>5</v>
      </c>
      <c r="G888" s="17">
        <v>127864.4</v>
      </c>
      <c r="H888" s="1">
        <v>1</v>
      </c>
      <c r="I888" s="1">
        <v>1</v>
      </c>
      <c r="J888" s="1">
        <v>0</v>
      </c>
      <c r="K888" s="17">
        <v>87107.57</v>
      </c>
      <c r="L888" s="1">
        <v>0</v>
      </c>
      <c r="M888" t="b">
        <f t="shared" si="13"/>
        <v>0</v>
      </c>
    </row>
    <row r="889" spans="1:13" x14ac:dyDescent="0.25">
      <c r="A889" s="1">
        <v>15651001</v>
      </c>
      <c r="B889" s="1">
        <v>725</v>
      </c>
      <c r="C889" s="1" t="s">
        <v>26</v>
      </c>
      <c r="D889" s="1" t="s">
        <v>16</v>
      </c>
      <c r="E889" s="1">
        <v>39</v>
      </c>
      <c r="F889" s="1">
        <v>5</v>
      </c>
      <c r="G889" s="17">
        <v>116803.8</v>
      </c>
      <c r="H889" s="1">
        <v>1</v>
      </c>
      <c r="I889" s="1">
        <v>1</v>
      </c>
      <c r="J889" s="1">
        <v>0</v>
      </c>
      <c r="K889" s="17">
        <v>124052.97</v>
      </c>
      <c r="L889" s="1">
        <v>0</v>
      </c>
      <c r="M889" t="b">
        <f t="shared" si="13"/>
        <v>0</v>
      </c>
    </row>
    <row r="890" spans="1:13" x14ac:dyDescent="0.25">
      <c r="A890" s="1">
        <v>15723654</v>
      </c>
      <c r="B890" s="1">
        <v>773</v>
      </c>
      <c r="C890" s="1" t="s">
        <v>15</v>
      </c>
      <c r="D890" s="1" t="s">
        <v>23</v>
      </c>
      <c r="E890" s="1">
        <v>25</v>
      </c>
      <c r="F890" s="1">
        <v>2</v>
      </c>
      <c r="G890" s="17">
        <v>135903.32999999999</v>
      </c>
      <c r="H890" s="1">
        <v>1</v>
      </c>
      <c r="I890" s="1">
        <v>1</v>
      </c>
      <c r="J890" s="1">
        <v>0</v>
      </c>
      <c r="K890" s="17">
        <v>73656.38</v>
      </c>
      <c r="L890" s="1">
        <v>0</v>
      </c>
      <c r="M890" t="b">
        <f t="shared" si="13"/>
        <v>0</v>
      </c>
    </row>
    <row r="891" spans="1:13" x14ac:dyDescent="0.25">
      <c r="A891" s="1">
        <v>15740476</v>
      </c>
      <c r="B891" s="1">
        <v>659</v>
      </c>
      <c r="C891" s="1" t="s">
        <v>26</v>
      </c>
      <c r="D891" s="1" t="s">
        <v>16</v>
      </c>
      <c r="E891" s="1">
        <v>32</v>
      </c>
      <c r="F891" s="1">
        <v>3</v>
      </c>
      <c r="G891" s="17">
        <v>150923.74</v>
      </c>
      <c r="H891" s="1">
        <v>2</v>
      </c>
      <c r="I891" s="1">
        <v>0</v>
      </c>
      <c r="J891" s="1">
        <v>1</v>
      </c>
      <c r="K891" s="17">
        <v>174652.51</v>
      </c>
      <c r="L891" s="1">
        <v>0</v>
      </c>
      <c r="M891" t="b">
        <f t="shared" si="13"/>
        <v>0</v>
      </c>
    </row>
    <row r="892" spans="1:13" x14ac:dyDescent="0.25">
      <c r="A892" s="1">
        <v>15724282</v>
      </c>
      <c r="B892" s="1">
        <v>540</v>
      </c>
      <c r="C892" s="1" t="s">
        <v>26</v>
      </c>
      <c r="D892" s="1" t="s">
        <v>23</v>
      </c>
      <c r="E892" s="1">
        <v>44</v>
      </c>
      <c r="F892" s="1">
        <v>3</v>
      </c>
      <c r="G892" s="17">
        <v>164113.04</v>
      </c>
      <c r="H892" s="1">
        <v>2</v>
      </c>
      <c r="I892" s="1">
        <v>1</v>
      </c>
      <c r="J892" s="1">
        <v>1</v>
      </c>
      <c r="K892" s="17">
        <v>12120.79</v>
      </c>
      <c r="L892" s="1">
        <v>0</v>
      </c>
      <c r="M892" t="b">
        <f t="shared" si="13"/>
        <v>0</v>
      </c>
    </row>
    <row r="893" spans="1:13" x14ac:dyDescent="0.25">
      <c r="A893" s="1">
        <v>15624729</v>
      </c>
      <c r="B893" s="1">
        <v>594</v>
      </c>
      <c r="C893" s="1" t="s">
        <v>15</v>
      </c>
      <c r="D893" s="1" t="s">
        <v>23</v>
      </c>
      <c r="E893" s="1">
        <v>27</v>
      </c>
      <c r="F893" s="1">
        <v>0</v>
      </c>
      <c r="G893" s="17">
        <v>197041.8</v>
      </c>
      <c r="H893" s="1">
        <v>1</v>
      </c>
      <c r="I893" s="1">
        <v>0</v>
      </c>
      <c r="J893" s="1">
        <v>0</v>
      </c>
      <c r="K893" s="17">
        <v>151912.49</v>
      </c>
      <c r="L893" s="1">
        <v>0</v>
      </c>
      <c r="M893" t="b">
        <f t="shared" si="13"/>
        <v>0</v>
      </c>
    </row>
    <row r="894" spans="1:13" x14ac:dyDescent="0.25">
      <c r="A894" s="1">
        <v>15728505</v>
      </c>
      <c r="B894" s="1">
        <v>601</v>
      </c>
      <c r="C894" s="1" t="s">
        <v>15</v>
      </c>
      <c r="D894" s="1" t="s">
        <v>23</v>
      </c>
      <c r="E894" s="1">
        <v>44</v>
      </c>
      <c r="F894" s="1">
        <v>1</v>
      </c>
      <c r="G894" s="17">
        <v>100486.18</v>
      </c>
      <c r="H894" s="1">
        <v>2</v>
      </c>
      <c r="I894" s="1">
        <v>1</v>
      </c>
      <c r="J894" s="1">
        <v>1</v>
      </c>
      <c r="K894" s="17">
        <v>62678.53</v>
      </c>
      <c r="L894" s="1">
        <v>0</v>
      </c>
      <c r="M894" t="b">
        <f t="shared" ref="M894:M956" si="14">F894&gt;E894</f>
        <v>0</v>
      </c>
    </row>
    <row r="895" spans="1:13" x14ac:dyDescent="0.25">
      <c r="A895" s="1">
        <v>15647099</v>
      </c>
      <c r="B895" s="1">
        <v>633</v>
      </c>
      <c r="C895" s="1" t="s">
        <v>15</v>
      </c>
      <c r="D895" s="1" t="s">
        <v>16</v>
      </c>
      <c r="E895" s="1">
        <v>37</v>
      </c>
      <c r="F895" s="1">
        <v>9</v>
      </c>
      <c r="G895" s="17">
        <v>156091.97</v>
      </c>
      <c r="H895" s="1">
        <v>1</v>
      </c>
      <c r="I895" s="1">
        <v>1</v>
      </c>
      <c r="J895" s="1">
        <v>0</v>
      </c>
      <c r="K895" s="17">
        <v>72008.61</v>
      </c>
      <c r="L895" s="1">
        <v>0</v>
      </c>
      <c r="M895" t="b">
        <f t="shared" si="14"/>
        <v>0</v>
      </c>
    </row>
    <row r="896" spans="1:13" x14ac:dyDescent="0.25">
      <c r="A896" s="1">
        <v>15731522</v>
      </c>
      <c r="B896" s="1">
        <v>771</v>
      </c>
      <c r="C896" s="1" t="s">
        <v>18</v>
      </c>
      <c r="D896" s="1" t="s">
        <v>16</v>
      </c>
      <c r="E896" s="1">
        <v>67</v>
      </c>
      <c r="F896" s="1">
        <v>8</v>
      </c>
      <c r="G896" s="17">
        <v>0</v>
      </c>
      <c r="H896" s="1">
        <v>2</v>
      </c>
      <c r="I896" s="1">
        <v>1</v>
      </c>
      <c r="J896" s="1">
        <v>1</v>
      </c>
      <c r="K896" s="17">
        <v>51219.8</v>
      </c>
      <c r="L896" s="1">
        <v>0</v>
      </c>
      <c r="M896" t="b">
        <f t="shared" si="14"/>
        <v>0</v>
      </c>
    </row>
    <row r="897" spans="1:13" x14ac:dyDescent="0.25">
      <c r="A897" s="1">
        <v>15690452</v>
      </c>
      <c r="B897" s="1">
        <v>605</v>
      </c>
      <c r="C897" s="1" t="s">
        <v>15</v>
      </c>
      <c r="D897" s="1" t="s">
        <v>23</v>
      </c>
      <c r="E897" s="1">
        <v>52</v>
      </c>
      <c r="F897" s="1">
        <v>1</v>
      </c>
      <c r="G897" s="17">
        <v>63349.75</v>
      </c>
      <c r="H897" s="1">
        <v>1</v>
      </c>
      <c r="I897" s="1">
        <v>1</v>
      </c>
      <c r="J897" s="1">
        <v>0</v>
      </c>
      <c r="K897" s="17">
        <v>108887.44</v>
      </c>
      <c r="L897" s="1">
        <v>0</v>
      </c>
      <c r="M897" t="b">
        <f t="shared" si="14"/>
        <v>0</v>
      </c>
    </row>
    <row r="898" spans="1:13" x14ac:dyDescent="0.25">
      <c r="A898" s="1">
        <v>15644572</v>
      </c>
      <c r="B898" s="1">
        <v>501</v>
      </c>
      <c r="C898" s="1" t="s">
        <v>15</v>
      </c>
      <c r="D898" s="1" t="s">
        <v>23</v>
      </c>
      <c r="E898" s="1">
        <v>40</v>
      </c>
      <c r="F898" s="1">
        <v>4</v>
      </c>
      <c r="G898" s="17">
        <v>125832.2</v>
      </c>
      <c r="H898" s="1">
        <v>1</v>
      </c>
      <c r="I898" s="1">
        <v>1</v>
      </c>
      <c r="J898" s="1">
        <v>1</v>
      </c>
      <c r="K898" s="17">
        <v>100433.83</v>
      </c>
      <c r="L898" s="1">
        <v>0</v>
      </c>
      <c r="M898" t="b">
        <f t="shared" si="14"/>
        <v>0</v>
      </c>
    </row>
    <row r="899" spans="1:13" x14ac:dyDescent="0.25">
      <c r="A899" s="1">
        <v>15754849</v>
      </c>
      <c r="B899" s="1">
        <v>776</v>
      </c>
      <c r="C899" s="1" t="s">
        <v>26</v>
      </c>
      <c r="D899" s="1" t="s">
        <v>16</v>
      </c>
      <c r="E899" s="1">
        <v>32</v>
      </c>
      <c r="F899" s="1">
        <v>4</v>
      </c>
      <c r="G899" s="17">
        <v>109421.13</v>
      </c>
      <c r="H899" s="1">
        <v>2</v>
      </c>
      <c r="I899" s="1">
        <v>1</v>
      </c>
      <c r="J899" s="1">
        <v>1</v>
      </c>
      <c r="K899" s="17">
        <v>126517.46</v>
      </c>
      <c r="L899" s="1">
        <v>0</v>
      </c>
      <c r="M899" t="b">
        <f t="shared" si="14"/>
        <v>0</v>
      </c>
    </row>
    <row r="900" spans="1:13" x14ac:dyDescent="0.25">
      <c r="A900" s="1">
        <v>15785798</v>
      </c>
      <c r="B900" s="1">
        <v>850</v>
      </c>
      <c r="C900" s="1" t="s">
        <v>15</v>
      </c>
      <c r="D900" s="1" t="s">
        <v>23</v>
      </c>
      <c r="E900" s="1">
        <v>40</v>
      </c>
      <c r="F900" s="1">
        <v>9</v>
      </c>
      <c r="G900" s="17">
        <v>0</v>
      </c>
      <c r="H900" s="1">
        <v>2</v>
      </c>
      <c r="I900" s="1">
        <v>0</v>
      </c>
      <c r="J900" s="1">
        <v>1</v>
      </c>
      <c r="K900" s="17">
        <v>119232.33</v>
      </c>
      <c r="L900" s="1">
        <v>0</v>
      </c>
      <c r="M900" t="b">
        <f t="shared" si="14"/>
        <v>0</v>
      </c>
    </row>
    <row r="901" spans="1:13" x14ac:dyDescent="0.25">
      <c r="A901" s="1">
        <v>15697183</v>
      </c>
      <c r="B901" s="1">
        <v>685</v>
      </c>
      <c r="C901" s="1" t="s">
        <v>18</v>
      </c>
      <c r="D901" s="1" t="s">
        <v>23</v>
      </c>
      <c r="E901" s="1">
        <v>43</v>
      </c>
      <c r="F901" s="1">
        <v>9</v>
      </c>
      <c r="G901" s="17">
        <v>0</v>
      </c>
      <c r="H901" s="1">
        <v>2</v>
      </c>
      <c r="I901" s="1">
        <v>1</v>
      </c>
      <c r="J901" s="1">
        <v>0</v>
      </c>
      <c r="K901" s="17">
        <v>107811.28</v>
      </c>
      <c r="L901" s="1">
        <v>0</v>
      </c>
      <c r="M901" t="b">
        <f t="shared" si="14"/>
        <v>0</v>
      </c>
    </row>
    <row r="902" spans="1:13" x14ac:dyDescent="0.25">
      <c r="A902" s="1">
        <v>15714485</v>
      </c>
      <c r="B902" s="1">
        <v>774</v>
      </c>
      <c r="C902" s="1" t="s">
        <v>15</v>
      </c>
      <c r="D902" s="1" t="s">
        <v>23</v>
      </c>
      <c r="E902" s="1">
        <v>60</v>
      </c>
      <c r="F902" s="1">
        <v>5</v>
      </c>
      <c r="G902" s="17">
        <v>85891.55</v>
      </c>
      <c r="H902" s="1">
        <v>1</v>
      </c>
      <c r="I902" s="1">
        <v>1</v>
      </c>
      <c r="J902" s="1">
        <v>0</v>
      </c>
      <c r="K902" s="17">
        <v>74135.48</v>
      </c>
      <c r="L902" s="1">
        <v>1</v>
      </c>
      <c r="M902" t="b">
        <f t="shared" si="14"/>
        <v>0</v>
      </c>
    </row>
    <row r="903" spans="1:13" x14ac:dyDescent="0.25">
      <c r="A903" s="1">
        <v>15730059</v>
      </c>
      <c r="B903" s="1">
        <v>638</v>
      </c>
      <c r="C903" s="1" t="s">
        <v>18</v>
      </c>
      <c r="D903" s="1" t="s">
        <v>23</v>
      </c>
      <c r="E903" s="1">
        <v>44</v>
      </c>
      <c r="F903" s="1">
        <v>9</v>
      </c>
      <c r="G903" s="17">
        <v>77637.350000000006</v>
      </c>
      <c r="H903" s="1">
        <v>2</v>
      </c>
      <c r="I903" s="1">
        <v>1</v>
      </c>
      <c r="J903" s="1">
        <v>1</v>
      </c>
      <c r="K903" s="17">
        <v>111346.22</v>
      </c>
      <c r="L903" s="1">
        <v>0</v>
      </c>
      <c r="M903" t="b">
        <f t="shared" si="14"/>
        <v>0</v>
      </c>
    </row>
    <row r="904" spans="1:13" x14ac:dyDescent="0.25">
      <c r="A904" s="1">
        <v>15805449</v>
      </c>
      <c r="B904" s="1">
        <v>594</v>
      </c>
      <c r="C904" s="1" t="s">
        <v>15</v>
      </c>
      <c r="D904" s="1" t="s">
        <v>23</v>
      </c>
      <c r="E904" s="1">
        <v>38</v>
      </c>
      <c r="F904" s="1">
        <v>4</v>
      </c>
      <c r="G904" s="17">
        <v>0</v>
      </c>
      <c r="H904" s="1">
        <v>2</v>
      </c>
      <c r="I904" s="1">
        <v>0</v>
      </c>
      <c r="J904" s="1">
        <v>0</v>
      </c>
      <c r="K904" s="17">
        <v>186884.04</v>
      </c>
      <c r="L904" s="1">
        <v>0</v>
      </c>
      <c r="M904" t="b">
        <f t="shared" si="14"/>
        <v>0</v>
      </c>
    </row>
    <row r="905" spans="1:13" x14ac:dyDescent="0.25">
      <c r="A905" s="1">
        <v>15732628</v>
      </c>
      <c r="B905" s="1">
        <v>745</v>
      </c>
      <c r="C905" s="1" t="s">
        <v>15</v>
      </c>
      <c r="D905" s="1" t="s">
        <v>23</v>
      </c>
      <c r="E905" s="1">
        <v>46</v>
      </c>
      <c r="F905" s="1">
        <v>2</v>
      </c>
      <c r="G905" s="17">
        <v>122220.19</v>
      </c>
      <c r="H905" s="1">
        <v>1</v>
      </c>
      <c r="I905" s="1">
        <v>1</v>
      </c>
      <c r="J905" s="1">
        <v>1</v>
      </c>
      <c r="K905" s="17">
        <v>118024.1</v>
      </c>
      <c r="L905" s="1">
        <v>0</v>
      </c>
      <c r="M905" t="b">
        <f t="shared" si="14"/>
        <v>0</v>
      </c>
    </row>
    <row r="906" spans="1:13" x14ac:dyDescent="0.25">
      <c r="A906" s="1">
        <v>15762729</v>
      </c>
      <c r="B906" s="1">
        <v>745</v>
      </c>
      <c r="C906" s="1" t="s">
        <v>26</v>
      </c>
      <c r="D906" s="1" t="s">
        <v>16</v>
      </c>
      <c r="E906" s="1">
        <v>28</v>
      </c>
      <c r="F906" s="1">
        <v>1</v>
      </c>
      <c r="G906" s="17">
        <v>111071.36</v>
      </c>
      <c r="H906" s="1">
        <v>1</v>
      </c>
      <c r="I906" s="1">
        <v>1</v>
      </c>
      <c r="J906" s="1">
        <v>0</v>
      </c>
      <c r="K906" s="17">
        <v>73275.960000000006</v>
      </c>
      <c r="L906" s="1">
        <v>1</v>
      </c>
      <c r="M906" t="b">
        <f t="shared" si="14"/>
        <v>0</v>
      </c>
    </row>
    <row r="907" spans="1:13" x14ac:dyDescent="0.25">
      <c r="A907" s="1">
        <v>15586959</v>
      </c>
      <c r="B907" s="1">
        <v>468</v>
      </c>
      <c r="C907" s="1" t="s">
        <v>15</v>
      </c>
      <c r="D907" s="1" t="s">
        <v>16</v>
      </c>
      <c r="E907" s="1">
        <v>42</v>
      </c>
      <c r="F907" s="1">
        <v>5</v>
      </c>
      <c r="G907" s="17">
        <v>0</v>
      </c>
      <c r="H907" s="1">
        <v>2</v>
      </c>
      <c r="I907" s="1">
        <v>1</v>
      </c>
      <c r="J907" s="1">
        <v>0</v>
      </c>
      <c r="K907" s="17">
        <v>125305.34</v>
      </c>
      <c r="L907" s="1">
        <v>0</v>
      </c>
      <c r="M907" t="b">
        <f t="shared" si="14"/>
        <v>0</v>
      </c>
    </row>
    <row r="908" spans="1:13" x14ac:dyDescent="0.25">
      <c r="A908" s="1">
        <v>15694860</v>
      </c>
      <c r="B908" s="1">
        <v>675</v>
      </c>
      <c r="C908" s="1" t="s">
        <v>15</v>
      </c>
      <c r="D908" s="1" t="s">
        <v>16</v>
      </c>
      <c r="E908" s="1">
        <v>38</v>
      </c>
      <c r="F908" s="1">
        <v>6</v>
      </c>
      <c r="G908" s="17">
        <v>68065.8</v>
      </c>
      <c r="H908" s="1">
        <v>1</v>
      </c>
      <c r="I908" s="1">
        <v>0</v>
      </c>
      <c r="J908" s="1">
        <v>0</v>
      </c>
      <c r="K908" s="17">
        <v>138777</v>
      </c>
      <c r="L908" s="1">
        <v>1</v>
      </c>
      <c r="M908" t="b">
        <f t="shared" si="14"/>
        <v>0</v>
      </c>
    </row>
    <row r="909" spans="1:13" x14ac:dyDescent="0.25">
      <c r="A909" s="1">
        <v>15806964</v>
      </c>
      <c r="B909" s="1">
        <v>702</v>
      </c>
      <c r="C909" s="1" t="s">
        <v>15</v>
      </c>
      <c r="D909" s="1" t="s">
        <v>23</v>
      </c>
      <c r="E909" s="1">
        <v>45</v>
      </c>
      <c r="F909" s="1">
        <v>0</v>
      </c>
      <c r="G909" s="17">
        <v>80793.58</v>
      </c>
      <c r="H909" s="1">
        <v>1</v>
      </c>
      <c r="I909" s="1">
        <v>1</v>
      </c>
      <c r="J909" s="1">
        <v>1</v>
      </c>
      <c r="K909" s="17">
        <v>27474.81</v>
      </c>
      <c r="L909" s="1">
        <v>0</v>
      </c>
      <c r="M909" t="b">
        <f t="shared" si="14"/>
        <v>0</v>
      </c>
    </row>
    <row r="910" spans="1:13" x14ac:dyDescent="0.25">
      <c r="A910" s="1">
        <v>15575024</v>
      </c>
      <c r="B910" s="1">
        <v>503</v>
      </c>
      <c r="C910" s="1" t="s">
        <v>15</v>
      </c>
      <c r="D910" s="1" t="s">
        <v>23</v>
      </c>
      <c r="E910" s="1">
        <v>29</v>
      </c>
      <c r="F910" s="1">
        <v>3</v>
      </c>
      <c r="G910" s="17">
        <v>0</v>
      </c>
      <c r="H910" s="1">
        <v>2</v>
      </c>
      <c r="I910" s="1">
        <v>1</v>
      </c>
      <c r="J910" s="1">
        <v>1</v>
      </c>
      <c r="K910" s="17">
        <v>143954.99</v>
      </c>
      <c r="L910" s="1">
        <v>0</v>
      </c>
      <c r="M910" t="b">
        <f t="shared" si="14"/>
        <v>0</v>
      </c>
    </row>
    <row r="911" spans="1:13" x14ac:dyDescent="0.25">
      <c r="A911" s="1">
        <v>15640905</v>
      </c>
      <c r="B911" s="1">
        <v>579</v>
      </c>
      <c r="C911" s="1" t="s">
        <v>18</v>
      </c>
      <c r="D911" s="1" t="s">
        <v>16</v>
      </c>
      <c r="E911" s="1">
        <v>35</v>
      </c>
      <c r="F911" s="1">
        <v>1</v>
      </c>
      <c r="G911" s="17">
        <v>129490.36</v>
      </c>
      <c r="H911" s="1">
        <v>2</v>
      </c>
      <c r="I911" s="1">
        <v>0</v>
      </c>
      <c r="J911" s="1">
        <v>1</v>
      </c>
      <c r="K911" s="17">
        <v>8590.83</v>
      </c>
      <c r="L911" s="1">
        <v>1</v>
      </c>
      <c r="M911" t="b">
        <f t="shared" si="14"/>
        <v>0</v>
      </c>
    </row>
    <row r="912" spans="1:13" x14ac:dyDescent="0.25">
      <c r="A912" s="1">
        <v>15752081</v>
      </c>
      <c r="B912" s="1">
        <v>468</v>
      </c>
      <c r="C912" s="1" t="s">
        <v>15</v>
      </c>
      <c r="D912" s="1" t="s">
        <v>16</v>
      </c>
      <c r="E912" s="1">
        <v>56</v>
      </c>
      <c r="F912" s="1">
        <v>10</v>
      </c>
      <c r="G912" s="17">
        <v>0</v>
      </c>
      <c r="H912" s="1">
        <v>3</v>
      </c>
      <c r="I912" s="1">
        <v>0</v>
      </c>
      <c r="J912" s="1">
        <v>1</v>
      </c>
      <c r="K912" s="17">
        <v>62256.87</v>
      </c>
      <c r="L912" s="1">
        <v>1</v>
      </c>
      <c r="M912" t="b">
        <f t="shared" si="14"/>
        <v>0</v>
      </c>
    </row>
    <row r="913" spans="1:13" x14ac:dyDescent="0.25">
      <c r="A913" s="1">
        <v>15804771</v>
      </c>
      <c r="B913" s="1">
        <v>614</v>
      </c>
      <c r="C913" s="1" t="s">
        <v>15</v>
      </c>
      <c r="D913" s="1" t="s">
        <v>23</v>
      </c>
      <c r="E913" s="1">
        <v>51</v>
      </c>
      <c r="F913" s="1">
        <v>4</v>
      </c>
      <c r="G913" s="17">
        <v>40685.919999999998</v>
      </c>
      <c r="H913" s="1">
        <v>1</v>
      </c>
      <c r="I913" s="1">
        <v>1</v>
      </c>
      <c r="J913" s="1">
        <v>1</v>
      </c>
      <c r="K913" s="17">
        <v>46775.28</v>
      </c>
      <c r="L913" s="1">
        <v>0</v>
      </c>
      <c r="M913" t="b">
        <f t="shared" si="14"/>
        <v>0</v>
      </c>
    </row>
    <row r="914" spans="1:13" x14ac:dyDescent="0.25">
      <c r="A914" s="1">
        <v>15745196</v>
      </c>
      <c r="B914" s="1">
        <v>571</v>
      </c>
      <c r="C914" s="1" t="s">
        <v>15</v>
      </c>
      <c r="D914" s="1" t="s">
        <v>16</v>
      </c>
      <c r="E914" s="1">
        <v>35</v>
      </c>
      <c r="F914" s="1">
        <v>8</v>
      </c>
      <c r="G914" s="17">
        <v>0</v>
      </c>
      <c r="H914" s="1">
        <v>2</v>
      </c>
      <c r="I914" s="1">
        <v>0</v>
      </c>
      <c r="J914" s="1">
        <v>0</v>
      </c>
      <c r="K914" s="17">
        <v>84569.13</v>
      </c>
      <c r="L914" s="1">
        <v>0</v>
      </c>
      <c r="M914" t="b">
        <f t="shared" si="14"/>
        <v>0</v>
      </c>
    </row>
    <row r="915" spans="1:13" x14ac:dyDescent="0.25">
      <c r="A915" s="1">
        <v>15668747</v>
      </c>
      <c r="B915" s="1">
        <v>702</v>
      </c>
      <c r="C915" s="1" t="s">
        <v>15</v>
      </c>
      <c r="D915" s="1" t="s">
        <v>16</v>
      </c>
      <c r="E915" s="1">
        <v>46</v>
      </c>
      <c r="F915" s="1">
        <v>9</v>
      </c>
      <c r="G915" s="17">
        <v>98444.19</v>
      </c>
      <c r="H915" s="1">
        <v>1</v>
      </c>
      <c r="I915" s="1">
        <v>0</v>
      </c>
      <c r="J915" s="1">
        <v>1</v>
      </c>
      <c r="K915" s="17">
        <v>109563.28</v>
      </c>
      <c r="L915" s="1">
        <v>0</v>
      </c>
      <c r="M915" t="b">
        <f t="shared" si="14"/>
        <v>0</v>
      </c>
    </row>
    <row r="916" spans="1:13" x14ac:dyDescent="0.25">
      <c r="A916" s="1">
        <v>15811127</v>
      </c>
      <c r="B916" s="1">
        <v>521</v>
      </c>
      <c r="C916" s="1" t="s">
        <v>15</v>
      </c>
      <c r="D916" s="1" t="s">
        <v>23</v>
      </c>
      <c r="E916" s="1">
        <v>35</v>
      </c>
      <c r="F916" s="1">
        <v>6</v>
      </c>
      <c r="G916" s="17">
        <v>96423.84</v>
      </c>
      <c r="H916" s="1">
        <v>1</v>
      </c>
      <c r="I916" s="1">
        <v>1</v>
      </c>
      <c r="J916" s="1">
        <v>0</v>
      </c>
      <c r="K916" s="17">
        <v>10488.44</v>
      </c>
      <c r="L916" s="1">
        <v>0</v>
      </c>
      <c r="M916" t="b">
        <f t="shared" si="14"/>
        <v>0</v>
      </c>
    </row>
    <row r="917" spans="1:13" x14ac:dyDescent="0.25">
      <c r="A917" s="1">
        <v>15620204</v>
      </c>
      <c r="B917" s="1">
        <v>543</v>
      </c>
      <c r="C917" s="1" t="s">
        <v>26</v>
      </c>
      <c r="D917" s="1" t="s">
        <v>16</v>
      </c>
      <c r="E917" s="1">
        <v>57</v>
      </c>
      <c r="F917" s="1">
        <v>1</v>
      </c>
      <c r="G917" s="17">
        <v>106138.33</v>
      </c>
      <c r="H917" s="1">
        <v>2</v>
      </c>
      <c r="I917" s="1">
        <v>1</v>
      </c>
      <c r="J917" s="1">
        <v>1</v>
      </c>
      <c r="K917" s="17">
        <v>120657.32</v>
      </c>
      <c r="L917" s="1">
        <v>1</v>
      </c>
      <c r="M917" t="b">
        <f t="shared" si="14"/>
        <v>0</v>
      </c>
    </row>
    <row r="918" spans="1:13" x14ac:dyDescent="0.25">
      <c r="A918" s="1">
        <v>15602312</v>
      </c>
      <c r="B918" s="1">
        <v>605</v>
      </c>
      <c r="C918" s="1" t="s">
        <v>18</v>
      </c>
      <c r="D918" s="1" t="s">
        <v>23</v>
      </c>
      <c r="E918" s="1">
        <v>33</v>
      </c>
      <c r="F918" s="1">
        <v>5</v>
      </c>
      <c r="G918" s="17">
        <v>150092.79999999999</v>
      </c>
      <c r="H918" s="1">
        <v>1</v>
      </c>
      <c r="I918" s="1">
        <v>0</v>
      </c>
      <c r="J918" s="1">
        <v>0</v>
      </c>
      <c r="K918" s="17">
        <v>71862.789999999994</v>
      </c>
      <c r="L918" s="1">
        <v>0</v>
      </c>
      <c r="M918" t="b">
        <f t="shared" si="14"/>
        <v>0</v>
      </c>
    </row>
    <row r="919" spans="1:13" x14ac:dyDescent="0.25">
      <c r="A919" s="1">
        <v>15709295</v>
      </c>
      <c r="B919" s="1">
        <v>697</v>
      </c>
      <c r="C919" s="1" t="s">
        <v>18</v>
      </c>
      <c r="D919" s="1" t="s">
        <v>16</v>
      </c>
      <c r="E919" s="1">
        <v>25</v>
      </c>
      <c r="F919" s="1">
        <v>5</v>
      </c>
      <c r="G919" s="17">
        <v>82931.850000000006</v>
      </c>
      <c r="H919" s="1">
        <v>2</v>
      </c>
      <c r="I919" s="1">
        <v>1</v>
      </c>
      <c r="J919" s="1">
        <v>1</v>
      </c>
      <c r="K919" s="17">
        <v>128373.88</v>
      </c>
      <c r="L919" s="1">
        <v>0</v>
      </c>
      <c r="M919" t="b">
        <f t="shared" si="14"/>
        <v>0</v>
      </c>
    </row>
    <row r="920" spans="1:13" x14ac:dyDescent="0.25">
      <c r="A920" s="1">
        <v>15770811</v>
      </c>
      <c r="B920" s="1">
        <v>519</v>
      </c>
      <c r="C920" s="1" t="s">
        <v>15</v>
      </c>
      <c r="D920" s="1" t="s">
        <v>23</v>
      </c>
      <c r="E920" s="1">
        <v>36</v>
      </c>
      <c r="F920" s="1">
        <v>9</v>
      </c>
      <c r="G920" s="17">
        <v>0</v>
      </c>
      <c r="H920" s="1">
        <v>2</v>
      </c>
      <c r="I920" s="1">
        <v>0</v>
      </c>
      <c r="J920" s="1">
        <v>1</v>
      </c>
      <c r="K920" s="17">
        <v>145562.4</v>
      </c>
      <c r="L920" s="1">
        <v>0</v>
      </c>
      <c r="M920" t="b">
        <f t="shared" si="14"/>
        <v>0</v>
      </c>
    </row>
    <row r="921" spans="1:13" x14ac:dyDescent="0.25">
      <c r="A921" s="1">
        <v>15725511</v>
      </c>
      <c r="B921" s="1">
        <v>559</v>
      </c>
      <c r="C921" s="1" t="s">
        <v>15</v>
      </c>
      <c r="D921" s="1" t="s">
        <v>16</v>
      </c>
      <c r="E921" s="1">
        <v>31</v>
      </c>
      <c r="F921" s="1">
        <v>3</v>
      </c>
      <c r="G921" s="17">
        <v>127070.73</v>
      </c>
      <c r="H921" s="1">
        <v>1</v>
      </c>
      <c r="I921" s="1">
        <v>0</v>
      </c>
      <c r="J921" s="1">
        <v>1</v>
      </c>
      <c r="K921" s="17">
        <v>160941.78</v>
      </c>
      <c r="L921" s="1">
        <v>0</v>
      </c>
      <c r="M921" t="b">
        <f t="shared" si="14"/>
        <v>0</v>
      </c>
    </row>
    <row r="922" spans="1:13" x14ac:dyDescent="0.25">
      <c r="A922" s="1">
        <v>15653857</v>
      </c>
      <c r="B922" s="1">
        <v>498</v>
      </c>
      <c r="C922" s="1" t="s">
        <v>15</v>
      </c>
      <c r="D922" s="1" t="s">
        <v>23</v>
      </c>
      <c r="E922" s="1">
        <v>34</v>
      </c>
      <c r="F922" s="1">
        <v>2</v>
      </c>
      <c r="G922" s="17">
        <v>0</v>
      </c>
      <c r="H922" s="1">
        <v>2</v>
      </c>
      <c r="I922" s="1">
        <v>1</v>
      </c>
      <c r="J922" s="1">
        <v>1</v>
      </c>
      <c r="K922" s="17">
        <v>148528.24</v>
      </c>
      <c r="L922" s="1">
        <v>0</v>
      </c>
      <c r="M922" t="b">
        <f t="shared" si="14"/>
        <v>0</v>
      </c>
    </row>
    <row r="923" spans="1:13" x14ac:dyDescent="0.25">
      <c r="A923" s="1">
        <v>15708608</v>
      </c>
      <c r="B923" s="1">
        <v>799</v>
      </c>
      <c r="C923" s="1" t="s">
        <v>15</v>
      </c>
      <c r="D923" s="1" t="s">
        <v>16</v>
      </c>
      <c r="E923" s="1">
        <v>22</v>
      </c>
      <c r="F923" s="1">
        <v>8</v>
      </c>
      <c r="G923" s="17">
        <v>174185.98</v>
      </c>
      <c r="H923" s="1">
        <v>2</v>
      </c>
      <c r="I923" s="1">
        <v>0</v>
      </c>
      <c r="J923" s="1">
        <v>1</v>
      </c>
      <c r="K923" s="17">
        <v>192633.85</v>
      </c>
      <c r="L923" s="1">
        <v>0</v>
      </c>
      <c r="M923" t="b">
        <f t="shared" si="14"/>
        <v>0</v>
      </c>
    </row>
    <row r="924" spans="1:13" x14ac:dyDescent="0.25">
      <c r="A924" s="1">
        <v>15736112</v>
      </c>
      <c r="B924" s="1">
        <v>519</v>
      </c>
      <c r="C924" s="1" t="s">
        <v>18</v>
      </c>
      <c r="D924" s="1" t="s">
        <v>16</v>
      </c>
      <c r="E924" s="1">
        <v>57</v>
      </c>
      <c r="F924" s="1">
        <v>2</v>
      </c>
      <c r="G924" s="17">
        <v>119035.35</v>
      </c>
      <c r="H924" s="1">
        <v>2</v>
      </c>
      <c r="I924" s="1">
        <v>1</v>
      </c>
      <c r="J924" s="1">
        <v>1</v>
      </c>
      <c r="K924" s="17">
        <v>29871.79</v>
      </c>
      <c r="L924" s="1">
        <v>0</v>
      </c>
      <c r="M924" t="b">
        <f t="shared" si="14"/>
        <v>0</v>
      </c>
    </row>
    <row r="925" spans="1:13" x14ac:dyDescent="0.25">
      <c r="A925" s="1">
        <v>15794048</v>
      </c>
      <c r="B925" s="1">
        <v>667</v>
      </c>
      <c r="C925" s="1" t="s">
        <v>26</v>
      </c>
      <c r="D925" s="1" t="s">
        <v>16</v>
      </c>
      <c r="E925" s="1">
        <v>48</v>
      </c>
      <c r="F925" s="1">
        <v>1</v>
      </c>
      <c r="G925" s="17">
        <v>97133.92</v>
      </c>
      <c r="H925" s="1">
        <v>2</v>
      </c>
      <c r="I925" s="1">
        <v>0</v>
      </c>
      <c r="J925" s="1">
        <v>0</v>
      </c>
      <c r="K925" s="17">
        <v>113316.77</v>
      </c>
      <c r="L925" s="1">
        <v>1</v>
      </c>
      <c r="M925" t="b">
        <f t="shared" si="14"/>
        <v>0</v>
      </c>
    </row>
    <row r="926" spans="1:13" x14ac:dyDescent="0.25">
      <c r="A926" s="1">
        <v>15579334</v>
      </c>
      <c r="B926" s="1">
        <v>769</v>
      </c>
      <c r="C926" s="1" t="s">
        <v>26</v>
      </c>
      <c r="D926" s="1" t="s">
        <v>16</v>
      </c>
      <c r="E926" s="1">
        <v>45</v>
      </c>
      <c r="F926" s="1">
        <v>5</v>
      </c>
      <c r="G926" s="17">
        <v>126674.81</v>
      </c>
      <c r="H926" s="1">
        <v>1</v>
      </c>
      <c r="I926" s="1">
        <v>1</v>
      </c>
      <c r="J926" s="1">
        <v>0</v>
      </c>
      <c r="K926" s="17">
        <v>124118.71</v>
      </c>
      <c r="L926" s="1">
        <v>1</v>
      </c>
      <c r="M926" t="b">
        <f t="shared" si="14"/>
        <v>0</v>
      </c>
    </row>
    <row r="927" spans="1:13" x14ac:dyDescent="0.25">
      <c r="A927" s="1">
        <v>15788448</v>
      </c>
      <c r="B927" s="1">
        <v>490</v>
      </c>
      <c r="C927" s="1" t="s">
        <v>18</v>
      </c>
      <c r="D927" s="1" t="s">
        <v>23</v>
      </c>
      <c r="E927" s="1">
        <v>31</v>
      </c>
      <c r="F927" s="1">
        <v>3</v>
      </c>
      <c r="G927" s="17">
        <v>145260.23000000001</v>
      </c>
      <c r="H927" s="1">
        <v>1</v>
      </c>
      <c r="I927" s="1">
        <v>0</v>
      </c>
      <c r="J927" s="1">
        <v>1</v>
      </c>
      <c r="K927" s="17">
        <v>114066.77</v>
      </c>
      <c r="L927" s="1">
        <v>0</v>
      </c>
      <c r="M927" t="b">
        <f t="shared" si="14"/>
        <v>0</v>
      </c>
    </row>
    <row r="928" spans="1:13" x14ac:dyDescent="0.25">
      <c r="A928" s="1">
        <v>15723488</v>
      </c>
      <c r="B928" s="1">
        <v>668</v>
      </c>
      <c r="C928" s="1" t="s">
        <v>26</v>
      </c>
      <c r="D928" s="1" t="s">
        <v>23</v>
      </c>
      <c r="E928" s="1">
        <v>47</v>
      </c>
      <c r="F928" s="1">
        <v>7</v>
      </c>
      <c r="G928" s="17">
        <v>106854.21</v>
      </c>
      <c r="H928" s="1">
        <v>1</v>
      </c>
      <c r="I928" s="1">
        <v>0</v>
      </c>
      <c r="J928" s="1">
        <v>1</v>
      </c>
      <c r="K928" s="17">
        <v>157959.01999999999</v>
      </c>
      <c r="L928" s="1">
        <v>1</v>
      </c>
      <c r="M928" t="b">
        <f t="shared" si="14"/>
        <v>0</v>
      </c>
    </row>
    <row r="929" spans="1:13" x14ac:dyDescent="0.25">
      <c r="A929" s="1">
        <v>15595766</v>
      </c>
      <c r="B929" s="1">
        <v>527</v>
      </c>
      <c r="C929" s="1" t="s">
        <v>18</v>
      </c>
      <c r="D929" s="1" t="s">
        <v>23</v>
      </c>
      <c r="E929" s="1">
        <v>37</v>
      </c>
      <c r="F929" s="1">
        <v>5</v>
      </c>
      <c r="G929" s="17">
        <v>93722.73</v>
      </c>
      <c r="H929" s="1">
        <v>2</v>
      </c>
      <c r="I929" s="1">
        <v>1</v>
      </c>
      <c r="J929" s="1">
        <v>1</v>
      </c>
      <c r="K929" s="17">
        <v>139093.73000000001</v>
      </c>
      <c r="L929" s="1">
        <v>0</v>
      </c>
      <c r="M929" t="b">
        <f t="shared" si="14"/>
        <v>0</v>
      </c>
    </row>
    <row r="930" spans="1:13" x14ac:dyDescent="0.25">
      <c r="A930" s="1">
        <v>15641122</v>
      </c>
      <c r="B930" s="1">
        <v>684</v>
      </c>
      <c r="C930" s="1" t="s">
        <v>15</v>
      </c>
      <c r="D930" s="1" t="s">
        <v>23</v>
      </c>
      <c r="E930" s="1">
        <v>30</v>
      </c>
      <c r="F930" s="1">
        <v>2</v>
      </c>
      <c r="G930" s="17">
        <v>0</v>
      </c>
      <c r="H930" s="1">
        <v>2</v>
      </c>
      <c r="I930" s="1">
        <v>1</v>
      </c>
      <c r="J930" s="1">
        <v>0</v>
      </c>
      <c r="K930" s="17">
        <v>83473.820000000007</v>
      </c>
      <c r="L930" s="1">
        <v>0</v>
      </c>
      <c r="M930" t="b">
        <f t="shared" si="14"/>
        <v>0</v>
      </c>
    </row>
    <row r="931" spans="1:13" x14ac:dyDescent="0.25">
      <c r="A931" s="1">
        <v>15576313</v>
      </c>
      <c r="B931" s="1">
        <v>486</v>
      </c>
      <c r="C931" s="1" t="s">
        <v>26</v>
      </c>
      <c r="D931" s="1" t="s">
        <v>16</v>
      </c>
      <c r="E931" s="1">
        <v>40</v>
      </c>
      <c r="F931" s="1">
        <v>9</v>
      </c>
      <c r="G931" s="17">
        <v>71340.09</v>
      </c>
      <c r="H931" s="1">
        <v>1</v>
      </c>
      <c r="I931" s="1">
        <v>1</v>
      </c>
      <c r="J931" s="1">
        <v>0</v>
      </c>
      <c r="K931" s="17">
        <v>76192.210000000006</v>
      </c>
      <c r="L931" s="1">
        <v>0</v>
      </c>
      <c r="M931" t="b">
        <f t="shared" si="14"/>
        <v>0</v>
      </c>
    </row>
    <row r="932" spans="1:13" x14ac:dyDescent="0.25">
      <c r="A932" s="1">
        <v>15799515</v>
      </c>
      <c r="B932" s="1">
        <v>652</v>
      </c>
      <c r="C932" s="1" t="s">
        <v>15</v>
      </c>
      <c r="D932" s="1" t="s">
        <v>16</v>
      </c>
      <c r="E932" s="1">
        <v>48</v>
      </c>
      <c r="F932" s="1">
        <v>8</v>
      </c>
      <c r="G932" s="17">
        <v>133297.24</v>
      </c>
      <c r="H932" s="1">
        <v>1</v>
      </c>
      <c r="I932" s="1">
        <v>1</v>
      </c>
      <c r="J932" s="1">
        <v>0</v>
      </c>
      <c r="K932" s="17">
        <v>77764.37</v>
      </c>
      <c r="L932" s="1">
        <v>0</v>
      </c>
      <c r="M932" t="b">
        <f t="shared" si="14"/>
        <v>0</v>
      </c>
    </row>
    <row r="933" spans="1:13" x14ac:dyDescent="0.25">
      <c r="A933" s="1">
        <v>15705512</v>
      </c>
      <c r="B933" s="1">
        <v>668</v>
      </c>
      <c r="C933" s="1" t="s">
        <v>26</v>
      </c>
      <c r="D933" s="1" t="s">
        <v>16</v>
      </c>
      <c r="E933" s="1">
        <v>37</v>
      </c>
      <c r="F933" s="1">
        <v>6</v>
      </c>
      <c r="G933" s="17">
        <v>167864.4</v>
      </c>
      <c r="H933" s="1">
        <v>1</v>
      </c>
      <c r="I933" s="1">
        <v>1</v>
      </c>
      <c r="J933" s="1">
        <v>0</v>
      </c>
      <c r="K933" s="17">
        <v>115638.29</v>
      </c>
      <c r="L933" s="1">
        <v>0</v>
      </c>
      <c r="M933" t="b">
        <f t="shared" si="14"/>
        <v>0</v>
      </c>
    </row>
    <row r="934" spans="1:13" x14ac:dyDescent="0.25">
      <c r="A934" s="1">
        <v>15607178</v>
      </c>
      <c r="B934" s="1">
        <v>850</v>
      </c>
      <c r="C934" s="1" t="s">
        <v>26</v>
      </c>
      <c r="D934" s="1" t="s">
        <v>23</v>
      </c>
      <c r="E934" s="1">
        <v>38</v>
      </c>
      <c r="F934" s="1">
        <v>3</v>
      </c>
      <c r="G934" s="17">
        <v>54901.01</v>
      </c>
      <c r="H934" s="1">
        <v>1</v>
      </c>
      <c r="I934" s="1">
        <v>1</v>
      </c>
      <c r="J934" s="1">
        <v>1</v>
      </c>
      <c r="K934" s="17">
        <v>140075.54999999999</v>
      </c>
      <c r="L934" s="1">
        <v>0</v>
      </c>
      <c r="M934" t="b">
        <f t="shared" si="14"/>
        <v>0</v>
      </c>
    </row>
    <row r="935" spans="1:13" x14ac:dyDescent="0.25">
      <c r="A935" s="1">
        <v>15580148</v>
      </c>
      <c r="B935" s="1">
        <v>750</v>
      </c>
      <c r="C935" s="1" t="s">
        <v>26</v>
      </c>
      <c r="D935" s="1" t="s">
        <v>23</v>
      </c>
      <c r="E935" s="1">
        <v>40</v>
      </c>
      <c r="F935" s="1">
        <v>5</v>
      </c>
      <c r="G935" s="17">
        <v>168286.81</v>
      </c>
      <c r="H935" s="1">
        <v>3</v>
      </c>
      <c r="I935" s="1">
        <v>1</v>
      </c>
      <c r="J935" s="1">
        <v>0</v>
      </c>
      <c r="K935" s="17">
        <v>20451.990000000002</v>
      </c>
      <c r="L935" s="1">
        <v>1</v>
      </c>
      <c r="M935" t="b">
        <f t="shared" si="14"/>
        <v>0</v>
      </c>
    </row>
    <row r="936" spans="1:13" x14ac:dyDescent="0.25">
      <c r="A936" s="1">
        <v>15717046</v>
      </c>
      <c r="B936" s="1">
        <v>741</v>
      </c>
      <c r="C936" s="1" t="s">
        <v>18</v>
      </c>
      <c r="D936" s="1" t="s">
        <v>23</v>
      </c>
      <c r="E936" s="1">
        <v>53</v>
      </c>
      <c r="F936" s="1">
        <v>3</v>
      </c>
      <c r="G936" s="17">
        <v>0</v>
      </c>
      <c r="H936" s="1">
        <v>2</v>
      </c>
      <c r="I936" s="1">
        <v>1</v>
      </c>
      <c r="J936" s="1">
        <v>1</v>
      </c>
      <c r="K936" s="17">
        <v>38913.68</v>
      </c>
      <c r="L936" s="1">
        <v>0</v>
      </c>
      <c r="M936" t="b">
        <f t="shared" si="14"/>
        <v>0</v>
      </c>
    </row>
    <row r="937" spans="1:13" x14ac:dyDescent="0.25">
      <c r="A937" s="1">
        <v>15803716</v>
      </c>
      <c r="B937" s="1">
        <v>706</v>
      </c>
      <c r="C937" s="1" t="s">
        <v>18</v>
      </c>
      <c r="D937" s="1" t="s">
        <v>23</v>
      </c>
      <c r="E937" s="1">
        <v>28</v>
      </c>
      <c r="F937" s="1">
        <v>3</v>
      </c>
      <c r="G937" s="17">
        <v>0</v>
      </c>
      <c r="H937" s="1">
        <v>2</v>
      </c>
      <c r="I937" s="1">
        <v>0</v>
      </c>
      <c r="J937" s="1">
        <v>1</v>
      </c>
      <c r="K937" s="17">
        <v>181543.67</v>
      </c>
      <c r="L937" s="1">
        <v>0</v>
      </c>
      <c r="M937" t="b">
        <f t="shared" si="14"/>
        <v>0</v>
      </c>
    </row>
    <row r="938" spans="1:13" x14ac:dyDescent="0.25">
      <c r="A938" s="1">
        <v>15585865</v>
      </c>
      <c r="B938" s="1">
        <v>673</v>
      </c>
      <c r="C938" s="1" t="s">
        <v>15</v>
      </c>
      <c r="D938" s="1" t="s">
        <v>16</v>
      </c>
      <c r="E938" s="1">
        <v>38</v>
      </c>
      <c r="F938" s="1">
        <v>2</v>
      </c>
      <c r="G938" s="17">
        <v>170061.92</v>
      </c>
      <c r="H938" s="1">
        <v>2</v>
      </c>
      <c r="I938" s="1">
        <v>0</v>
      </c>
      <c r="J938" s="1">
        <v>0</v>
      </c>
      <c r="K938" s="17">
        <v>134901.34</v>
      </c>
      <c r="L938" s="1">
        <v>1</v>
      </c>
      <c r="M938" t="b">
        <f t="shared" si="14"/>
        <v>0</v>
      </c>
    </row>
    <row r="939" spans="1:13" x14ac:dyDescent="0.25">
      <c r="A939" s="1">
        <v>15684484</v>
      </c>
      <c r="B939" s="1">
        <v>543</v>
      </c>
      <c r="C939" s="1" t="s">
        <v>15</v>
      </c>
      <c r="D939" s="1" t="s">
        <v>23</v>
      </c>
      <c r="E939" s="1">
        <v>22</v>
      </c>
      <c r="F939" s="1">
        <v>8</v>
      </c>
      <c r="G939" s="17">
        <v>0</v>
      </c>
      <c r="H939" s="1">
        <v>2</v>
      </c>
      <c r="I939" s="1">
        <v>0</v>
      </c>
      <c r="J939" s="1">
        <v>0</v>
      </c>
      <c r="K939" s="17">
        <v>127587.22</v>
      </c>
      <c r="L939" s="1">
        <v>0</v>
      </c>
      <c r="M939" t="b">
        <f t="shared" si="14"/>
        <v>0</v>
      </c>
    </row>
    <row r="940" spans="1:13" x14ac:dyDescent="0.25">
      <c r="A940" s="1">
        <v>15748936</v>
      </c>
      <c r="B940" s="1">
        <v>709</v>
      </c>
      <c r="C940" s="1" t="s">
        <v>18</v>
      </c>
      <c r="D940" s="1" t="s">
        <v>16</v>
      </c>
      <c r="E940" s="1">
        <v>45</v>
      </c>
      <c r="F940" s="1">
        <v>2</v>
      </c>
      <c r="G940" s="17">
        <v>0</v>
      </c>
      <c r="H940" s="1">
        <v>2</v>
      </c>
      <c r="I940" s="1">
        <v>0</v>
      </c>
      <c r="J940" s="1">
        <v>1</v>
      </c>
      <c r="K940" s="17">
        <v>162922.65</v>
      </c>
      <c r="L940" s="1">
        <v>0</v>
      </c>
      <c r="M940" t="b">
        <f t="shared" si="14"/>
        <v>0</v>
      </c>
    </row>
    <row r="941" spans="1:13" x14ac:dyDescent="0.25">
      <c r="A941" s="1">
        <v>15721024</v>
      </c>
      <c r="B941" s="1">
        <v>642</v>
      </c>
      <c r="C941" s="1" t="s">
        <v>15</v>
      </c>
      <c r="D941" s="1" t="s">
        <v>23</v>
      </c>
      <c r="E941" s="1">
        <v>26</v>
      </c>
      <c r="F941" s="1">
        <v>0</v>
      </c>
      <c r="G941" s="17">
        <v>0</v>
      </c>
      <c r="H941" s="1">
        <v>1</v>
      </c>
      <c r="I941" s="1">
        <v>0</v>
      </c>
      <c r="J941" s="1">
        <v>0</v>
      </c>
      <c r="K941" s="17">
        <v>47472.68</v>
      </c>
      <c r="L941" s="1">
        <v>0</v>
      </c>
      <c r="M941" t="b">
        <f t="shared" si="14"/>
        <v>0</v>
      </c>
    </row>
    <row r="942" spans="1:13" x14ac:dyDescent="0.25">
      <c r="A942" s="1">
        <v>15620981</v>
      </c>
      <c r="B942" s="1">
        <v>684</v>
      </c>
      <c r="C942" s="1" t="s">
        <v>15</v>
      </c>
      <c r="D942" s="1" t="s">
        <v>16</v>
      </c>
      <c r="E942" s="1">
        <v>48</v>
      </c>
      <c r="F942" s="1">
        <v>3</v>
      </c>
      <c r="G942" s="17">
        <v>73309.38</v>
      </c>
      <c r="H942" s="1">
        <v>1</v>
      </c>
      <c r="I942" s="1">
        <v>0</v>
      </c>
      <c r="J942" s="1">
        <v>0</v>
      </c>
      <c r="K942" s="17">
        <v>21228.34</v>
      </c>
      <c r="L942" s="1">
        <v>1</v>
      </c>
      <c r="M942" t="b">
        <f t="shared" si="14"/>
        <v>0</v>
      </c>
    </row>
    <row r="943" spans="1:13" x14ac:dyDescent="0.25">
      <c r="A943" s="1">
        <v>15657566</v>
      </c>
      <c r="B943" s="1">
        <v>634</v>
      </c>
      <c r="C943" s="1" t="s">
        <v>26</v>
      </c>
      <c r="D943" s="1" t="s">
        <v>23</v>
      </c>
      <c r="E943" s="1">
        <v>24</v>
      </c>
      <c r="F943" s="1">
        <v>8</v>
      </c>
      <c r="G943" s="17">
        <v>103097.85</v>
      </c>
      <c r="H943" s="1">
        <v>1</v>
      </c>
      <c r="I943" s="1">
        <v>1</v>
      </c>
      <c r="J943" s="1">
        <v>1</v>
      </c>
      <c r="K943" s="17">
        <v>157577.29</v>
      </c>
      <c r="L943" s="1">
        <v>0</v>
      </c>
      <c r="M943" t="b">
        <f t="shared" si="14"/>
        <v>0</v>
      </c>
    </row>
    <row r="944" spans="1:13" x14ac:dyDescent="0.25">
      <c r="A944" s="1">
        <v>15628034</v>
      </c>
      <c r="B944" s="1">
        <v>629</v>
      </c>
      <c r="C944" s="1" t="s">
        <v>15</v>
      </c>
      <c r="D944" s="1" t="s">
        <v>16</v>
      </c>
      <c r="E944" s="1">
        <v>37</v>
      </c>
      <c r="F944" s="1">
        <v>6</v>
      </c>
      <c r="G944" s="17">
        <v>129101.3</v>
      </c>
      <c r="H944" s="1">
        <v>1</v>
      </c>
      <c r="I944" s="1">
        <v>1</v>
      </c>
      <c r="J944" s="1">
        <v>1</v>
      </c>
      <c r="K944" s="17">
        <v>23971.33</v>
      </c>
      <c r="L944" s="1">
        <v>0</v>
      </c>
      <c r="M944" t="b">
        <f t="shared" si="14"/>
        <v>0</v>
      </c>
    </row>
    <row r="945" spans="1:13" x14ac:dyDescent="0.25">
      <c r="A945" s="1">
        <v>15641009</v>
      </c>
      <c r="B945" s="1">
        <v>544</v>
      </c>
      <c r="C945" s="1" t="s">
        <v>15</v>
      </c>
      <c r="D945" s="1" t="s">
        <v>23</v>
      </c>
      <c r="E945" s="1">
        <v>37</v>
      </c>
      <c r="F945" s="1">
        <v>3</v>
      </c>
      <c r="G945" s="17">
        <v>84496.71</v>
      </c>
      <c r="H945" s="1">
        <v>1</v>
      </c>
      <c r="I945" s="1">
        <v>0</v>
      </c>
      <c r="J945" s="1">
        <v>0</v>
      </c>
      <c r="K945" s="17">
        <v>79972.09</v>
      </c>
      <c r="L945" s="1">
        <v>0</v>
      </c>
      <c r="M945" t="b">
        <f t="shared" si="14"/>
        <v>0</v>
      </c>
    </row>
    <row r="946" spans="1:13" x14ac:dyDescent="0.25">
      <c r="A946" s="1">
        <v>15692132</v>
      </c>
      <c r="B946" s="1">
        <v>717</v>
      </c>
      <c r="C946" s="1" t="s">
        <v>18</v>
      </c>
      <c r="D946" s="1" t="s">
        <v>16</v>
      </c>
      <c r="E946" s="1">
        <v>22</v>
      </c>
      <c r="F946" s="1">
        <v>6</v>
      </c>
      <c r="G946" s="17">
        <v>101060.25</v>
      </c>
      <c r="H946" s="1">
        <v>1</v>
      </c>
      <c r="I946" s="1">
        <v>0</v>
      </c>
      <c r="J946" s="1">
        <v>1</v>
      </c>
      <c r="K946" s="17">
        <v>84699.56</v>
      </c>
      <c r="L946" s="1">
        <v>0</v>
      </c>
      <c r="M946" t="b">
        <f t="shared" si="14"/>
        <v>0</v>
      </c>
    </row>
    <row r="947" spans="1:13" x14ac:dyDescent="0.25">
      <c r="A947" s="1">
        <v>15810864</v>
      </c>
      <c r="B947" s="1">
        <v>700</v>
      </c>
      <c r="C947" s="1" t="s">
        <v>15</v>
      </c>
      <c r="D947" s="1" t="s">
        <v>16</v>
      </c>
      <c r="E947" s="1">
        <v>82</v>
      </c>
      <c r="F947" s="1">
        <v>2</v>
      </c>
      <c r="G947" s="17">
        <v>0</v>
      </c>
      <c r="H947" s="1">
        <v>2</v>
      </c>
      <c r="I947" s="1">
        <v>0</v>
      </c>
      <c r="J947" s="1">
        <v>1</v>
      </c>
      <c r="K947" s="17">
        <v>182055.36</v>
      </c>
      <c r="L947" s="1">
        <v>0</v>
      </c>
      <c r="M947" t="b">
        <f t="shared" si="14"/>
        <v>0</v>
      </c>
    </row>
    <row r="948" spans="1:13" x14ac:dyDescent="0.25">
      <c r="A948" s="1">
        <v>15790299</v>
      </c>
      <c r="B948" s="1">
        <v>592</v>
      </c>
      <c r="C948" s="1" t="s">
        <v>18</v>
      </c>
      <c r="D948" s="1" t="s">
        <v>23</v>
      </c>
      <c r="E948" s="1">
        <v>37</v>
      </c>
      <c r="F948" s="1">
        <v>9</v>
      </c>
      <c r="G948" s="17">
        <v>0</v>
      </c>
      <c r="H948" s="1">
        <v>3</v>
      </c>
      <c r="I948" s="1">
        <v>1</v>
      </c>
      <c r="J948" s="1">
        <v>1</v>
      </c>
      <c r="K948" s="17">
        <v>10656.89</v>
      </c>
      <c r="L948" s="1">
        <v>0</v>
      </c>
      <c r="M948" t="b">
        <f t="shared" si="14"/>
        <v>0</v>
      </c>
    </row>
    <row r="949" spans="1:13" x14ac:dyDescent="0.25">
      <c r="A949" s="1">
        <v>15668893</v>
      </c>
      <c r="B949" s="1">
        <v>782</v>
      </c>
      <c r="C949" s="1" t="s">
        <v>15</v>
      </c>
      <c r="D949" s="1" t="s">
        <v>23</v>
      </c>
      <c r="E949" s="1">
        <v>39</v>
      </c>
      <c r="F949" s="1">
        <v>8</v>
      </c>
      <c r="G949" s="17">
        <v>0</v>
      </c>
      <c r="H949" s="1">
        <v>2</v>
      </c>
      <c r="I949" s="1">
        <v>1</v>
      </c>
      <c r="J949" s="1">
        <v>1</v>
      </c>
      <c r="K949" s="17">
        <v>33949.67</v>
      </c>
      <c r="L949" s="1">
        <v>0</v>
      </c>
      <c r="M949" t="b">
        <f t="shared" si="14"/>
        <v>0</v>
      </c>
    </row>
    <row r="950" spans="1:13" x14ac:dyDescent="0.25">
      <c r="A950" s="1">
        <v>15746490</v>
      </c>
      <c r="B950" s="1">
        <v>648</v>
      </c>
      <c r="C950" s="1" t="s">
        <v>18</v>
      </c>
      <c r="D950" s="1" t="s">
        <v>16</v>
      </c>
      <c r="E950" s="1">
        <v>53</v>
      </c>
      <c r="F950" s="1">
        <v>6</v>
      </c>
      <c r="G950" s="17">
        <v>111201.41</v>
      </c>
      <c r="H950" s="1">
        <v>1</v>
      </c>
      <c r="I950" s="1">
        <v>1</v>
      </c>
      <c r="J950" s="1">
        <v>1</v>
      </c>
      <c r="K950" s="17">
        <v>121542.29</v>
      </c>
      <c r="L950" s="1">
        <v>0</v>
      </c>
      <c r="M950" t="b">
        <f t="shared" si="14"/>
        <v>0</v>
      </c>
    </row>
    <row r="951" spans="1:13" x14ac:dyDescent="0.25">
      <c r="A951" s="1">
        <v>15611325</v>
      </c>
      <c r="B951" s="1">
        <v>682</v>
      </c>
      <c r="C951" s="1" t="s">
        <v>26</v>
      </c>
      <c r="D951" s="1" t="s">
        <v>23</v>
      </c>
      <c r="E951" s="1">
        <v>24</v>
      </c>
      <c r="F951" s="1">
        <v>9</v>
      </c>
      <c r="G951" s="17">
        <v>57929.81</v>
      </c>
      <c r="H951" s="1">
        <v>2</v>
      </c>
      <c r="I951" s="1">
        <v>0</v>
      </c>
      <c r="J951" s="1">
        <v>0</v>
      </c>
      <c r="K951" s="17">
        <v>53134.3</v>
      </c>
      <c r="L951" s="1">
        <v>0</v>
      </c>
      <c r="M951" t="b">
        <f t="shared" si="14"/>
        <v>0</v>
      </c>
    </row>
    <row r="952" spans="1:13" x14ac:dyDescent="0.25">
      <c r="A952" s="1">
        <v>15606149</v>
      </c>
      <c r="B952" s="1">
        <v>571</v>
      </c>
      <c r="C952" s="1" t="s">
        <v>26</v>
      </c>
      <c r="D952" s="1" t="s">
        <v>16</v>
      </c>
      <c r="E952" s="1">
        <v>66</v>
      </c>
      <c r="F952" s="1">
        <v>9</v>
      </c>
      <c r="G952" s="17">
        <v>111577.01</v>
      </c>
      <c r="H952" s="1">
        <v>1</v>
      </c>
      <c r="I952" s="1">
        <v>0</v>
      </c>
      <c r="J952" s="1">
        <v>1</v>
      </c>
      <c r="K952" s="17">
        <v>189271.9</v>
      </c>
      <c r="L952" s="1">
        <v>0</v>
      </c>
      <c r="M952" t="b">
        <f t="shared" si="14"/>
        <v>0</v>
      </c>
    </row>
    <row r="953" spans="1:13" x14ac:dyDescent="0.25">
      <c r="A953" s="1">
        <v>15768104</v>
      </c>
      <c r="B953" s="1">
        <v>788</v>
      </c>
      <c r="C953" s="1" t="s">
        <v>18</v>
      </c>
      <c r="D953" s="1" t="s">
        <v>23</v>
      </c>
      <c r="E953" s="1">
        <v>37</v>
      </c>
      <c r="F953" s="1">
        <v>8</v>
      </c>
      <c r="G953" s="17">
        <v>141541.25</v>
      </c>
      <c r="H953" s="1">
        <v>1</v>
      </c>
      <c r="I953" s="1">
        <v>0</v>
      </c>
      <c r="J953" s="1">
        <v>0</v>
      </c>
      <c r="K953" s="17">
        <v>66013.27</v>
      </c>
      <c r="L953" s="1">
        <v>0</v>
      </c>
      <c r="M953" t="b">
        <f t="shared" si="14"/>
        <v>0</v>
      </c>
    </row>
    <row r="954" spans="1:13" x14ac:dyDescent="0.25">
      <c r="A954" s="1">
        <v>15685357</v>
      </c>
      <c r="B954" s="1">
        <v>750</v>
      </c>
      <c r="C954" s="1" t="s">
        <v>18</v>
      </c>
      <c r="D954" s="1" t="s">
        <v>16</v>
      </c>
      <c r="E954" s="1">
        <v>36</v>
      </c>
      <c r="F954" s="1">
        <v>8</v>
      </c>
      <c r="G954" s="17">
        <v>112940.07</v>
      </c>
      <c r="H954" s="1">
        <v>1</v>
      </c>
      <c r="I954" s="1">
        <v>0</v>
      </c>
      <c r="J954" s="1">
        <v>1</v>
      </c>
      <c r="K954" s="17">
        <v>9855.81</v>
      </c>
      <c r="L954" s="1">
        <v>0</v>
      </c>
      <c r="M954" t="b">
        <f t="shared" si="14"/>
        <v>0</v>
      </c>
    </row>
    <row r="955" spans="1:13" x14ac:dyDescent="0.25">
      <c r="A955" s="1">
        <v>15600781</v>
      </c>
      <c r="B955" s="1">
        <v>699</v>
      </c>
      <c r="C955" s="1" t="s">
        <v>26</v>
      </c>
      <c r="D955" s="1" t="s">
        <v>23</v>
      </c>
      <c r="E955" s="1">
        <v>34</v>
      </c>
      <c r="F955" s="1">
        <v>4</v>
      </c>
      <c r="G955" s="17">
        <v>185173.81</v>
      </c>
      <c r="H955" s="1">
        <v>2</v>
      </c>
      <c r="I955" s="1">
        <v>1</v>
      </c>
      <c r="J955" s="1">
        <v>0</v>
      </c>
      <c r="K955" s="17">
        <v>120834.48</v>
      </c>
      <c r="L955" s="1">
        <v>0</v>
      </c>
      <c r="M955" t="b">
        <f t="shared" si="14"/>
        <v>0</v>
      </c>
    </row>
    <row r="956" spans="1:13" x14ac:dyDescent="0.25">
      <c r="A956" s="1">
        <v>15763274</v>
      </c>
      <c r="B956" s="1">
        <v>661</v>
      </c>
      <c r="C956" s="1" t="s">
        <v>15</v>
      </c>
      <c r="D956" s="1" t="s">
        <v>23</v>
      </c>
      <c r="E956" s="1">
        <v>48</v>
      </c>
      <c r="F956" s="1">
        <v>3</v>
      </c>
      <c r="G956" s="17">
        <v>120320.54</v>
      </c>
      <c r="H956" s="1">
        <v>1</v>
      </c>
      <c r="I956" s="1">
        <v>0</v>
      </c>
      <c r="J956" s="1">
        <v>0</v>
      </c>
      <c r="K956" s="17">
        <v>96463.25</v>
      </c>
      <c r="L956" s="1">
        <v>0</v>
      </c>
      <c r="M956" t="b">
        <f t="shared" si="14"/>
        <v>0</v>
      </c>
    </row>
    <row r="957" spans="1:13" x14ac:dyDescent="0.25">
      <c r="A957" s="1">
        <v>15780628</v>
      </c>
      <c r="B957" s="1">
        <v>633</v>
      </c>
      <c r="C957" s="1" t="s">
        <v>15</v>
      </c>
      <c r="D957" s="1" t="s">
        <v>16</v>
      </c>
      <c r="E957" s="1">
        <v>30</v>
      </c>
      <c r="F957" s="1">
        <v>6</v>
      </c>
      <c r="G957" s="17">
        <v>0</v>
      </c>
      <c r="H957" s="1">
        <v>2</v>
      </c>
      <c r="I957" s="1">
        <v>0</v>
      </c>
      <c r="J957" s="1">
        <v>0</v>
      </c>
      <c r="K957" s="17">
        <v>41642.29</v>
      </c>
      <c r="L957" s="1">
        <v>0</v>
      </c>
      <c r="M957" t="b">
        <f t="shared" ref="M957:M985" si="15">F957&gt;E957</f>
        <v>0</v>
      </c>
    </row>
    <row r="958" spans="1:13" x14ac:dyDescent="0.25">
      <c r="A958" s="1">
        <v>15572265</v>
      </c>
      <c r="B958" s="1">
        <v>646</v>
      </c>
      <c r="C958" s="1" t="s">
        <v>26</v>
      </c>
      <c r="D958" s="1" t="s">
        <v>23</v>
      </c>
      <c r="E958" s="1">
        <v>46</v>
      </c>
      <c r="F958" s="1">
        <v>1</v>
      </c>
      <c r="G958" s="17">
        <v>170826.55</v>
      </c>
      <c r="H958" s="1">
        <v>2</v>
      </c>
      <c r="I958" s="1">
        <v>1</v>
      </c>
      <c r="J958" s="1">
        <v>0</v>
      </c>
      <c r="K958" s="17">
        <v>45041.32</v>
      </c>
      <c r="L958" s="1">
        <v>0</v>
      </c>
      <c r="M958" t="b">
        <f t="shared" si="15"/>
        <v>0</v>
      </c>
    </row>
    <row r="959" spans="1:13" x14ac:dyDescent="0.25">
      <c r="A959" s="1">
        <v>15676521</v>
      </c>
      <c r="B959" s="1">
        <v>696</v>
      </c>
      <c r="C959" s="1" t="s">
        <v>15</v>
      </c>
      <c r="D959" s="1" t="s">
        <v>16</v>
      </c>
      <c r="E959" s="1">
        <v>31</v>
      </c>
      <c r="F959" s="1">
        <v>8</v>
      </c>
      <c r="G959" s="17">
        <v>0</v>
      </c>
      <c r="H959" s="1">
        <v>2</v>
      </c>
      <c r="I959" s="1">
        <v>0</v>
      </c>
      <c r="J959" s="1">
        <v>0</v>
      </c>
      <c r="K959" s="17">
        <v>191074.11</v>
      </c>
      <c r="L959" s="1">
        <v>0</v>
      </c>
      <c r="M959" t="b">
        <f t="shared" si="15"/>
        <v>0</v>
      </c>
    </row>
    <row r="960" spans="1:13" x14ac:dyDescent="0.25">
      <c r="A960" s="1">
        <v>15582616</v>
      </c>
      <c r="B960" s="1">
        <v>520</v>
      </c>
      <c r="C960" s="1" t="s">
        <v>15</v>
      </c>
      <c r="D960" s="1" t="s">
        <v>16</v>
      </c>
      <c r="E960" s="1">
        <v>38</v>
      </c>
      <c r="F960" s="1">
        <v>4</v>
      </c>
      <c r="G960" s="17">
        <v>0</v>
      </c>
      <c r="H960" s="1">
        <v>2</v>
      </c>
      <c r="I960" s="1">
        <v>1</v>
      </c>
      <c r="J960" s="1">
        <v>0</v>
      </c>
      <c r="K960" s="17">
        <v>56388.63</v>
      </c>
      <c r="L960" s="1">
        <v>0</v>
      </c>
      <c r="M960" t="b">
        <f t="shared" si="15"/>
        <v>0</v>
      </c>
    </row>
    <row r="961" spans="1:13" x14ac:dyDescent="0.25">
      <c r="A961" s="1">
        <v>15787155</v>
      </c>
      <c r="B961" s="1">
        <v>514</v>
      </c>
      <c r="C961" s="1" t="s">
        <v>18</v>
      </c>
      <c r="D961" s="1" t="s">
        <v>23</v>
      </c>
      <c r="E961" s="1">
        <v>30</v>
      </c>
      <c r="F961" s="1">
        <v>7</v>
      </c>
      <c r="G961" s="17">
        <v>0</v>
      </c>
      <c r="H961" s="1">
        <v>1</v>
      </c>
      <c r="I961" s="1">
        <v>0</v>
      </c>
      <c r="J961" s="1">
        <v>1</v>
      </c>
      <c r="K961" s="17">
        <v>125010.24000000001</v>
      </c>
      <c r="L961" s="1">
        <v>0</v>
      </c>
      <c r="M961" t="b">
        <f t="shared" si="15"/>
        <v>0</v>
      </c>
    </row>
    <row r="962" spans="1:13" x14ac:dyDescent="0.25">
      <c r="A962" s="1">
        <v>15765297</v>
      </c>
      <c r="B962" s="1">
        <v>766</v>
      </c>
      <c r="C962" s="1" t="s">
        <v>18</v>
      </c>
      <c r="D962" s="1" t="s">
        <v>23</v>
      </c>
      <c r="E962" s="1">
        <v>41</v>
      </c>
      <c r="F962" s="1">
        <v>0</v>
      </c>
      <c r="G962" s="17">
        <v>0</v>
      </c>
      <c r="H962" s="1">
        <v>2</v>
      </c>
      <c r="I962" s="1">
        <v>0</v>
      </c>
      <c r="J962" s="1">
        <v>1</v>
      </c>
      <c r="K962" s="17">
        <v>34283.230000000003</v>
      </c>
      <c r="L962" s="1">
        <v>0</v>
      </c>
      <c r="M962" t="b">
        <f t="shared" si="15"/>
        <v>0</v>
      </c>
    </row>
    <row r="963" spans="1:13" x14ac:dyDescent="0.25">
      <c r="A963" s="1">
        <v>15753337</v>
      </c>
      <c r="B963" s="1">
        <v>555</v>
      </c>
      <c r="C963" s="1" t="s">
        <v>15</v>
      </c>
      <c r="D963" s="1" t="s">
        <v>23</v>
      </c>
      <c r="E963" s="1">
        <v>51</v>
      </c>
      <c r="F963" s="1">
        <v>5</v>
      </c>
      <c r="G963" s="17">
        <v>0</v>
      </c>
      <c r="H963" s="1">
        <v>3</v>
      </c>
      <c r="I963" s="1">
        <v>1</v>
      </c>
      <c r="J963" s="1">
        <v>0</v>
      </c>
      <c r="K963" s="17">
        <v>189122.89</v>
      </c>
      <c r="L963" s="1">
        <v>1</v>
      </c>
      <c r="M963" t="b">
        <f t="shared" si="15"/>
        <v>0</v>
      </c>
    </row>
    <row r="964" spans="1:13" x14ac:dyDescent="0.25">
      <c r="A964" s="1">
        <v>15599289</v>
      </c>
      <c r="B964" s="1">
        <v>724</v>
      </c>
      <c r="C964" s="1" t="s">
        <v>15</v>
      </c>
      <c r="D964" s="1" t="s">
        <v>16</v>
      </c>
      <c r="E964" s="1">
        <v>37</v>
      </c>
      <c r="F964" s="1">
        <v>10</v>
      </c>
      <c r="G964" s="17">
        <v>68598.559999999998</v>
      </c>
      <c r="H964" s="1">
        <v>1</v>
      </c>
      <c r="I964" s="1">
        <v>1</v>
      </c>
      <c r="J964" s="1">
        <v>0</v>
      </c>
      <c r="K964" s="17">
        <v>157862.82</v>
      </c>
      <c r="L964" s="1">
        <v>0</v>
      </c>
      <c r="M964" t="b">
        <f t="shared" si="15"/>
        <v>0</v>
      </c>
    </row>
    <row r="965" spans="1:13" x14ac:dyDescent="0.25">
      <c r="A965" s="1">
        <v>15625047</v>
      </c>
      <c r="B965" s="1">
        <v>846</v>
      </c>
      <c r="C965" s="1" t="s">
        <v>15</v>
      </c>
      <c r="D965" s="1" t="s">
        <v>16</v>
      </c>
      <c r="E965" s="1">
        <v>38</v>
      </c>
      <c r="F965" s="1">
        <v>5</v>
      </c>
      <c r="G965" s="17">
        <v>0</v>
      </c>
      <c r="H965" s="1">
        <v>1</v>
      </c>
      <c r="I965" s="1">
        <v>1</v>
      </c>
      <c r="J965" s="1">
        <v>1</v>
      </c>
      <c r="K965" s="17">
        <v>187616.16</v>
      </c>
      <c r="L965" s="1">
        <v>0</v>
      </c>
      <c r="M965" t="b">
        <f t="shared" si="15"/>
        <v>0</v>
      </c>
    </row>
    <row r="966" spans="1:13" x14ac:dyDescent="0.25">
      <c r="A966" s="1">
        <v>15633950</v>
      </c>
      <c r="B966" s="1">
        <v>737</v>
      </c>
      <c r="C966" s="1" t="s">
        <v>15</v>
      </c>
      <c r="D966" s="1" t="s">
        <v>23</v>
      </c>
      <c r="E966" s="1">
        <v>41</v>
      </c>
      <c r="F966" s="1">
        <v>1</v>
      </c>
      <c r="G966" s="17">
        <v>101960.74</v>
      </c>
      <c r="H966" s="1">
        <v>1</v>
      </c>
      <c r="I966" s="1">
        <v>1</v>
      </c>
      <c r="J966" s="1">
        <v>1</v>
      </c>
      <c r="K966" s="17">
        <v>123547.28</v>
      </c>
      <c r="L966" s="1">
        <v>0</v>
      </c>
      <c r="M966" t="b">
        <f t="shared" si="15"/>
        <v>0</v>
      </c>
    </row>
    <row r="967" spans="1:13" x14ac:dyDescent="0.25">
      <c r="A967" s="1">
        <v>15766205</v>
      </c>
      <c r="B967" s="1">
        <v>550</v>
      </c>
      <c r="C967" s="1" t="s">
        <v>26</v>
      </c>
      <c r="D967" s="1" t="s">
        <v>23</v>
      </c>
      <c r="E967" s="1">
        <v>38</v>
      </c>
      <c r="F967" s="1">
        <v>2</v>
      </c>
      <c r="G967" s="17">
        <v>103391.38</v>
      </c>
      <c r="H967" s="1">
        <v>1</v>
      </c>
      <c r="I967" s="1">
        <v>0</v>
      </c>
      <c r="J967" s="1">
        <v>1</v>
      </c>
      <c r="K967" s="17">
        <v>90878.13</v>
      </c>
      <c r="L967" s="1">
        <v>0</v>
      </c>
      <c r="M967" t="b">
        <f t="shared" si="15"/>
        <v>0</v>
      </c>
    </row>
    <row r="968" spans="1:13" x14ac:dyDescent="0.25">
      <c r="A968" s="1">
        <v>15707362</v>
      </c>
      <c r="B968" s="1">
        <v>514</v>
      </c>
      <c r="C968" s="1" t="s">
        <v>26</v>
      </c>
      <c r="D968" s="1" t="s">
        <v>23</v>
      </c>
      <c r="E968" s="1">
        <v>43</v>
      </c>
      <c r="F968" s="1">
        <v>1</v>
      </c>
      <c r="G968" s="17">
        <v>95556.31</v>
      </c>
      <c r="H968" s="1">
        <v>1</v>
      </c>
      <c r="I968" s="1">
        <v>0</v>
      </c>
      <c r="J968" s="1">
        <v>1</v>
      </c>
      <c r="K968" s="17">
        <v>199273.98</v>
      </c>
      <c r="L968" s="1">
        <v>1</v>
      </c>
      <c r="M968" t="b">
        <f t="shared" si="15"/>
        <v>0</v>
      </c>
    </row>
    <row r="969" spans="1:13" x14ac:dyDescent="0.25">
      <c r="A969" s="1">
        <v>15672692</v>
      </c>
      <c r="B969" s="1">
        <v>787</v>
      </c>
      <c r="C969" s="1" t="s">
        <v>15</v>
      </c>
      <c r="D969" s="1" t="s">
        <v>16</v>
      </c>
      <c r="E969" s="1">
        <v>42</v>
      </c>
      <c r="F969" s="1">
        <v>10</v>
      </c>
      <c r="G969" s="17">
        <v>145988.65</v>
      </c>
      <c r="H969" s="1">
        <v>2</v>
      </c>
      <c r="I969" s="1">
        <v>1</v>
      </c>
      <c r="J969" s="1">
        <v>1</v>
      </c>
      <c r="K969" s="17">
        <v>79510.37</v>
      </c>
      <c r="L969" s="1">
        <v>0</v>
      </c>
      <c r="M969" t="b">
        <f t="shared" si="15"/>
        <v>0</v>
      </c>
    </row>
    <row r="970" spans="1:13" x14ac:dyDescent="0.25">
      <c r="A970" s="1">
        <v>15569590</v>
      </c>
      <c r="B970" s="1">
        <v>601</v>
      </c>
      <c r="C970" s="1" t="s">
        <v>26</v>
      </c>
      <c r="D970" s="1" t="s">
        <v>23</v>
      </c>
      <c r="E970" s="1">
        <v>42</v>
      </c>
      <c r="F970" s="1">
        <v>1</v>
      </c>
      <c r="G970" s="17">
        <v>98495.72</v>
      </c>
      <c r="H970" s="1">
        <v>1</v>
      </c>
      <c r="I970" s="1">
        <v>1</v>
      </c>
      <c r="J970" s="1">
        <v>0</v>
      </c>
      <c r="K970" s="17">
        <v>40014.76</v>
      </c>
      <c r="L970" s="1">
        <v>1</v>
      </c>
      <c r="M970" t="b">
        <f t="shared" si="15"/>
        <v>0</v>
      </c>
    </row>
    <row r="971" spans="1:13" x14ac:dyDescent="0.25">
      <c r="A971" s="1">
        <v>15651022</v>
      </c>
      <c r="B971" s="1">
        <v>480</v>
      </c>
      <c r="C971" s="1" t="s">
        <v>26</v>
      </c>
      <c r="D971" s="1" t="s">
        <v>23</v>
      </c>
      <c r="E971" s="1">
        <v>44</v>
      </c>
      <c r="F971" s="1">
        <v>10</v>
      </c>
      <c r="G971" s="17">
        <v>129608.57</v>
      </c>
      <c r="H971" s="1">
        <v>1</v>
      </c>
      <c r="I971" s="1">
        <v>1</v>
      </c>
      <c r="J971" s="1">
        <v>0</v>
      </c>
      <c r="K971" s="17">
        <v>5472.7</v>
      </c>
      <c r="L971" s="1">
        <v>1</v>
      </c>
      <c r="M971" t="b">
        <f t="shared" si="15"/>
        <v>0</v>
      </c>
    </row>
    <row r="972" spans="1:13" x14ac:dyDescent="0.25">
      <c r="A972" s="1">
        <v>15736816</v>
      </c>
      <c r="B972" s="1">
        <v>756</v>
      </c>
      <c r="C972" s="1" t="s">
        <v>26</v>
      </c>
      <c r="D972" s="1" t="s">
        <v>23</v>
      </c>
      <c r="E972" s="1">
        <v>36</v>
      </c>
      <c r="F972" s="1">
        <v>2</v>
      </c>
      <c r="G972" s="17">
        <v>136815.64000000001</v>
      </c>
      <c r="H972" s="1">
        <v>1</v>
      </c>
      <c r="I972" s="1">
        <v>1</v>
      </c>
      <c r="J972" s="1">
        <v>1</v>
      </c>
      <c r="K972" s="17">
        <v>170041.95</v>
      </c>
      <c r="L972" s="1">
        <v>0</v>
      </c>
      <c r="M972" t="b">
        <f t="shared" si="15"/>
        <v>0</v>
      </c>
    </row>
    <row r="973" spans="1:13" x14ac:dyDescent="0.25">
      <c r="A973" s="1">
        <v>15807923</v>
      </c>
      <c r="B973" s="1">
        <v>716</v>
      </c>
      <c r="C973" s="1" t="s">
        <v>26</v>
      </c>
      <c r="D973" s="1" t="s">
        <v>16</v>
      </c>
      <c r="E973" s="1">
        <v>39</v>
      </c>
      <c r="F973" s="1">
        <v>10</v>
      </c>
      <c r="G973" s="17">
        <v>115301.31</v>
      </c>
      <c r="H973" s="1">
        <v>1</v>
      </c>
      <c r="I973" s="1">
        <v>1</v>
      </c>
      <c r="J973" s="1">
        <v>0</v>
      </c>
      <c r="K973" s="17">
        <v>43527.4</v>
      </c>
      <c r="L973" s="1">
        <v>1</v>
      </c>
      <c r="M973" t="b">
        <f t="shared" si="15"/>
        <v>0</v>
      </c>
    </row>
    <row r="974" spans="1:13" x14ac:dyDescent="0.25">
      <c r="A974" s="1">
        <v>15643696</v>
      </c>
      <c r="B974" s="1">
        <v>611</v>
      </c>
      <c r="C974" s="1" t="s">
        <v>15</v>
      </c>
      <c r="D974" s="1" t="s">
        <v>23</v>
      </c>
      <c r="E974" s="1">
        <v>49</v>
      </c>
      <c r="F974" s="1">
        <v>3</v>
      </c>
      <c r="G974" s="17">
        <v>0</v>
      </c>
      <c r="H974" s="1">
        <v>2</v>
      </c>
      <c r="I974" s="1">
        <v>1</v>
      </c>
      <c r="J974" s="1">
        <v>1</v>
      </c>
      <c r="K974" s="17">
        <v>142917.54</v>
      </c>
      <c r="L974" s="1">
        <v>0</v>
      </c>
      <c r="M974" t="b">
        <f t="shared" si="15"/>
        <v>0</v>
      </c>
    </row>
    <row r="975" spans="1:13" x14ac:dyDescent="0.25">
      <c r="A975" s="1">
        <v>15585215</v>
      </c>
      <c r="B975" s="1">
        <v>763</v>
      </c>
      <c r="C975" s="1" t="s">
        <v>15</v>
      </c>
      <c r="D975" s="1" t="s">
        <v>16</v>
      </c>
      <c r="E975" s="1">
        <v>31</v>
      </c>
      <c r="F975" s="1">
        <v>4</v>
      </c>
      <c r="G975" s="17">
        <v>0</v>
      </c>
      <c r="H975" s="1">
        <v>2</v>
      </c>
      <c r="I975" s="1">
        <v>0</v>
      </c>
      <c r="J975" s="1">
        <v>0</v>
      </c>
      <c r="K975" s="17">
        <v>50404.72</v>
      </c>
      <c r="L975" s="1">
        <v>0</v>
      </c>
      <c r="M975" t="b">
        <f t="shared" si="15"/>
        <v>0</v>
      </c>
    </row>
    <row r="976" spans="1:13" x14ac:dyDescent="0.25">
      <c r="A976" s="1">
        <v>15639788</v>
      </c>
      <c r="B976" s="1">
        <v>577</v>
      </c>
      <c r="C976" s="1" t="s">
        <v>15</v>
      </c>
      <c r="D976" s="1" t="s">
        <v>16</v>
      </c>
      <c r="E976" s="1">
        <v>39</v>
      </c>
      <c r="F976" s="1">
        <v>10</v>
      </c>
      <c r="G976" s="17">
        <v>0</v>
      </c>
      <c r="H976" s="1">
        <v>2</v>
      </c>
      <c r="I976" s="1">
        <v>1</v>
      </c>
      <c r="J976" s="1">
        <v>0</v>
      </c>
      <c r="K976" s="17">
        <v>10553.31</v>
      </c>
      <c r="L976" s="1">
        <v>0</v>
      </c>
      <c r="M976" t="b">
        <f t="shared" si="15"/>
        <v>0</v>
      </c>
    </row>
    <row r="977" spans="1:13" x14ac:dyDescent="0.25">
      <c r="A977" s="1">
        <v>15693683</v>
      </c>
      <c r="B977" s="1">
        <v>814</v>
      </c>
      <c r="C977" s="1" t="s">
        <v>26</v>
      </c>
      <c r="D977" s="1" t="s">
        <v>23</v>
      </c>
      <c r="E977" s="1">
        <v>29</v>
      </c>
      <c r="F977" s="1">
        <v>8</v>
      </c>
      <c r="G977" s="17">
        <v>97086.399999999994</v>
      </c>
      <c r="H977" s="1">
        <v>2</v>
      </c>
      <c r="I977" s="1">
        <v>1</v>
      </c>
      <c r="J977" s="1">
        <v>1</v>
      </c>
      <c r="K977" s="17">
        <v>197276.13</v>
      </c>
      <c r="L977" s="1">
        <v>0</v>
      </c>
      <c r="M977" t="b">
        <f t="shared" si="15"/>
        <v>0</v>
      </c>
    </row>
    <row r="978" spans="1:13" x14ac:dyDescent="0.25">
      <c r="A978" s="1">
        <v>15571002</v>
      </c>
      <c r="B978" s="1">
        <v>706</v>
      </c>
      <c r="C978" s="1" t="s">
        <v>15</v>
      </c>
      <c r="D978" s="1" t="s">
        <v>16</v>
      </c>
      <c r="E978" s="1">
        <v>44</v>
      </c>
      <c r="F978" s="1">
        <v>4</v>
      </c>
      <c r="G978" s="17">
        <v>129605.99</v>
      </c>
      <c r="H978" s="1">
        <v>1</v>
      </c>
      <c r="I978" s="1">
        <v>0</v>
      </c>
      <c r="J978" s="1">
        <v>0</v>
      </c>
      <c r="K978" s="17">
        <v>69865.490000000005</v>
      </c>
      <c r="L978" s="1">
        <v>0</v>
      </c>
      <c r="M978" t="b">
        <f t="shared" si="15"/>
        <v>0</v>
      </c>
    </row>
    <row r="979" spans="1:13" x14ac:dyDescent="0.25">
      <c r="A979" s="1">
        <v>15576256</v>
      </c>
      <c r="B979" s="1">
        <v>582</v>
      </c>
      <c r="C979" s="1" t="s">
        <v>15</v>
      </c>
      <c r="D979" s="1" t="s">
        <v>23</v>
      </c>
      <c r="E979" s="1">
        <v>39</v>
      </c>
      <c r="F979" s="1">
        <v>5</v>
      </c>
      <c r="G979" s="17">
        <v>0</v>
      </c>
      <c r="H979" s="1">
        <v>2</v>
      </c>
      <c r="I979" s="1">
        <v>1</v>
      </c>
      <c r="J979" s="1">
        <v>1</v>
      </c>
      <c r="K979" s="17">
        <v>129892.93</v>
      </c>
      <c r="L979" s="1">
        <v>0</v>
      </c>
      <c r="M979" t="b">
        <f t="shared" si="15"/>
        <v>0</v>
      </c>
    </row>
    <row r="980" spans="1:13" x14ac:dyDescent="0.25">
      <c r="A980" s="1">
        <v>15779659</v>
      </c>
      <c r="B980" s="1">
        <v>625</v>
      </c>
      <c r="C980" s="1" t="s">
        <v>15</v>
      </c>
      <c r="D980" s="1" t="s">
        <v>16</v>
      </c>
      <c r="E980" s="1">
        <v>28</v>
      </c>
      <c r="F980" s="1">
        <v>3</v>
      </c>
      <c r="G980" s="17">
        <v>0</v>
      </c>
      <c r="H980" s="1">
        <v>1</v>
      </c>
      <c r="I980" s="1">
        <v>0</v>
      </c>
      <c r="J980" s="1">
        <v>0</v>
      </c>
      <c r="K980" s="17">
        <v>183646.41</v>
      </c>
      <c r="L980" s="1">
        <v>0</v>
      </c>
      <c r="M980" t="b">
        <f t="shared" si="15"/>
        <v>0</v>
      </c>
    </row>
    <row r="981" spans="1:13" x14ac:dyDescent="0.25">
      <c r="A981" s="1">
        <v>15799217</v>
      </c>
      <c r="B981" s="1">
        <v>791</v>
      </c>
      <c r="C981" s="1" t="s">
        <v>26</v>
      </c>
      <c r="D981" s="1" t="s">
        <v>16</v>
      </c>
      <c r="E981" s="1">
        <v>35</v>
      </c>
      <c r="F981" s="1">
        <v>7</v>
      </c>
      <c r="G981" s="17">
        <v>52436.2</v>
      </c>
      <c r="H981" s="1">
        <v>1</v>
      </c>
      <c r="I981" s="1">
        <v>1</v>
      </c>
      <c r="J981" s="1">
        <v>0</v>
      </c>
      <c r="K981" s="17">
        <v>161051.75</v>
      </c>
      <c r="L981" s="1">
        <v>0</v>
      </c>
      <c r="M981" t="b">
        <f t="shared" si="15"/>
        <v>0</v>
      </c>
    </row>
    <row r="982" spans="1:13" x14ac:dyDescent="0.25">
      <c r="A982" s="1">
        <v>15765311</v>
      </c>
      <c r="B982" s="1">
        <v>642</v>
      </c>
      <c r="C982" s="1" t="s">
        <v>18</v>
      </c>
      <c r="D982" s="1" t="s">
        <v>23</v>
      </c>
      <c r="E982" s="1">
        <v>34</v>
      </c>
      <c r="F982" s="1">
        <v>8</v>
      </c>
      <c r="G982" s="17">
        <v>0</v>
      </c>
      <c r="H982" s="1">
        <v>1</v>
      </c>
      <c r="I982" s="1">
        <v>1</v>
      </c>
      <c r="J982" s="1">
        <v>0</v>
      </c>
      <c r="K982" s="17">
        <v>72085.100000000006</v>
      </c>
      <c r="L982" s="1">
        <v>0</v>
      </c>
      <c r="M982" t="b">
        <f t="shared" si="15"/>
        <v>0</v>
      </c>
    </row>
    <row r="983" spans="1:13" x14ac:dyDescent="0.25">
      <c r="A983" s="1">
        <v>15814275</v>
      </c>
      <c r="B983" s="1">
        <v>685</v>
      </c>
      <c r="C983" s="1" t="s">
        <v>15</v>
      </c>
      <c r="D983" s="1" t="s">
        <v>23</v>
      </c>
      <c r="E983" s="1">
        <v>33</v>
      </c>
      <c r="F983" s="1">
        <v>6</v>
      </c>
      <c r="G983" s="17">
        <v>174912.72</v>
      </c>
      <c r="H983" s="1">
        <v>1</v>
      </c>
      <c r="I983" s="1">
        <v>1</v>
      </c>
      <c r="J983" s="1">
        <v>1</v>
      </c>
      <c r="K983" s="17">
        <v>43932.54</v>
      </c>
      <c r="L983" s="1">
        <v>0</v>
      </c>
      <c r="M983" t="b">
        <f t="shared" si="15"/>
        <v>0</v>
      </c>
    </row>
    <row r="984" spans="1:13" x14ac:dyDescent="0.25">
      <c r="A984" s="1">
        <v>15722010</v>
      </c>
      <c r="B984" s="1">
        <v>621</v>
      </c>
      <c r="C984" s="1" t="s">
        <v>18</v>
      </c>
      <c r="D984" s="1" t="s">
        <v>23</v>
      </c>
      <c r="E984" s="1">
        <v>53</v>
      </c>
      <c r="F984" s="1">
        <v>9</v>
      </c>
      <c r="G984" s="17">
        <v>170491.84</v>
      </c>
      <c r="H984" s="1">
        <v>1</v>
      </c>
      <c r="I984" s="1">
        <v>1</v>
      </c>
      <c r="J984" s="1">
        <v>0</v>
      </c>
      <c r="K984" s="17">
        <v>35588.07</v>
      </c>
      <c r="L984" s="1">
        <v>1</v>
      </c>
      <c r="M984" t="b">
        <f t="shared" si="15"/>
        <v>0</v>
      </c>
    </row>
    <row r="985" spans="1:13" x14ac:dyDescent="0.25">
      <c r="A985" s="1">
        <v>15752047</v>
      </c>
      <c r="B985" s="1">
        <v>689</v>
      </c>
      <c r="C985" s="1" t="s">
        <v>26</v>
      </c>
      <c r="D985" s="1" t="s">
        <v>23</v>
      </c>
      <c r="E985" s="1">
        <v>33</v>
      </c>
      <c r="F985" s="1">
        <v>2</v>
      </c>
      <c r="G985" s="17">
        <v>161814.64000000001</v>
      </c>
      <c r="H985" s="1">
        <v>2</v>
      </c>
      <c r="I985" s="1">
        <v>1</v>
      </c>
      <c r="J985" s="1">
        <v>0</v>
      </c>
      <c r="K985" s="17">
        <v>169381.9</v>
      </c>
      <c r="L985" s="1">
        <v>0</v>
      </c>
      <c r="M985" t="b">
        <f t="shared" si="15"/>
        <v>0</v>
      </c>
    </row>
    <row r="986" spans="1:13" x14ac:dyDescent="0.25">
      <c r="A986" s="1"/>
    </row>
    <row r="987" spans="1:13" x14ac:dyDescent="0.25">
      <c r="A987" s="1"/>
    </row>
    <row r="988" spans="1:13" x14ac:dyDescent="0.25">
      <c r="A988" s="1"/>
    </row>
    <row r="989" spans="1:13" x14ac:dyDescent="0.25">
      <c r="A989" s="1"/>
    </row>
    <row r="990" spans="1:13" x14ac:dyDescent="0.25">
      <c r="A990" s="1"/>
    </row>
    <row r="991" spans="1:13" x14ac:dyDescent="0.25">
      <c r="A991" s="1"/>
    </row>
    <row r="992" spans="1:13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</sheetData>
  <autoFilter ref="A1:M985" xr:uid="{FDF900F6-9C54-4C9F-92B7-D3E2EE99AC5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0F36-3E0D-49AC-B3E1-B15E6C14499B}">
  <dimension ref="A1:Q1004"/>
  <sheetViews>
    <sheetView topLeftCell="D1" workbookViewId="0">
      <pane ySplit="2" topLeftCell="A3" activePane="bottomLeft" state="frozen"/>
      <selection pane="bottomLeft" activeCell="F2" sqref="F2"/>
    </sheetView>
  </sheetViews>
  <sheetFormatPr defaultRowHeight="15" x14ac:dyDescent="0.25"/>
  <cols>
    <col min="1" max="1" width="12.42578125" bestFit="1" customWidth="1"/>
    <col min="2" max="2" width="11.7109375" bestFit="1" customWidth="1"/>
    <col min="3" max="3" width="9" bestFit="1" customWidth="1"/>
    <col min="4" max="4" width="7.7109375" bestFit="1" customWidth="1"/>
    <col min="5" max="5" width="7" customWidth="1"/>
    <col min="6" max="6" width="14.85546875" customWidth="1"/>
    <col min="7" max="7" width="15" customWidth="1"/>
    <col min="8" max="8" width="20.42578125" customWidth="1"/>
    <col min="9" max="9" width="12.42578125" customWidth="1"/>
    <col min="10" max="10" width="18.7109375" customWidth="1"/>
    <col min="11" max="11" width="15.140625" customWidth="1"/>
    <col min="12" max="12" width="17.85546875" customWidth="1"/>
    <col min="13" max="13" width="11.28515625" customWidth="1"/>
    <col min="14" max="14" width="12.42578125" customWidth="1"/>
  </cols>
  <sheetData>
    <row r="1" spans="1:17" x14ac:dyDescent="0.25">
      <c r="N1" s="76">
        <v>45000</v>
      </c>
      <c r="O1">
        <v>3</v>
      </c>
      <c r="P1">
        <v>30</v>
      </c>
      <c r="Q1">
        <v>55</v>
      </c>
    </row>
    <row r="2" spans="1:17" ht="40.5" customHeight="1" x14ac:dyDescent="0.25">
      <c r="A2" s="12" t="s">
        <v>1</v>
      </c>
      <c r="B2" s="14" t="s">
        <v>3</v>
      </c>
      <c r="C2" s="13" t="s">
        <v>4</v>
      </c>
      <c r="D2" s="13" t="s">
        <v>5</v>
      </c>
      <c r="E2" s="14" t="s">
        <v>6</v>
      </c>
      <c r="F2" s="15" t="s">
        <v>7</v>
      </c>
      <c r="G2" s="15" t="s">
        <v>8</v>
      </c>
      <c r="H2" s="12" t="s">
        <v>9</v>
      </c>
      <c r="I2" s="12" t="s">
        <v>10</v>
      </c>
      <c r="J2" s="12" t="s">
        <v>11</v>
      </c>
      <c r="K2" s="12" t="s">
        <v>12</v>
      </c>
      <c r="L2" s="16" t="s">
        <v>13</v>
      </c>
      <c r="M2" s="18" t="s">
        <v>797</v>
      </c>
      <c r="N2" s="75" t="s">
        <v>801</v>
      </c>
      <c r="O2" s="75" t="s">
        <v>805</v>
      </c>
      <c r="P2" s="75" t="s">
        <v>810</v>
      </c>
      <c r="Q2" s="75" t="s">
        <v>811</v>
      </c>
    </row>
    <row r="3" spans="1:17" x14ac:dyDescent="0.25">
      <c r="A3" s="1">
        <v>15637476</v>
      </c>
      <c r="B3" s="1">
        <v>683</v>
      </c>
      <c r="C3" s="1" t="s">
        <v>26</v>
      </c>
      <c r="D3" s="1" t="s">
        <v>16</v>
      </c>
      <c r="E3" s="1">
        <v>57</v>
      </c>
      <c r="F3" s="1">
        <v>5</v>
      </c>
      <c r="G3" s="17">
        <v>162448.69</v>
      </c>
      <c r="H3" s="1">
        <v>1</v>
      </c>
      <c r="I3" s="1">
        <v>0</v>
      </c>
      <c r="J3" s="1">
        <v>0</v>
      </c>
      <c r="K3" s="17">
        <v>9221.7800000000007</v>
      </c>
      <c r="L3" s="1">
        <v>1</v>
      </c>
      <c r="M3">
        <f>IF(H3&gt;=3,1,0)</f>
        <v>0</v>
      </c>
      <c r="N3">
        <f>IF(K3&gt;$N$1,1,0)</f>
        <v>0</v>
      </c>
      <c r="O3">
        <f>IF(F3&gt;$O$1,1,0)</f>
        <v>1</v>
      </c>
      <c r="P3">
        <f>IF(E3&gt;$P$1,1,0)</f>
        <v>1</v>
      </c>
      <c r="Q3">
        <f>IF(E3&lt;=$Q$1,1,0)</f>
        <v>0</v>
      </c>
    </row>
    <row r="4" spans="1:17" x14ac:dyDescent="0.25">
      <c r="A4" s="1">
        <v>15759618</v>
      </c>
      <c r="B4" s="1">
        <v>535</v>
      </c>
      <c r="C4" s="1" t="s">
        <v>15</v>
      </c>
      <c r="D4" s="1" t="s">
        <v>16</v>
      </c>
      <c r="E4" s="1">
        <v>48</v>
      </c>
      <c r="F4" s="1">
        <v>9</v>
      </c>
      <c r="G4" s="17">
        <v>0</v>
      </c>
      <c r="H4" s="1">
        <v>1</v>
      </c>
      <c r="I4" s="1">
        <v>1</v>
      </c>
      <c r="J4" s="1">
        <v>0</v>
      </c>
      <c r="K4" s="17">
        <v>149892.79</v>
      </c>
      <c r="L4" s="1">
        <v>1</v>
      </c>
      <c r="M4">
        <f t="shared" ref="M4:M67" si="0">IF(H4&gt;=3,1,0)</f>
        <v>0</v>
      </c>
      <c r="N4">
        <f t="shared" ref="N4:N67" si="1">IF(K4&gt;$N$1,1,0)</f>
        <v>1</v>
      </c>
      <c r="O4">
        <f t="shared" ref="O4:O67" si="2">IF(F4&gt;$O$1,1,0)</f>
        <v>1</v>
      </c>
      <c r="P4">
        <f t="shared" ref="P4:P67" si="3">IF(E4&gt;$P$1,1,0)</f>
        <v>1</v>
      </c>
      <c r="Q4">
        <f t="shared" ref="Q4:Q67" si="4">IF(E4&lt;=$Q$1,1,0)</f>
        <v>1</v>
      </c>
    </row>
    <row r="5" spans="1:17" x14ac:dyDescent="0.25">
      <c r="A5" s="1">
        <v>15628936</v>
      </c>
      <c r="B5" s="1">
        <v>692</v>
      </c>
      <c r="C5" s="1" t="s">
        <v>18</v>
      </c>
      <c r="D5" s="1" t="s">
        <v>23</v>
      </c>
      <c r="E5" s="1">
        <v>28</v>
      </c>
      <c r="F5" s="1">
        <v>9</v>
      </c>
      <c r="G5" s="17">
        <v>118945.09</v>
      </c>
      <c r="H5" s="1">
        <v>1</v>
      </c>
      <c r="I5" s="1">
        <v>0</v>
      </c>
      <c r="J5" s="1">
        <v>0</v>
      </c>
      <c r="K5" s="17">
        <v>16064.25</v>
      </c>
      <c r="L5" s="1">
        <v>1</v>
      </c>
      <c r="M5">
        <f t="shared" si="0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1</v>
      </c>
    </row>
    <row r="6" spans="1:17" x14ac:dyDescent="0.25">
      <c r="A6" s="1">
        <v>15625426</v>
      </c>
      <c r="B6" s="1">
        <v>754</v>
      </c>
      <c r="C6" s="1" t="s">
        <v>26</v>
      </c>
      <c r="D6" s="1" t="s">
        <v>16</v>
      </c>
      <c r="E6" s="1">
        <v>55</v>
      </c>
      <c r="F6" s="1">
        <v>3</v>
      </c>
      <c r="G6" s="17">
        <v>161608.81</v>
      </c>
      <c r="H6" s="1">
        <v>1</v>
      </c>
      <c r="I6" s="1">
        <v>1</v>
      </c>
      <c r="J6" s="1">
        <v>0</v>
      </c>
      <c r="K6" s="17">
        <v>8080.85</v>
      </c>
      <c r="L6" s="1">
        <v>1</v>
      </c>
      <c r="M6">
        <f t="shared" si="0"/>
        <v>0</v>
      </c>
      <c r="N6">
        <f t="shared" si="1"/>
        <v>0</v>
      </c>
      <c r="O6">
        <f t="shared" si="2"/>
        <v>0</v>
      </c>
      <c r="P6">
        <f t="shared" si="3"/>
        <v>1</v>
      </c>
      <c r="Q6">
        <f t="shared" si="4"/>
        <v>1</v>
      </c>
    </row>
    <row r="7" spans="1:17" x14ac:dyDescent="0.25">
      <c r="A7" s="1">
        <v>15589475</v>
      </c>
      <c r="B7" s="1">
        <v>591</v>
      </c>
      <c r="C7" s="1" t="s">
        <v>18</v>
      </c>
      <c r="D7" s="1" t="s">
        <v>16</v>
      </c>
      <c r="E7" s="1">
        <v>39</v>
      </c>
      <c r="F7" s="1">
        <v>3</v>
      </c>
      <c r="G7" s="17">
        <v>0</v>
      </c>
      <c r="H7" s="1">
        <v>3</v>
      </c>
      <c r="I7" s="1">
        <v>1</v>
      </c>
      <c r="J7" s="1">
        <v>0</v>
      </c>
      <c r="K7" s="17">
        <v>140469.38</v>
      </c>
      <c r="L7" s="1">
        <v>1</v>
      </c>
      <c r="M7">
        <f t="shared" si="0"/>
        <v>1</v>
      </c>
      <c r="N7">
        <f t="shared" si="1"/>
        <v>1</v>
      </c>
      <c r="O7">
        <f t="shared" si="2"/>
        <v>0</v>
      </c>
      <c r="P7">
        <f t="shared" si="3"/>
        <v>1</v>
      </c>
      <c r="Q7">
        <f t="shared" si="4"/>
        <v>1</v>
      </c>
    </row>
    <row r="8" spans="1:17" x14ac:dyDescent="0.25">
      <c r="A8" s="1">
        <v>15773972</v>
      </c>
      <c r="B8" s="1">
        <v>614</v>
      </c>
      <c r="C8" s="1" t="s">
        <v>15</v>
      </c>
      <c r="D8" s="1" t="s">
        <v>23</v>
      </c>
      <c r="E8" s="1">
        <v>50</v>
      </c>
      <c r="F8" s="1">
        <v>4</v>
      </c>
      <c r="G8" s="17">
        <v>137104.47</v>
      </c>
      <c r="H8" s="1">
        <v>1</v>
      </c>
      <c r="I8" s="1">
        <v>1</v>
      </c>
      <c r="J8" s="1">
        <v>0</v>
      </c>
      <c r="K8" s="17">
        <v>127166.49</v>
      </c>
      <c r="L8" s="1">
        <v>1</v>
      </c>
      <c r="M8">
        <f t="shared" si="0"/>
        <v>0</v>
      </c>
      <c r="N8">
        <f t="shared" si="1"/>
        <v>1</v>
      </c>
      <c r="O8">
        <f t="shared" si="2"/>
        <v>1</v>
      </c>
      <c r="P8">
        <f t="shared" si="3"/>
        <v>1</v>
      </c>
      <c r="Q8">
        <f t="shared" si="4"/>
        <v>1</v>
      </c>
    </row>
    <row r="9" spans="1:17" x14ac:dyDescent="0.25">
      <c r="A9" s="1">
        <v>15772781</v>
      </c>
      <c r="B9" s="1">
        <v>703</v>
      </c>
      <c r="C9" s="1" t="s">
        <v>15</v>
      </c>
      <c r="D9" s="1" t="s">
        <v>16</v>
      </c>
      <c r="E9" s="1">
        <v>51</v>
      </c>
      <c r="F9" s="1">
        <v>3</v>
      </c>
      <c r="G9" s="17">
        <v>0</v>
      </c>
      <c r="H9" s="1">
        <v>3</v>
      </c>
      <c r="I9" s="1">
        <v>1</v>
      </c>
      <c r="J9" s="1">
        <v>1</v>
      </c>
      <c r="K9" s="17">
        <v>77294.559999999998</v>
      </c>
      <c r="L9" s="1">
        <v>1</v>
      </c>
      <c r="M9">
        <f t="shared" si="0"/>
        <v>1</v>
      </c>
      <c r="N9">
        <f t="shared" si="1"/>
        <v>1</v>
      </c>
      <c r="O9">
        <f t="shared" si="2"/>
        <v>0</v>
      </c>
      <c r="P9">
        <f t="shared" si="3"/>
        <v>1</v>
      </c>
      <c r="Q9">
        <f t="shared" si="4"/>
        <v>1</v>
      </c>
    </row>
    <row r="10" spans="1:17" x14ac:dyDescent="0.25">
      <c r="A10" s="1">
        <v>15803689</v>
      </c>
      <c r="B10" s="1">
        <v>647</v>
      </c>
      <c r="C10" s="1" t="s">
        <v>26</v>
      </c>
      <c r="D10" s="1" t="s">
        <v>16</v>
      </c>
      <c r="E10" s="1">
        <v>51</v>
      </c>
      <c r="F10" s="1">
        <v>1</v>
      </c>
      <c r="G10" s="17">
        <v>119741.77</v>
      </c>
      <c r="H10" s="1">
        <v>2</v>
      </c>
      <c r="I10" s="1">
        <v>0</v>
      </c>
      <c r="J10" s="1">
        <v>0</v>
      </c>
      <c r="K10" s="17">
        <v>54954.51</v>
      </c>
      <c r="L10" s="1">
        <v>1</v>
      </c>
      <c r="M10">
        <f t="shared" si="0"/>
        <v>0</v>
      </c>
      <c r="N10">
        <f t="shared" si="1"/>
        <v>1</v>
      </c>
      <c r="O10">
        <f t="shared" si="2"/>
        <v>0</v>
      </c>
      <c r="P10">
        <f t="shared" si="3"/>
        <v>1</v>
      </c>
      <c r="Q10">
        <f t="shared" si="4"/>
        <v>1</v>
      </c>
    </row>
    <row r="11" spans="1:17" x14ac:dyDescent="0.25">
      <c r="A11" s="1">
        <v>15571221</v>
      </c>
      <c r="B11" s="1">
        <v>747</v>
      </c>
      <c r="C11" s="1" t="s">
        <v>26</v>
      </c>
      <c r="D11" s="1" t="s">
        <v>23</v>
      </c>
      <c r="E11" s="1">
        <v>58</v>
      </c>
      <c r="F11" s="1">
        <v>7</v>
      </c>
      <c r="G11" s="17">
        <v>116313.57</v>
      </c>
      <c r="H11" s="1">
        <v>1</v>
      </c>
      <c r="I11" s="1">
        <v>1</v>
      </c>
      <c r="J11" s="1">
        <v>1</v>
      </c>
      <c r="K11" s="17">
        <v>190696.35</v>
      </c>
      <c r="L11" s="1">
        <v>1</v>
      </c>
      <c r="M11">
        <f t="shared" si="0"/>
        <v>0</v>
      </c>
      <c r="N11">
        <f t="shared" si="1"/>
        <v>1</v>
      </c>
      <c r="O11">
        <f t="shared" si="2"/>
        <v>1</v>
      </c>
      <c r="P11">
        <f t="shared" si="3"/>
        <v>1</v>
      </c>
      <c r="Q11">
        <f t="shared" si="4"/>
        <v>0</v>
      </c>
    </row>
    <row r="12" spans="1:17" x14ac:dyDescent="0.25">
      <c r="A12" s="1">
        <v>15619955</v>
      </c>
      <c r="B12" s="1">
        <v>733</v>
      </c>
      <c r="C12" s="1" t="s">
        <v>26</v>
      </c>
      <c r="D12" s="1" t="s">
        <v>23</v>
      </c>
      <c r="E12" s="1">
        <v>34</v>
      </c>
      <c r="F12" s="1">
        <v>3</v>
      </c>
      <c r="G12" s="17">
        <v>100337.96</v>
      </c>
      <c r="H12" s="1">
        <v>3</v>
      </c>
      <c r="I12" s="1">
        <v>1</v>
      </c>
      <c r="J12" s="1">
        <v>0</v>
      </c>
      <c r="K12" s="17">
        <v>48559.19</v>
      </c>
      <c r="L12" s="1">
        <v>1</v>
      </c>
      <c r="M12">
        <f t="shared" si="0"/>
        <v>1</v>
      </c>
      <c r="N12">
        <f t="shared" si="1"/>
        <v>1</v>
      </c>
      <c r="O12">
        <f t="shared" si="2"/>
        <v>0</v>
      </c>
      <c r="P12">
        <f t="shared" si="3"/>
        <v>1</v>
      </c>
      <c r="Q12">
        <f t="shared" si="4"/>
        <v>1</v>
      </c>
    </row>
    <row r="13" spans="1:17" x14ac:dyDescent="0.25">
      <c r="A13" s="1">
        <v>15651674</v>
      </c>
      <c r="B13" s="1">
        <v>438</v>
      </c>
      <c r="C13" s="1" t="s">
        <v>18</v>
      </c>
      <c r="D13" s="1" t="s">
        <v>16</v>
      </c>
      <c r="E13" s="1">
        <v>54</v>
      </c>
      <c r="F13" s="1">
        <v>2</v>
      </c>
      <c r="G13" s="17">
        <v>0</v>
      </c>
      <c r="H13" s="1">
        <v>1</v>
      </c>
      <c r="I13" s="1">
        <v>0</v>
      </c>
      <c r="J13" s="1">
        <v>0</v>
      </c>
      <c r="K13" s="17">
        <v>191763.07</v>
      </c>
      <c r="L13" s="1">
        <v>1</v>
      </c>
      <c r="M13">
        <f t="shared" si="0"/>
        <v>0</v>
      </c>
      <c r="N13">
        <f t="shared" si="1"/>
        <v>1</v>
      </c>
      <c r="O13">
        <f t="shared" si="2"/>
        <v>0</v>
      </c>
      <c r="P13">
        <f t="shared" si="3"/>
        <v>1</v>
      </c>
      <c r="Q13">
        <f t="shared" si="4"/>
        <v>1</v>
      </c>
    </row>
    <row r="14" spans="1:17" x14ac:dyDescent="0.25">
      <c r="A14" s="1">
        <v>15677921</v>
      </c>
      <c r="B14" s="1">
        <v>720</v>
      </c>
      <c r="C14" s="1" t="s">
        <v>26</v>
      </c>
      <c r="D14" s="1" t="s">
        <v>23</v>
      </c>
      <c r="E14" s="1">
        <v>60</v>
      </c>
      <c r="F14" s="1">
        <v>9</v>
      </c>
      <c r="G14" s="17">
        <v>115920.62</v>
      </c>
      <c r="H14" s="1">
        <v>2</v>
      </c>
      <c r="I14" s="1">
        <v>0</v>
      </c>
      <c r="J14" s="1">
        <v>0</v>
      </c>
      <c r="K14" s="17">
        <v>157552.07999999999</v>
      </c>
      <c r="L14" s="1">
        <v>1</v>
      </c>
      <c r="M14">
        <f t="shared" si="0"/>
        <v>0</v>
      </c>
      <c r="N14">
        <f t="shared" si="1"/>
        <v>1</v>
      </c>
      <c r="O14">
        <f t="shared" si="2"/>
        <v>1</v>
      </c>
      <c r="P14">
        <f t="shared" si="3"/>
        <v>1</v>
      </c>
      <c r="Q14">
        <f t="shared" si="4"/>
        <v>0</v>
      </c>
    </row>
    <row r="15" spans="1:17" x14ac:dyDescent="0.25">
      <c r="A15" s="1">
        <v>15806467</v>
      </c>
      <c r="B15" s="1">
        <v>568</v>
      </c>
      <c r="C15" s="1" t="s">
        <v>26</v>
      </c>
      <c r="D15" s="1" t="s">
        <v>23</v>
      </c>
      <c r="E15" s="1">
        <v>40</v>
      </c>
      <c r="F15" s="1">
        <v>1</v>
      </c>
      <c r="G15" s="17">
        <v>99282.63</v>
      </c>
      <c r="H15" s="1">
        <v>1</v>
      </c>
      <c r="I15" s="1">
        <v>0</v>
      </c>
      <c r="J15" s="1">
        <v>0</v>
      </c>
      <c r="K15" s="17">
        <v>134600.94</v>
      </c>
      <c r="L15" s="1">
        <v>1</v>
      </c>
      <c r="M15">
        <f t="shared" si="0"/>
        <v>0</v>
      </c>
      <c r="N15">
        <f t="shared" si="1"/>
        <v>1</v>
      </c>
      <c r="O15">
        <f t="shared" si="2"/>
        <v>0</v>
      </c>
      <c r="P15">
        <f t="shared" si="3"/>
        <v>1</v>
      </c>
      <c r="Q15">
        <f t="shared" si="4"/>
        <v>1</v>
      </c>
    </row>
    <row r="16" spans="1:17" x14ac:dyDescent="0.25">
      <c r="A16" s="1">
        <v>15593782</v>
      </c>
      <c r="B16" s="1">
        <v>816</v>
      </c>
      <c r="C16" s="1" t="s">
        <v>26</v>
      </c>
      <c r="D16" s="1" t="s">
        <v>16</v>
      </c>
      <c r="E16" s="1">
        <v>38</v>
      </c>
      <c r="F16" s="1">
        <v>5</v>
      </c>
      <c r="G16" s="17">
        <v>130878.75</v>
      </c>
      <c r="H16" s="1">
        <v>3</v>
      </c>
      <c r="I16" s="1">
        <v>1</v>
      </c>
      <c r="J16" s="1">
        <v>0</v>
      </c>
      <c r="K16" s="17">
        <v>71905.77</v>
      </c>
      <c r="L16" s="1">
        <v>1</v>
      </c>
      <c r="M16">
        <f t="shared" si="0"/>
        <v>1</v>
      </c>
      <c r="N16">
        <f t="shared" si="1"/>
        <v>1</v>
      </c>
      <c r="O16">
        <f t="shared" si="2"/>
        <v>1</v>
      </c>
      <c r="P16">
        <f t="shared" si="3"/>
        <v>1</v>
      </c>
      <c r="Q16">
        <f t="shared" si="4"/>
        <v>1</v>
      </c>
    </row>
    <row r="17" spans="1:17" x14ac:dyDescent="0.25">
      <c r="A17" s="1">
        <v>15592387</v>
      </c>
      <c r="B17" s="1">
        <v>566</v>
      </c>
      <c r="C17" s="1" t="s">
        <v>15</v>
      </c>
      <c r="D17" s="1" t="s">
        <v>23</v>
      </c>
      <c r="E17" s="1">
        <v>30</v>
      </c>
      <c r="F17" s="1">
        <v>5</v>
      </c>
      <c r="G17" s="17">
        <v>0</v>
      </c>
      <c r="H17" s="1">
        <v>1</v>
      </c>
      <c r="I17" s="1">
        <v>1</v>
      </c>
      <c r="J17" s="1">
        <v>0</v>
      </c>
      <c r="K17" s="17">
        <v>54926.51</v>
      </c>
      <c r="L17" s="1">
        <v>1</v>
      </c>
      <c r="M17">
        <f t="shared" si="0"/>
        <v>0</v>
      </c>
      <c r="N17">
        <f t="shared" si="1"/>
        <v>1</v>
      </c>
      <c r="O17">
        <f t="shared" si="2"/>
        <v>1</v>
      </c>
      <c r="P17">
        <f t="shared" si="3"/>
        <v>0</v>
      </c>
      <c r="Q17">
        <f t="shared" si="4"/>
        <v>1</v>
      </c>
    </row>
    <row r="18" spans="1:17" x14ac:dyDescent="0.25">
      <c r="A18" s="1">
        <v>15637876</v>
      </c>
      <c r="B18" s="1">
        <v>663</v>
      </c>
      <c r="C18" s="1" t="s">
        <v>26</v>
      </c>
      <c r="D18" s="1" t="s">
        <v>16</v>
      </c>
      <c r="E18" s="1">
        <v>36</v>
      </c>
      <c r="F18" s="1">
        <v>6</v>
      </c>
      <c r="G18" s="17">
        <v>77253.5</v>
      </c>
      <c r="H18" s="1">
        <v>1</v>
      </c>
      <c r="I18" s="1">
        <v>0</v>
      </c>
      <c r="J18" s="1">
        <v>0</v>
      </c>
      <c r="K18" s="17">
        <v>35817.97</v>
      </c>
      <c r="L18" s="1">
        <v>1</v>
      </c>
      <c r="M18">
        <f t="shared" si="0"/>
        <v>0</v>
      </c>
      <c r="N18">
        <f t="shared" si="1"/>
        <v>0</v>
      </c>
      <c r="O18">
        <f t="shared" si="2"/>
        <v>1</v>
      </c>
      <c r="P18">
        <f t="shared" si="3"/>
        <v>1</v>
      </c>
      <c r="Q18">
        <f t="shared" si="4"/>
        <v>1</v>
      </c>
    </row>
    <row r="19" spans="1:17" x14ac:dyDescent="0.25">
      <c r="A19" s="1">
        <v>15642041</v>
      </c>
      <c r="B19" s="1">
        <v>727</v>
      </c>
      <c r="C19" s="1" t="s">
        <v>26</v>
      </c>
      <c r="D19" s="1" t="s">
        <v>23</v>
      </c>
      <c r="E19" s="1">
        <v>40</v>
      </c>
      <c r="F19" s="1">
        <v>1</v>
      </c>
      <c r="G19" s="17">
        <v>93051.64</v>
      </c>
      <c r="H19" s="1">
        <v>2</v>
      </c>
      <c r="I19" s="1">
        <v>1</v>
      </c>
      <c r="J19" s="1">
        <v>0</v>
      </c>
      <c r="K19" s="17">
        <v>71865.31</v>
      </c>
      <c r="L19" s="1">
        <v>1</v>
      </c>
      <c r="M19">
        <f t="shared" si="0"/>
        <v>0</v>
      </c>
      <c r="N19">
        <f t="shared" si="1"/>
        <v>1</v>
      </c>
      <c r="O19">
        <f t="shared" si="2"/>
        <v>0</v>
      </c>
      <c r="P19">
        <f t="shared" si="3"/>
        <v>1</v>
      </c>
      <c r="Q19">
        <f t="shared" si="4"/>
        <v>1</v>
      </c>
    </row>
    <row r="20" spans="1:17" x14ac:dyDescent="0.25">
      <c r="A20" s="1">
        <v>15664610</v>
      </c>
      <c r="B20" s="1">
        <v>459</v>
      </c>
      <c r="C20" s="1" t="s">
        <v>26</v>
      </c>
      <c r="D20" s="1" t="s">
        <v>23</v>
      </c>
      <c r="E20" s="1">
        <v>48</v>
      </c>
      <c r="F20" s="1">
        <v>4</v>
      </c>
      <c r="G20" s="17">
        <v>133994.51999999999</v>
      </c>
      <c r="H20" s="1">
        <v>1</v>
      </c>
      <c r="I20" s="1">
        <v>1</v>
      </c>
      <c r="J20" s="1">
        <v>1</v>
      </c>
      <c r="K20" s="17">
        <v>19287.060000000001</v>
      </c>
      <c r="L20" s="1">
        <v>1</v>
      </c>
      <c r="M20">
        <f t="shared" si="0"/>
        <v>0</v>
      </c>
      <c r="N20">
        <f t="shared" si="1"/>
        <v>0</v>
      </c>
      <c r="O20">
        <f t="shared" si="2"/>
        <v>1</v>
      </c>
      <c r="P20">
        <f t="shared" si="3"/>
        <v>1</v>
      </c>
      <c r="Q20">
        <f t="shared" si="4"/>
        <v>1</v>
      </c>
    </row>
    <row r="21" spans="1:17" x14ac:dyDescent="0.25">
      <c r="A21" s="1">
        <v>15676895</v>
      </c>
      <c r="B21" s="1">
        <v>547</v>
      </c>
      <c r="C21" s="1" t="s">
        <v>26</v>
      </c>
      <c r="D21" s="1" t="s">
        <v>16</v>
      </c>
      <c r="E21" s="1">
        <v>39</v>
      </c>
      <c r="F21" s="1">
        <v>6</v>
      </c>
      <c r="G21" s="17">
        <v>74596.149999999994</v>
      </c>
      <c r="H21" s="1">
        <v>3</v>
      </c>
      <c r="I21" s="1">
        <v>1</v>
      </c>
      <c r="J21" s="1">
        <v>1</v>
      </c>
      <c r="K21" s="17">
        <v>85746.52</v>
      </c>
      <c r="L21" s="1">
        <v>1</v>
      </c>
      <c r="M21">
        <f t="shared" si="0"/>
        <v>1</v>
      </c>
      <c r="N21">
        <f t="shared" si="1"/>
        <v>1</v>
      </c>
      <c r="O21">
        <f t="shared" si="2"/>
        <v>1</v>
      </c>
      <c r="P21">
        <f t="shared" si="3"/>
        <v>1</v>
      </c>
      <c r="Q21">
        <f t="shared" si="4"/>
        <v>1</v>
      </c>
    </row>
    <row r="22" spans="1:17" x14ac:dyDescent="0.25">
      <c r="A22" s="1">
        <v>15640078</v>
      </c>
      <c r="B22" s="1">
        <v>660</v>
      </c>
      <c r="C22" s="1" t="s">
        <v>26</v>
      </c>
      <c r="D22" s="1" t="s">
        <v>16</v>
      </c>
      <c r="E22" s="1">
        <v>39</v>
      </c>
      <c r="F22" s="1">
        <v>5</v>
      </c>
      <c r="G22" s="17">
        <v>135134.99</v>
      </c>
      <c r="H22" s="1">
        <v>1</v>
      </c>
      <c r="I22" s="1">
        <v>1</v>
      </c>
      <c r="J22" s="1">
        <v>0</v>
      </c>
      <c r="K22" s="17">
        <v>173683</v>
      </c>
      <c r="L22" s="1">
        <v>1</v>
      </c>
      <c r="M22">
        <f t="shared" si="0"/>
        <v>0</v>
      </c>
      <c r="N22">
        <f t="shared" si="1"/>
        <v>1</v>
      </c>
      <c r="O22">
        <f t="shared" si="2"/>
        <v>1</v>
      </c>
      <c r="P22">
        <f t="shared" si="3"/>
        <v>1</v>
      </c>
      <c r="Q22">
        <f t="shared" si="4"/>
        <v>1</v>
      </c>
    </row>
    <row r="23" spans="1:17" x14ac:dyDescent="0.25">
      <c r="A23" s="1">
        <v>15684173</v>
      </c>
      <c r="B23" s="1">
        <v>687</v>
      </c>
      <c r="C23" s="1" t="s">
        <v>18</v>
      </c>
      <c r="D23" s="1" t="s">
        <v>16</v>
      </c>
      <c r="E23" s="1">
        <v>44</v>
      </c>
      <c r="F23" s="1">
        <v>7</v>
      </c>
      <c r="G23" s="17">
        <v>0</v>
      </c>
      <c r="H23" s="1">
        <v>3</v>
      </c>
      <c r="I23" s="1">
        <v>1</v>
      </c>
      <c r="J23" s="1">
        <v>0</v>
      </c>
      <c r="K23" s="17">
        <v>155853.51999999999</v>
      </c>
      <c r="L23" s="1">
        <v>1</v>
      </c>
      <c r="M23">
        <f t="shared" si="0"/>
        <v>1</v>
      </c>
      <c r="N23">
        <f t="shared" si="1"/>
        <v>1</v>
      </c>
      <c r="O23">
        <f t="shared" si="2"/>
        <v>1</v>
      </c>
      <c r="P23">
        <f t="shared" si="3"/>
        <v>1</v>
      </c>
      <c r="Q23">
        <f t="shared" si="4"/>
        <v>1</v>
      </c>
    </row>
    <row r="24" spans="1:17" x14ac:dyDescent="0.25">
      <c r="A24" s="1">
        <v>15607312</v>
      </c>
      <c r="B24" s="1">
        <v>648</v>
      </c>
      <c r="C24" s="1" t="s">
        <v>18</v>
      </c>
      <c r="D24" s="1" t="s">
        <v>16</v>
      </c>
      <c r="E24" s="1">
        <v>49</v>
      </c>
      <c r="F24" s="1">
        <v>10</v>
      </c>
      <c r="G24" s="17">
        <v>0</v>
      </c>
      <c r="H24" s="1">
        <v>2</v>
      </c>
      <c r="I24" s="1">
        <v>1</v>
      </c>
      <c r="J24" s="1">
        <v>1</v>
      </c>
      <c r="K24" s="17">
        <v>159835.78</v>
      </c>
      <c r="L24" s="1">
        <v>1</v>
      </c>
      <c r="M24">
        <f t="shared" si="0"/>
        <v>0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</row>
    <row r="25" spans="1:17" x14ac:dyDescent="0.25">
      <c r="A25" s="1">
        <v>15794580</v>
      </c>
      <c r="B25" s="1">
        <v>599</v>
      </c>
      <c r="C25" s="1" t="s">
        <v>15</v>
      </c>
      <c r="D25" s="1" t="s">
        <v>23</v>
      </c>
      <c r="E25" s="1">
        <v>58</v>
      </c>
      <c r="F25" s="1">
        <v>4</v>
      </c>
      <c r="G25" s="17">
        <v>0</v>
      </c>
      <c r="H25" s="1">
        <v>1</v>
      </c>
      <c r="I25" s="1">
        <v>0</v>
      </c>
      <c r="J25" s="1">
        <v>0</v>
      </c>
      <c r="K25" s="17">
        <v>176407.15</v>
      </c>
      <c r="L25" s="1">
        <v>1</v>
      </c>
      <c r="M25">
        <f t="shared" si="0"/>
        <v>0</v>
      </c>
      <c r="N25">
        <f t="shared" si="1"/>
        <v>1</v>
      </c>
      <c r="O25">
        <f t="shared" si="2"/>
        <v>1</v>
      </c>
      <c r="P25">
        <f t="shared" si="3"/>
        <v>1</v>
      </c>
      <c r="Q25">
        <f t="shared" si="4"/>
        <v>0</v>
      </c>
    </row>
    <row r="26" spans="1:17" x14ac:dyDescent="0.25">
      <c r="A26" s="1">
        <v>15594408</v>
      </c>
      <c r="B26" s="1">
        <v>584</v>
      </c>
      <c r="C26" s="1" t="s">
        <v>18</v>
      </c>
      <c r="D26" s="1" t="s">
        <v>16</v>
      </c>
      <c r="E26" s="1">
        <v>48</v>
      </c>
      <c r="F26" s="1">
        <v>2</v>
      </c>
      <c r="G26" s="17">
        <v>213146.2</v>
      </c>
      <c r="H26" s="1">
        <v>1</v>
      </c>
      <c r="I26" s="1">
        <v>1</v>
      </c>
      <c r="J26" s="1">
        <v>0</v>
      </c>
      <c r="K26" s="17">
        <v>75161.25</v>
      </c>
      <c r="L26" s="1">
        <v>1</v>
      </c>
      <c r="M26">
        <f t="shared" si="0"/>
        <v>0</v>
      </c>
      <c r="N26">
        <f t="shared" si="1"/>
        <v>1</v>
      </c>
      <c r="O26">
        <f t="shared" si="2"/>
        <v>0</v>
      </c>
      <c r="P26">
        <f t="shared" si="3"/>
        <v>1</v>
      </c>
      <c r="Q26">
        <f t="shared" si="4"/>
        <v>1</v>
      </c>
    </row>
    <row r="27" spans="1:17" x14ac:dyDescent="0.25">
      <c r="A27" s="1">
        <v>15806438</v>
      </c>
      <c r="B27" s="1">
        <v>580</v>
      </c>
      <c r="C27" s="1" t="s">
        <v>26</v>
      </c>
      <c r="D27" s="1" t="s">
        <v>16</v>
      </c>
      <c r="E27" s="1">
        <v>42</v>
      </c>
      <c r="F27" s="1">
        <v>2</v>
      </c>
      <c r="G27" s="17">
        <v>123331.36</v>
      </c>
      <c r="H27" s="1">
        <v>1</v>
      </c>
      <c r="I27" s="1">
        <v>0</v>
      </c>
      <c r="J27" s="1">
        <v>0</v>
      </c>
      <c r="K27" s="17">
        <v>103516.08</v>
      </c>
      <c r="L27" s="1">
        <v>1</v>
      </c>
      <c r="M27">
        <f t="shared" si="0"/>
        <v>0</v>
      </c>
      <c r="N27">
        <f t="shared" si="1"/>
        <v>1</v>
      </c>
      <c r="O27">
        <f t="shared" si="2"/>
        <v>0</v>
      </c>
      <c r="P27">
        <f t="shared" si="3"/>
        <v>1</v>
      </c>
      <c r="Q27">
        <f t="shared" si="4"/>
        <v>1</v>
      </c>
    </row>
    <row r="28" spans="1:17" x14ac:dyDescent="0.25">
      <c r="A28" s="1">
        <v>15801559</v>
      </c>
      <c r="B28" s="1">
        <v>693</v>
      </c>
      <c r="C28" s="1" t="s">
        <v>26</v>
      </c>
      <c r="D28" s="1" t="s">
        <v>16</v>
      </c>
      <c r="E28" s="1">
        <v>41</v>
      </c>
      <c r="F28" s="1">
        <v>9</v>
      </c>
      <c r="G28" s="17">
        <v>181461.48</v>
      </c>
      <c r="H28" s="1">
        <v>3</v>
      </c>
      <c r="I28" s="1">
        <v>1</v>
      </c>
      <c r="J28" s="1">
        <v>1</v>
      </c>
      <c r="K28" s="17">
        <v>187929.43</v>
      </c>
      <c r="L28" s="1">
        <v>1</v>
      </c>
      <c r="M28">
        <f t="shared" si="0"/>
        <v>1</v>
      </c>
      <c r="N28">
        <f t="shared" si="1"/>
        <v>1</v>
      </c>
      <c r="O28">
        <f t="shared" si="2"/>
        <v>1</v>
      </c>
      <c r="P28">
        <f t="shared" si="3"/>
        <v>1</v>
      </c>
      <c r="Q28">
        <f t="shared" si="4"/>
        <v>1</v>
      </c>
    </row>
    <row r="29" spans="1:17" x14ac:dyDescent="0.25">
      <c r="A29" s="1">
        <v>15743411</v>
      </c>
      <c r="B29" s="1">
        <v>609</v>
      </c>
      <c r="C29" s="1" t="s">
        <v>18</v>
      </c>
      <c r="D29" s="1" t="s">
        <v>23</v>
      </c>
      <c r="E29" s="1">
        <v>61</v>
      </c>
      <c r="F29" s="1">
        <v>1</v>
      </c>
      <c r="G29" s="17">
        <v>0</v>
      </c>
      <c r="H29" s="1">
        <v>1</v>
      </c>
      <c r="I29" s="1">
        <v>1</v>
      </c>
      <c r="J29" s="1">
        <v>0</v>
      </c>
      <c r="K29" s="17">
        <v>22447.85</v>
      </c>
      <c r="L29" s="1">
        <v>1</v>
      </c>
      <c r="M29">
        <f t="shared" si="0"/>
        <v>0</v>
      </c>
      <c r="N29">
        <f t="shared" si="1"/>
        <v>0</v>
      </c>
      <c r="O29">
        <f t="shared" si="2"/>
        <v>0</v>
      </c>
      <c r="P29">
        <f t="shared" si="3"/>
        <v>1</v>
      </c>
      <c r="Q29">
        <f t="shared" si="4"/>
        <v>0</v>
      </c>
    </row>
    <row r="30" spans="1:17" x14ac:dyDescent="0.25">
      <c r="A30" s="1">
        <v>15661670</v>
      </c>
      <c r="B30" s="1">
        <v>524</v>
      </c>
      <c r="C30" s="1" t="s">
        <v>26</v>
      </c>
      <c r="D30" s="1" t="s">
        <v>16</v>
      </c>
      <c r="E30" s="1">
        <v>31</v>
      </c>
      <c r="F30" s="1">
        <v>8</v>
      </c>
      <c r="G30" s="17">
        <v>107818.63</v>
      </c>
      <c r="H30" s="1">
        <v>1</v>
      </c>
      <c r="I30" s="1">
        <v>1</v>
      </c>
      <c r="J30" s="1">
        <v>0</v>
      </c>
      <c r="K30" s="17">
        <v>199725.39</v>
      </c>
      <c r="L30" s="1">
        <v>1</v>
      </c>
      <c r="M30">
        <f t="shared" si="0"/>
        <v>0</v>
      </c>
      <c r="N30">
        <f t="shared" si="1"/>
        <v>1</v>
      </c>
      <c r="O30">
        <f t="shared" si="2"/>
        <v>1</v>
      </c>
      <c r="P30">
        <f t="shared" si="3"/>
        <v>1</v>
      </c>
      <c r="Q30">
        <f t="shared" si="4"/>
        <v>1</v>
      </c>
    </row>
    <row r="31" spans="1:17" x14ac:dyDescent="0.25">
      <c r="A31" s="1">
        <v>15660429</v>
      </c>
      <c r="B31" s="1">
        <v>665</v>
      </c>
      <c r="C31" s="1" t="s">
        <v>18</v>
      </c>
      <c r="D31" s="1" t="s">
        <v>16</v>
      </c>
      <c r="E31" s="1">
        <v>42</v>
      </c>
      <c r="F31" s="1">
        <v>2</v>
      </c>
      <c r="G31" s="17">
        <v>156371.60999999999</v>
      </c>
      <c r="H31" s="1">
        <v>2</v>
      </c>
      <c r="I31" s="1">
        <v>0</v>
      </c>
      <c r="J31" s="1">
        <v>1</v>
      </c>
      <c r="K31" s="17">
        <v>156774.94</v>
      </c>
      <c r="L31" s="1">
        <v>1</v>
      </c>
      <c r="M31">
        <f t="shared" si="0"/>
        <v>0</v>
      </c>
      <c r="N31">
        <f t="shared" si="1"/>
        <v>1</v>
      </c>
      <c r="O31">
        <f t="shared" si="2"/>
        <v>0</v>
      </c>
      <c r="P31">
        <f t="shared" si="3"/>
        <v>1</v>
      </c>
      <c r="Q31">
        <f t="shared" si="4"/>
        <v>1</v>
      </c>
    </row>
    <row r="32" spans="1:17" x14ac:dyDescent="0.25">
      <c r="A32" s="1">
        <v>15679145</v>
      </c>
      <c r="B32" s="1">
        <v>706</v>
      </c>
      <c r="C32" s="1" t="s">
        <v>18</v>
      </c>
      <c r="D32" s="1" t="s">
        <v>23</v>
      </c>
      <c r="E32" s="1">
        <v>57</v>
      </c>
      <c r="F32" s="1">
        <v>7</v>
      </c>
      <c r="G32" s="17">
        <v>0</v>
      </c>
      <c r="H32" s="1">
        <v>1</v>
      </c>
      <c r="I32" s="1">
        <v>1</v>
      </c>
      <c r="J32" s="1">
        <v>0</v>
      </c>
      <c r="K32" s="17">
        <v>17941.16</v>
      </c>
      <c r="L32" s="1">
        <v>1</v>
      </c>
      <c r="M32">
        <f t="shared" si="0"/>
        <v>0</v>
      </c>
      <c r="N32">
        <f t="shared" si="1"/>
        <v>0</v>
      </c>
      <c r="O32">
        <f t="shared" si="2"/>
        <v>1</v>
      </c>
      <c r="P32">
        <f t="shared" si="3"/>
        <v>1</v>
      </c>
      <c r="Q32">
        <f t="shared" si="4"/>
        <v>0</v>
      </c>
    </row>
    <row r="33" spans="1:17" x14ac:dyDescent="0.25">
      <c r="A33" s="1">
        <v>15574012</v>
      </c>
      <c r="B33" s="1">
        <v>645</v>
      </c>
      <c r="C33" s="1" t="s">
        <v>18</v>
      </c>
      <c r="D33" s="1" t="s">
        <v>23</v>
      </c>
      <c r="E33" s="1">
        <v>44</v>
      </c>
      <c r="F33" s="1">
        <v>8</v>
      </c>
      <c r="G33" s="17">
        <v>113755.78</v>
      </c>
      <c r="H33" s="1">
        <v>2</v>
      </c>
      <c r="I33" s="1">
        <v>1</v>
      </c>
      <c r="J33" s="1">
        <v>0</v>
      </c>
      <c r="K33" s="17">
        <v>149756.71</v>
      </c>
      <c r="L33" s="1">
        <v>1</v>
      </c>
      <c r="M33">
        <f t="shared" si="0"/>
        <v>0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</row>
    <row r="34" spans="1:17" x14ac:dyDescent="0.25">
      <c r="A34" s="1">
        <v>15590241</v>
      </c>
      <c r="B34" s="1">
        <v>750</v>
      </c>
      <c r="C34" s="1" t="s">
        <v>18</v>
      </c>
      <c r="D34" s="1" t="s">
        <v>16</v>
      </c>
      <c r="E34" s="1">
        <v>34</v>
      </c>
      <c r="F34" s="1">
        <v>9</v>
      </c>
      <c r="G34" s="17">
        <v>112822.26</v>
      </c>
      <c r="H34" s="1">
        <v>1</v>
      </c>
      <c r="I34" s="1">
        <v>0</v>
      </c>
      <c r="J34" s="1">
        <v>0</v>
      </c>
      <c r="K34" s="17">
        <v>150401.53</v>
      </c>
      <c r="L34" s="1">
        <v>1</v>
      </c>
      <c r="M34">
        <f t="shared" si="0"/>
        <v>0</v>
      </c>
      <c r="N34">
        <f t="shared" si="1"/>
        <v>1</v>
      </c>
      <c r="O34">
        <f t="shared" si="2"/>
        <v>1</v>
      </c>
      <c r="P34">
        <f t="shared" si="3"/>
        <v>1</v>
      </c>
      <c r="Q34">
        <f t="shared" si="4"/>
        <v>1</v>
      </c>
    </row>
    <row r="35" spans="1:17" x14ac:dyDescent="0.25">
      <c r="A35" s="1">
        <v>15675964</v>
      </c>
      <c r="B35" s="1">
        <v>672</v>
      </c>
      <c r="C35" s="1" t="s">
        <v>15</v>
      </c>
      <c r="D35" s="1" t="s">
        <v>16</v>
      </c>
      <c r="E35" s="1">
        <v>45</v>
      </c>
      <c r="F35" s="1">
        <v>9</v>
      </c>
      <c r="G35" s="17">
        <v>0</v>
      </c>
      <c r="H35" s="1">
        <v>1</v>
      </c>
      <c r="I35" s="1">
        <v>1</v>
      </c>
      <c r="J35" s="1">
        <v>1</v>
      </c>
      <c r="K35" s="17">
        <v>92027.69</v>
      </c>
      <c r="L35" s="1">
        <v>1</v>
      </c>
      <c r="M35">
        <f t="shared" si="0"/>
        <v>0</v>
      </c>
      <c r="N35">
        <f t="shared" si="1"/>
        <v>1</v>
      </c>
      <c r="O35">
        <f t="shared" si="2"/>
        <v>1</v>
      </c>
      <c r="P35">
        <f t="shared" si="3"/>
        <v>1</v>
      </c>
      <c r="Q35">
        <f t="shared" si="4"/>
        <v>1</v>
      </c>
    </row>
    <row r="36" spans="1:17" x14ac:dyDescent="0.25">
      <c r="A36" s="1">
        <v>15738148</v>
      </c>
      <c r="B36" s="1">
        <v>465</v>
      </c>
      <c r="C36" s="1" t="s">
        <v>15</v>
      </c>
      <c r="D36" s="1" t="s">
        <v>16</v>
      </c>
      <c r="E36" s="1">
        <v>51</v>
      </c>
      <c r="F36" s="1">
        <v>8</v>
      </c>
      <c r="G36" s="17">
        <v>122522.32</v>
      </c>
      <c r="H36" s="1">
        <v>1</v>
      </c>
      <c r="I36" s="1">
        <v>0</v>
      </c>
      <c r="J36" s="1">
        <v>0</v>
      </c>
      <c r="K36" s="17">
        <v>181297.65</v>
      </c>
      <c r="L36" s="1">
        <v>1</v>
      </c>
      <c r="M36">
        <f t="shared" si="0"/>
        <v>0</v>
      </c>
      <c r="N36">
        <f t="shared" si="1"/>
        <v>1</v>
      </c>
      <c r="O36">
        <f t="shared" si="2"/>
        <v>1</v>
      </c>
      <c r="P36">
        <f t="shared" si="3"/>
        <v>1</v>
      </c>
      <c r="Q36">
        <f t="shared" si="4"/>
        <v>1</v>
      </c>
    </row>
    <row r="37" spans="1:17" x14ac:dyDescent="0.25">
      <c r="A37" s="1">
        <v>15719377</v>
      </c>
      <c r="B37" s="1">
        <v>804</v>
      </c>
      <c r="C37" s="1" t="s">
        <v>15</v>
      </c>
      <c r="D37" s="1" t="s">
        <v>16</v>
      </c>
      <c r="E37" s="1">
        <v>50</v>
      </c>
      <c r="F37" s="1">
        <v>4</v>
      </c>
      <c r="G37" s="17">
        <v>0</v>
      </c>
      <c r="H37" s="1">
        <v>1</v>
      </c>
      <c r="I37" s="1">
        <v>1</v>
      </c>
      <c r="J37" s="1">
        <v>1</v>
      </c>
      <c r="K37" s="17">
        <v>8546.8700000000008</v>
      </c>
      <c r="L37" s="1">
        <v>1</v>
      </c>
      <c r="M37">
        <f t="shared" si="0"/>
        <v>0</v>
      </c>
      <c r="N37">
        <f t="shared" si="1"/>
        <v>0</v>
      </c>
      <c r="O37">
        <f t="shared" si="2"/>
        <v>1</v>
      </c>
      <c r="P37">
        <f t="shared" si="3"/>
        <v>1</v>
      </c>
      <c r="Q37">
        <f t="shared" si="4"/>
        <v>1</v>
      </c>
    </row>
    <row r="38" spans="1:17" x14ac:dyDescent="0.25">
      <c r="A38" s="1">
        <v>15573456</v>
      </c>
      <c r="B38" s="1">
        <v>648</v>
      </c>
      <c r="C38" s="1" t="s">
        <v>18</v>
      </c>
      <c r="D38" s="1" t="s">
        <v>23</v>
      </c>
      <c r="E38" s="1">
        <v>46</v>
      </c>
      <c r="F38" s="1">
        <v>9</v>
      </c>
      <c r="G38" s="17">
        <v>127209</v>
      </c>
      <c r="H38" s="1">
        <v>2</v>
      </c>
      <c r="I38" s="1">
        <v>1</v>
      </c>
      <c r="J38" s="1">
        <v>0</v>
      </c>
      <c r="K38" s="17">
        <v>77405.95</v>
      </c>
      <c r="L38" s="1">
        <v>1</v>
      </c>
      <c r="M38">
        <f t="shared" si="0"/>
        <v>0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</row>
    <row r="39" spans="1:17" x14ac:dyDescent="0.25">
      <c r="A39" s="1">
        <v>15578761</v>
      </c>
      <c r="B39" s="1">
        <v>459</v>
      </c>
      <c r="C39" s="1" t="s">
        <v>18</v>
      </c>
      <c r="D39" s="1" t="s">
        <v>16</v>
      </c>
      <c r="E39" s="1">
        <v>42</v>
      </c>
      <c r="F39" s="1">
        <v>6</v>
      </c>
      <c r="G39" s="17">
        <v>129634.25</v>
      </c>
      <c r="H39" s="1">
        <v>2</v>
      </c>
      <c r="I39" s="1">
        <v>1</v>
      </c>
      <c r="J39" s="1">
        <v>1</v>
      </c>
      <c r="K39" s="17">
        <v>177683.02</v>
      </c>
      <c r="L39" s="1">
        <v>1</v>
      </c>
      <c r="M39">
        <f t="shared" si="0"/>
        <v>0</v>
      </c>
      <c r="N39">
        <f t="shared" si="1"/>
        <v>1</v>
      </c>
      <c r="O39">
        <f t="shared" si="2"/>
        <v>1</v>
      </c>
      <c r="P39">
        <f t="shared" si="3"/>
        <v>1</v>
      </c>
      <c r="Q39">
        <f t="shared" si="4"/>
        <v>1</v>
      </c>
    </row>
    <row r="40" spans="1:17" x14ac:dyDescent="0.25">
      <c r="A40" s="1">
        <v>15613772</v>
      </c>
      <c r="B40" s="1">
        <v>542</v>
      </c>
      <c r="C40" s="1" t="s">
        <v>15</v>
      </c>
      <c r="D40" s="1" t="s">
        <v>23</v>
      </c>
      <c r="E40" s="1">
        <v>39</v>
      </c>
      <c r="F40" s="1">
        <v>3</v>
      </c>
      <c r="G40" s="17">
        <v>135096.76999999999</v>
      </c>
      <c r="H40" s="1">
        <v>1</v>
      </c>
      <c r="I40" s="1">
        <v>1</v>
      </c>
      <c r="J40" s="1">
        <v>1</v>
      </c>
      <c r="K40" s="17">
        <v>14353.43</v>
      </c>
      <c r="L40" s="1">
        <v>1</v>
      </c>
      <c r="M40">
        <f t="shared" si="0"/>
        <v>0</v>
      </c>
      <c r="N40">
        <f t="shared" si="1"/>
        <v>0</v>
      </c>
      <c r="O40">
        <f t="shared" si="2"/>
        <v>0</v>
      </c>
      <c r="P40">
        <f t="shared" si="3"/>
        <v>1</v>
      </c>
      <c r="Q40">
        <f t="shared" si="4"/>
        <v>1</v>
      </c>
    </row>
    <row r="41" spans="1:17" x14ac:dyDescent="0.25">
      <c r="A41" s="1">
        <v>15657284</v>
      </c>
      <c r="B41" s="1">
        <v>674</v>
      </c>
      <c r="C41" s="1" t="s">
        <v>26</v>
      </c>
      <c r="D41" s="1" t="s">
        <v>23</v>
      </c>
      <c r="E41" s="1">
        <v>47</v>
      </c>
      <c r="F41" s="1">
        <v>6</v>
      </c>
      <c r="G41" s="17">
        <v>106901.94</v>
      </c>
      <c r="H41" s="1">
        <v>1</v>
      </c>
      <c r="I41" s="1">
        <v>1</v>
      </c>
      <c r="J41" s="1">
        <v>1</v>
      </c>
      <c r="K41" s="17">
        <v>2079.1999999999998</v>
      </c>
      <c r="L41" s="1">
        <v>1</v>
      </c>
      <c r="M41">
        <f t="shared" si="0"/>
        <v>0</v>
      </c>
      <c r="N41">
        <f t="shared" si="1"/>
        <v>0</v>
      </c>
      <c r="O41">
        <f t="shared" si="2"/>
        <v>1</v>
      </c>
      <c r="P41">
        <f t="shared" si="3"/>
        <v>1</v>
      </c>
      <c r="Q41">
        <f t="shared" si="4"/>
        <v>1</v>
      </c>
    </row>
    <row r="42" spans="1:17" x14ac:dyDescent="0.25">
      <c r="A42" s="1">
        <v>15684548</v>
      </c>
      <c r="B42" s="1">
        <v>556</v>
      </c>
      <c r="C42" s="1" t="s">
        <v>18</v>
      </c>
      <c r="D42" s="1" t="s">
        <v>23</v>
      </c>
      <c r="E42" s="1">
        <v>38</v>
      </c>
      <c r="F42" s="1">
        <v>8</v>
      </c>
      <c r="G42" s="17">
        <v>0</v>
      </c>
      <c r="H42" s="1">
        <v>2</v>
      </c>
      <c r="I42" s="1">
        <v>0</v>
      </c>
      <c r="J42" s="1">
        <v>0</v>
      </c>
      <c r="K42" s="17">
        <v>417.41</v>
      </c>
      <c r="L42" s="1">
        <v>1</v>
      </c>
      <c r="M42">
        <f t="shared" si="0"/>
        <v>0</v>
      </c>
      <c r="N42">
        <f t="shared" si="1"/>
        <v>0</v>
      </c>
      <c r="O42">
        <f t="shared" si="2"/>
        <v>1</v>
      </c>
      <c r="P42">
        <f t="shared" si="3"/>
        <v>1</v>
      </c>
      <c r="Q42">
        <f t="shared" si="4"/>
        <v>1</v>
      </c>
    </row>
    <row r="43" spans="1:17" x14ac:dyDescent="0.25">
      <c r="A43" s="1">
        <v>15629677</v>
      </c>
      <c r="B43" s="1">
        <v>687</v>
      </c>
      <c r="C43" s="1" t="s">
        <v>18</v>
      </c>
      <c r="D43" s="1" t="s">
        <v>16</v>
      </c>
      <c r="E43" s="1">
        <v>39</v>
      </c>
      <c r="F43" s="1">
        <v>2</v>
      </c>
      <c r="G43" s="17">
        <v>0</v>
      </c>
      <c r="H43" s="1">
        <v>3</v>
      </c>
      <c r="I43" s="1">
        <v>0</v>
      </c>
      <c r="J43" s="1">
        <v>0</v>
      </c>
      <c r="K43" s="17">
        <v>188150.6</v>
      </c>
      <c r="L43" s="1">
        <v>1</v>
      </c>
      <c r="M43">
        <f t="shared" si="0"/>
        <v>1</v>
      </c>
      <c r="N43">
        <f t="shared" si="1"/>
        <v>1</v>
      </c>
      <c r="O43">
        <f t="shared" si="2"/>
        <v>0</v>
      </c>
      <c r="P43">
        <f t="shared" si="3"/>
        <v>1</v>
      </c>
      <c r="Q43">
        <f t="shared" si="4"/>
        <v>1</v>
      </c>
    </row>
    <row r="44" spans="1:17" x14ac:dyDescent="0.25">
      <c r="A44" s="1">
        <v>15600337</v>
      </c>
      <c r="B44" s="1">
        <v>661</v>
      </c>
      <c r="C44" s="1" t="s">
        <v>18</v>
      </c>
      <c r="D44" s="1" t="s">
        <v>23</v>
      </c>
      <c r="E44" s="1">
        <v>42</v>
      </c>
      <c r="F44" s="1">
        <v>2</v>
      </c>
      <c r="G44" s="17">
        <v>178820.91</v>
      </c>
      <c r="H44" s="1">
        <v>1</v>
      </c>
      <c r="I44" s="1">
        <v>0</v>
      </c>
      <c r="J44" s="1">
        <v>0</v>
      </c>
      <c r="K44" s="17">
        <v>29358.57</v>
      </c>
      <c r="L44" s="1">
        <v>1</v>
      </c>
      <c r="M44">
        <f t="shared" si="0"/>
        <v>0</v>
      </c>
      <c r="N44">
        <f t="shared" si="1"/>
        <v>0</v>
      </c>
      <c r="O44">
        <f t="shared" si="2"/>
        <v>0</v>
      </c>
      <c r="P44">
        <f t="shared" si="3"/>
        <v>1</v>
      </c>
      <c r="Q44">
        <f t="shared" si="4"/>
        <v>1</v>
      </c>
    </row>
    <row r="45" spans="1:17" x14ac:dyDescent="0.25">
      <c r="A45" s="1">
        <v>15738181</v>
      </c>
      <c r="B45" s="1">
        <v>850</v>
      </c>
      <c r="C45" s="1" t="s">
        <v>15</v>
      </c>
      <c r="D45" s="1" t="s">
        <v>23</v>
      </c>
      <c r="E45" s="1">
        <v>31</v>
      </c>
      <c r="F45" s="1">
        <v>6</v>
      </c>
      <c r="G45" s="17">
        <v>67996.23</v>
      </c>
      <c r="H45" s="1">
        <v>2</v>
      </c>
      <c r="I45" s="1">
        <v>0</v>
      </c>
      <c r="J45" s="1">
        <v>0</v>
      </c>
      <c r="K45" s="17">
        <v>50129.87</v>
      </c>
      <c r="L45" s="1">
        <v>1</v>
      </c>
      <c r="M45">
        <f t="shared" si="0"/>
        <v>0</v>
      </c>
      <c r="N45">
        <f t="shared" si="1"/>
        <v>1</v>
      </c>
      <c r="O45">
        <f t="shared" si="2"/>
        <v>1</v>
      </c>
      <c r="P45">
        <f t="shared" si="3"/>
        <v>1</v>
      </c>
      <c r="Q45">
        <f t="shared" si="4"/>
        <v>1</v>
      </c>
    </row>
    <row r="46" spans="1:17" x14ac:dyDescent="0.25">
      <c r="A46" s="1">
        <v>15662736</v>
      </c>
      <c r="B46" s="1">
        <v>559</v>
      </c>
      <c r="C46" s="1" t="s">
        <v>15</v>
      </c>
      <c r="D46" s="1" t="s">
        <v>23</v>
      </c>
      <c r="E46" s="1">
        <v>49</v>
      </c>
      <c r="F46" s="1">
        <v>2</v>
      </c>
      <c r="G46" s="17">
        <v>147069.78</v>
      </c>
      <c r="H46" s="1">
        <v>1</v>
      </c>
      <c r="I46" s="1">
        <v>1</v>
      </c>
      <c r="J46" s="1">
        <v>0</v>
      </c>
      <c r="K46" s="17">
        <v>120540.83</v>
      </c>
      <c r="L46" s="1">
        <v>1</v>
      </c>
      <c r="M46">
        <f t="shared" si="0"/>
        <v>0</v>
      </c>
      <c r="N46">
        <f t="shared" si="1"/>
        <v>1</v>
      </c>
      <c r="O46">
        <f t="shared" si="2"/>
        <v>0</v>
      </c>
      <c r="P46">
        <f t="shared" si="3"/>
        <v>1</v>
      </c>
      <c r="Q46">
        <f t="shared" si="4"/>
        <v>1</v>
      </c>
    </row>
    <row r="47" spans="1:17" x14ac:dyDescent="0.25">
      <c r="A47" s="1">
        <v>15772896</v>
      </c>
      <c r="B47" s="1">
        <v>763</v>
      </c>
      <c r="C47" s="1" t="s">
        <v>26</v>
      </c>
      <c r="D47" s="1" t="s">
        <v>23</v>
      </c>
      <c r="E47" s="1">
        <v>42</v>
      </c>
      <c r="F47" s="1">
        <v>6</v>
      </c>
      <c r="G47" s="17">
        <v>100160.75</v>
      </c>
      <c r="H47" s="1">
        <v>1</v>
      </c>
      <c r="I47" s="1">
        <v>1</v>
      </c>
      <c r="J47" s="1">
        <v>0</v>
      </c>
      <c r="K47" s="17">
        <v>33462.94</v>
      </c>
      <c r="L47" s="1">
        <v>1</v>
      </c>
      <c r="M47">
        <f t="shared" si="0"/>
        <v>0</v>
      </c>
      <c r="N47">
        <f t="shared" si="1"/>
        <v>0</v>
      </c>
      <c r="O47">
        <f t="shared" si="2"/>
        <v>1</v>
      </c>
      <c r="P47">
        <f t="shared" si="3"/>
        <v>1</v>
      </c>
      <c r="Q47">
        <f t="shared" si="4"/>
        <v>1</v>
      </c>
    </row>
    <row r="48" spans="1:17" x14ac:dyDescent="0.25">
      <c r="A48" s="1">
        <v>15804919</v>
      </c>
      <c r="B48" s="1">
        <v>670</v>
      </c>
      <c r="C48" s="1" t="s">
        <v>18</v>
      </c>
      <c r="D48" s="1" t="s">
        <v>16</v>
      </c>
      <c r="E48" s="1">
        <v>65</v>
      </c>
      <c r="F48" s="1">
        <v>1</v>
      </c>
      <c r="G48" s="17">
        <v>0</v>
      </c>
      <c r="H48" s="1">
        <v>1</v>
      </c>
      <c r="I48" s="1">
        <v>1</v>
      </c>
      <c r="J48" s="1">
        <v>1</v>
      </c>
      <c r="K48" s="17">
        <v>177655.67999999999</v>
      </c>
      <c r="L48" s="1">
        <v>1</v>
      </c>
      <c r="M48">
        <f t="shared" si="0"/>
        <v>0</v>
      </c>
      <c r="N48">
        <f t="shared" si="1"/>
        <v>1</v>
      </c>
      <c r="O48">
        <f t="shared" si="2"/>
        <v>0</v>
      </c>
      <c r="P48">
        <f t="shared" si="3"/>
        <v>1</v>
      </c>
      <c r="Q48">
        <f t="shared" si="4"/>
        <v>0</v>
      </c>
    </row>
    <row r="49" spans="1:17" x14ac:dyDescent="0.25">
      <c r="A49" s="1">
        <v>15727299</v>
      </c>
      <c r="B49" s="1">
        <v>445</v>
      </c>
      <c r="C49" s="1" t="s">
        <v>18</v>
      </c>
      <c r="D49" s="1" t="s">
        <v>23</v>
      </c>
      <c r="E49" s="1">
        <v>62</v>
      </c>
      <c r="F49" s="1">
        <v>1</v>
      </c>
      <c r="G49" s="17">
        <v>64119.38</v>
      </c>
      <c r="H49" s="1">
        <v>1</v>
      </c>
      <c r="I49" s="1">
        <v>1</v>
      </c>
      <c r="J49" s="1">
        <v>1</v>
      </c>
      <c r="K49" s="17">
        <v>76569.64</v>
      </c>
      <c r="L49" s="1">
        <v>1</v>
      </c>
      <c r="M49">
        <f t="shared" si="0"/>
        <v>0</v>
      </c>
      <c r="N49">
        <f t="shared" si="1"/>
        <v>1</v>
      </c>
      <c r="O49">
        <f t="shared" si="2"/>
        <v>0</v>
      </c>
      <c r="P49">
        <f t="shared" si="3"/>
        <v>1</v>
      </c>
      <c r="Q49">
        <f t="shared" si="4"/>
        <v>0</v>
      </c>
    </row>
    <row r="50" spans="1:17" x14ac:dyDescent="0.25">
      <c r="A50" s="1">
        <v>15569807</v>
      </c>
      <c r="B50" s="1">
        <v>673</v>
      </c>
      <c r="C50" s="1" t="s">
        <v>15</v>
      </c>
      <c r="D50" s="1" t="s">
        <v>16</v>
      </c>
      <c r="E50" s="1">
        <v>34</v>
      </c>
      <c r="F50" s="1">
        <v>8</v>
      </c>
      <c r="G50" s="17">
        <v>42157.08</v>
      </c>
      <c r="H50" s="1">
        <v>1</v>
      </c>
      <c r="I50" s="1">
        <v>1</v>
      </c>
      <c r="J50" s="1">
        <v>0</v>
      </c>
      <c r="K50" s="17">
        <v>20598.59</v>
      </c>
      <c r="L50" s="1">
        <v>1</v>
      </c>
      <c r="M50">
        <f t="shared" si="0"/>
        <v>0</v>
      </c>
      <c r="N50">
        <f t="shared" si="1"/>
        <v>0</v>
      </c>
      <c r="O50">
        <f t="shared" si="2"/>
        <v>1</v>
      </c>
      <c r="P50">
        <f t="shared" si="3"/>
        <v>1</v>
      </c>
      <c r="Q50">
        <f t="shared" si="4"/>
        <v>1</v>
      </c>
    </row>
    <row r="51" spans="1:17" x14ac:dyDescent="0.25">
      <c r="A51" s="1">
        <v>15741336</v>
      </c>
      <c r="B51" s="1">
        <v>715</v>
      </c>
      <c r="C51" s="1" t="s">
        <v>15</v>
      </c>
      <c r="D51" s="1" t="s">
        <v>16</v>
      </c>
      <c r="E51" s="1">
        <v>38</v>
      </c>
      <c r="F51" s="1">
        <v>5</v>
      </c>
      <c r="G51" s="17">
        <v>118590.41</v>
      </c>
      <c r="H51" s="1">
        <v>1</v>
      </c>
      <c r="I51" s="1">
        <v>1</v>
      </c>
      <c r="J51" s="1">
        <v>1</v>
      </c>
      <c r="K51" s="17">
        <v>5684.17</v>
      </c>
      <c r="L51" s="1">
        <v>1</v>
      </c>
      <c r="M51">
        <f t="shared" si="0"/>
        <v>0</v>
      </c>
      <c r="N51">
        <f t="shared" si="1"/>
        <v>0</v>
      </c>
      <c r="O51">
        <f t="shared" si="2"/>
        <v>1</v>
      </c>
      <c r="P51">
        <f t="shared" si="3"/>
        <v>1</v>
      </c>
      <c r="Q51">
        <f t="shared" si="4"/>
        <v>1</v>
      </c>
    </row>
    <row r="52" spans="1:17" x14ac:dyDescent="0.25">
      <c r="A52" s="1">
        <v>15707567</v>
      </c>
      <c r="B52" s="1">
        <v>732</v>
      </c>
      <c r="C52" s="1" t="s">
        <v>26</v>
      </c>
      <c r="D52" s="1" t="s">
        <v>23</v>
      </c>
      <c r="E52" s="1">
        <v>50</v>
      </c>
      <c r="F52" s="1">
        <v>6</v>
      </c>
      <c r="G52" s="17">
        <v>145338.76</v>
      </c>
      <c r="H52" s="1">
        <v>1</v>
      </c>
      <c r="I52" s="1">
        <v>0</v>
      </c>
      <c r="J52" s="1">
        <v>0</v>
      </c>
      <c r="K52" s="17">
        <v>91936.1</v>
      </c>
      <c r="L52" s="1">
        <v>1</v>
      </c>
      <c r="M52">
        <f t="shared" si="0"/>
        <v>0</v>
      </c>
      <c r="N52">
        <f t="shared" si="1"/>
        <v>1</v>
      </c>
      <c r="O52">
        <f t="shared" si="2"/>
        <v>1</v>
      </c>
      <c r="P52">
        <f t="shared" si="3"/>
        <v>1</v>
      </c>
      <c r="Q52">
        <f t="shared" si="4"/>
        <v>1</v>
      </c>
    </row>
    <row r="53" spans="1:17" x14ac:dyDescent="0.25">
      <c r="A53" s="1">
        <v>15773792</v>
      </c>
      <c r="B53" s="1">
        <v>662</v>
      </c>
      <c r="C53" s="1" t="s">
        <v>15</v>
      </c>
      <c r="D53" s="1" t="s">
        <v>16</v>
      </c>
      <c r="E53" s="1">
        <v>32</v>
      </c>
      <c r="F53" s="1">
        <v>4</v>
      </c>
      <c r="G53" s="17">
        <v>133950.37</v>
      </c>
      <c r="H53" s="1">
        <v>1</v>
      </c>
      <c r="I53" s="1">
        <v>1</v>
      </c>
      <c r="J53" s="1">
        <v>1</v>
      </c>
      <c r="K53" s="17">
        <v>48725.68</v>
      </c>
      <c r="L53" s="1">
        <v>1</v>
      </c>
      <c r="M53">
        <f t="shared" si="0"/>
        <v>0</v>
      </c>
      <c r="N53">
        <f t="shared" si="1"/>
        <v>1</v>
      </c>
      <c r="O53">
        <f t="shared" si="2"/>
        <v>1</v>
      </c>
      <c r="P53">
        <f t="shared" si="3"/>
        <v>1</v>
      </c>
      <c r="Q53">
        <f t="shared" si="4"/>
        <v>1</v>
      </c>
    </row>
    <row r="54" spans="1:17" x14ac:dyDescent="0.25">
      <c r="A54" s="1">
        <v>15654700</v>
      </c>
      <c r="B54" s="1">
        <v>523</v>
      </c>
      <c r="C54" s="1" t="s">
        <v>15</v>
      </c>
      <c r="D54" s="1" t="s">
        <v>16</v>
      </c>
      <c r="E54" s="1">
        <v>40</v>
      </c>
      <c r="F54" s="1">
        <v>2</v>
      </c>
      <c r="G54" s="17">
        <v>102967.41</v>
      </c>
      <c r="H54" s="1">
        <v>1</v>
      </c>
      <c r="I54" s="1">
        <v>1</v>
      </c>
      <c r="J54" s="1">
        <v>0</v>
      </c>
      <c r="K54" s="17">
        <v>128702.1</v>
      </c>
      <c r="L54" s="1">
        <v>1</v>
      </c>
      <c r="M54">
        <f t="shared" si="0"/>
        <v>0</v>
      </c>
      <c r="N54">
        <f t="shared" si="1"/>
        <v>1</v>
      </c>
      <c r="O54">
        <f t="shared" si="2"/>
        <v>0</v>
      </c>
      <c r="P54">
        <f t="shared" si="3"/>
        <v>1</v>
      </c>
      <c r="Q54">
        <f t="shared" si="4"/>
        <v>1</v>
      </c>
    </row>
    <row r="55" spans="1:17" x14ac:dyDescent="0.25">
      <c r="A55" s="1">
        <v>15609618</v>
      </c>
      <c r="B55" s="1">
        <v>721</v>
      </c>
      <c r="C55" s="1" t="s">
        <v>26</v>
      </c>
      <c r="D55" s="1" t="s">
        <v>23</v>
      </c>
      <c r="E55" s="1">
        <v>28</v>
      </c>
      <c r="F55" s="1">
        <v>9</v>
      </c>
      <c r="G55" s="17">
        <v>154475.54</v>
      </c>
      <c r="H55" s="1">
        <v>2</v>
      </c>
      <c r="I55" s="1">
        <v>0</v>
      </c>
      <c r="J55" s="1">
        <v>1</v>
      </c>
      <c r="K55" s="17">
        <v>101300.94</v>
      </c>
      <c r="L55" s="1">
        <v>1</v>
      </c>
      <c r="M55">
        <f t="shared" si="0"/>
        <v>0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</row>
    <row r="56" spans="1:17" x14ac:dyDescent="0.25">
      <c r="A56" s="1">
        <v>15794142</v>
      </c>
      <c r="B56" s="1">
        <v>564</v>
      </c>
      <c r="C56" s="1" t="s">
        <v>26</v>
      </c>
      <c r="D56" s="1" t="s">
        <v>16</v>
      </c>
      <c r="E56" s="1">
        <v>62</v>
      </c>
      <c r="F56" s="1">
        <v>5</v>
      </c>
      <c r="G56" s="17">
        <v>114931.35</v>
      </c>
      <c r="H56" s="1">
        <v>3</v>
      </c>
      <c r="I56" s="1">
        <v>0</v>
      </c>
      <c r="J56" s="1">
        <v>1</v>
      </c>
      <c r="K56" s="17">
        <v>18260.98</v>
      </c>
      <c r="L56" s="1">
        <v>1</v>
      </c>
      <c r="M56">
        <f t="shared" si="0"/>
        <v>1</v>
      </c>
      <c r="N56">
        <f t="shared" si="1"/>
        <v>0</v>
      </c>
      <c r="O56">
        <f t="shared" si="2"/>
        <v>1</v>
      </c>
      <c r="P56">
        <f t="shared" si="3"/>
        <v>1</v>
      </c>
      <c r="Q56">
        <f t="shared" si="4"/>
        <v>0</v>
      </c>
    </row>
    <row r="57" spans="1:17" x14ac:dyDescent="0.25">
      <c r="A57" s="1">
        <v>15717398</v>
      </c>
      <c r="B57" s="1">
        <v>549</v>
      </c>
      <c r="C57" s="1" t="s">
        <v>18</v>
      </c>
      <c r="D57" s="1" t="s">
        <v>16</v>
      </c>
      <c r="E57" s="1">
        <v>39</v>
      </c>
      <c r="F57" s="1">
        <v>7</v>
      </c>
      <c r="G57" s="17">
        <v>0</v>
      </c>
      <c r="H57" s="1">
        <v>1</v>
      </c>
      <c r="I57" s="1">
        <v>0</v>
      </c>
      <c r="J57" s="1">
        <v>0</v>
      </c>
      <c r="K57" s="17">
        <v>81259.25</v>
      </c>
      <c r="L57" s="1">
        <v>1</v>
      </c>
      <c r="M57">
        <f t="shared" si="0"/>
        <v>0</v>
      </c>
      <c r="N57">
        <f t="shared" si="1"/>
        <v>1</v>
      </c>
      <c r="O57">
        <f t="shared" si="2"/>
        <v>1</v>
      </c>
      <c r="P57">
        <f t="shared" si="3"/>
        <v>1</v>
      </c>
      <c r="Q57">
        <f t="shared" si="4"/>
        <v>1</v>
      </c>
    </row>
    <row r="58" spans="1:17" x14ac:dyDescent="0.25">
      <c r="A58" s="1">
        <v>15674551</v>
      </c>
      <c r="B58" s="1">
        <v>535</v>
      </c>
      <c r="C58" s="1" t="s">
        <v>26</v>
      </c>
      <c r="D58" s="1" t="s">
        <v>23</v>
      </c>
      <c r="E58" s="1">
        <v>40</v>
      </c>
      <c r="F58" s="1">
        <v>7</v>
      </c>
      <c r="G58" s="17">
        <v>111756.5</v>
      </c>
      <c r="H58" s="1">
        <v>1</v>
      </c>
      <c r="I58" s="1">
        <v>1</v>
      </c>
      <c r="J58" s="1">
        <v>0</v>
      </c>
      <c r="K58" s="17">
        <v>8128.32</v>
      </c>
      <c r="L58" s="1">
        <v>1</v>
      </c>
      <c r="M58">
        <f t="shared" si="0"/>
        <v>0</v>
      </c>
      <c r="N58">
        <f t="shared" si="1"/>
        <v>0</v>
      </c>
      <c r="O58">
        <f t="shared" si="2"/>
        <v>1</v>
      </c>
      <c r="P58">
        <f t="shared" si="3"/>
        <v>1</v>
      </c>
      <c r="Q58">
        <f t="shared" si="4"/>
        <v>1</v>
      </c>
    </row>
    <row r="59" spans="1:17" x14ac:dyDescent="0.25">
      <c r="A59" s="1">
        <v>15721658</v>
      </c>
      <c r="B59" s="1">
        <v>672</v>
      </c>
      <c r="C59" s="1" t="s">
        <v>18</v>
      </c>
      <c r="D59" s="1" t="s">
        <v>16</v>
      </c>
      <c r="E59" s="1">
        <v>56</v>
      </c>
      <c r="F59" s="1">
        <v>2</v>
      </c>
      <c r="G59" s="17">
        <v>209767.31</v>
      </c>
      <c r="H59" s="1">
        <v>2</v>
      </c>
      <c r="I59" s="1">
        <v>1</v>
      </c>
      <c r="J59" s="1">
        <v>1</v>
      </c>
      <c r="K59" s="17">
        <v>150694.42000000001</v>
      </c>
      <c r="L59" s="1">
        <v>1</v>
      </c>
      <c r="M59">
        <f t="shared" si="0"/>
        <v>0</v>
      </c>
      <c r="N59">
        <f t="shared" si="1"/>
        <v>1</v>
      </c>
      <c r="O59">
        <f t="shared" si="2"/>
        <v>0</v>
      </c>
      <c r="P59">
        <f t="shared" si="3"/>
        <v>1</v>
      </c>
      <c r="Q59">
        <f t="shared" si="4"/>
        <v>0</v>
      </c>
    </row>
    <row r="60" spans="1:17" x14ac:dyDescent="0.25">
      <c r="A60" s="1">
        <v>15571928</v>
      </c>
      <c r="B60" s="1">
        <v>679</v>
      </c>
      <c r="C60" s="1" t="s">
        <v>15</v>
      </c>
      <c r="D60" s="1" t="s">
        <v>16</v>
      </c>
      <c r="E60" s="1">
        <v>43</v>
      </c>
      <c r="F60" s="1">
        <v>4</v>
      </c>
      <c r="G60" s="17">
        <v>0</v>
      </c>
      <c r="H60" s="1">
        <v>3</v>
      </c>
      <c r="I60" s="1">
        <v>1</v>
      </c>
      <c r="J60" s="1">
        <v>0</v>
      </c>
      <c r="K60" s="17">
        <v>115136.51</v>
      </c>
      <c r="L60" s="1">
        <v>1</v>
      </c>
      <c r="M60">
        <f t="shared" si="0"/>
        <v>1</v>
      </c>
      <c r="N60">
        <f t="shared" si="1"/>
        <v>1</v>
      </c>
      <c r="O60">
        <f t="shared" si="2"/>
        <v>1</v>
      </c>
      <c r="P60">
        <f t="shared" si="3"/>
        <v>1</v>
      </c>
      <c r="Q60">
        <f t="shared" si="4"/>
        <v>1</v>
      </c>
    </row>
    <row r="61" spans="1:17" x14ac:dyDescent="0.25">
      <c r="A61" s="1">
        <v>15627360</v>
      </c>
      <c r="B61" s="1">
        <v>432</v>
      </c>
      <c r="C61" s="1" t="s">
        <v>15</v>
      </c>
      <c r="D61" s="1" t="s">
        <v>23</v>
      </c>
      <c r="E61" s="1">
        <v>42</v>
      </c>
      <c r="F61" s="1">
        <v>9</v>
      </c>
      <c r="G61" s="17">
        <v>152603.45000000001</v>
      </c>
      <c r="H61" s="1">
        <v>1</v>
      </c>
      <c r="I61" s="1">
        <v>1</v>
      </c>
      <c r="J61" s="1">
        <v>0</v>
      </c>
      <c r="K61" s="17">
        <v>110265.24</v>
      </c>
      <c r="L61" s="1">
        <v>1</v>
      </c>
      <c r="M61">
        <f t="shared" si="0"/>
        <v>0</v>
      </c>
      <c r="N61">
        <f t="shared" si="1"/>
        <v>1</v>
      </c>
      <c r="O61">
        <f t="shared" si="2"/>
        <v>1</v>
      </c>
      <c r="P61">
        <f t="shared" si="3"/>
        <v>1</v>
      </c>
      <c r="Q61">
        <f t="shared" si="4"/>
        <v>1</v>
      </c>
    </row>
    <row r="62" spans="1:17" x14ac:dyDescent="0.25">
      <c r="A62" s="1">
        <v>15774854</v>
      </c>
      <c r="B62" s="1">
        <v>592</v>
      </c>
      <c r="C62" s="1" t="s">
        <v>15</v>
      </c>
      <c r="D62" s="1" t="s">
        <v>23</v>
      </c>
      <c r="E62" s="1">
        <v>54</v>
      </c>
      <c r="F62" s="1">
        <v>8</v>
      </c>
      <c r="G62" s="17">
        <v>0</v>
      </c>
      <c r="H62" s="1">
        <v>1</v>
      </c>
      <c r="I62" s="1">
        <v>1</v>
      </c>
      <c r="J62" s="1">
        <v>1</v>
      </c>
      <c r="K62" s="17">
        <v>28737.71</v>
      </c>
      <c r="L62" s="1">
        <v>1</v>
      </c>
      <c r="M62">
        <f t="shared" si="0"/>
        <v>0</v>
      </c>
      <c r="N62">
        <f t="shared" si="1"/>
        <v>0</v>
      </c>
      <c r="O62">
        <f t="shared" si="2"/>
        <v>1</v>
      </c>
      <c r="P62">
        <f t="shared" si="3"/>
        <v>1</v>
      </c>
      <c r="Q62">
        <f t="shared" si="4"/>
        <v>1</v>
      </c>
    </row>
    <row r="63" spans="1:17" x14ac:dyDescent="0.25">
      <c r="A63" s="1">
        <v>15762418</v>
      </c>
      <c r="B63" s="1">
        <v>750</v>
      </c>
      <c r="C63" s="1" t="s">
        <v>18</v>
      </c>
      <c r="D63" s="1" t="s">
        <v>23</v>
      </c>
      <c r="E63" s="1">
        <v>22</v>
      </c>
      <c r="F63" s="1">
        <v>3</v>
      </c>
      <c r="G63" s="17">
        <v>121681.82</v>
      </c>
      <c r="H63" s="1">
        <v>1</v>
      </c>
      <c r="I63" s="1">
        <v>1</v>
      </c>
      <c r="J63" s="1">
        <v>0</v>
      </c>
      <c r="K63" s="17">
        <v>128643.35</v>
      </c>
      <c r="L63" s="1">
        <v>1</v>
      </c>
      <c r="M63">
        <f t="shared" si="0"/>
        <v>0</v>
      </c>
      <c r="N63">
        <f t="shared" si="1"/>
        <v>1</v>
      </c>
      <c r="O63">
        <f t="shared" si="2"/>
        <v>0</v>
      </c>
      <c r="P63">
        <f t="shared" si="3"/>
        <v>0</v>
      </c>
      <c r="Q63">
        <f t="shared" si="4"/>
        <v>1</v>
      </c>
    </row>
    <row r="64" spans="1:17" x14ac:dyDescent="0.25">
      <c r="A64" s="1">
        <v>15583456</v>
      </c>
      <c r="B64" s="1">
        <v>745</v>
      </c>
      <c r="C64" s="1" t="s">
        <v>26</v>
      </c>
      <c r="D64" s="1" t="s">
        <v>23</v>
      </c>
      <c r="E64" s="1">
        <v>45</v>
      </c>
      <c r="F64" s="1">
        <v>10</v>
      </c>
      <c r="G64" s="17">
        <v>117231.63</v>
      </c>
      <c r="H64" s="1">
        <v>3</v>
      </c>
      <c r="I64" s="1">
        <v>1</v>
      </c>
      <c r="J64" s="1">
        <v>1</v>
      </c>
      <c r="K64" s="17">
        <v>122381.02</v>
      </c>
      <c r="L64" s="1">
        <v>1</v>
      </c>
      <c r="M64">
        <f t="shared" si="0"/>
        <v>1</v>
      </c>
      <c r="N64">
        <f t="shared" si="1"/>
        <v>1</v>
      </c>
      <c r="O64">
        <f t="shared" si="2"/>
        <v>1</v>
      </c>
      <c r="P64">
        <f t="shared" si="3"/>
        <v>1</v>
      </c>
      <c r="Q64">
        <f t="shared" si="4"/>
        <v>1</v>
      </c>
    </row>
    <row r="65" spans="1:17" x14ac:dyDescent="0.25">
      <c r="A65" s="1">
        <v>15676519</v>
      </c>
      <c r="B65" s="1">
        <v>615</v>
      </c>
      <c r="C65" s="1" t="s">
        <v>18</v>
      </c>
      <c r="D65" s="1" t="s">
        <v>23</v>
      </c>
      <c r="E65" s="1">
        <v>61</v>
      </c>
      <c r="F65" s="1">
        <v>9</v>
      </c>
      <c r="G65" s="17">
        <v>0</v>
      </c>
      <c r="H65" s="1">
        <v>2</v>
      </c>
      <c r="I65" s="1">
        <v>1</v>
      </c>
      <c r="J65" s="1">
        <v>0</v>
      </c>
      <c r="K65" s="17">
        <v>150227.85</v>
      </c>
      <c r="L65" s="1">
        <v>1</v>
      </c>
      <c r="M65">
        <f t="shared" si="0"/>
        <v>0</v>
      </c>
      <c r="N65">
        <f t="shared" si="1"/>
        <v>1</v>
      </c>
      <c r="O65">
        <f t="shared" si="2"/>
        <v>1</v>
      </c>
      <c r="P65">
        <f t="shared" si="3"/>
        <v>1</v>
      </c>
      <c r="Q65">
        <f t="shared" si="4"/>
        <v>0</v>
      </c>
    </row>
    <row r="66" spans="1:17" x14ac:dyDescent="0.25">
      <c r="A66" s="1">
        <v>15699309</v>
      </c>
      <c r="B66" s="1">
        <v>510</v>
      </c>
      <c r="C66" s="1" t="s">
        <v>18</v>
      </c>
      <c r="D66" s="1" t="s">
        <v>16</v>
      </c>
      <c r="E66" s="1" t="s">
        <v>753</v>
      </c>
      <c r="F66" s="1">
        <v>4</v>
      </c>
      <c r="G66" s="17">
        <v>0</v>
      </c>
      <c r="H66" s="1">
        <v>1</v>
      </c>
      <c r="I66" s="1">
        <v>1</v>
      </c>
      <c r="J66" s="1">
        <v>0</v>
      </c>
      <c r="K66" s="17">
        <v>118913.53</v>
      </c>
      <c r="L66" s="1">
        <v>1</v>
      </c>
      <c r="M66">
        <f t="shared" si="0"/>
        <v>0</v>
      </c>
      <c r="N66">
        <f t="shared" si="1"/>
        <v>1</v>
      </c>
      <c r="O66">
        <f t="shared" si="2"/>
        <v>1</v>
      </c>
      <c r="P66">
        <f t="shared" si="3"/>
        <v>1</v>
      </c>
      <c r="Q66">
        <f t="shared" si="4"/>
        <v>0</v>
      </c>
    </row>
    <row r="67" spans="1:17" x14ac:dyDescent="0.25">
      <c r="A67" s="1">
        <v>15745295</v>
      </c>
      <c r="B67" s="1">
        <v>727</v>
      </c>
      <c r="C67" s="1" t="s">
        <v>18</v>
      </c>
      <c r="D67" s="1" t="s">
        <v>16</v>
      </c>
      <c r="E67" s="1">
        <v>31</v>
      </c>
      <c r="F67" s="1">
        <v>0</v>
      </c>
      <c r="G67" s="17">
        <v>0</v>
      </c>
      <c r="H67" s="1">
        <v>1</v>
      </c>
      <c r="I67" s="1">
        <v>1</v>
      </c>
      <c r="J67" s="1">
        <v>0</v>
      </c>
      <c r="K67" s="17">
        <v>121751.03999999999</v>
      </c>
      <c r="L67" s="1">
        <v>1</v>
      </c>
      <c r="M67">
        <f t="shared" si="0"/>
        <v>0</v>
      </c>
      <c r="N67">
        <f t="shared" si="1"/>
        <v>1</v>
      </c>
      <c r="O67">
        <f t="shared" si="2"/>
        <v>0</v>
      </c>
      <c r="P67">
        <f t="shared" si="3"/>
        <v>1</v>
      </c>
      <c r="Q67">
        <f t="shared" si="4"/>
        <v>1</v>
      </c>
    </row>
    <row r="68" spans="1:17" x14ac:dyDescent="0.25">
      <c r="A68" s="1">
        <v>15713483</v>
      </c>
      <c r="B68" s="1">
        <v>793</v>
      </c>
      <c r="C68" s="1" t="s">
        <v>18</v>
      </c>
      <c r="D68" s="1" t="s">
        <v>23</v>
      </c>
      <c r="E68" s="1">
        <v>52</v>
      </c>
      <c r="F68" s="1">
        <v>2</v>
      </c>
      <c r="G68" s="17">
        <v>0</v>
      </c>
      <c r="H68" s="1">
        <v>1</v>
      </c>
      <c r="I68" s="1">
        <v>1</v>
      </c>
      <c r="J68" s="1">
        <v>0</v>
      </c>
      <c r="K68" s="17">
        <v>159123.82</v>
      </c>
      <c r="L68" s="1">
        <v>1</v>
      </c>
      <c r="M68">
        <f t="shared" ref="M68:M131" si="5">IF(H68&gt;=3,1,0)</f>
        <v>0</v>
      </c>
      <c r="N68">
        <f t="shared" ref="N68:N131" si="6">IF(K68&gt;$N$1,1,0)</f>
        <v>1</v>
      </c>
      <c r="O68">
        <f t="shared" ref="O68:O131" si="7">IF(F68&gt;$O$1,1,0)</f>
        <v>0</v>
      </c>
      <c r="P68">
        <f t="shared" ref="P68:P131" si="8">IF(E68&gt;$P$1,1,0)</f>
        <v>1</v>
      </c>
      <c r="Q68">
        <f t="shared" ref="Q68:Q131" si="9">IF(E68&lt;=$Q$1,1,0)</f>
        <v>1</v>
      </c>
    </row>
    <row r="69" spans="1:17" x14ac:dyDescent="0.25">
      <c r="A69" s="1">
        <v>15684181</v>
      </c>
      <c r="B69" s="1">
        <v>643</v>
      </c>
      <c r="C69" s="1" t="s">
        <v>15</v>
      </c>
      <c r="D69" s="1" t="s">
        <v>23</v>
      </c>
      <c r="E69" s="1">
        <v>45</v>
      </c>
      <c r="F69" s="1">
        <v>5</v>
      </c>
      <c r="G69" s="17">
        <v>0</v>
      </c>
      <c r="H69" s="1">
        <v>1</v>
      </c>
      <c r="I69" s="1">
        <v>1</v>
      </c>
      <c r="J69" s="1">
        <v>0</v>
      </c>
      <c r="K69" s="17">
        <v>142513.5</v>
      </c>
      <c r="L69" s="1">
        <v>1</v>
      </c>
      <c r="M69">
        <f t="shared" si="5"/>
        <v>0</v>
      </c>
      <c r="N69">
        <f t="shared" si="6"/>
        <v>1</v>
      </c>
      <c r="O69">
        <f t="shared" si="7"/>
        <v>1</v>
      </c>
      <c r="P69">
        <f t="shared" si="8"/>
        <v>1</v>
      </c>
      <c r="Q69">
        <f t="shared" si="9"/>
        <v>1</v>
      </c>
    </row>
    <row r="70" spans="1:17" x14ac:dyDescent="0.25">
      <c r="A70" s="1">
        <v>15683625</v>
      </c>
      <c r="B70" s="1">
        <v>703</v>
      </c>
      <c r="C70" s="1" t="s">
        <v>15</v>
      </c>
      <c r="D70" s="1" t="s">
        <v>23</v>
      </c>
      <c r="E70" s="1">
        <v>37</v>
      </c>
      <c r="F70" s="1">
        <v>1</v>
      </c>
      <c r="G70" s="17">
        <v>149762.07999999999</v>
      </c>
      <c r="H70" s="1">
        <v>1</v>
      </c>
      <c r="I70" s="1">
        <v>1</v>
      </c>
      <c r="J70" s="1">
        <v>0</v>
      </c>
      <c r="K70" s="17">
        <v>20629.400000000001</v>
      </c>
      <c r="L70" s="1">
        <v>1</v>
      </c>
      <c r="M70">
        <f t="shared" si="5"/>
        <v>0</v>
      </c>
      <c r="N70">
        <f t="shared" si="6"/>
        <v>0</v>
      </c>
      <c r="O70">
        <f t="shared" si="7"/>
        <v>0</v>
      </c>
      <c r="P70">
        <f t="shared" si="8"/>
        <v>1</v>
      </c>
      <c r="Q70">
        <f t="shared" si="9"/>
        <v>1</v>
      </c>
    </row>
    <row r="71" spans="1:17" x14ac:dyDescent="0.25">
      <c r="A71" s="1">
        <v>15634602</v>
      </c>
      <c r="B71" s="1">
        <v>619</v>
      </c>
      <c r="C71" s="1" t="s">
        <v>15</v>
      </c>
      <c r="D71" s="1" t="s">
        <v>16</v>
      </c>
      <c r="E71" s="1">
        <v>42</v>
      </c>
      <c r="F71" s="1">
        <v>2</v>
      </c>
      <c r="G71" s="17">
        <v>0</v>
      </c>
      <c r="H71" s="1">
        <v>1</v>
      </c>
      <c r="I71" s="1">
        <v>1</v>
      </c>
      <c r="J71" s="1">
        <v>1</v>
      </c>
      <c r="K71" s="17">
        <v>101348.88</v>
      </c>
      <c r="L71" s="1">
        <v>1</v>
      </c>
      <c r="M71">
        <f t="shared" si="5"/>
        <v>0</v>
      </c>
      <c r="N71">
        <f t="shared" si="6"/>
        <v>1</v>
      </c>
      <c r="O71">
        <f t="shared" si="7"/>
        <v>0</v>
      </c>
      <c r="P71">
        <f t="shared" si="8"/>
        <v>1</v>
      </c>
      <c r="Q71">
        <f t="shared" si="9"/>
        <v>1</v>
      </c>
    </row>
    <row r="72" spans="1:17" x14ac:dyDescent="0.25">
      <c r="A72" s="1">
        <v>15600974</v>
      </c>
      <c r="B72" s="1">
        <v>516</v>
      </c>
      <c r="C72" s="1" t="s">
        <v>18</v>
      </c>
      <c r="D72" s="1" t="s">
        <v>23</v>
      </c>
      <c r="E72" s="1">
        <v>50</v>
      </c>
      <c r="F72" s="1">
        <v>5</v>
      </c>
      <c r="G72" s="17">
        <v>0</v>
      </c>
      <c r="H72" s="1">
        <v>1</v>
      </c>
      <c r="I72" s="1">
        <v>0</v>
      </c>
      <c r="J72" s="1">
        <v>1</v>
      </c>
      <c r="K72" s="17">
        <v>146145.93</v>
      </c>
      <c r="L72" s="1">
        <v>1</v>
      </c>
      <c r="M72">
        <f t="shared" si="5"/>
        <v>0</v>
      </c>
      <c r="N72">
        <f t="shared" si="6"/>
        <v>1</v>
      </c>
      <c r="O72">
        <f t="shared" si="7"/>
        <v>1</v>
      </c>
      <c r="P72">
        <f t="shared" si="8"/>
        <v>1</v>
      </c>
      <c r="Q72">
        <f t="shared" si="9"/>
        <v>1</v>
      </c>
    </row>
    <row r="73" spans="1:17" x14ac:dyDescent="0.25">
      <c r="A73" s="1">
        <v>15776780</v>
      </c>
      <c r="B73" s="1">
        <v>608</v>
      </c>
      <c r="C73" s="1" t="s">
        <v>15</v>
      </c>
      <c r="D73" s="1" t="s">
        <v>23</v>
      </c>
      <c r="E73" s="1">
        <v>59</v>
      </c>
      <c r="F73" s="1">
        <v>1</v>
      </c>
      <c r="G73" s="17">
        <v>0</v>
      </c>
      <c r="H73" s="1">
        <v>1</v>
      </c>
      <c r="I73" s="1">
        <v>1</v>
      </c>
      <c r="J73" s="1">
        <v>0</v>
      </c>
      <c r="K73" s="17">
        <v>70649.64</v>
      </c>
      <c r="L73" s="1">
        <v>1</v>
      </c>
      <c r="M73">
        <f t="shared" si="5"/>
        <v>0</v>
      </c>
      <c r="N73">
        <f t="shared" si="6"/>
        <v>1</v>
      </c>
      <c r="O73">
        <f t="shared" si="7"/>
        <v>0</v>
      </c>
      <c r="P73">
        <f t="shared" si="8"/>
        <v>1</v>
      </c>
      <c r="Q73">
        <f t="shared" si="9"/>
        <v>0</v>
      </c>
    </row>
    <row r="74" spans="1:17" x14ac:dyDescent="0.25">
      <c r="A74" s="1">
        <v>15757535</v>
      </c>
      <c r="B74" s="1">
        <v>647</v>
      </c>
      <c r="C74" s="1" t="s">
        <v>18</v>
      </c>
      <c r="D74" s="1" t="s">
        <v>16</v>
      </c>
      <c r="E74" s="1">
        <v>44</v>
      </c>
      <c r="F74" s="1">
        <v>5</v>
      </c>
      <c r="G74" s="17">
        <v>0</v>
      </c>
      <c r="H74" s="1">
        <v>3</v>
      </c>
      <c r="I74" s="1">
        <v>1</v>
      </c>
      <c r="J74" s="1">
        <v>1</v>
      </c>
      <c r="K74" s="17">
        <v>174205.22</v>
      </c>
      <c r="L74" s="1">
        <v>1</v>
      </c>
      <c r="M74">
        <f t="shared" si="5"/>
        <v>1</v>
      </c>
      <c r="N74">
        <f t="shared" si="6"/>
        <v>1</v>
      </c>
      <c r="O74">
        <f t="shared" si="7"/>
        <v>1</v>
      </c>
      <c r="P74">
        <f t="shared" si="8"/>
        <v>1</v>
      </c>
      <c r="Q74">
        <f t="shared" si="9"/>
        <v>1</v>
      </c>
    </row>
    <row r="75" spans="1:17" x14ac:dyDescent="0.25">
      <c r="A75" s="1">
        <v>15720559</v>
      </c>
      <c r="B75" s="1">
        <v>487</v>
      </c>
      <c r="C75" s="1" t="s">
        <v>26</v>
      </c>
      <c r="D75" s="1" t="s">
        <v>16</v>
      </c>
      <c r="E75" s="1">
        <v>61</v>
      </c>
      <c r="F75" s="1">
        <v>5</v>
      </c>
      <c r="G75" s="17">
        <v>110368.03</v>
      </c>
      <c r="H75" s="1">
        <v>1</v>
      </c>
      <c r="I75" s="1">
        <v>0</v>
      </c>
      <c r="J75" s="1">
        <v>0</v>
      </c>
      <c r="K75" s="17">
        <v>11384.45</v>
      </c>
      <c r="L75" s="1">
        <v>1</v>
      </c>
      <c r="M75">
        <f t="shared" si="5"/>
        <v>0</v>
      </c>
      <c r="N75">
        <f t="shared" si="6"/>
        <v>0</v>
      </c>
      <c r="O75">
        <f t="shared" si="7"/>
        <v>1</v>
      </c>
      <c r="P75">
        <f t="shared" si="8"/>
        <v>1</v>
      </c>
      <c r="Q75">
        <f t="shared" si="9"/>
        <v>0</v>
      </c>
    </row>
    <row r="76" spans="1:17" x14ac:dyDescent="0.25">
      <c r="A76" s="1">
        <v>15594898</v>
      </c>
      <c r="B76" s="1">
        <v>731</v>
      </c>
      <c r="C76" s="1" t="s">
        <v>15</v>
      </c>
      <c r="D76" s="1" t="s">
        <v>23</v>
      </c>
      <c r="E76" s="1">
        <v>43</v>
      </c>
      <c r="F76" s="1">
        <v>2</v>
      </c>
      <c r="G76" s="17">
        <v>0</v>
      </c>
      <c r="H76" s="1">
        <v>1</v>
      </c>
      <c r="I76" s="1">
        <v>1</v>
      </c>
      <c r="J76" s="1">
        <v>1</v>
      </c>
      <c r="K76" s="17">
        <v>170034.95</v>
      </c>
      <c r="L76" s="1">
        <v>1</v>
      </c>
      <c r="M76">
        <f t="shared" si="5"/>
        <v>0</v>
      </c>
      <c r="N76">
        <f t="shared" si="6"/>
        <v>1</v>
      </c>
      <c r="O76">
        <f t="shared" si="7"/>
        <v>0</v>
      </c>
      <c r="P76">
        <f t="shared" si="8"/>
        <v>1</v>
      </c>
      <c r="Q76">
        <f t="shared" si="9"/>
        <v>1</v>
      </c>
    </row>
    <row r="77" spans="1:17" x14ac:dyDescent="0.25">
      <c r="A77" s="1">
        <v>15756026</v>
      </c>
      <c r="B77" s="1">
        <v>790</v>
      </c>
      <c r="C77" s="1" t="s">
        <v>18</v>
      </c>
      <c r="D77" s="1" t="s">
        <v>16</v>
      </c>
      <c r="E77" s="1">
        <v>46</v>
      </c>
      <c r="F77" s="1">
        <v>9</v>
      </c>
      <c r="G77" s="17">
        <v>0</v>
      </c>
      <c r="H77" s="1">
        <v>1</v>
      </c>
      <c r="I77" s="1">
        <v>0</v>
      </c>
      <c r="J77" s="1">
        <v>0</v>
      </c>
      <c r="K77" s="17">
        <v>14679.81</v>
      </c>
      <c r="L77" s="1">
        <v>1</v>
      </c>
      <c r="M77">
        <f t="shared" si="5"/>
        <v>0</v>
      </c>
      <c r="N77">
        <f t="shared" si="6"/>
        <v>0</v>
      </c>
      <c r="O77">
        <f t="shared" si="7"/>
        <v>1</v>
      </c>
      <c r="P77">
        <f t="shared" si="8"/>
        <v>1</v>
      </c>
      <c r="Q77">
        <f t="shared" si="9"/>
        <v>1</v>
      </c>
    </row>
    <row r="78" spans="1:17" x14ac:dyDescent="0.25">
      <c r="A78" s="1">
        <v>15725679</v>
      </c>
      <c r="B78" s="1">
        <v>531</v>
      </c>
      <c r="C78" s="1" t="s">
        <v>15</v>
      </c>
      <c r="D78" s="1" t="s">
        <v>16</v>
      </c>
      <c r="E78" s="1">
        <v>47</v>
      </c>
      <c r="F78" s="1">
        <v>6</v>
      </c>
      <c r="G78" s="17">
        <v>0</v>
      </c>
      <c r="H78" s="1">
        <v>1</v>
      </c>
      <c r="I78" s="1">
        <v>0</v>
      </c>
      <c r="J78" s="1">
        <v>0</v>
      </c>
      <c r="K78" s="17">
        <v>194998.34</v>
      </c>
      <c r="L78" s="1">
        <v>1</v>
      </c>
      <c r="M78">
        <f t="shared" si="5"/>
        <v>0</v>
      </c>
      <c r="N78">
        <f t="shared" si="6"/>
        <v>1</v>
      </c>
      <c r="O78">
        <f t="shared" si="7"/>
        <v>1</v>
      </c>
      <c r="P78">
        <f t="shared" si="8"/>
        <v>1</v>
      </c>
      <c r="Q78">
        <f t="shared" si="9"/>
        <v>1</v>
      </c>
    </row>
    <row r="79" spans="1:17" x14ac:dyDescent="0.25">
      <c r="A79" s="1">
        <v>15681206</v>
      </c>
      <c r="B79" s="1">
        <v>722</v>
      </c>
      <c r="C79" s="1" t="s">
        <v>15</v>
      </c>
      <c r="D79" s="1" t="s">
        <v>16</v>
      </c>
      <c r="E79" s="1">
        <v>49</v>
      </c>
      <c r="F79" s="1">
        <v>3</v>
      </c>
      <c r="G79" s="17">
        <v>168197.66</v>
      </c>
      <c r="H79" s="1">
        <v>1</v>
      </c>
      <c r="I79" s="1">
        <v>1</v>
      </c>
      <c r="J79" s="1">
        <v>0</v>
      </c>
      <c r="K79" s="17">
        <v>140765.57</v>
      </c>
      <c r="L79" s="1">
        <v>1</v>
      </c>
      <c r="M79">
        <f t="shared" si="5"/>
        <v>0</v>
      </c>
      <c r="N79">
        <f t="shared" si="6"/>
        <v>1</v>
      </c>
      <c r="O79">
        <f t="shared" si="7"/>
        <v>0</v>
      </c>
      <c r="P79">
        <f t="shared" si="8"/>
        <v>1</v>
      </c>
      <c r="Q79">
        <f t="shared" si="9"/>
        <v>1</v>
      </c>
    </row>
    <row r="80" spans="1:17" x14ac:dyDescent="0.25">
      <c r="A80" s="1">
        <v>15697441</v>
      </c>
      <c r="B80" s="1">
        <v>485</v>
      </c>
      <c r="C80" s="1" t="s">
        <v>15</v>
      </c>
      <c r="D80" s="1" t="s">
        <v>23</v>
      </c>
      <c r="E80" s="1">
        <v>29</v>
      </c>
      <c r="F80" s="1">
        <v>7</v>
      </c>
      <c r="G80" s="17">
        <v>182123.79</v>
      </c>
      <c r="H80" s="1">
        <v>1</v>
      </c>
      <c r="I80" s="1">
        <v>1</v>
      </c>
      <c r="J80" s="1">
        <v>0</v>
      </c>
      <c r="K80" s="17">
        <v>116828.51</v>
      </c>
      <c r="L80" s="1">
        <v>1</v>
      </c>
      <c r="M80">
        <f t="shared" si="5"/>
        <v>0</v>
      </c>
      <c r="N80">
        <f t="shared" si="6"/>
        <v>1</v>
      </c>
      <c r="O80">
        <f t="shared" si="7"/>
        <v>1</v>
      </c>
      <c r="P80">
        <f t="shared" si="8"/>
        <v>0</v>
      </c>
      <c r="Q80">
        <f t="shared" si="9"/>
        <v>1</v>
      </c>
    </row>
    <row r="81" spans="1:17" x14ac:dyDescent="0.25">
      <c r="A81" s="1">
        <v>15643024</v>
      </c>
      <c r="B81" s="1">
        <v>479</v>
      </c>
      <c r="C81" s="1" t="s">
        <v>26</v>
      </c>
      <c r="D81" s="1" t="s">
        <v>23</v>
      </c>
      <c r="E81" s="1">
        <v>35</v>
      </c>
      <c r="F81" s="1">
        <v>4</v>
      </c>
      <c r="G81" s="17">
        <v>138718.92000000001</v>
      </c>
      <c r="H81" s="1">
        <v>1</v>
      </c>
      <c r="I81" s="1">
        <v>1</v>
      </c>
      <c r="J81" s="1">
        <v>1</v>
      </c>
      <c r="K81" s="17">
        <v>47251.79</v>
      </c>
      <c r="L81" s="1">
        <v>1</v>
      </c>
      <c r="M81">
        <f t="shared" si="5"/>
        <v>0</v>
      </c>
      <c r="N81">
        <f t="shared" si="6"/>
        <v>1</v>
      </c>
      <c r="O81">
        <f t="shared" si="7"/>
        <v>1</v>
      </c>
      <c r="P81">
        <f t="shared" si="8"/>
        <v>1</v>
      </c>
      <c r="Q81">
        <f t="shared" si="9"/>
        <v>1</v>
      </c>
    </row>
    <row r="82" spans="1:17" x14ac:dyDescent="0.25">
      <c r="A82" s="1">
        <v>15683503</v>
      </c>
      <c r="B82" s="1">
        <v>601</v>
      </c>
      <c r="C82" s="1" t="s">
        <v>15</v>
      </c>
      <c r="D82" s="1" t="s">
        <v>16</v>
      </c>
      <c r="E82" s="1">
        <v>43</v>
      </c>
      <c r="F82" s="1">
        <v>8</v>
      </c>
      <c r="G82" s="17">
        <v>0</v>
      </c>
      <c r="H82" s="1">
        <v>3</v>
      </c>
      <c r="I82" s="1">
        <v>0</v>
      </c>
      <c r="J82" s="1">
        <v>1</v>
      </c>
      <c r="K82" s="17">
        <v>110916.15</v>
      </c>
      <c r="L82" s="1">
        <v>1</v>
      </c>
      <c r="M82">
        <f t="shared" si="5"/>
        <v>1</v>
      </c>
      <c r="N82">
        <f t="shared" si="6"/>
        <v>1</v>
      </c>
      <c r="O82">
        <f t="shared" si="7"/>
        <v>1</v>
      </c>
      <c r="P82">
        <f t="shared" si="8"/>
        <v>1</v>
      </c>
      <c r="Q82">
        <f t="shared" si="9"/>
        <v>1</v>
      </c>
    </row>
    <row r="83" spans="1:17" x14ac:dyDescent="0.25">
      <c r="A83" s="1">
        <v>15736008</v>
      </c>
      <c r="B83" s="1">
        <v>644</v>
      </c>
      <c r="C83" s="1" t="s">
        <v>15</v>
      </c>
      <c r="D83" s="1" t="s">
        <v>16</v>
      </c>
      <c r="E83" s="1">
        <v>46</v>
      </c>
      <c r="F83" s="1">
        <v>9</v>
      </c>
      <c r="G83" s="17">
        <v>95441.27</v>
      </c>
      <c r="H83" s="1">
        <v>1</v>
      </c>
      <c r="I83" s="1">
        <v>1</v>
      </c>
      <c r="J83" s="1">
        <v>0</v>
      </c>
      <c r="K83" s="17">
        <v>108761.05</v>
      </c>
      <c r="L83" s="1">
        <v>1</v>
      </c>
      <c r="M83">
        <f t="shared" si="5"/>
        <v>0</v>
      </c>
      <c r="N83">
        <f t="shared" si="6"/>
        <v>1</v>
      </c>
      <c r="O83">
        <f t="shared" si="7"/>
        <v>1</v>
      </c>
      <c r="P83">
        <f t="shared" si="8"/>
        <v>1</v>
      </c>
      <c r="Q83">
        <f t="shared" si="9"/>
        <v>1</v>
      </c>
    </row>
    <row r="84" spans="1:17" x14ac:dyDescent="0.25">
      <c r="A84" s="1">
        <v>15797219</v>
      </c>
      <c r="B84" s="1">
        <v>635</v>
      </c>
      <c r="C84" s="1" t="s">
        <v>15</v>
      </c>
      <c r="D84" s="1" t="s">
        <v>16</v>
      </c>
      <c r="E84" s="1">
        <v>40</v>
      </c>
      <c r="F84" s="1">
        <v>10</v>
      </c>
      <c r="G84" s="17">
        <v>123497.58</v>
      </c>
      <c r="H84" s="1">
        <v>1</v>
      </c>
      <c r="I84" s="1">
        <v>1</v>
      </c>
      <c r="J84" s="1">
        <v>0</v>
      </c>
      <c r="K84" s="17">
        <v>131953.23000000001</v>
      </c>
      <c r="L84" s="1">
        <v>1</v>
      </c>
      <c r="M84">
        <f t="shared" si="5"/>
        <v>0</v>
      </c>
      <c r="N84">
        <f t="shared" si="6"/>
        <v>1</v>
      </c>
      <c r="O84">
        <f t="shared" si="7"/>
        <v>1</v>
      </c>
      <c r="P84">
        <f t="shared" si="8"/>
        <v>1</v>
      </c>
      <c r="Q84">
        <f t="shared" si="9"/>
        <v>1</v>
      </c>
    </row>
    <row r="85" spans="1:17" x14ac:dyDescent="0.25">
      <c r="A85" s="1">
        <v>15693864</v>
      </c>
      <c r="B85" s="1">
        <v>567</v>
      </c>
      <c r="C85" s="1" t="s">
        <v>26</v>
      </c>
      <c r="D85" s="1" t="s">
        <v>16</v>
      </c>
      <c r="E85" s="1">
        <v>49</v>
      </c>
      <c r="F85" s="1">
        <v>5</v>
      </c>
      <c r="G85" s="17">
        <v>134956.01999999999</v>
      </c>
      <c r="H85" s="1">
        <v>1</v>
      </c>
      <c r="I85" s="1">
        <v>1</v>
      </c>
      <c r="J85" s="1">
        <v>0</v>
      </c>
      <c r="K85" s="17">
        <v>93953.84</v>
      </c>
      <c r="L85" s="1">
        <v>1</v>
      </c>
      <c r="M85">
        <f t="shared" si="5"/>
        <v>0</v>
      </c>
      <c r="N85">
        <f t="shared" si="6"/>
        <v>1</v>
      </c>
      <c r="O85">
        <f t="shared" si="7"/>
        <v>1</v>
      </c>
      <c r="P85">
        <f t="shared" si="8"/>
        <v>1</v>
      </c>
      <c r="Q85">
        <f t="shared" si="9"/>
        <v>1</v>
      </c>
    </row>
    <row r="86" spans="1:17" x14ac:dyDescent="0.25">
      <c r="A86" s="1">
        <v>15792328</v>
      </c>
      <c r="B86" s="1">
        <v>475</v>
      </c>
      <c r="C86" s="1" t="s">
        <v>15</v>
      </c>
      <c r="D86" s="1" t="s">
        <v>23</v>
      </c>
      <c r="E86" s="1">
        <v>39</v>
      </c>
      <c r="F86" s="1">
        <v>6</v>
      </c>
      <c r="G86" s="17">
        <v>0</v>
      </c>
      <c r="H86" s="1">
        <v>1</v>
      </c>
      <c r="I86" s="1">
        <v>1</v>
      </c>
      <c r="J86" s="1">
        <v>1</v>
      </c>
      <c r="K86" s="17">
        <v>56999.9</v>
      </c>
      <c r="L86" s="1">
        <v>1</v>
      </c>
      <c r="M86">
        <f t="shared" si="5"/>
        <v>0</v>
      </c>
      <c r="N86">
        <f t="shared" si="6"/>
        <v>1</v>
      </c>
      <c r="O86">
        <f t="shared" si="7"/>
        <v>1</v>
      </c>
      <c r="P86">
        <f t="shared" si="8"/>
        <v>1</v>
      </c>
      <c r="Q86">
        <f t="shared" si="9"/>
        <v>1</v>
      </c>
    </row>
    <row r="87" spans="1:17" x14ac:dyDescent="0.25">
      <c r="A87" s="1">
        <v>15672012</v>
      </c>
      <c r="B87" s="1">
        <v>773</v>
      </c>
      <c r="C87" s="1" t="s">
        <v>18</v>
      </c>
      <c r="D87" s="1" t="s">
        <v>16</v>
      </c>
      <c r="E87" s="1">
        <v>41</v>
      </c>
      <c r="F87" s="1">
        <v>5</v>
      </c>
      <c r="G87" s="17">
        <v>0</v>
      </c>
      <c r="H87" s="1">
        <v>1</v>
      </c>
      <c r="I87" s="1">
        <v>1</v>
      </c>
      <c r="J87" s="1">
        <v>0</v>
      </c>
      <c r="K87" s="17">
        <v>28266.9</v>
      </c>
      <c r="L87" s="1">
        <v>1</v>
      </c>
      <c r="M87">
        <f t="shared" si="5"/>
        <v>0</v>
      </c>
      <c r="N87">
        <f t="shared" si="6"/>
        <v>0</v>
      </c>
      <c r="O87">
        <f t="shared" si="7"/>
        <v>1</v>
      </c>
      <c r="P87">
        <f t="shared" si="8"/>
        <v>1</v>
      </c>
      <c r="Q87">
        <f t="shared" si="9"/>
        <v>1</v>
      </c>
    </row>
    <row r="88" spans="1:17" x14ac:dyDescent="0.25">
      <c r="A88" s="1">
        <v>15794056</v>
      </c>
      <c r="B88" s="1">
        <v>668</v>
      </c>
      <c r="C88" s="1" t="s">
        <v>15</v>
      </c>
      <c r="D88" s="1" t="s">
        <v>16</v>
      </c>
      <c r="E88" s="1">
        <v>46</v>
      </c>
      <c r="F88" s="1">
        <v>2</v>
      </c>
      <c r="G88" s="17">
        <v>0</v>
      </c>
      <c r="H88" s="1">
        <v>3</v>
      </c>
      <c r="I88" s="1">
        <v>1</v>
      </c>
      <c r="J88" s="1">
        <v>0</v>
      </c>
      <c r="K88" s="17">
        <v>89048.46</v>
      </c>
      <c r="L88" s="1">
        <v>1</v>
      </c>
      <c r="M88">
        <f t="shared" si="5"/>
        <v>1</v>
      </c>
      <c r="N88">
        <f t="shared" si="6"/>
        <v>1</v>
      </c>
      <c r="O88">
        <f t="shared" si="7"/>
        <v>0</v>
      </c>
      <c r="P88">
        <f t="shared" si="8"/>
        <v>1</v>
      </c>
      <c r="Q88">
        <f t="shared" si="9"/>
        <v>1</v>
      </c>
    </row>
    <row r="89" spans="1:17" x14ac:dyDescent="0.25">
      <c r="A89" s="1">
        <v>15591986</v>
      </c>
      <c r="B89" s="1">
        <v>621</v>
      </c>
      <c r="C89" s="1" t="s">
        <v>26</v>
      </c>
      <c r="D89" s="1" t="s">
        <v>23</v>
      </c>
      <c r="E89" s="1">
        <v>46</v>
      </c>
      <c r="F89" s="1">
        <v>6</v>
      </c>
      <c r="G89" s="17">
        <v>141078.37</v>
      </c>
      <c r="H89" s="1">
        <v>1</v>
      </c>
      <c r="I89" s="1">
        <v>0</v>
      </c>
      <c r="J89" s="1">
        <v>0</v>
      </c>
      <c r="K89" s="17">
        <v>34580.800000000003</v>
      </c>
      <c r="L89" s="1">
        <v>1</v>
      </c>
      <c r="M89">
        <f t="shared" si="5"/>
        <v>0</v>
      </c>
      <c r="N89">
        <f t="shared" si="6"/>
        <v>0</v>
      </c>
      <c r="O89">
        <f t="shared" si="7"/>
        <v>1</v>
      </c>
      <c r="P89">
        <f t="shared" si="8"/>
        <v>1</v>
      </c>
      <c r="Q89">
        <f t="shared" si="9"/>
        <v>1</v>
      </c>
    </row>
    <row r="90" spans="1:17" x14ac:dyDescent="0.25">
      <c r="A90" s="1">
        <v>15672056</v>
      </c>
      <c r="B90" s="1">
        <v>710</v>
      </c>
      <c r="C90" s="1" t="s">
        <v>26</v>
      </c>
      <c r="D90" s="1" t="s">
        <v>23</v>
      </c>
      <c r="E90" s="1">
        <v>43</v>
      </c>
      <c r="F90" s="1">
        <v>2</v>
      </c>
      <c r="G90" s="17">
        <v>140080.32000000001</v>
      </c>
      <c r="H90" s="1">
        <v>3</v>
      </c>
      <c r="I90" s="1">
        <v>1</v>
      </c>
      <c r="J90" s="1">
        <v>1</v>
      </c>
      <c r="K90" s="17">
        <v>157908.19</v>
      </c>
      <c r="L90" s="1">
        <v>1</v>
      </c>
      <c r="M90">
        <f t="shared" si="5"/>
        <v>1</v>
      </c>
      <c r="N90">
        <f t="shared" si="6"/>
        <v>1</v>
      </c>
      <c r="O90">
        <f t="shared" si="7"/>
        <v>0</v>
      </c>
      <c r="P90">
        <f t="shared" si="8"/>
        <v>1</v>
      </c>
      <c r="Q90">
        <f t="shared" si="9"/>
        <v>1</v>
      </c>
    </row>
    <row r="91" spans="1:17" x14ac:dyDescent="0.25">
      <c r="A91" s="1">
        <v>15745844</v>
      </c>
      <c r="B91" s="1">
        <v>642</v>
      </c>
      <c r="C91" s="1" t="s">
        <v>26</v>
      </c>
      <c r="D91" s="1" t="s">
        <v>16</v>
      </c>
      <c r="E91" s="1">
        <v>40</v>
      </c>
      <c r="F91" s="1">
        <v>6</v>
      </c>
      <c r="G91" s="17">
        <v>129502.49</v>
      </c>
      <c r="H91" s="1">
        <v>2</v>
      </c>
      <c r="I91" s="1">
        <v>0</v>
      </c>
      <c r="J91" s="1">
        <v>1</v>
      </c>
      <c r="K91" s="17">
        <v>86099.23</v>
      </c>
      <c r="L91" s="1">
        <v>1</v>
      </c>
      <c r="M91">
        <f t="shared" si="5"/>
        <v>0</v>
      </c>
      <c r="N91">
        <f t="shared" si="6"/>
        <v>1</v>
      </c>
      <c r="O91">
        <f t="shared" si="7"/>
        <v>1</v>
      </c>
      <c r="P91">
        <f t="shared" si="8"/>
        <v>1</v>
      </c>
      <c r="Q91">
        <f t="shared" si="9"/>
        <v>1</v>
      </c>
    </row>
    <row r="92" spans="1:17" x14ac:dyDescent="0.25">
      <c r="A92" s="1">
        <v>15641675</v>
      </c>
      <c r="B92" s="1">
        <v>611</v>
      </c>
      <c r="C92" s="1" t="s">
        <v>15</v>
      </c>
      <c r="D92" s="1" t="s">
        <v>16</v>
      </c>
      <c r="E92" s="1">
        <v>49</v>
      </c>
      <c r="F92" s="1">
        <v>2</v>
      </c>
      <c r="G92" s="17">
        <v>88915.37</v>
      </c>
      <c r="H92" s="1">
        <v>3</v>
      </c>
      <c r="I92" s="1">
        <v>0</v>
      </c>
      <c r="J92" s="1">
        <v>0</v>
      </c>
      <c r="K92" s="17">
        <v>161435.01999999999</v>
      </c>
      <c r="L92" s="1">
        <v>1</v>
      </c>
      <c r="M92">
        <f t="shared" si="5"/>
        <v>1</v>
      </c>
      <c r="N92">
        <f t="shared" si="6"/>
        <v>1</v>
      </c>
      <c r="O92">
        <f t="shared" si="7"/>
        <v>0</v>
      </c>
      <c r="P92">
        <f t="shared" si="8"/>
        <v>1</v>
      </c>
      <c r="Q92">
        <f t="shared" si="9"/>
        <v>1</v>
      </c>
    </row>
    <row r="93" spans="1:17" x14ac:dyDescent="0.25">
      <c r="A93" s="1">
        <v>15728669</v>
      </c>
      <c r="B93" s="1">
        <v>584</v>
      </c>
      <c r="C93" s="1" t="s">
        <v>26</v>
      </c>
      <c r="D93" s="1" t="s">
        <v>16</v>
      </c>
      <c r="E93" s="1">
        <v>30</v>
      </c>
      <c r="F93" s="1">
        <v>8</v>
      </c>
      <c r="G93" s="17">
        <v>112013.81</v>
      </c>
      <c r="H93" s="1">
        <v>1</v>
      </c>
      <c r="I93" s="1">
        <v>1</v>
      </c>
      <c r="J93" s="1">
        <v>0</v>
      </c>
      <c r="K93" s="17">
        <v>177772.03</v>
      </c>
      <c r="L93" s="1">
        <v>1</v>
      </c>
      <c r="M93">
        <f t="shared" si="5"/>
        <v>0</v>
      </c>
      <c r="N93">
        <f t="shared" si="6"/>
        <v>1</v>
      </c>
      <c r="O93">
        <f t="shared" si="7"/>
        <v>1</v>
      </c>
      <c r="P93">
        <f t="shared" si="8"/>
        <v>0</v>
      </c>
      <c r="Q93">
        <f t="shared" si="9"/>
        <v>1</v>
      </c>
    </row>
    <row r="94" spans="1:17" x14ac:dyDescent="0.25">
      <c r="A94" s="1">
        <v>15705953</v>
      </c>
      <c r="B94" s="1">
        <v>721</v>
      </c>
      <c r="C94" s="1" t="s">
        <v>18</v>
      </c>
      <c r="D94" s="1" t="s">
        <v>23</v>
      </c>
      <c r="E94" s="1">
        <v>51</v>
      </c>
      <c r="F94" s="1">
        <v>0</v>
      </c>
      <c r="G94" s="17">
        <v>169312.13</v>
      </c>
      <c r="H94" s="1">
        <v>1</v>
      </c>
      <c r="I94" s="1">
        <v>1</v>
      </c>
      <c r="J94" s="1">
        <v>0</v>
      </c>
      <c r="K94" s="17">
        <v>109078.35</v>
      </c>
      <c r="L94" s="1">
        <v>1</v>
      </c>
      <c r="M94">
        <f t="shared" si="5"/>
        <v>0</v>
      </c>
      <c r="N94">
        <f t="shared" si="6"/>
        <v>1</v>
      </c>
      <c r="O94">
        <f t="shared" si="7"/>
        <v>0</v>
      </c>
      <c r="P94">
        <f t="shared" si="8"/>
        <v>1</v>
      </c>
      <c r="Q94">
        <f t="shared" si="9"/>
        <v>1</v>
      </c>
    </row>
    <row r="95" spans="1:17" x14ac:dyDescent="0.25">
      <c r="A95" s="1">
        <v>15703793</v>
      </c>
      <c r="B95" s="1">
        <v>738</v>
      </c>
      <c r="C95" s="1" t="s">
        <v>26</v>
      </c>
      <c r="D95" s="1" t="s">
        <v>23</v>
      </c>
      <c r="E95" s="1">
        <v>58</v>
      </c>
      <c r="F95" s="1">
        <v>2</v>
      </c>
      <c r="G95" s="17">
        <v>133745.44</v>
      </c>
      <c r="H95" s="1">
        <v>4</v>
      </c>
      <c r="I95" s="1">
        <v>1</v>
      </c>
      <c r="J95" s="1">
        <v>0</v>
      </c>
      <c r="K95" s="17">
        <v>28373.86</v>
      </c>
      <c r="L95" s="1">
        <v>1</v>
      </c>
      <c r="M95">
        <f t="shared" si="5"/>
        <v>1</v>
      </c>
      <c r="N95">
        <f t="shared" si="6"/>
        <v>0</v>
      </c>
      <c r="O95">
        <f t="shared" si="7"/>
        <v>0</v>
      </c>
      <c r="P95">
        <f t="shared" si="8"/>
        <v>1</v>
      </c>
      <c r="Q95">
        <f t="shared" si="9"/>
        <v>0</v>
      </c>
    </row>
    <row r="96" spans="1:17" x14ac:dyDescent="0.25">
      <c r="A96" s="1">
        <v>15782210</v>
      </c>
      <c r="B96" s="1">
        <v>714</v>
      </c>
      <c r="C96" s="1" t="s">
        <v>15</v>
      </c>
      <c r="D96" s="1" t="s">
        <v>23</v>
      </c>
      <c r="E96" s="1">
        <v>46</v>
      </c>
      <c r="F96" s="1">
        <v>1</v>
      </c>
      <c r="G96" s="17">
        <v>0</v>
      </c>
      <c r="H96" s="1">
        <v>1</v>
      </c>
      <c r="I96" s="1">
        <v>1</v>
      </c>
      <c r="J96" s="1">
        <v>0</v>
      </c>
      <c r="K96" s="17">
        <v>152167.79</v>
      </c>
      <c r="L96" s="1">
        <v>1</v>
      </c>
      <c r="M96">
        <f t="shared" si="5"/>
        <v>0</v>
      </c>
      <c r="N96">
        <f t="shared" si="6"/>
        <v>1</v>
      </c>
      <c r="O96">
        <f t="shared" si="7"/>
        <v>0</v>
      </c>
      <c r="P96">
        <f t="shared" si="8"/>
        <v>1</v>
      </c>
      <c r="Q96">
        <f t="shared" si="9"/>
        <v>1</v>
      </c>
    </row>
    <row r="97" spans="1:17" x14ac:dyDescent="0.25">
      <c r="A97" s="1">
        <v>15784844</v>
      </c>
      <c r="B97" s="1">
        <v>752</v>
      </c>
      <c r="C97" s="1" t="s">
        <v>18</v>
      </c>
      <c r="D97" s="1" t="s">
        <v>23</v>
      </c>
      <c r="E97" s="1">
        <v>48</v>
      </c>
      <c r="F97" s="1">
        <v>5</v>
      </c>
      <c r="G97" s="17">
        <v>116060.08</v>
      </c>
      <c r="H97" s="1">
        <v>1</v>
      </c>
      <c r="I97" s="1">
        <v>1</v>
      </c>
      <c r="J97" s="1">
        <v>0</v>
      </c>
      <c r="K97" s="17">
        <v>156618.38</v>
      </c>
      <c r="L97" s="1">
        <v>1</v>
      </c>
      <c r="M97">
        <f t="shared" si="5"/>
        <v>0</v>
      </c>
      <c r="N97">
        <f t="shared" si="6"/>
        <v>1</v>
      </c>
      <c r="O97">
        <f t="shared" si="7"/>
        <v>1</v>
      </c>
      <c r="P97">
        <f t="shared" si="8"/>
        <v>1</v>
      </c>
      <c r="Q97">
        <f t="shared" si="9"/>
        <v>1</v>
      </c>
    </row>
    <row r="98" spans="1:17" x14ac:dyDescent="0.25">
      <c r="A98" s="1">
        <v>15809087</v>
      </c>
      <c r="B98" s="1">
        <v>598</v>
      </c>
      <c r="C98" s="1" t="s">
        <v>15</v>
      </c>
      <c r="D98" s="1" t="s">
        <v>23</v>
      </c>
      <c r="E98" s="1">
        <v>64</v>
      </c>
      <c r="F98" s="1">
        <v>1</v>
      </c>
      <c r="G98" s="17">
        <v>0</v>
      </c>
      <c r="H98" s="1">
        <v>2</v>
      </c>
      <c r="I98" s="1">
        <v>1</v>
      </c>
      <c r="J98" s="1">
        <v>0</v>
      </c>
      <c r="K98" s="17">
        <v>195635.3</v>
      </c>
      <c r="L98" s="1">
        <v>1</v>
      </c>
      <c r="M98">
        <f t="shared" si="5"/>
        <v>0</v>
      </c>
      <c r="N98">
        <f t="shared" si="6"/>
        <v>1</v>
      </c>
      <c r="O98">
        <f t="shared" si="7"/>
        <v>0</v>
      </c>
      <c r="P98">
        <f t="shared" si="8"/>
        <v>1</v>
      </c>
      <c r="Q98">
        <f t="shared" si="9"/>
        <v>0</v>
      </c>
    </row>
    <row r="99" spans="1:17" x14ac:dyDescent="0.25">
      <c r="A99" s="1">
        <v>15766575</v>
      </c>
      <c r="B99" s="1">
        <v>612</v>
      </c>
      <c r="C99" s="1" t="s">
        <v>26</v>
      </c>
      <c r="D99" s="1" t="s">
        <v>16</v>
      </c>
      <c r="E99" s="1">
        <v>62</v>
      </c>
      <c r="F99" s="1">
        <v>8</v>
      </c>
      <c r="G99" s="17">
        <v>140745.32999999999</v>
      </c>
      <c r="H99" s="1">
        <v>1</v>
      </c>
      <c r="I99" s="1">
        <v>1</v>
      </c>
      <c r="J99" s="1">
        <v>0</v>
      </c>
      <c r="K99" s="17">
        <v>193437.89</v>
      </c>
      <c r="L99" s="1">
        <v>1</v>
      </c>
      <c r="M99">
        <f t="shared" si="5"/>
        <v>0</v>
      </c>
      <c r="N99">
        <f t="shared" si="6"/>
        <v>1</v>
      </c>
      <c r="O99">
        <f t="shared" si="7"/>
        <v>1</v>
      </c>
      <c r="P99">
        <f t="shared" si="8"/>
        <v>1</v>
      </c>
      <c r="Q99">
        <f t="shared" si="9"/>
        <v>0</v>
      </c>
    </row>
    <row r="100" spans="1:17" x14ac:dyDescent="0.25">
      <c r="A100" s="1">
        <v>15755196</v>
      </c>
      <c r="B100" s="1">
        <v>834</v>
      </c>
      <c r="C100" s="1" t="s">
        <v>15</v>
      </c>
      <c r="D100" s="1" t="s">
        <v>16</v>
      </c>
      <c r="E100" s="1">
        <v>49</v>
      </c>
      <c r="F100" s="1">
        <v>2</v>
      </c>
      <c r="G100" s="17">
        <v>131394.56</v>
      </c>
      <c r="H100" s="1">
        <v>1</v>
      </c>
      <c r="I100" s="1">
        <v>0</v>
      </c>
      <c r="J100" s="1">
        <v>0</v>
      </c>
      <c r="K100" s="17">
        <v>194365.76</v>
      </c>
      <c r="L100" s="1">
        <v>1</v>
      </c>
      <c r="M100">
        <f t="shared" si="5"/>
        <v>0</v>
      </c>
      <c r="N100">
        <f t="shared" si="6"/>
        <v>1</v>
      </c>
      <c r="O100">
        <f t="shared" si="7"/>
        <v>0</v>
      </c>
      <c r="P100">
        <f t="shared" si="8"/>
        <v>1</v>
      </c>
      <c r="Q100">
        <f t="shared" si="9"/>
        <v>1</v>
      </c>
    </row>
    <row r="101" spans="1:17" x14ac:dyDescent="0.25">
      <c r="A101" s="1">
        <v>15613749</v>
      </c>
      <c r="B101" s="1">
        <v>569</v>
      </c>
      <c r="C101" s="1" t="s">
        <v>18</v>
      </c>
      <c r="D101" s="1" t="s">
        <v>23</v>
      </c>
      <c r="E101" s="1">
        <v>34</v>
      </c>
      <c r="F101" s="1">
        <v>0</v>
      </c>
      <c r="G101" s="17">
        <v>151839.26</v>
      </c>
      <c r="H101" s="1">
        <v>1</v>
      </c>
      <c r="I101" s="1">
        <v>1</v>
      </c>
      <c r="J101" s="1">
        <v>0</v>
      </c>
      <c r="K101" s="17">
        <v>102299.81</v>
      </c>
      <c r="L101" s="1">
        <v>1</v>
      </c>
      <c r="M101">
        <f t="shared" si="5"/>
        <v>0</v>
      </c>
      <c r="N101">
        <f t="shared" si="6"/>
        <v>1</v>
      </c>
      <c r="O101">
        <f t="shared" si="7"/>
        <v>0</v>
      </c>
      <c r="P101">
        <f t="shared" si="8"/>
        <v>1</v>
      </c>
      <c r="Q101">
        <f t="shared" si="9"/>
        <v>1</v>
      </c>
    </row>
    <row r="102" spans="1:17" x14ac:dyDescent="0.25">
      <c r="A102" s="1">
        <v>15663706</v>
      </c>
      <c r="B102" s="1">
        <v>777</v>
      </c>
      <c r="C102" s="1" t="s">
        <v>15</v>
      </c>
      <c r="D102" s="1" t="s">
        <v>16</v>
      </c>
      <c r="E102" s="1">
        <v>32</v>
      </c>
      <c r="F102" s="1">
        <v>2</v>
      </c>
      <c r="G102" s="17">
        <v>0</v>
      </c>
      <c r="H102" s="1">
        <v>1</v>
      </c>
      <c r="I102" s="1">
        <v>1</v>
      </c>
      <c r="J102" s="1">
        <v>0</v>
      </c>
      <c r="K102" s="17">
        <v>136458.19</v>
      </c>
      <c r="L102" s="1">
        <v>1</v>
      </c>
      <c r="M102">
        <f t="shared" si="5"/>
        <v>0</v>
      </c>
      <c r="N102">
        <f t="shared" si="6"/>
        <v>1</v>
      </c>
      <c r="O102">
        <f t="shared" si="7"/>
        <v>0</v>
      </c>
      <c r="P102">
        <f t="shared" si="8"/>
        <v>1</v>
      </c>
      <c r="Q102">
        <f t="shared" si="9"/>
        <v>1</v>
      </c>
    </row>
    <row r="103" spans="1:17" x14ac:dyDescent="0.25">
      <c r="A103" s="1">
        <v>15772423</v>
      </c>
      <c r="B103" s="1">
        <v>739</v>
      </c>
      <c r="C103" s="1" t="s">
        <v>26</v>
      </c>
      <c r="D103" s="1" t="s">
        <v>23</v>
      </c>
      <c r="E103" s="1">
        <v>54</v>
      </c>
      <c r="F103" s="1">
        <v>8</v>
      </c>
      <c r="G103" s="17">
        <v>126418.14</v>
      </c>
      <c r="H103" s="1">
        <v>1</v>
      </c>
      <c r="I103" s="1">
        <v>1</v>
      </c>
      <c r="J103" s="1">
        <v>0</v>
      </c>
      <c r="K103" s="17">
        <v>134420.75</v>
      </c>
      <c r="L103" s="1">
        <v>1</v>
      </c>
      <c r="M103">
        <f t="shared" si="5"/>
        <v>0</v>
      </c>
      <c r="N103">
        <f t="shared" si="6"/>
        <v>1</v>
      </c>
      <c r="O103">
        <f t="shared" si="7"/>
        <v>1</v>
      </c>
      <c r="P103">
        <f t="shared" si="8"/>
        <v>1</v>
      </c>
      <c r="Q103">
        <f t="shared" si="9"/>
        <v>1</v>
      </c>
    </row>
    <row r="104" spans="1:17" x14ac:dyDescent="0.25">
      <c r="A104" s="1">
        <v>15804586</v>
      </c>
      <c r="B104" s="1">
        <v>376</v>
      </c>
      <c r="C104" s="1" t="s">
        <v>15</v>
      </c>
      <c r="D104" s="1" t="s">
        <v>16</v>
      </c>
      <c r="E104" s="1">
        <v>46</v>
      </c>
      <c r="F104" s="1">
        <v>6</v>
      </c>
      <c r="G104" s="17">
        <v>0</v>
      </c>
      <c r="H104" s="1">
        <v>1</v>
      </c>
      <c r="I104" s="1">
        <v>1</v>
      </c>
      <c r="J104" s="1">
        <v>0</v>
      </c>
      <c r="K104" s="17">
        <v>157333.69</v>
      </c>
      <c r="L104" s="1">
        <v>1</v>
      </c>
      <c r="M104">
        <f t="shared" si="5"/>
        <v>0</v>
      </c>
      <c r="N104">
        <f t="shared" si="6"/>
        <v>1</v>
      </c>
      <c r="O104">
        <f t="shared" si="7"/>
        <v>1</v>
      </c>
      <c r="P104">
        <f t="shared" si="8"/>
        <v>1</v>
      </c>
      <c r="Q104">
        <f t="shared" si="9"/>
        <v>1</v>
      </c>
    </row>
    <row r="105" spans="1:17" x14ac:dyDescent="0.25">
      <c r="A105" s="1">
        <v>15802593</v>
      </c>
      <c r="B105" s="1">
        <v>504</v>
      </c>
      <c r="C105" s="1" t="s">
        <v>15</v>
      </c>
      <c r="D105" s="1" t="s">
        <v>16</v>
      </c>
      <c r="E105" s="1">
        <v>49</v>
      </c>
      <c r="F105" s="1">
        <v>7</v>
      </c>
      <c r="G105" s="17">
        <v>0</v>
      </c>
      <c r="H105" s="1">
        <v>3</v>
      </c>
      <c r="I105" s="1">
        <v>0</v>
      </c>
      <c r="J105" s="1">
        <v>1</v>
      </c>
      <c r="K105" s="17">
        <v>87822.14</v>
      </c>
      <c r="L105" s="1">
        <v>1</v>
      </c>
      <c r="M105">
        <f t="shared" si="5"/>
        <v>1</v>
      </c>
      <c r="N105">
        <f t="shared" si="6"/>
        <v>1</v>
      </c>
      <c r="O105">
        <f t="shared" si="7"/>
        <v>1</v>
      </c>
      <c r="P105">
        <f t="shared" si="8"/>
        <v>1</v>
      </c>
      <c r="Q105">
        <f t="shared" si="9"/>
        <v>1</v>
      </c>
    </row>
    <row r="106" spans="1:17" x14ac:dyDescent="0.25">
      <c r="A106" s="1">
        <v>15757811</v>
      </c>
      <c r="B106" s="1">
        <v>732</v>
      </c>
      <c r="C106" s="1" t="s">
        <v>18</v>
      </c>
      <c r="D106" s="1" t="s">
        <v>16</v>
      </c>
      <c r="E106" s="1">
        <v>69</v>
      </c>
      <c r="F106" s="1">
        <v>9</v>
      </c>
      <c r="G106" s="17">
        <v>137453.43</v>
      </c>
      <c r="H106" s="1">
        <v>1</v>
      </c>
      <c r="I106" s="1">
        <v>0</v>
      </c>
      <c r="J106" s="1">
        <v>1</v>
      </c>
      <c r="K106" s="17">
        <v>110932.24</v>
      </c>
      <c r="L106" s="1">
        <v>1</v>
      </c>
      <c r="M106">
        <f t="shared" si="5"/>
        <v>0</v>
      </c>
      <c r="N106">
        <f t="shared" si="6"/>
        <v>1</v>
      </c>
      <c r="O106">
        <f t="shared" si="7"/>
        <v>1</v>
      </c>
      <c r="P106">
        <f t="shared" si="8"/>
        <v>1</v>
      </c>
      <c r="Q106">
        <f t="shared" si="9"/>
        <v>0</v>
      </c>
    </row>
    <row r="107" spans="1:17" x14ac:dyDescent="0.25">
      <c r="A107" s="1">
        <v>15794171</v>
      </c>
      <c r="B107" s="1">
        <v>475</v>
      </c>
      <c r="C107" s="1" t="s">
        <v>15</v>
      </c>
      <c r="D107" s="1" t="s">
        <v>16</v>
      </c>
      <c r="E107" s="1">
        <v>45</v>
      </c>
      <c r="F107" s="1">
        <v>0</v>
      </c>
      <c r="G107" s="17">
        <v>134264.04</v>
      </c>
      <c r="H107" s="1">
        <v>1</v>
      </c>
      <c r="I107" s="1">
        <v>1</v>
      </c>
      <c r="J107" s="1">
        <v>0</v>
      </c>
      <c r="K107" s="17">
        <v>27822.99</v>
      </c>
      <c r="L107" s="1">
        <v>1</v>
      </c>
      <c r="M107">
        <f t="shared" si="5"/>
        <v>0</v>
      </c>
      <c r="N107">
        <f t="shared" si="6"/>
        <v>0</v>
      </c>
      <c r="O107">
        <f t="shared" si="7"/>
        <v>0</v>
      </c>
      <c r="P107">
        <f t="shared" si="8"/>
        <v>1</v>
      </c>
      <c r="Q107">
        <f t="shared" si="9"/>
        <v>1</v>
      </c>
    </row>
    <row r="108" spans="1:17" x14ac:dyDescent="0.25">
      <c r="A108" s="1">
        <v>15653849</v>
      </c>
      <c r="B108" s="1">
        <v>572</v>
      </c>
      <c r="C108" s="1" t="s">
        <v>26</v>
      </c>
      <c r="D108" s="1" t="s">
        <v>16</v>
      </c>
      <c r="E108" s="1">
        <v>48</v>
      </c>
      <c r="F108" s="1">
        <v>3</v>
      </c>
      <c r="G108" s="17">
        <v>152827.99</v>
      </c>
      <c r="H108" s="1">
        <v>1</v>
      </c>
      <c r="I108" s="1">
        <v>1</v>
      </c>
      <c r="J108" s="1">
        <v>0</v>
      </c>
      <c r="K108" s="17">
        <v>38411.79</v>
      </c>
      <c r="L108" s="1">
        <v>1</v>
      </c>
      <c r="M108">
        <f t="shared" si="5"/>
        <v>0</v>
      </c>
      <c r="N108">
        <f t="shared" si="6"/>
        <v>0</v>
      </c>
      <c r="O108">
        <f t="shared" si="7"/>
        <v>0</v>
      </c>
      <c r="P108">
        <f t="shared" si="8"/>
        <v>1</v>
      </c>
      <c r="Q108">
        <f t="shared" si="9"/>
        <v>1</v>
      </c>
    </row>
    <row r="109" spans="1:17" x14ac:dyDescent="0.25">
      <c r="A109" s="1">
        <v>15775318</v>
      </c>
      <c r="B109" s="1">
        <v>590</v>
      </c>
      <c r="C109" s="1" t="s">
        <v>18</v>
      </c>
      <c r="D109" s="1" t="s">
        <v>16</v>
      </c>
      <c r="E109" s="1">
        <v>51</v>
      </c>
      <c r="F109" s="1">
        <v>3</v>
      </c>
      <c r="G109" s="17">
        <v>154962.99</v>
      </c>
      <c r="H109" s="1">
        <v>3</v>
      </c>
      <c r="I109" s="1">
        <v>0</v>
      </c>
      <c r="J109" s="1">
        <v>1</v>
      </c>
      <c r="K109" s="17">
        <v>191932.27</v>
      </c>
      <c r="L109" s="1">
        <v>1</v>
      </c>
      <c r="M109">
        <f t="shared" si="5"/>
        <v>1</v>
      </c>
      <c r="N109">
        <f t="shared" si="6"/>
        <v>1</v>
      </c>
      <c r="O109">
        <f t="shared" si="7"/>
        <v>0</v>
      </c>
      <c r="P109">
        <f t="shared" si="8"/>
        <v>1</v>
      </c>
      <c r="Q109">
        <f t="shared" si="9"/>
        <v>1</v>
      </c>
    </row>
    <row r="110" spans="1:17" x14ac:dyDescent="0.25">
      <c r="A110" s="1">
        <v>15694408</v>
      </c>
      <c r="B110" s="1">
        <v>749</v>
      </c>
      <c r="C110" s="1" t="s">
        <v>15</v>
      </c>
      <c r="D110" s="1" t="s">
        <v>23</v>
      </c>
      <c r="E110" s="1">
        <v>40</v>
      </c>
      <c r="F110" s="1">
        <v>1</v>
      </c>
      <c r="G110" s="17">
        <v>139290.41</v>
      </c>
      <c r="H110" s="1">
        <v>1</v>
      </c>
      <c r="I110" s="1">
        <v>1</v>
      </c>
      <c r="J110" s="1">
        <v>0</v>
      </c>
      <c r="K110" s="17">
        <v>182855.42</v>
      </c>
      <c r="L110" s="1">
        <v>1</v>
      </c>
      <c r="M110">
        <f t="shared" si="5"/>
        <v>0</v>
      </c>
      <c r="N110">
        <f t="shared" si="6"/>
        <v>1</v>
      </c>
      <c r="O110">
        <f t="shared" si="7"/>
        <v>0</v>
      </c>
      <c r="P110">
        <f t="shared" si="8"/>
        <v>1</v>
      </c>
      <c r="Q110">
        <f t="shared" si="9"/>
        <v>1</v>
      </c>
    </row>
    <row r="111" spans="1:17" x14ac:dyDescent="0.25">
      <c r="A111" s="1">
        <v>15591047</v>
      </c>
      <c r="B111" s="1">
        <v>519</v>
      </c>
      <c r="C111" s="1" t="s">
        <v>18</v>
      </c>
      <c r="D111" s="1" t="s">
        <v>16</v>
      </c>
      <c r="E111" s="1">
        <v>47</v>
      </c>
      <c r="F111" s="1">
        <v>6</v>
      </c>
      <c r="G111" s="17">
        <v>157296.01999999999</v>
      </c>
      <c r="H111" s="1">
        <v>2</v>
      </c>
      <c r="I111" s="1">
        <v>0</v>
      </c>
      <c r="J111" s="1">
        <v>0</v>
      </c>
      <c r="K111" s="17">
        <v>147278.43</v>
      </c>
      <c r="L111" s="1">
        <v>1</v>
      </c>
      <c r="M111">
        <f t="shared" si="5"/>
        <v>0</v>
      </c>
      <c r="N111">
        <f t="shared" si="6"/>
        <v>1</v>
      </c>
      <c r="O111">
        <f t="shared" si="7"/>
        <v>1</v>
      </c>
      <c r="P111">
        <f t="shared" si="8"/>
        <v>1</v>
      </c>
      <c r="Q111">
        <f t="shared" si="9"/>
        <v>1</v>
      </c>
    </row>
    <row r="112" spans="1:17" x14ac:dyDescent="0.25">
      <c r="A112" s="1">
        <v>15671256</v>
      </c>
      <c r="B112" s="1">
        <v>850</v>
      </c>
      <c r="C112" s="1" t="s">
        <v>15</v>
      </c>
      <c r="D112" s="1" t="s">
        <v>16</v>
      </c>
      <c r="E112" s="1">
        <v>35</v>
      </c>
      <c r="F112" s="1">
        <v>1</v>
      </c>
      <c r="G112" s="17">
        <v>211774.31</v>
      </c>
      <c r="H112" s="1">
        <v>1</v>
      </c>
      <c r="I112" s="1">
        <v>1</v>
      </c>
      <c r="J112" s="1">
        <v>0</v>
      </c>
      <c r="K112" s="17">
        <v>188574.12</v>
      </c>
      <c r="L112" s="1">
        <v>1</v>
      </c>
      <c r="M112">
        <f t="shared" si="5"/>
        <v>0</v>
      </c>
      <c r="N112">
        <f t="shared" si="6"/>
        <v>1</v>
      </c>
      <c r="O112">
        <f t="shared" si="7"/>
        <v>0</v>
      </c>
      <c r="P112">
        <f t="shared" si="8"/>
        <v>1</v>
      </c>
      <c r="Q112">
        <f t="shared" si="9"/>
        <v>1</v>
      </c>
    </row>
    <row r="113" spans="1:17" x14ac:dyDescent="0.25">
      <c r="A113" s="1">
        <v>15671137</v>
      </c>
      <c r="B113" s="1">
        <v>549</v>
      </c>
      <c r="C113" s="1" t="s">
        <v>15</v>
      </c>
      <c r="D113" s="1" t="s">
        <v>16</v>
      </c>
      <c r="E113" s="1">
        <v>52</v>
      </c>
      <c r="F113" s="1">
        <v>1</v>
      </c>
      <c r="G113" s="17">
        <v>0</v>
      </c>
      <c r="H113" s="1">
        <v>1</v>
      </c>
      <c r="I113" s="1">
        <v>0</v>
      </c>
      <c r="J113" s="1">
        <v>1</v>
      </c>
      <c r="K113" s="17">
        <v>8636.0499999999993</v>
      </c>
      <c r="L113" s="1">
        <v>1</v>
      </c>
      <c r="M113">
        <f t="shared" si="5"/>
        <v>0</v>
      </c>
      <c r="N113">
        <f t="shared" si="6"/>
        <v>0</v>
      </c>
      <c r="O113">
        <f t="shared" si="7"/>
        <v>0</v>
      </c>
      <c r="P113">
        <f t="shared" si="8"/>
        <v>1</v>
      </c>
      <c r="Q113">
        <f t="shared" si="9"/>
        <v>1</v>
      </c>
    </row>
    <row r="114" spans="1:17" x14ac:dyDescent="0.25">
      <c r="A114" s="1">
        <v>15582741</v>
      </c>
      <c r="B114" s="1">
        <v>693</v>
      </c>
      <c r="C114" s="1" t="s">
        <v>15</v>
      </c>
      <c r="D114" s="1" t="s">
        <v>16</v>
      </c>
      <c r="E114" s="1">
        <v>35</v>
      </c>
      <c r="F114" s="1">
        <v>5</v>
      </c>
      <c r="G114" s="17">
        <v>124151.09</v>
      </c>
      <c r="H114" s="1">
        <v>1</v>
      </c>
      <c r="I114" s="1">
        <v>1</v>
      </c>
      <c r="J114" s="1">
        <v>0</v>
      </c>
      <c r="K114" s="17">
        <v>88705.14</v>
      </c>
      <c r="L114" s="1">
        <v>1</v>
      </c>
      <c r="M114">
        <f t="shared" si="5"/>
        <v>0</v>
      </c>
      <c r="N114">
        <f t="shared" si="6"/>
        <v>1</v>
      </c>
      <c r="O114">
        <f t="shared" si="7"/>
        <v>1</v>
      </c>
      <c r="P114">
        <f t="shared" si="8"/>
        <v>1</v>
      </c>
      <c r="Q114">
        <f t="shared" si="9"/>
        <v>1</v>
      </c>
    </row>
    <row r="115" spans="1:17" x14ac:dyDescent="0.25">
      <c r="A115" s="1">
        <v>15595039</v>
      </c>
      <c r="B115" s="1">
        <v>545</v>
      </c>
      <c r="C115" s="1" t="s">
        <v>26</v>
      </c>
      <c r="D115" s="1" t="s">
        <v>16</v>
      </c>
      <c r="E115" s="1">
        <v>37</v>
      </c>
      <c r="F115" s="1">
        <v>8</v>
      </c>
      <c r="G115" s="17">
        <v>114754.08</v>
      </c>
      <c r="H115" s="1">
        <v>1</v>
      </c>
      <c r="I115" s="1">
        <v>1</v>
      </c>
      <c r="J115" s="1">
        <v>0</v>
      </c>
      <c r="K115" s="17">
        <v>136050.44</v>
      </c>
      <c r="L115" s="1">
        <v>1</v>
      </c>
      <c r="M115">
        <f t="shared" si="5"/>
        <v>0</v>
      </c>
      <c r="N115">
        <f t="shared" si="6"/>
        <v>1</v>
      </c>
      <c r="O115">
        <f t="shared" si="7"/>
        <v>1</v>
      </c>
      <c r="P115">
        <f t="shared" si="8"/>
        <v>1</v>
      </c>
      <c r="Q115">
        <f t="shared" si="9"/>
        <v>1</v>
      </c>
    </row>
    <row r="116" spans="1:17" x14ac:dyDescent="0.25">
      <c r="A116" s="1">
        <v>15698786</v>
      </c>
      <c r="B116" s="1">
        <v>819</v>
      </c>
      <c r="C116" s="1" t="s">
        <v>15</v>
      </c>
      <c r="D116" s="1" t="s">
        <v>16</v>
      </c>
      <c r="E116" s="1">
        <v>39</v>
      </c>
      <c r="F116" s="1">
        <v>9</v>
      </c>
      <c r="G116" s="17">
        <v>133102.92000000001</v>
      </c>
      <c r="H116" s="1">
        <v>1</v>
      </c>
      <c r="I116" s="1">
        <v>1</v>
      </c>
      <c r="J116" s="1">
        <v>0</v>
      </c>
      <c r="K116" s="17">
        <v>27046.46</v>
      </c>
      <c r="L116" s="1">
        <v>1</v>
      </c>
      <c r="M116">
        <f t="shared" si="5"/>
        <v>0</v>
      </c>
      <c r="N116">
        <f t="shared" si="6"/>
        <v>0</v>
      </c>
      <c r="O116">
        <f t="shared" si="7"/>
        <v>1</v>
      </c>
      <c r="P116">
        <f t="shared" si="8"/>
        <v>1</v>
      </c>
      <c r="Q116">
        <f t="shared" si="9"/>
        <v>1</v>
      </c>
    </row>
    <row r="117" spans="1:17" x14ac:dyDescent="0.25">
      <c r="A117" s="1">
        <v>15602280</v>
      </c>
      <c r="B117" s="1">
        <v>829</v>
      </c>
      <c r="C117" s="1" t="s">
        <v>26</v>
      </c>
      <c r="D117" s="1" t="s">
        <v>16</v>
      </c>
      <c r="E117" s="1">
        <v>27</v>
      </c>
      <c r="F117" s="1">
        <v>9</v>
      </c>
      <c r="G117" s="17">
        <v>112045.67</v>
      </c>
      <c r="H117" s="1">
        <v>1</v>
      </c>
      <c r="I117" s="1">
        <v>1</v>
      </c>
      <c r="J117" s="1">
        <v>1</v>
      </c>
      <c r="K117" s="17">
        <v>119708.21</v>
      </c>
      <c r="L117" s="1">
        <v>1</v>
      </c>
      <c r="M117">
        <f t="shared" si="5"/>
        <v>0</v>
      </c>
      <c r="N117">
        <f t="shared" si="6"/>
        <v>1</v>
      </c>
      <c r="O117">
        <f t="shared" si="7"/>
        <v>1</v>
      </c>
      <c r="P117">
        <f t="shared" si="8"/>
        <v>0</v>
      </c>
      <c r="Q117">
        <f t="shared" si="9"/>
        <v>1</v>
      </c>
    </row>
    <row r="118" spans="1:17" x14ac:dyDescent="0.25">
      <c r="A118" s="1">
        <v>15744607</v>
      </c>
      <c r="B118" s="1">
        <v>738</v>
      </c>
      <c r="C118" s="1" t="s">
        <v>26</v>
      </c>
      <c r="D118" s="1" t="s">
        <v>23</v>
      </c>
      <c r="E118" s="1">
        <v>43</v>
      </c>
      <c r="F118" s="1">
        <v>9</v>
      </c>
      <c r="G118" s="17">
        <v>121152.05</v>
      </c>
      <c r="H118" s="1">
        <v>2</v>
      </c>
      <c r="I118" s="1">
        <v>1</v>
      </c>
      <c r="J118" s="1">
        <v>0</v>
      </c>
      <c r="K118" s="17">
        <v>64166.7</v>
      </c>
      <c r="L118" s="1">
        <v>1</v>
      </c>
      <c r="M118">
        <f t="shared" si="5"/>
        <v>0</v>
      </c>
      <c r="N118">
        <f t="shared" si="6"/>
        <v>1</v>
      </c>
      <c r="O118">
        <f t="shared" si="7"/>
        <v>1</v>
      </c>
      <c r="P118">
        <f t="shared" si="8"/>
        <v>1</v>
      </c>
      <c r="Q118">
        <f t="shared" si="9"/>
        <v>1</v>
      </c>
    </row>
    <row r="119" spans="1:17" x14ac:dyDescent="0.25">
      <c r="A119" s="1">
        <v>15613854</v>
      </c>
      <c r="B119" s="1">
        <v>622</v>
      </c>
      <c r="C119" s="1" t="s">
        <v>18</v>
      </c>
      <c r="D119" s="1" t="s">
        <v>16</v>
      </c>
      <c r="E119" s="1">
        <v>46</v>
      </c>
      <c r="F119" s="1">
        <v>4</v>
      </c>
      <c r="G119" s="17">
        <v>107073.27</v>
      </c>
      <c r="H119" s="1">
        <v>2</v>
      </c>
      <c r="I119" s="1">
        <v>1</v>
      </c>
      <c r="J119" s="1">
        <v>1</v>
      </c>
      <c r="K119" s="17">
        <v>30984.59</v>
      </c>
      <c r="L119" s="1">
        <v>1</v>
      </c>
      <c r="M119">
        <f t="shared" si="5"/>
        <v>0</v>
      </c>
      <c r="N119">
        <f t="shared" si="6"/>
        <v>0</v>
      </c>
      <c r="O119">
        <f t="shared" si="7"/>
        <v>1</v>
      </c>
      <c r="P119">
        <f t="shared" si="8"/>
        <v>1</v>
      </c>
      <c r="Q119">
        <f t="shared" si="9"/>
        <v>1</v>
      </c>
    </row>
    <row r="120" spans="1:17" x14ac:dyDescent="0.25">
      <c r="A120" s="1">
        <v>15775912</v>
      </c>
      <c r="B120" s="1">
        <v>698</v>
      </c>
      <c r="C120" s="1" t="s">
        <v>15</v>
      </c>
      <c r="D120" s="1" t="s">
        <v>23</v>
      </c>
      <c r="E120" s="1">
        <v>48</v>
      </c>
      <c r="F120" s="1">
        <v>4</v>
      </c>
      <c r="G120" s="17">
        <v>101238.24</v>
      </c>
      <c r="H120" s="1">
        <v>2</v>
      </c>
      <c r="I120" s="1">
        <v>0</v>
      </c>
      <c r="J120" s="1">
        <v>1</v>
      </c>
      <c r="K120" s="17">
        <v>177815.87</v>
      </c>
      <c r="L120" s="1">
        <v>1</v>
      </c>
      <c r="M120">
        <f t="shared" si="5"/>
        <v>0</v>
      </c>
      <c r="N120">
        <f t="shared" si="6"/>
        <v>1</v>
      </c>
      <c r="O120">
        <f t="shared" si="7"/>
        <v>1</v>
      </c>
      <c r="P120">
        <f t="shared" si="8"/>
        <v>1</v>
      </c>
      <c r="Q120">
        <f t="shared" si="9"/>
        <v>1</v>
      </c>
    </row>
    <row r="121" spans="1:17" x14ac:dyDescent="0.25">
      <c r="A121" s="1">
        <v>15755262</v>
      </c>
      <c r="B121" s="1">
        <v>608</v>
      </c>
      <c r="C121" s="1" t="s">
        <v>18</v>
      </c>
      <c r="D121" s="1" t="s">
        <v>16</v>
      </c>
      <c r="E121" s="1">
        <v>41</v>
      </c>
      <c r="F121" s="1">
        <v>3</v>
      </c>
      <c r="G121" s="17">
        <v>89763.839999999997</v>
      </c>
      <c r="H121" s="1">
        <v>1</v>
      </c>
      <c r="I121" s="1">
        <v>0</v>
      </c>
      <c r="J121" s="1">
        <v>0</v>
      </c>
      <c r="K121" s="17">
        <v>199304.74</v>
      </c>
      <c r="L121" s="1">
        <v>1</v>
      </c>
      <c r="M121">
        <f t="shared" si="5"/>
        <v>0</v>
      </c>
      <c r="N121">
        <f t="shared" si="6"/>
        <v>1</v>
      </c>
      <c r="O121">
        <f t="shared" si="7"/>
        <v>0</v>
      </c>
      <c r="P121">
        <f t="shared" si="8"/>
        <v>1</v>
      </c>
      <c r="Q121">
        <f t="shared" si="9"/>
        <v>1</v>
      </c>
    </row>
    <row r="122" spans="1:17" x14ac:dyDescent="0.25">
      <c r="A122" s="1">
        <v>15807663</v>
      </c>
      <c r="B122" s="1">
        <v>667</v>
      </c>
      <c r="C122" s="1" t="s">
        <v>15</v>
      </c>
      <c r="D122" s="1" t="s">
        <v>23</v>
      </c>
      <c r="E122" s="1">
        <v>43</v>
      </c>
      <c r="F122" s="1">
        <v>8</v>
      </c>
      <c r="G122" s="17">
        <v>190227.46</v>
      </c>
      <c r="H122" s="1">
        <v>1</v>
      </c>
      <c r="I122" s="1">
        <v>1</v>
      </c>
      <c r="J122" s="1">
        <v>0</v>
      </c>
      <c r="K122" s="17">
        <v>97508.04</v>
      </c>
      <c r="L122" s="1">
        <v>1</v>
      </c>
      <c r="M122">
        <f t="shared" si="5"/>
        <v>0</v>
      </c>
      <c r="N122">
        <f t="shared" si="6"/>
        <v>1</v>
      </c>
      <c r="O122">
        <f t="shared" si="7"/>
        <v>1</v>
      </c>
      <c r="P122">
        <f t="shared" si="8"/>
        <v>1</v>
      </c>
      <c r="Q122">
        <f t="shared" si="9"/>
        <v>1</v>
      </c>
    </row>
    <row r="123" spans="1:17" x14ac:dyDescent="0.25">
      <c r="A123" s="1">
        <v>15692750</v>
      </c>
      <c r="B123" s="1">
        <v>629</v>
      </c>
      <c r="C123" s="1" t="s">
        <v>26</v>
      </c>
      <c r="D123" s="1" t="s">
        <v>16</v>
      </c>
      <c r="E123" s="1">
        <v>45</v>
      </c>
      <c r="F123" s="1">
        <v>7</v>
      </c>
      <c r="G123" s="17">
        <v>129818.39</v>
      </c>
      <c r="H123" s="1">
        <v>3</v>
      </c>
      <c r="I123" s="1">
        <v>1</v>
      </c>
      <c r="J123" s="1">
        <v>0</v>
      </c>
      <c r="K123" s="17">
        <v>9217.5499999999993</v>
      </c>
      <c r="L123" s="1">
        <v>1</v>
      </c>
      <c r="M123">
        <f t="shared" si="5"/>
        <v>1</v>
      </c>
      <c r="N123">
        <f t="shared" si="6"/>
        <v>0</v>
      </c>
      <c r="O123">
        <f t="shared" si="7"/>
        <v>1</v>
      </c>
      <c r="P123">
        <f t="shared" si="8"/>
        <v>1</v>
      </c>
      <c r="Q123">
        <f t="shared" si="9"/>
        <v>1</v>
      </c>
    </row>
    <row r="124" spans="1:17" x14ac:dyDescent="0.25">
      <c r="A124" s="1">
        <v>15807008</v>
      </c>
      <c r="B124" s="1">
        <v>614</v>
      </c>
      <c r="C124" s="1" t="s">
        <v>26</v>
      </c>
      <c r="D124" s="1" t="s">
        <v>16</v>
      </c>
      <c r="E124" s="1">
        <v>35</v>
      </c>
      <c r="F124" s="1">
        <v>6</v>
      </c>
      <c r="G124" s="17">
        <v>128100.28</v>
      </c>
      <c r="H124" s="1">
        <v>1</v>
      </c>
      <c r="I124" s="1">
        <v>0</v>
      </c>
      <c r="J124" s="1">
        <v>0</v>
      </c>
      <c r="K124" s="17">
        <v>69454.240000000005</v>
      </c>
      <c r="L124" s="1">
        <v>1</v>
      </c>
      <c r="M124">
        <f t="shared" si="5"/>
        <v>0</v>
      </c>
      <c r="N124">
        <f t="shared" si="6"/>
        <v>1</v>
      </c>
      <c r="O124">
        <f t="shared" si="7"/>
        <v>1</v>
      </c>
      <c r="P124">
        <f t="shared" si="8"/>
        <v>1</v>
      </c>
      <c r="Q124">
        <f t="shared" si="9"/>
        <v>1</v>
      </c>
    </row>
    <row r="125" spans="1:17" x14ac:dyDescent="0.25">
      <c r="A125" s="1">
        <v>15596175</v>
      </c>
      <c r="B125" s="1">
        <v>659</v>
      </c>
      <c r="C125" s="1" t="s">
        <v>26</v>
      </c>
      <c r="D125" s="1" t="s">
        <v>23</v>
      </c>
      <c r="E125" s="1">
        <v>67</v>
      </c>
      <c r="F125" s="1">
        <v>6</v>
      </c>
      <c r="G125" s="17">
        <v>117411.6</v>
      </c>
      <c r="H125" s="1">
        <v>1</v>
      </c>
      <c r="I125" s="1">
        <v>1</v>
      </c>
      <c r="J125" s="1">
        <v>1</v>
      </c>
      <c r="K125" s="17">
        <v>45071.09</v>
      </c>
      <c r="L125" s="1">
        <v>1</v>
      </c>
      <c r="M125">
        <f t="shared" si="5"/>
        <v>0</v>
      </c>
      <c r="N125">
        <f t="shared" si="6"/>
        <v>1</v>
      </c>
      <c r="O125">
        <f t="shared" si="7"/>
        <v>1</v>
      </c>
      <c r="P125">
        <f t="shared" si="8"/>
        <v>1</v>
      </c>
      <c r="Q125">
        <f t="shared" si="9"/>
        <v>0</v>
      </c>
    </row>
    <row r="126" spans="1:17" x14ac:dyDescent="0.25">
      <c r="A126" s="1">
        <v>15737741</v>
      </c>
      <c r="B126" s="1">
        <v>607</v>
      </c>
      <c r="C126" s="1" t="s">
        <v>18</v>
      </c>
      <c r="D126" s="1" t="s">
        <v>16</v>
      </c>
      <c r="E126" s="1">
        <v>33</v>
      </c>
      <c r="F126" s="1">
        <v>2</v>
      </c>
      <c r="G126" s="17">
        <v>108431.87</v>
      </c>
      <c r="H126" s="1">
        <v>2</v>
      </c>
      <c r="I126" s="1">
        <v>0</v>
      </c>
      <c r="J126" s="1">
        <v>1</v>
      </c>
      <c r="K126" s="17">
        <v>109291.39</v>
      </c>
      <c r="L126" s="1">
        <v>1</v>
      </c>
      <c r="M126">
        <f t="shared" si="5"/>
        <v>0</v>
      </c>
      <c r="N126">
        <f t="shared" si="6"/>
        <v>1</v>
      </c>
      <c r="O126">
        <f t="shared" si="7"/>
        <v>0</v>
      </c>
      <c r="P126">
        <f t="shared" si="8"/>
        <v>1</v>
      </c>
      <c r="Q126">
        <f t="shared" si="9"/>
        <v>1</v>
      </c>
    </row>
    <row r="127" spans="1:17" x14ac:dyDescent="0.25">
      <c r="A127" s="1">
        <v>15685329</v>
      </c>
      <c r="B127" s="1">
        <v>531</v>
      </c>
      <c r="C127" s="1" t="s">
        <v>15</v>
      </c>
      <c r="D127" s="1" t="s">
        <v>16</v>
      </c>
      <c r="E127" s="1">
        <v>63</v>
      </c>
      <c r="F127" s="1">
        <v>1</v>
      </c>
      <c r="G127" s="17">
        <v>114715.71</v>
      </c>
      <c r="H127" s="1">
        <v>1</v>
      </c>
      <c r="I127" s="1">
        <v>0</v>
      </c>
      <c r="J127" s="1">
        <v>1</v>
      </c>
      <c r="K127" s="17">
        <v>24506.95</v>
      </c>
      <c r="L127" s="1">
        <v>1</v>
      </c>
      <c r="M127">
        <f t="shared" si="5"/>
        <v>0</v>
      </c>
      <c r="N127">
        <f t="shared" si="6"/>
        <v>0</v>
      </c>
      <c r="O127">
        <f t="shared" si="7"/>
        <v>0</v>
      </c>
      <c r="P127">
        <f t="shared" si="8"/>
        <v>1</v>
      </c>
      <c r="Q127">
        <f t="shared" si="9"/>
        <v>0</v>
      </c>
    </row>
    <row r="128" spans="1:17" x14ac:dyDescent="0.25">
      <c r="A128" s="1">
        <v>15712403</v>
      </c>
      <c r="B128" s="1">
        <v>589</v>
      </c>
      <c r="C128" s="1" t="s">
        <v>15</v>
      </c>
      <c r="D128" s="1" t="s">
        <v>16</v>
      </c>
      <c r="E128" s="1">
        <v>61</v>
      </c>
      <c r="F128" s="1">
        <v>1</v>
      </c>
      <c r="G128" s="17">
        <v>0</v>
      </c>
      <c r="H128" s="1">
        <v>1</v>
      </c>
      <c r="I128" s="1">
        <v>1</v>
      </c>
      <c r="J128" s="1">
        <v>0</v>
      </c>
      <c r="K128" s="17">
        <v>61108.56</v>
      </c>
      <c r="L128" s="1">
        <v>1</v>
      </c>
      <c r="M128">
        <f t="shared" si="5"/>
        <v>0</v>
      </c>
      <c r="N128">
        <f t="shared" si="6"/>
        <v>1</v>
      </c>
      <c r="O128">
        <f t="shared" si="7"/>
        <v>0</v>
      </c>
      <c r="P128">
        <f t="shared" si="8"/>
        <v>1</v>
      </c>
      <c r="Q128">
        <f t="shared" si="9"/>
        <v>0</v>
      </c>
    </row>
    <row r="129" spans="1:17" x14ac:dyDescent="0.25">
      <c r="A129" s="1">
        <v>15580956</v>
      </c>
      <c r="B129" s="1">
        <v>683</v>
      </c>
      <c r="C129" s="1" t="s">
        <v>26</v>
      </c>
      <c r="D129" s="1" t="s">
        <v>16</v>
      </c>
      <c r="E129" s="1">
        <v>43</v>
      </c>
      <c r="F129" s="1">
        <v>4</v>
      </c>
      <c r="G129" s="17">
        <v>115888.04</v>
      </c>
      <c r="H129" s="1">
        <v>1</v>
      </c>
      <c r="I129" s="1">
        <v>1</v>
      </c>
      <c r="J129" s="1">
        <v>1</v>
      </c>
      <c r="K129" s="17">
        <v>117349.19</v>
      </c>
      <c r="L129" s="1">
        <v>1</v>
      </c>
      <c r="M129">
        <f t="shared" si="5"/>
        <v>0</v>
      </c>
      <c r="N129">
        <f t="shared" si="6"/>
        <v>1</v>
      </c>
      <c r="O129">
        <f t="shared" si="7"/>
        <v>1</v>
      </c>
      <c r="P129">
        <f t="shared" si="8"/>
        <v>1</v>
      </c>
      <c r="Q129">
        <f t="shared" si="9"/>
        <v>1</v>
      </c>
    </row>
    <row r="130" spans="1:17" x14ac:dyDescent="0.25">
      <c r="A130" s="1">
        <v>15612966</v>
      </c>
      <c r="B130" s="1">
        <v>545</v>
      </c>
      <c r="C130" s="1" t="s">
        <v>26</v>
      </c>
      <c r="D130" s="1" t="s">
        <v>16</v>
      </c>
      <c r="E130" s="1">
        <v>60</v>
      </c>
      <c r="F130" s="1">
        <v>7</v>
      </c>
      <c r="G130" s="17">
        <v>128981.07</v>
      </c>
      <c r="H130" s="1">
        <v>1</v>
      </c>
      <c r="I130" s="1">
        <v>0</v>
      </c>
      <c r="J130" s="1">
        <v>1</v>
      </c>
      <c r="K130" s="17">
        <v>176924.21</v>
      </c>
      <c r="L130" s="1">
        <v>1</v>
      </c>
      <c r="M130">
        <f t="shared" si="5"/>
        <v>0</v>
      </c>
      <c r="N130">
        <f t="shared" si="6"/>
        <v>1</v>
      </c>
      <c r="O130">
        <f t="shared" si="7"/>
        <v>1</v>
      </c>
      <c r="P130">
        <f t="shared" si="8"/>
        <v>1</v>
      </c>
      <c r="Q130">
        <f t="shared" si="9"/>
        <v>0</v>
      </c>
    </row>
    <row r="131" spans="1:17" x14ac:dyDescent="0.25">
      <c r="A131" s="1">
        <v>15745324</v>
      </c>
      <c r="B131" s="1">
        <v>599</v>
      </c>
      <c r="C131" s="1" t="s">
        <v>18</v>
      </c>
      <c r="D131" s="1" t="s">
        <v>16</v>
      </c>
      <c r="E131" s="1">
        <v>39</v>
      </c>
      <c r="F131" s="1">
        <v>4</v>
      </c>
      <c r="G131" s="17">
        <v>0</v>
      </c>
      <c r="H131" s="1">
        <v>1</v>
      </c>
      <c r="I131" s="1">
        <v>1</v>
      </c>
      <c r="J131" s="1">
        <v>0</v>
      </c>
      <c r="K131" s="17">
        <v>194273.2</v>
      </c>
      <c r="L131" s="1">
        <v>1</v>
      </c>
      <c r="M131">
        <f t="shared" si="5"/>
        <v>0</v>
      </c>
      <c r="N131">
        <f t="shared" si="6"/>
        <v>1</v>
      </c>
      <c r="O131">
        <f t="shared" si="7"/>
        <v>1</v>
      </c>
      <c r="P131">
        <f t="shared" si="8"/>
        <v>1</v>
      </c>
      <c r="Q131">
        <f t="shared" si="9"/>
        <v>1</v>
      </c>
    </row>
    <row r="132" spans="1:17" x14ac:dyDescent="0.25">
      <c r="A132" s="1">
        <v>15634844</v>
      </c>
      <c r="B132" s="1">
        <v>598</v>
      </c>
      <c r="C132" s="1" t="s">
        <v>26</v>
      </c>
      <c r="D132" s="1" t="s">
        <v>23</v>
      </c>
      <c r="E132" s="1">
        <v>41</v>
      </c>
      <c r="F132" s="1">
        <v>3</v>
      </c>
      <c r="G132" s="17">
        <v>91536.93</v>
      </c>
      <c r="H132" s="1">
        <v>1</v>
      </c>
      <c r="I132" s="1">
        <v>1</v>
      </c>
      <c r="J132" s="1">
        <v>0</v>
      </c>
      <c r="K132" s="17">
        <v>191468.78</v>
      </c>
      <c r="L132" s="1">
        <v>1</v>
      </c>
      <c r="M132">
        <f t="shared" ref="M132:M195" si="10">IF(H132&gt;=3,1,0)</f>
        <v>0</v>
      </c>
      <c r="N132">
        <f t="shared" ref="N132:N195" si="11">IF(K132&gt;$N$1,1,0)</f>
        <v>1</v>
      </c>
      <c r="O132">
        <f t="shared" ref="O132:O195" si="12">IF(F132&gt;$O$1,1,0)</f>
        <v>0</v>
      </c>
      <c r="P132">
        <f t="shared" ref="P132:P195" si="13">IF(E132&gt;$P$1,1,0)</f>
        <v>1</v>
      </c>
      <c r="Q132">
        <f t="shared" ref="Q132:Q195" si="14">IF(E132&lt;=$Q$1,1,0)</f>
        <v>1</v>
      </c>
    </row>
    <row r="133" spans="1:17" x14ac:dyDescent="0.25">
      <c r="A133" s="1">
        <v>15802741</v>
      </c>
      <c r="B133" s="1">
        <v>625</v>
      </c>
      <c r="C133" s="1" t="s">
        <v>15</v>
      </c>
      <c r="D133" s="1" t="s">
        <v>16</v>
      </c>
      <c r="E133" s="1">
        <v>51</v>
      </c>
      <c r="F133" s="1">
        <v>7</v>
      </c>
      <c r="G133" s="17">
        <v>136294.97</v>
      </c>
      <c r="H133" s="1">
        <v>1</v>
      </c>
      <c r="I133" s="1">
        <v>1</v>
      </c>
      <c r="J133" s="1">
        <v>0</v>
      </c>
      <c r="K133" s="17">
        <v>38867.46</v>
      </c>
      <c r="L133" s="1">
        <v>1</v>
      </c>
      <c r="M133">
        <f t="shared" si="10"/>
        <v>0</v>
      </c>
      <c r="N133">
        <f t="shared" si="11"/>
        <v>0</v>
      </c>
      <c r="O133">
        <f t="shared" si="12"/>
        <v>1</v>
      </c>
      <c r="P133">
        <f t="shared" si="13"/>
        <v>1</v>
      </c>
      <c r="Q133">
        <f t="shared" si="14"/>
        <v>1</v>
      </c>
    </row>
    <row r="134" spans="1:17" x14ac:dyDescent="0.25">
      <c r="A134" s="1">
        <v>15578045</v>
      </c>
      <c r="B134" s="1">
        <v>538</v>
      </c>
      <c r="C134" s="1" t="s">
        <v>18</v>
      </c>
      <c r="D134" s="1" t="s">
        <v>16</v>
      </c>
      <c r="E134" s="1">
        <v>49</v>
      </c>
      <c r="F134" s="1">
        <v>9</v>
      </c>
      <c r="G134" s="17">
        <v>141434.04</v>
      </c>
      <c r="H134" s="1">
        <v>1</v>
      </c>
      <c r="I134" s="1">
        <v>0</v>
      </c>
      <c r="J134" s="1">
        <v>0</v>
      </c>
      <c r="K134" s="17">
        <v>173779.25</v>
      </c>
      <c r="L134" s="1">
        <v>1</v>
      </c>
      <c r="M134">
        <f t="shared" si="10"/>
        <v>0</v>
      </c>
      <c r="N134">
        <f t="shared" si="11"/>
        <v>1</v>
      </c>
      <c r="O134">
        <f t="shared" si="12"/>
        <v>1</v>
      </c>
      <c r="P134">
        <f t="shared" si="13"/>
        <v>1</v>
      </c>
      <c r="Q134">
        <f t="shared" si="14"/>
        <v>1</v>
      </c>
    </row>
    <row r="135" spans="1:17" x14ac:dyDescent="0.25">
      <c r="A135" s="1">
        <v>15731815</v>
      </c>
      <c r="B135" s="1">
        <v>529</v>
      </c>
      <c r="C135" s="1" t="s">
        <v>18</v>
      </c>
      <c r="D135" s="1" t="s">
        <v>23</v>
      </c>
      <c r="E135" s="1">
        <v>63</v>
      </c>
      <c r="F135" s="1">
        <v>4</v>
      </c>
      <c r="G135" s="17">
        <v>96134.11</v>
      </c>
      <c r="H135" s="1">
        <v>3</v>
      </c>
      <c r="I135" s="1">
        <v>1</v>
      </c>
      <c r="J135" s="1">
        <v>0</v>
      </c>
      <c r="K135" s="17">
        <v>108732.96</v>
      </c>
      <c r="L135" s="1">
        <v>1</v>
      </c>
      <c r="M135">
        <f t="shared" si="10"/>
        <v>1</v>
      </c>
      <c r="N135">
        <f t="shared" si="11"/>
        <v>1</v>
      </c>
      <c r="O135">
        <f t="shared" si="12"/>
        <v>1</v>
      </c>
      <c r="P135">
        <f t="shared" si="13"/>
        <v>1</v>
      </c>
      <c r="Q135">
        <f t="shared" si="14"/>
        <v>0</v>
      </c>
    </row>
    <row r="136" spans="1:17" x14ac:dyDescent="0.25">
      <c r="A136" s="1">
        <v>15775306</v>
      </c>
      <c r="B136" s="1">
        <v>421</v>
      </c>
      <c r="C136" s="1" t="s">
        <v>26</v>
      </c>
      <c r="D136" s="1" t="s">
        <v>23</v>
      </c>
      <c r="E136" s="1">
        <v>28</v>
      </c>
      <c r="F136" s="1">
        <v>8</v>
      </c>
      <c r="G136" s="17">
        <v>122384.22</v>
      </c>
      <c r="H136" s="1">
        <v>3</v>
      </c>
      <c r="I136" s="1">
        <v>1</v>
      </c>
      <c r="J136" s="1">
        <v>1</v>
      </c>
      <c r="K136" s="17">
        <v>89017.38</v>
      </c>
      <c r="L136" s="1">
        <v>1</v>
      </c>
      <c r="M136">
        <f t="shared" si="10"/>
        <v>1</v>
      </c>
      <c r="N136">
        <f t="shared" si="11"/>
        <v>1</v>
      </c>
      <c r="O136">
        <f t="shared" si="12"/>
        <v>1</v>
      </c>
      <c r="P136">
        <f t="shared" si="13"/>
        <v>0</v>
      </c>
      <c r="Q136">
        <f t="shared" si="14"/>
        <v>1</v>
      </c>
    </row>
    <row r="137" spans="1:17" x14ac:dyDescent="0.25">
      <c r="A137" s="1">
        <v>15789158</v>
      </c>
      <c r="B137" s="1">
        <v>636</v>
      </c>
      <c r="C137" s="1" t="s">
        <v>26</v>
      </c>
      <c r="D137" s="1" t="s">
        <v>23</v>
      </c>
      <c r="E137" s="1">
        <v>49</v>
      </c>
      <c r="F137" s="1">
        <v>6</v>
      </c>
      <c r="G137" s="17">
        <v>113599.74</v>
      </c>
      <c r="H137" s="1">
        <v>2</v>
      </c>
      <c r="I137" s="1">
        <v>1</v>
      </c>
      <c r="J137" s="1">
        <v>0</v>
      </c>
      <c r="K137" s="17">
        <v>158887.09</v>
      </c>
      <c r="L137" s="1">
        <v>1</v>
      </c>
      <c r="M137">
        <f t="shared" si="10"/>
        <v>0</v>
      </c>
      <c r="N137">
        <f t="shared" si="11"/>
        <v>1</v>
      </c>
      <c r="O137">
        <f t="shared" si="12"/>
        <v>1</v>
      </c>
      <c r="P137">
        <f t="shared" si="13"/>
        <v>1</v>
      </c>
      <c r="Q137">
        <f t="shared" si="14"/>
        <v>1</v>
      </c>
    </row>
    <row r="138" spans="1:17" x14ac:dyDescent="0.25">
      <c r="A138" s="1">
        <v>15809100</v>
      </c>
      <c r="B138" s="1">
        <v>548</v>
      </c>
      <c r="C138" s="1" t="s">
        <v>15</v>
      </c>
      <c r="D138" s="1" t="s">
        <v>16</v>
      </c>
      <c r="E138" s="1">
        <v>32</v>
      </c>
      <c r="F138" s="1">
        <v>2</v>
      </c>
      <c r="G138" s="17">
        <v>172448.77</v>
      </c>
      <c r="H138" s="1">
        <v>1</v>
      </c>
      <c r="I138" s="1">
        <v>1</v>
      </c>
      <c r="J138" s="1">
        <v>0</v>
      </c>
      <c r="K138" s="17">
        <v>188083.77</v>
      </c>
      <c r="L138" s="1">
        <v>1</v>
      </c>
      <c r="M138">
        <f t="shared" si="10"/>
        <v>0</v>
      </c>
      <c r="N138">
        <f t="shared" si="11"/>
        <v>1</v>
      </c>
      <c r="O138">
        <f t="shared" si="12"/>
        <v>0</v>
      </c>
      <c r="P138">
        <f t="shared" si="13"/>
        <v>1</v>
      </c>
      <c r="Q138">
        <f t="shared" si="14"/>
        <v>1</v>
      </c>
    </row>
    <row r="139" spans="1:17" x14ac:dyDescent="0.25">
      <c r="A139" s="1">
        <v>15636624</v>
      </c>
      <c r="B139" s="1">
        <v>805</v>
      </c>
      <c r="C139" s="1" t="s">
        <v>18</v>
      </c>
      <c r="D139" s="1" t="s">
        <v>16</v>
      </c>
      <c r="E139" s="1">
        <v>39</v>
      </c>
      <c r="F139" s="1">
        <v>5</v>
      </c>
      <c r="G139" s="17">
        <v>165272.13</v>
      </c>
      <c r="H139" s="1">
        <v>1</v>
      </c>
      <c r="I139" s="1">
        <v>1</v>
      </c>
      <c r="J139" s="1">
        <v>0</v>
      </c>
      <c r="K139" s="17">
        <v>14109.85</v>
      </c>
      <c r="L139" s="1">
        <v>1</v>
      </c>
      <c r="M139">
        <f t="shared" si="10"/>
        <v>0</v>
      </c>
      <c r="N139">
        <f t="shared" si="11"/>
        <v>0</v>
      </c>
      <c r="O139">
        <f t="shared" si="12"/>
        <v>1</v>
      </c>
      <c r="P139">
        <f t="shared" si="13"/>
        <v>1</v>
      </c>
      <c r="Q139">
        <f t="shared" si="14"/>
        <v>1</v>
      </c>
    </row>
    <row r="140" spans="1:17" x14ac:dyDescent="0.25">
      <c r="A140" s="1">
        <v>15597602</v>
      </c>
      <c r="B140" s="1">
        <v>619</v>
      </c>
      <c r="C140" s="1" t="s">
        <v>26</v>
      </c>
      <c r="D140" s="1" t="s">
        <v>23</v>
      </c>
      <c r="E140" s="1">
        <v>57</v>
      </c>
      <c r="F140" s="1">
        <v>3</v>
      </c>
      <c r="G140" s="17">
        <v>137946.39000000001</v>
      </c>
      <c r="H140" s="1">
        <v>1</v>
      </c>
      <c r="I140" s="1">
        <v>1</v>
      </c>
      <c r="J140" s="1">
        <v>1</v>
      </c>
      <c r="K140" s="17">
        <v>72467.990000000005</v>
      </c>
      <c r="L140" s="1">
        <v>1</v>
      </c>
      <c r="M140">
        <f t="shared" si="10"/>
        <v>0</v>
      </c>
      <c r="N140">
        <f t="shared" si="11"/>
        <v>1</v>
      </c>
      <c r="O140">
        <f t="shared" si="12"/>
        <v>0</v>
      </c>
      <c r="P140">
        <f t="shared" si="13"/>
        <v>1</v>
      </c>
      <c r="Q140">
        <f t="shared" si="14"/>
        <v>0</v>
      </c>
    </row>
    <row r="141" spans="1:17" x14ac:dyDescent="0.25">
      <c r="A141" s="1">
        <v>15585888</v>
      </c>
      <c r="B141" s="1">
        <v>553</v>
      </c>
      <c r="C141" s="1" t="s">
        <v>18</v>
      </c>
      <c r="D141" s="1" t="s">
        <v>16</v>
      </c>
      <c r="E141" s="1">
        <v>48</v>
      </c>
      <c r="F141" s="1">
        <v>3</v>
      </c>
      <c r="G141" s="17">
        <v>0</v>
      </c>
      <c r="H141" s="1">
        <v>1</v>
      </c>
      <c r="I141" s="1">
        <v>0</v>
      </c>
      <c r="J141" s="1">
        <v>1</v>
      </c>
      <c r="K141" s="17">
        <v>30730.95</v>
      </c>
      <c r="L141" s="1">
        <v>1</v>
      </c>
      <c r="M141">
        <f t="shared" si="10"/>
        <v>0</v>
      </c>
      <c r="N141">
        <f t="shared" si="11"/>
        <v>0</v>
      </c>
      <c r="O141">
        <f t="shared" si="12"/>
        <v>0</v>
      </c>
      <c r="P141">
        <f t="shared" si="13"/>
        <v>1</v>
      </c>
      <c r="Q141">
        <f t="shared" si="14"/>
        <v>1</v>
      </c>
    </row>
    <row r="142" spans="1:17" x14ac:dyDescent="0.25">
      <c r="A142" s="1">
        <v>15656148</v>
      </c>
      <c r="B142" s="1">
        <v>376</v>
      </c>
      <c r="C142" s="1" t="s">
        <v>26</v>
      </c>
      <c r="D142" s="1" t="s">
        <v>16</v>
      </c>
      <c r="E142" s="1">
        <v>29</v>
      </c>
      <c r="F142" s="1">
        <v>4</v>
      </c>
      <c r="G142" s="17">
        <v>115046.74</v>
      </c>
      <c r="H142" s="1">
        <v>4</v>
      </c>
      <c r="I142" s="1">
        <v>1</v>
      </c>
      <c r="J142" s="1">
        <v>0</v>
      </c>
      <c r="K142" s="17">
        <v>119346.88</v>
      </c>
      <c r="L142" s="1">
        <v>1</v>
      </c>
      <c r="M142">
        <f t="shared" si="10"/>
        <v>1</v>
      </c>
      <c r="N142">
        <f t="shared" si="11"/>
        <v>1</v>
      </c>
      <c r="O142">
        <f t="shared" si="12"/>
        <v>1</v>
      </c>
      <c r="P142">
        <f t="shared" si="13"/>
        <v>0</v>
      </c>
      <c r="Q142">
        <f t="shared" si="14"/>
        <v>1</v>
      </c>
    </row>
    <row r="143" spans="1:17" x14ac:dyDescent="0.25">
      <c r="A143" s="1">
        <v>15771573</v>
      </c>
      <c r="B143" s="1">
        <v>637</v>
      </c>
      <c r="C143" s="1" t="s">
        <v>26</v>
      </c>
      <c r="D143" s="1" t="s">
        <v>16</v>
      </c>
      <c r="E143" s="1">
        <v>39</v>
      </c>
      <c r="F143" s="1">
        <v>9</v>
      </c>
      <c r="G143" s="17">
        <v>137843.79999999999</v>
      </c>
      <c r="H143" s="1">
        <v>1</v>
      </c>
      <c r="I143" s="1">
        <v>1</v>
      </c>
      <c r="J143" s="1">
        <v>1</v>
      </c>
      <c r="K143" s="17">
        <v>117622.8</v>
      </c>
      <c r="L143" s="1">
        <v>1</v>
      </c>
      <c r="M143">
        <f t="shared" si="10"/>
        <v>0</v>
      </c>
      <c r="N143">
        <f t="shared" si="11"/>
        <v>1</v>
      </c>
      <c r="O143">
        <f t="shared" si="12"/>
        <v>1</v>
      </c>
      <c r="P143">
        <f t="shared" si="13"/>
        <v>1</v>
      </c>
      <c r="Q143">
        <f t="shared" si="14"/>
        <v>1</v>
      </c>
    </row>
    <row r="144" spans="1:17" x14ac:dyDescent="0.25">
      <c r="A144" s="1">
        <v>15788291</v>
      </c>
      <c r="B144" s="1">
        <v>713</v>
      </c>
      <c r="C144" s="1" t="s">
        <v>26</v>
      </c>
      <c r="D144" s="1" t="s">
        <v>16</v>
      </c>
      <c r="E144" s="1">
        <v>38</v>
      </c>
      <c r="F144" s="1">
        <v>7</v>
      </c>
      <c r="G144" s="17">
        <v>144606.22</v>
      </c>
      <c r="H144" s="1">
        <v>1</v>
      </c>
      <c r="I144" s="1">
        <v>1</v>
      </c>
      <c r="J144" s="1">
        <v>1</v>
      </c>
      <c r="K144" s="17">
        <v>56594.36</v>
      </c>
      <c r="L144" s="1">
        <v>1</v>
      </c>
      <c r="M144">
        <f t="shared" si="10"/>
        <v>0</v>
      </c>
      <c r="N144">
        <f t="shared" si="11"/>
        <v>1</v>
      </c>
      <c r="O144">
        <f t="shared" si="12"/>
        <v>1</v>
      </c>
      <c r="P144">
        <f t="shared" si="13"/>
        <v>1</v>
      </c>
      <c r="Q144">
        <f t="shared" si="14"/>
        <v>1</v>
      </c>
    </row>
    <row r="145" spans="1:17" x14ac:dyDescent="0.25">
      <c r="A145" s="1">
        <v>15756804</v>
      </c>
      <c r="B145" s="1">
        <v>636</v>
      </c>
      <c r="C145" s="1" t="s">
        <v>15</v>
      </c>
      <c r="D145" s="1" t="s">
        <v>16</v>
      </c>
      <c r="E145" s="1">
        <v>48</v>
      </c>
      <c r="F145" s="1">
        <v>1</v>
      </c>
      <c r="G145" s="17">
        <v>170833.46</v>
      </c>
      <c r="H145" s="1">
        <v>1</v>
      </c>
      <c r="I145" s="1">
        <v>1</v>
      </c>
      <c r="J145" s="1">
        <v>0</v>
      </c>
      <c r="K145" s="17">
        <v>110510.28</v>
      </c>
      <c r="L145" s="1">
        <v>1</v>
      </c>
      <c r="M145">
        <f t="shared" si="10"/>
        <v>0</v>
      </c>
      <c r="N145">
        <f t="shared" si="11"/>
        <v>1</v>
      </c>
      <c r="O145">
        <f t="shared" si="12"/>
        <v>0</v>
      </c>
      <c r="P145">
        <f t="shared" si="13"/>
        <v>1</v>
      </c>
      <c r="Q145">
        <f t="shared" si="14"/>
        <v>1</v>
      </c>
    </row>
    <row r="146" spans="1:17" x14ac:dyDescent="0.25">
      <c r="A146" s="1">
        <v>15724848</v>
      </c>
      <c r="B146" s="1">
        <v>516</v>
      </c>
      <c r="C146" s="1" t="s">
        <v>15</v>
      </c>
      <c r="D146" s="1" t="s">
        <v>16</v>
      </c>
      <c r="E146" s="1">
        <v>46</v>
      </c>
      <c r="F146" s="1">
        <v>1</v>
      </c>
      <c r="G146" s="17">
        <v>104947.72</v>
      </c>
      <c r="H146" s="1">
        <v>1</v>
      </c>
      <c r="I146" s="1">
        <v>1</v>
      </c>
      <c r="J146" s="1">
        <v>0</v>
      </c>
      <c r="K146" s="17">
        <v>115789.25</v>
      </c>
      <c r="L146" s="1">
        <v>1</v>
      </c>
      <c r="M146">
        <f t="shared" si="10"/>
        <v>0</v>
      </c>
      <c r="N146">
        <f t="shared" si="11"/>
        <v>1</v>
      </c>
      <c r="O146">
        <f t="shared" si="12"/>
        <v>0</v>
      </c>
      <c r="P146">
        <f t="shared" si="13"/>
        <v>1</v>
      </c>
      <c r="Q146">
        <f t="shared" si="14"/>
        <v>1</v>
      </c>
    </row>
    <row r="147" spans="1:17" x14ac:dyDescent="0.25">
      <c r="A147" s="1">
        <v>15619304</v>
      </c>
      <c r="B147" s="1">
        <v>502</v>
      </c>
      <c r="C147" s="1" t="s">
        <v>15</v>
      </c>
      <c r="D147" s="1" t="s">
        <v>16</v>
      </c>
      <c r="E147" s="1">
        <v>42</v>
      </c>
      <c r="F147" s="1">
        <v>8</v>
      </c>
      <c r="G147" s="17">
        <v>159660.79999999999</v>
      </c>
      <c r="H147" s="1">
        <v>3</v>
      </c>
      <c r="I147" s="1">
        <v>1</v>
      </c>
      <c r="J147" s="1">
        <v>0</v>
      </c>
      <c r="K147" s="17">
        <v>113931.57</v>
      </c>
      <c r="L147" s="1">
        <v>1</v>
      </c>
      <c r="M147">
        <f t="shared" si="10"/>
        <v>1</v>
      </c>
      <c r="N147">
        <f t="shared" si="11"/>
        <v>1</v>
      </c>
      <c r="O147">
        <f t="shared" si="12"/>
        <v>1</v>
      </c>
      <c r="P147">
        <f t="shared" si="13"/>
        <v>1</v>
      </c>
      <c r="Q147">
        <f t="shared" si="14"/>
        <v>1</v>
      </c>
    </row>
    <row r="148" spans="1:17" x14ac:dyDescent="0.25">
      <c r="A148" s="1">
        <v>15727868</v>
      </c>
      <c r="B148" s="1">
        <v>711</v>
      </c>
      <c r="C148" s="1" t="s">
        <v>15</v>
      </c>
      <c r="D148" s="1" t="s">
        <v>16</v>
      </c>
      <c r="E148" s="1">
        <v>38</v>
      </c>
      <c r="F148" s="1">
        <v>2</v>
      </c>
      <c r="G148" s="17">
        <v>129022.06</v>
      </c>
      <c r="H148" s="1">
        <v>2</v>
      </c>
      <c r="I148" s="1">
        <v>1</v>
      </c>
      <c r="J148" s="1">
        <v>1</v>
      </c>
      <c r="K148" s="17">
        <v>14374.86</v>
      </c>
      <c r="L148" s="1">
        <v>1</v>
      </c>
      <c r="M148">
        <f t="shared" si="10"/>
        <v>0</v>
      </c>
      <c r="N148">
        <f t="shared" si="11"/>
        <v>0</v>
      </c>
      <c r="O148">
        <f t="shared" si="12"/>
        <v>0</v>
      </c>
      <c r="P148">
        <f t="shared" si="13"/>
        <v>1</v>
      </c>
      <c r="Q148">
        <f t="shared" si="14"/>
        <v>1</v>
      </c>
    </row>
    <row r="149" spans="1:17" x14ac:dyDescent="0.25">
      <c r="A149" s="1">
        <v>15726931</v>
      </c>
      <c r="B149" s="1">
        <v>715</v>
      </c>
      <c r="C149" s="1" t="s">
        <v>15</v>
      </c>
      <c r="D149" s="1" t="s">
        <v>16</v>
      </c>
      <c r="E149" s="1">
        <v>41</v>
      </c>
      <c r="F149" s="1">
        <v>8</v>
      </c>
      <c r="G149" s="17">
        <v>56214.85</v>
      </c>
      <c r="H149" s="1">
        <v>2</v>
      </c>
      <c r="I149" s="1">
        <v>0</v>
      </c>
      <c r="J149" s="1">
        <v>0</v>
      </c>
      <c r="K149" s="17">
        <v>92982.61</v>
      </c>
      <c r="L149" s="1">
        <v>1</v>
      </c>
      <c r="M149">
        <f t="shared" si="10"/>
        <v>0</v>
      </c>
      <c r="N149">
        <f t="shared" si="11"/>
        <v>1</v>
      </c>
      <c r="O149">
        <f t="shared" si="12"/>
        <v>1</v>
      </c>
      <c r="P149">
        <f t="shared" si="13"/>
        <v>1</v>
      </c>
      <c r="Q149">
        <f t="shared" si="14"/>
        <v>1</v>
      </c>
    </row>
    <row r="150" spans="1:17" x14ac:dyDescent="0.25">
      <c r="A150" s="1">
        <v>15718057</v>
      </c>
      <c r="B150" s="1">
        <v>760</v>
      </c>
      <c r="C150" s="1" t="s">
        <v>15</v>
      </c>
      <c r="D150" s="1" t="s">
        <v>16</v>
      </c>
      <c r="E150" s="1">
        <v>51</v>
      </c>
      <c r="F150" s="1">
        <v>2</v>
      </c>
      <c r="G150" s="17">
        <v>100946.71</v>
      </c>
      <c r="H150" s="1">
        <v>1</v>
      </c>
      <c r="I150" s="1">
        <v>0</v>
      </c>
      <c r="J150" s="1">
        <v>0</v>
      </c>
      <c r="K150" s="17">
        <v>179614.8</v>
      </c>
      <c r="L150" s="1">
        <v>1</v>
      </c>
      <c r="M150">
        <f t="shared" si="10"/>
        <v>0</v>
      </c>
      <c r="N150">
        <f t="shared" si="11"/>
        <v>1</v>
      </c>
      <c r="O150">
        <f t="shared" si="12"/>
        <v>0</v>
      </c>
      <c r="P150">
        <f t="shared" si="13"/>
        <v>1</v>
      </c>
      <c r="Q150">
        <f t="shared" si="14"/>
        <v>1</v>
      </c>
    </row>
    <row r="151" spans="1:17" x14ac:dyDescent="0.25">
      <c r="A151" s="1">
        <v>15730076</v>
      </c>
      <c r="B151" s="1">
        <v>651</v>
      </c>
      <c r="C151" s="1" t="s">
        <v>15</v>
      </c>
      <c r="D151" s="1" t="s">
        <v>23</v>
      </c>
      <c r="E151" s="1">
        <v>45</v>
      </c>
      <c r="F151" s="1">
        <v>1</v>
      </c>
      <c r="G151" s="17">
        <v>0</v>
      </c>
      <c r="H151" s="1">
        <v>1</v>
      </c>
      <c r="I151" s="1">
        <v>1</v>
      </c>
      <c r="J151" s="1">
        <v>0</v>
      </c>
      <c r="K151" s="17">
        <v>67740.08</v>
      </c>
      <c r="L151" s="1">
        <v>1</v>
      </c>
      <c r="M151">
        <f t="shared" si="10"/>
        <v>0</v>
      </c>
      <c r="N151">
        <f t="shared" si="11"/>
        <v>1</v>
      </c>
      <c r="O151">
        <f t="shared" si="12"/>
        <v>0</v>
      </c>
      <c r="P151">
        <f t="shared" si="13"/>
        <v>1</v>
      </c>
      <c r="Q151">
        <f t="shared" si="14"/>
        <v>1</v>
      </c>
    </row>
    <row r="152" spans="1:17" x14ac:dyDescent="0.25">
      <c r="A152" s="1">
        <v>15637753</v>
      </c>
      <c r="B152" s="1">
        <v>751</v>
      </c>
      <c r="C152" s="1" t="s">
        <v>26</v>
      </c>
      <c r="D152" s="1" t="s">
        <v>23</v>
      </c>
      <c r="E152" s="1">
        <v>50</v>
      </c>
      <c r="F152" s="1">
        <v>2</v>
      </c>
      <c r="G152" s="17">
        <v>96888.39</v>
      </c>
      <c r="H152" s="1">
        <v>1</v>
      </c>
      <c r="I152" s="1">
        <v>1</v>
      </c>
      <c r="J152" s="1">
        <v>0</v>
      </c>
      <c r="K152" s="17">
        <v>77206.25</v>
      </c>
      <c r="L152" s="1">
        <v>1</v>
      </c>
      <c r="M152">
        <f t="shared" si="10"/>
        <v>0</v>
      </c>
      <c r="N152">
        <f t="shared" si="11"/>
        <v>1</v>
      </c>
      <c r="O152">
        <f t="shared" si="12"/>
        <v>0</v>
      </c>
      <c r="P152">
        <f t="shared" si="13"/>
        <v>1</v>
      </c>
      <c r="Q152">
        <f t="shared" si="14"/>
        <v>1</v>
      </c>
    </row>
    <row r="153" spans="1:17" x14ac:dyDescent="0.25">
      <c r="A153" s="1">
        <v>15646372</v>
      </c>
      <c r="B153" s="1">
        <v>616</v>
      </c>
      <c r="C153" s="1" t="s">
        <v>15</v>
      </c>
      <c r="D153" s="1" t="s">
        <v>16</v>
      </c>
      <c r="E153" s="1">
        <v>66</v>
      </c>
      <c r="F153" s="1">
        <v>1</v>
      </c>
      <c r="G153" s="17">
        <v>135842.41</v>
      </c>
      <c r="H153" s="1">
        <v>1</v>
      </c>
      <c r="I153" s="1">
        <v>1</v>
      </c>
      <c r="J153" s="1">
        <v>0</v>
      </c>
      <c r="K153" s="17">
        <v>183840.51</v>
      </c>
      <c r="L153" s="1">
        <v>1</v>
      </c>
      <c r="M153">
        <f t="shared" si="10"/>
        <v>0</v>
      </c>
      <c r="N153">
        <f t="shared" si="11"/>
        <v>1</v>
      </c>
      <c r="O153">
        <f t="shared" si="12"/>
        <v>0</v>
      </c>
      <c r="P153">
        <f t="shared" si="13"/>
        <v>1</v>
      </c>
      <c r="Q153">
        <f t="shared" si="14"/>
        <v>0</v>
      </c>
    </row>
    <row r="154" spans="1:17" x14ac:dyDescent="0.25">
      <c r="A154" s="1">
        <v>15570060</v>
      </c>
      <c r="B154" s="1" t="s">
        <v>753</v>
      </c>
      <c r="C154" s="1" t="s">
        <v>15</v>
      </c>
      <c r="D154" s="1" t="s">
        <v>16</v>
      </c>
      <c r="E154" s="1">
        <v>43</v>
      </c>
      <c r="F154" s="1">
        <v>8</v>
      </c>
      <c r="G154" s="17">
        <v>132558.26</v>
      </c>
      <c r="H154" s="1">
        <v>1</v>
      </c>
      <c r="I154" s="1">
        <v>1</v>
      </c>
      <c r="J154" s="1">
        <v>0</v>
      </c>
      <c r="K154" s="17">
        <v>67046.83</v>
      </c>
      <c r="L154" s="1">
        <v>1</v>
      </c>
      <c r="M154">
        <f t="shared" si="10"/>
        <v>0</v>
      </c>
      <c r="N154">
        <f t="shared" si="11"/>
        <v>1</v>
      </c>
      <c r="O154">
        <f t="shared" si="12"/>
        <v>1</v>
      </c>
      <c r="P154">
        <f t="shared" si="13"/>
        <v>1</v>
      </c>
      <c r="Q154">
        <f t="shared" si="14"/>
        <v>1</v>
      </c>
    </row>
    <row r="155" spans="1:17" x14ac:dyDescent="0.25">
      <c r="A155" s="1">
        <v>15702298</v>
      </c>
      <c r="B155" s="1">
        <v>655</v>
      </c>
      <c r="C155" s="1" t="s">
        <v>26</v>
      </c>
      <c r="D155" s="1" t="s">
        <v>23</v>
      </c>
      <c r="E155" s="1">
        <v>41</v>
      </c>
      <c r="F155" s="1">
        <v>8</v>
      </c>
      <c r="G155" s="17">
        <v>125561.97</v>
      </c>
      <c r="H155" s="1">
        <v>1</v>
      </c>
      <c r="I155" s="1">
        <v>0</v>
      </c>
      <c r="J155" s="1">
        <v>0</v>
      </c>
      <c r="K155" s="17">
        <v>164040.94</v>
      </c>
      <c r="L155" s="1">
        <v>1</v>
      </c>
      <c r="M155">
        <f t="shared" si="10"/>
        <v>0</v>
      </c>
      <c r="N155">
        <f t="shared" si="11"/>
        <v>1</v>
      </c>
      <c r="O155">
        <f t="shared" si="12"/>
        <v>1</v>
      </c>
      <c r="P155">
        <f t="shared" si="13"/>
        <v>1</v>
      </c>
      <c r="Q155">
        <f t="shared" si="14"/>
        <v>1</v>
      </c>
    </row>
    <row r="156" spans="1:17" x14ac:dyDescent="0.25">
      <c r="A156" s="1">
        <v>15787470</v>
      </c>
      <c r="B156" s="1">
        <v>553</v>
      </c>
      <c r="C156" s="1" t="s">
        <v>18</v>
      </c>
      <c r="D156" s="1" t="s">
        <v>23</v>
      </c>
      <c r="E156" s="1">
        <v>47</v>
      </c>
      <c r="F156" s="1">
        <v>3</v>
      </c>
      <c r="G156" s="17">
        <v>116528.15</v>
      </c>
      <c r="H156" s="1">
        <v>1</v>
      </c>
      <c r="I156" s="1">
        <v>0</v>
      </c>
      <c r="J156" s="1">
        <v>0</v>
      </c>
      <c r="K156" s="17">
        <v>145704.19</v>
      </c>
      <c r="L156" s="1">
        <v>1</v>
      </c>
      <c r="M156">
        <f t="shared" si="10"/>
        <v>0</v>
      </c>
      <c r="N156">
        <f t="shared" si="11"/>
        <v>1</v>
      </c>
      <c r="O156">
        <f t="shared" si="12"/>
        <v>0</v>
      </c>
      <c r="P156">
        <f t="shared" si="13"/>
        <v>1</v>
      </c>
      <c r="Q156">
        <f t="shared" si="14"/>
        <v>1</v>
      </c>
    </row>
    <row r="157" spans="1:17" x14ac:dyDescent="0.25">
      <c r="A157" s="1">
        <v>15665956</v>
      </c>
      <c r="B157" s="1">
        <v>509</v>
      </c>
      <c r="C157" s="1" t="s">
        <v>15</v>
      </c>
      <c r="D157" s="1" t="s">
        <v>16</v>
      </c>
      <c r="E157" s="1">
        <v>46</v>
      </c>
      <c r="F157" s="1">
        <v>1</v>
      </c>
      <c r="G157" s="17">
        <v>0</v>
      </c>
      <c r="H157" s="1">
        <v>1</v>
      </c>
      <c r="I157" s="1">
        <v>1</v>
      </c>
      <c r="J157" s="1">
        <v>0</v>
      </c>
      <c r="K157" s="17">
        <v>71244.59</v>
      </c>
      <c r="L157" s="1">
        <v>1</v>
      </c>
      <c r="M157">
        <f t="shared" si="10"/>
        <v>0</v>
      </c>
      <c r="N157">
        <f t="shared" si="11"/>
        <v>1</v>
      </c>
      <c r="O157">
        <f t="shared" si="12"/>
        <v>0</v>
      </c>
      <c r="P157">
        <f t="shared" si="13"/>
        <v>1</v>
      </c>
      <c r="Q157">
        <f t="shared" si="14"/>
        <v>1</v>
      </c>
    </row>
    <row r="158" spans="1:17" x14ac:dyDescent="0.25">
      <c r="A158" s="1">
        <v>15782688</v>
      </c>
      <c r="B158" s="1">
        <v>625</v>
      </c>
      <c r="C158" s="1" t="s">
        <v>26</v>
      </c>
      <c r="D158" s="1" t="s">
        <v>23</v>
      </c>
      <c r="E158" s="1">
        <v>56</v>
      </c>
      <c r="F158" s="1">
        <v>0</v>
      </c>
      <c r="G158" s="17">
        <v>148507.24</v>
      </c>
      <c r="H158" s="1">
        <v>1</v>
      </c>
      <c r="I158" s="1">
        <v>1</v>
      </c>
      <c r="J158" s="1">
        <v>0</v>
      </c>
      <c r="K158" s="17">
        <v>46824.08</v>
      </c>
      <c r="L158" s="1">
        <v>1</v>
      </c>
      <c r="M158">
        <f t="shared" si="10"/>
        <v>0</v>
      </c>
      <c r="N158">
        <f t="shared" si="11"/>
        <v>1</v>
      </c>
      <c r="O158">
        <f t="shared" si="12"/>
        <v>0</v>
      </c>
      <c r="P158">
        <f t="shared" si="13"/>
        <v>1</v>
      </c>
      <c r="Q158">
        <f t="shared" si="14"/>
        <v>0</v>
      </c>
    </row>
    <row r="159" spans="1:17" x14ac:dyDescent="0.25">
      <c r="A159" s="1">
        <v>15811762</v>
      </c>
      <c r="B159" s="1">
        <v>583</v>
      </c>
      <c r="C159" s="1" t="s">
        <v>26</v>
      </c>
      <c r="D159" s="1" t="s">
        <v>16</v>
      </c>
      <c r="E159" s="1">
        <v>54</v>
      </c>
      <c r="F159" s="1">
        <v>6</v>
      </c>
      <c r="G159" s="17">
        <v>115988.86</v>
      </c>
      <c r="H159" s="1">
        <v>1</v>
      </c>
      <c r="I159" s="1">
        <v>1</v>
      </c>
      <c r="J159" s="1">
        <v>0</v>
      </c>
      <c r="K159" s="17">
        <v>57553.98</v>
      </c>
      <c r="L159" s="1">
        <v>1</v>
      </c>
      <c r="M159">
        <f t="shared" si="10"/>
        <v>0</v>
      </c>
      <c r="N159">
        <f t="shared" si="11"/>
        <v>1</v>
      </c>
      <c r="O159">
        <f t="shared" si="12"/>
        <v>1</v>
      </c>
      <c r="P159">
        <f t="shared" si="13"/>
        <v>1</v>
      </c>
      <c r="Q159">
        <f t="shared" si="14"/>
        <v>1</v>
      </c>
    </row>
    <row r="160" spans="1:17" x14ac:dyDescent="0.25">
      <c r="A160" s="1">
        <v>15574692</v>
      </c>
      <c r="B160" s="1">
        <v>667</v>
      </c>
      <c r="C160" s="1" t="s">
        <v>18</v>
      </c>
      <c r="D160" s="1" t="s">
        <v>16</v>
      </c>
      <c r="E160" s="1">
        <v>39</v>
      </c>
      <c r="F160" s="1">
        <v>2</v>
      </c>
      <c r="G160" s="17">
        <v>0</v>
      </c>
      <c r="H160" s="1">
        <v>2</v>
      </c>
      <c r="I160" s="1">
        <v>1</v>
      </c>
      <c r="J160" s="1">
        <v>0</v>
      </c>
      <c r="K160" s="17">
        <v>40721.24</v>
      </c>
      <c r="L160" s="1">
        <v>1</v>
      </c>
      <c r="M160">
        <f t="shared" si="10"/>
        <v>0</v>
      </c>
      <c r="N160">
        <f t="shared" si="11"/>
        <v>0</v>
      </c>
      <c r="O160">
        <f t="shared" si="12"/>
        <v>0</v>
      </c>
      <c r="P160">
        <f t="shared" si="13"/>
        <v>1</v>
      </c>
      <c r="Q160">
        <f t="shared" si="14"/>
        <v>1</v>
      </c>
    </row>
    <row r="161" spans="1:17" x14ac:dyDescent="0.25">
      <c r="A161" s="1">
        <v>15682048</v>
      </c>
      <c r="B161" s="1">
        <v>605</v>
      </c>
      <c r="C161" s="1" t="s">
        <v>15</v>
      </c>
      <c r="D161" s="1" t="s">
        <v>16</v>
      </c>
      <c r="E161" s="1">
        <v>51</v>
      </c>
      <c r="F161" s="1">
        <v>3</v>
      </c>
      <c r="G161" s="17">
        <v>136188.78</v>
      </c>
      <c r="H161" s="1">
        <v>1</v>
      </c>
      <c r="I161" s="1">
        <v>1</v>
      </c>
      <c r="J161" s="1">
        <v>1</v>
      </c>
      <c r="K161" s="17">
        <v>67110.59</v>
      </c>
      <c r="L161" s="1">
        <v>1</v>
      </c>
      <c r="M161">
        <f t="shared" si="10"/>
        <v>0</v>
      </c>
      <c r="N161">
        <f t="shared" si="11"/>
        <v>1</v>
      </c>
      <c r="O161">
        <f t="shared" si="12"/>
        <v>0</v>
      </c>
      <c r="P161">
        <f t="shared" si="13"/>
        <v>1</v>
      </c>
      <c r="Q161">
        <f t="shared" si="14"/>
        <v>1</v>
      </c>
    </row>
    <row r="162" spans="1:17" x14ac:dyDescent="0.25">
      <c r="A162" s="1">
        <v>15584091</v>
      </c>
      <c r="B162" s="1">
        <v>742</v>
      </c>
      <c r="C162" s="1" t="s">
        <v>26</v>
      </c>
      <c r="D162" s="1" t="s">
        <v>16</v>
      </c>
      <c r="E162" s="1">
        <v>36</v>
      </c>
      <c r="F162" s="1">
        <v>2</v>
      </c>
      <c r="G162" s="17">
        <v>129748.54</v>
      </c>
      <c r="H162" s="1">
        <v>2</v>
      </c>
      <c r="I162" s="1">
        <v>0</v>
      </c>
      <c r="J162" s="1">
        <v>0</v>
      </c>
      <c r="K162" s="17">
        <v>47271.61</v>
      </c>
      <c r="L162" s="1">
        <v>1</v>
      </c>
      <c r="M162">
        <f t="shared" si="10"/>
        <v>0</v>
      </c>
      <c r="N162">
        <f t="shared" si="11"/>
        <v>1</v>
      </c>
      <c r="O162">
        <f t="shared" si="12"/>
        <v>0</v>
      </c>
      <c r="P162">
        <f t="shared" si="13"/>
        <v>1</v>
      </c>
      <c r="Q162">
        <f t="shared" si="14"/>
        <v>1</v>
      </c>
    </row>
    <row r="163" spans="1:17" x14ac:dyDescent="0.25">
      <c r="A163" s="1">
        <v>15568748</v>
      </c>
      <c r="B163" s="1">
        <v>671</v>
      </c>
      <c r="C163" s="1" t="s">
        <v>26</v>
      </c>
      <c r="D163" s="1" t="s">
        <v>23</v>
      </c>
      <c r="E163" s="1">
        <v>45</v>
      </c>
      <c r="F163" s="1">
        <v>6</v>
      </c>
      <c r="G163" s="17">
        <v>99564.22</v>
      </c>
      <c r="H163" s="1">
        <v>1</v>
      </c>
      <c r="I163" s="1">
        <v>1</v>
      </c>
      <c r="J163" s="1">
        <v>1</v>
      </c>
      <c r="K163" s="17">
        <v>108872.45</v>
      </c>
      <c r="L163" s="1">
        <v>1</v>
      </c>
      <c r="M163">
        <f t="shared" si="10"/>
        <v>0</v>
      </c>
      <c r="N163">
        <f t="shared" si="11"/>
        <v>1</v>
      </c>
      <c r="O163">
        <f t="shared" si="12"/>
        <v>1</v>
      </c>
      <c r="P163">
        <f t="shared" si="13"/>
        <v>1</v>
      </c>
      <c r="Q163">
        <f t="shared" si="14"/>
        <v>1</v>
      </c>
    </row>
    <row r="164" spans="1:17" x14ac:dyDescent="0.25">
      <c r="A164" s="1">
        <v>15612525</v>
      </c>
      <c r="B164" s="1">
        <v>499</v>
      </c>
      <c r="C164" s="1" t="s">
        <v>15</v>
      </c>
      <c r="D164" s="1" t="s">
        <v>16</v>
      </c>
      <c r="E164" s="1">
        <v>57</v>
      </c>
      <c r="F164" s="1">
        <v>1</v>
      </c>
      <c r="G164" s="17">
        <v>0</v>
      </c>
      <c r="H164" s="1">
        <v>1</v>
      </c>
      <c r="I164" s="1">
        <v>0</v>
      </c>
      <c r="J164" s="1">
        <v>0</v>
      </c>
      <c r="K164" s="17">
        <v>131372.38</v>
      </c>
      <c r="L164" s="1">
        <v>1</v>
      </c>
      <c r="M164">
        <f t="shared" si="10"/>
        <v>0</v>
      </c>
      <c r="N164">
        <f t="shared" si="11"/>
        <v>1</v>
      </c>
      <c r="O164">
        <f t="shared" si="12"/>
        <v>0</v>
      </c>
      <c r="P164">
        <f t="shared" si="13"/>
        <v>1</v>
      </c>
      <c r="Q164">
        <f t="shared" si="14"/>
        <v>0</v>
      </c>
    </row>
    <row r="165" spans="1:17" x14ac:dyDescent="0.25">
      <c r="A165" s="1">
        <v>15646810</v>
      </c>
      <c r="B165" s="1">
        <v>603</v>
      </c>
      <c r="C165" s="1" t="s">
        <v>26</v>
      </c>
      <c r="D165" s="1" t="s">
        <v>23</v>
      </c>
      <c r="E165" s="1">
        <v>44</v>
      </c>
      <c r="F165" s="1">
        <v>6</v>
      </c>
      <c r="G165" s="17">
        <v>108122.39</v>
      </c>
      <c r="H165" s="1">
        <v>2</v>
      </c>
      <c r="I165" s="1">
        <v>1</v>
      </c>
      <c r="J165" s="1">
        <v>0</v>
      </c>
      <c r="K165" s="17">
        <v>108488.33</v>
      </c>
      <c r="L165" s="1">
        <v>1</v>
      </c>
      <c r="M165">
        <f t="shared" si="10"/>
        <v>0</v>
      </c>
      <c r="N165">
        <f t="shared" si="11"/>
        <v>1</v>
      </c>
      <c r="O165">
        <f t="shared" si="12"/>
        <v>1</v>
      </c>
      <c r="P165">
        <f t="shared" si="13"/>
        <v>1</v>
      </c>
      <c r="Q165">
        <f t="shared" si="14"/>
        <v>1</v>
      </c>
    </row>
    <row r="166" spans="1:17" x14ac:dyDescent="0.25">
      <c r="A166" s="1">
        <v>15715142</v>
      </c>
      <c r="B166" s="1">
        <v>739</v>
      </c>
      <c r="C166" s="1" t="s">
        <v>26</v>
      </c>
      <c r="D166" s="1" t="s">
        <v>23</v>
      </c>
      <c r="E166" s="1">
        <v>45</v>
      </c>
      <c r="F166" s="1">
        <v>7</v>
      </c>
      <c r="G166" s="17">
        <v>102703.62</v>
      </c>
      <c r="H166" s="1">
        <v>1</v>
      </c>
      <c r="I166" s="1">
        <v>0</v>
      </c>
      <c r="J166" s="1">
        <v>1</v>
      </c>
      <c r="K166" s="17">
        <v>147802.94</v>
      </c>
      <c r="L166" s="1">
        <v>1</v>
      </c>
      <c r="M166">
        <f t="shared" si="10"/>
        <v>0</v>
      </c>
      <c r="N166">
        <f t="shared" si="11"/>
        <v>1</v>
      </c>
      <c r="O166">
        <f t="shared" si="12"/>
        <v>1</v>
      </c>
      <c r="P166">
        <f t="shared" si="13"/>
        <v>1</v>
      </c>
      <c r="Q166">
        <f t="shared" si="14"/>
        <v>1</v>
      </c>
    </row>
    <row r="167" spans="1:17" x14ac:dyDescent="0.25">
      <c r="A167" s="1">
        <v>15661629</v>
      </c>
      <c r="B167" s="1">
        <v>522</v>
      </c>
      <c r="C167" s="1" t="s">
        <v>18</v>
      </c>
      <c r="D167" s="1" t="s">
        <v>23</v>
      </c>
      <c r="E167" s="1">
        <v>34</v>
      </c>
      <c r="F167" s="1">
        <v>9</v>
      </c>
      <c r="G167" s="17">
        <v>126436.29</v>
      </c>
      <c r="H167" s="1">
        <v>1</v>
      </c>
      <c r="I167" s="1">
        <v>1</v>
      </c>
      <c r="J167" s="1">
        <v>0</v>
      </c>
      <c r="K167" s="17">
        <v>174248.52</v>
      </c>
      <c r="L167" s="1">
        <v>1</v>
      </c>
      <c r="M167">
        <f t="shared" si="10"/>
        <v>0</v>
      </c>
      <c r="N167">
        <f t="shared" si="11"/>
        <v>1</v>
      </c>
      <c r="O167">
        <f t="shared" si="12"/>
        <v>1</v>
      </c>
      <c r="P167">
        <f t="shared" si="13"/>
        <v>1</v>
      </c>
      <c r="Q167">
        <f t="shared" si="14"/>
        <v>1</v>
      </c>
    </row>
    <row r="168" spans="1:17" x14ac:dyDescent="0.25">
      <c r="A168" s="1">
        <v>15696674</v>
      </c>
      <c r="B168" s="1">
        <v>643</v>
      </c>
      <c r="C168" s="1" t="s">
        <v>26</v>
      </c>
      <c r="D168" s="1" t="s">
        <v>16</v>
      </c>
      <c r="E168" s="1">
        <v>45</v>
      </c>
      <c r="F168" s="1">
        <v>2</v>
      </c>
      <c r="G168" s="17">
        <v>150842.93</v>
      </c>
      <c r="H168" s="1">
        <v>1</v>
      </c>
      <c r="I168" s="1">
        <v>0</v>
      </c>
      <c r="J168" s="1">
        <v>1</v>
      </c>
      <c r="K168" s="17">
        <v>2319.96</v>
      </c>
      <c r="L168" s="1">
        <v>1</v>
      </c>
      <c r="M168">
        <f t="shared" si="10"/>
        <v>0</v>
      </c>
      <c r="N168">
        <f t="shared" si="11"/>
        <v>0</v>
      </c>
      <c r="O168">
        <f t="shared" si="12"/>
        <v>0</v>
      </c>
      <c r="P168">
        <f t="shared" si="13"/>
        <v>1</v>
      </c>
      <c r="Q168">
        <f t="shared" si="14"/>
        <v>1</v>
      </c>
    </row>
    <row r="169" spans="1:17" x14ac:dyDescent="0.25">
      <c r="A169" s="1">
        <v>15737452</v>
      </c>
      <c r="B169" s="1">
        <v>653</v>
      </c>
      <c r="C169" s="1" t="s">
        <v>26</v>
      </c>
      <c r="D169" s="1" t="s">
        <v>23</v>
      </c>
      <c r="E169" s="1">
        <v>58</v>
      </c>
      <c r="F169" s="1">
        <v>1</v>
      </c>
      <c r="G169" s="17">
        <v>132602.88</v>
      </c>
      <c r="H169" s="1">
        <v>1</v>
      </c>
      <c r="I169" s="1">
        <v>1</v>
      </c>
      <c r="J169" s="1">
        <v>0</v>
      </c>
      <c r="K169" s="17">
        <v>5097.67</v>
      </c>
      <c r="L169" s="1">
        <v>1</v>
      </c>
      <c r="M169">
        <f t="shared" si="10"/>
        <v>0</v>
      </c>
      <c r="N169">
        <f t="shared" si="11"/>
        <v>0</v>
      </c>
      <c r="O169">
        <f t="shared" si="12"/>
        <v>0</v>
      </c>
      <c r="P169">
        <f t="shared" si="13"/>
        <v>1</v>
      </c>
      <c r="Q169">
        <f t="shared" si="14"/>
        <v>0</v>
      </c>
    </row>
    <row r="170" spans="1:17" x14ac:dyDescent="0.25">
      <c r="A170" s="1">
        <v>15737795</v>
      </c>
      <c r="B170" s="1">
        <v>512</v>
      </c>
      <c r="C170" s="1" t="s">
        <v>18</v>
      </c>
      <c r="D170" s="1" t="s">
        <v>23</v>
      </c>
      <c r="E170" s="1">
        <v>36</v>
      </c>
      <c r="F170" s="1">
        <v>1</v>
      </c>
      <c r="G170" s="17">
        <v>0</v>
      </c>
      <c r="H170" s="1">
        <v>1</v>
      </c>
      <c r="I170" s="1">
        <v>0</v>
      </c>
      <c r="J170" s="1">
        <v>1</v>
      </c>
      <c r="K170" s="17">
        <v>135482.26</v>
      </c>
      <c r="L170" s="1">
        <v>1</v>
      </c>
      <c r="M170">
        <f t="shared" si="10"/>
        <v>0</v>
      </c>
      <c r="N170">
        <f t="shared" si="11"/>
        <v>1</v>
      </c>
      <c r="O170">
        <f t="shared" si="12"/>
        <v>0</v>
      </c>
      <c r="P170">
        <f t="shared" si="13"/>
        <v>1</v>
      </c>
      <c r="Q170">
        <f t="shared" si="14"/>
        <v>1</v>
      </c>
    </row>
    <row r="171" spans="1:17" x14ac:dyDescent="0.25">
      <c r="A171" s="1">
        <v>15743007</v>
      </c>
      <c r="B171" s="1">
        <v>643</v>
      </c>
      <c r="C171" s="1" t="s">
        <v>15</v>
      </c>
      <c r="D171" s="1" t="s">
        <v>16</v>
      </c>
      <c r="E171" s="1">
        <v>45</v>
      </c>
      <c r="F171" s="1">
        <v>4</v>
      </c>
      <c r="G171" s="17">
        <v>45144.43</v>
      </c>
      <c r="H171" s="1">
        <v>1</v>
      </c>
      <c r="I171" s="1">
        <v>1</v>
      </c>
      <c r="J171" s="1">
        <v>0</v>
      </c>
      <c r="K171" s="17">
        <v>60917.24</v>
      </c>
      <c r="L171" s="1">
        <v>1</v>
      </c>
      <c r="M171">
        <f t="shared" si="10"/>
        <v>0</v>
      </c>
      <c r="N171">
        <f t="shared" si="11"/>
        <v>1</v>
      </c>
      <c r="O171">
        <f t="shared" si="12"/>
        <v>1</v>
      </c>
      <c r="P171">
        <f t="shared" si="13"/>
        <v>1</v>
      </c>
      <c r="Q171">
        <f t="shared" si="14"/>
        <v>1</v>
      </c>
    </row>
    <row r="172" spans="1:17" x14ac:dyDescent="0.25">
      <c r="A172" s="1">
        <v>15677020</v>
      </c>
      <c r="B172" s="1">
        <v>570</v>
      </c>
      <c r="C172" s="1" t="s">
        <v>15</v>
      </c>
      <c r="D172" s="1" t="s">
        <v>16</v>
      </c>
      <c r="E172" s="1">
        <v>58</v>
      </c>
      <c r="F172" s="1">
        <v>8</v>
      </c>
      <c r="G172" s="17">
        <v>0</v>
      </c>
      <c r="H172" s="1">
        <v>1</v>
      </c>
      <c r="I172" s="1">
        <v>0</v>
      </c>
      <c r="J172" s="1">
        <v>1</v>
      </c>
      <c r="K172" s="17">
        <v>116503.92</v>
      </c>
      <c r="L172" s="1">
        <v>1</v>
      </c>
      <c r="M172">
        <f t="shared" si="10"/>
        <v>0</v>
      </c>
      <c r="N172">
        <f t="shared" si="11"/>
        <v>1</v>
      </c>
      <c r="O172">
        <f t="shared" si="12"/>
        <v>1</v>
      </c>
      <c r="P172">
        <f t="shared" si="13"/>
        <v>1</v>
      </c>
      <c r="Q172">
        <f t="shared" si="14"/>
        <v>0</v>
      </c>
    </row>
    <row r="173" spans="1:17" x14ac:dyDescent="0.25">
      <c r="A173" s="1">
        <v>15622897</v>
      </c>
      <c r="B173" s="1">
        <v>646</v>
      </c>
      <c r="C173" s="1" t="s">
        <v>15</v>
      </c>
      <c r="D173" s="1" t="s">
        <v>16</v>
      </c>
      <c r="E173" s="1">
        <v>46</v>
      </c>
      <c r="F173" s="1">
        <v>4</v>
      </c>
      <c r="G173" s="17">
        <v>0</v>
      </c>
      <c r="H173" s="1">
        <v>3</v>
      </c>
      <c r="I173" s="1">
        <v>1</v>
      </c>
      <c r="J173" s="1">
        <v>0</v>
      </c>
      <c r="K173" s="17">
        <v>93251.42</v>
      </c>
      <c r="L173" s="1">
        <v>1</v>
      </c>
      <c r="M173">
        <f t="shared" si="10"/>
        <v>1</v>
      </c>
      <c r="N173">
        <f t="shared" si="11"/>
        <v>1</v>
      </c>
      <c r="O173">
        <f t="shared" si="12"/>
        <v>1</v>
      </c>
      <c r="P173">
        <f t="shared" si="13"/>
        <v>1</v>
      </c>
      <c r="Q173">
        <f t="shared" si="14"/>
        <v>1</v>
      </c>
    </row>
    <row r="174" spans="1:17" x14ac:dyDescent="0.25">
      <c r="A174" s="1">
        <v>15712551</v>
      </c>
      <c r="B174" s="1">
        <v>622</v>
      </c>
      <c r="C174" s="1" t="s">
        <v>26</v>
      </c>
      <c r="D174" s="1" t="s">
        <v>16</v>
      </c>
      <c r="E174" s="1">
        <v>58</v>
      </c>
      <c r="F174" s="1">
        <v>7</v>
      </c>
      <c r="G174" s="17">
        <v>116922.25</v>
      </c>
      <c r="H174" s="1">
        <v>1</v>
      </c>
      <c r="I174" s="1">
        <v>1</v>
      </c>
      <c r="J174" s="1">
        <v>0</v>
      </c>
      <c r="K174" s="17">
        <v>120415.61</v>
      </c>
      <c r="L174" s="1">
        <v>1</v>
      </c>
      <c r="M174">
        <f t="shared" si="10"/>
        <v>0</v>
      </c>
      <c r="N174">
        <f t="shared" si="11"/>
        <v>1</v>
      </c>
      <c r="O174">
        <f t="shared" si="12"/>
        <v>1</v>
      </c>
      <c r="P174">
        <f t="shared" si="13"/>
        <v>1</v>
      </c>
      <c r="Q174">
        <f t="shared" si="14"/>
        <v>0</v>
      </c>
    </row>
    <row r="175" spans="1:17" x14ac:dyDescent="0.25">
      <c r="A175" s="1">
        <v>15659366</v>
      </c>
      <c r="B175" s="1">
        <v>807</v>
      </c>
      <c r="C175" s="1" t="s">
        <v>15</v>
      </c>
      <c r="D175" s="1" t="s">
        <v>23</v>
      </c>
      <c r="E175" s="1">
        <v>43</v>
      </c>
      <c r="F175" s="1">
        <v>1</v>
      </c>
      <c r="G175" s="17">
        <v>105799.32</v>
      </c>
      <c r="H175" s="1">
        <v>2</v>
      </c>
      <c r="I175" s="1">
        <v>1</v>
      </c>
      <c r="J175" s="1">
        <v>0</v>
      </c>
      <c r="K175" s="17">
        <v>34888.04</v>
      </c>
      <c r="L175" s="1">
        <v>1</v>
      </c>
      <c r="M175">
        <f t="shared" si="10"/>
        <v>0</v>
      </c>
      <c r="N175">
        <f t="shared" si="11"/>
        <v>0</v>
      </c>
      <c r="O175">
        <f t="shared" si="12"/>
        <v>0</v>
      </c>
      <c r="P175">
        <f t="shared" si="13"/>
        <v>1</v>
      </c>
      <c r="Q175">
        <f t="shared" si="14"/>
        <v>1</v>
      </c>
    </row>
    <row r="176" spans="1:17" x14ac:dyDescent="0.25">
      <c r="A176" s="1">
        <v>15585362</v>
      </c>
      <c r="B176" s="1">
        <v>749</v>
      </c>
      <c r="C176" s="1" t="s">
        <v>15</v>
      </c>
      <c r="D176" s="1" t="s">
        <v>16</v>
      </c>
      <c r="E176" s="1">
        <v>60</v>
      </c>
      <c r="F176" s="1">
        <v>6</v>
      </c>
      <c r="G176" s="17">
        <v>0</v>
      </c>
      <c r="H176" s="1">
        <v>1</v>
      </c>
      <c r="I176" s="1">
        <v>1</v>
      </c>
      <c r="J176" s="1">
        <v>0</v>
      </c>
      <c r="K176" s="17">
        <v>17978.68</v>
      </c>
      <c r="L176" s="1">
        <v>1</v>
      </c>
      <c r="M176">
        <f t="shared" si="10"/>
        <v>0</v>
      </c>
      <c r="N176">
        <f t="shared" si="11"/>
        <v>0</v>
      </c>
      <c r="O176">
        <f t="shared" si="12"/>
        <v>1</v>
      </c>
      <c r="P176">
        <f t="shared" si="13"/>
        <v>1</v>
      </c>
      <c r="Q176">
        <f t="shared" si="14"/>
        <v>0</v>
      </c>
    </row>
    <row r="177" spans="1:17" x14ac:dyDescent="0.25">
      <c r="A177" s="1">
        <v>15733247</v>
      </c>
      <c r="B177" s="1">
        <v>850</v>
      </c>
      <c r="C177" s="1" t="s">
        <v>15</v>
      </c>
      <c r="D177" s="1" t="s">
        <v>23</v>
      </c>
      <c r="E177" s="1">
        <v>33</v>
      </c>
      <c r="F177" s="1">
        <v>10</v>
      </c>
      <c r="G177" s="17">
        <v>0</v>
      </c>
      <c r="H177" s="1">
        <v>1</v>
      </c>
      <c r="I177" s="1">
        <v>1</v>
      </c>
      <c r="J177" s="1">
        <v>0</v>
      </c>
      <c r="K177" s="17">
        <v>4861.72</v>
      </c>
      <c r="L177" s="1">
        <v>1</v>
      </c>
      <c r="M177">
        <f t="shared" si="10"/>
        <v>0</v>
      </c>
      <c r="N177">
        <f t="shared" si="11"/>
        <v>0</v>
      </c>
      <c r="O177">
        <f t="shared" si="12"/>
        <v>1</v>
      </c>
      <c r="P177">
        <f t="shared" si="13"/>
        <v>1</v>
      </c>
      <c r="Q177">
        <f t="shared" si="14"/>
        <v>1</v>
      </c>
    </row>
    <row r="178" spans="1:17" x14ac:dyDescent="0.25">
      <c r="A178" s="1">
        <v>15669987</v>
      </c>
      <c r="B178" s="1">
        <v>728</v>
      </c>
      <c r="C178" s="1" t="s">
        <v>26</v>
      </c>
      <c r="D178" s="1" t="s">
        <v>16</v>
      </c>
      <c r="E178" s="1">
        <v>35</v>
      </c>
      <c r="F178" s="1">
        <v>8</v>
      </c>
      <c r="G178" s="17">
        <v>125884.95</v>
      </c>
      <c r="H178" s="1">
        <v>2</v>
      </c>
      <c r="I178" s="1">
        <v>1</v>
      </c>
      <c r="J178" s="1">
        <v>0</v>
      </c>
      <c r="K178" s="17">
        <v>54359.02</v>
      </c>
      <c r="L178" s="1">
        <v>1</v>
      </c>
      <c r="M178">
        <f t="shared" si="10"/>
        <v>0</v>
      </c>
      <c r="N178">
        <f t="shared" si="11"/>
        <v>1</v>
      </c>
      <c r="O178">
        <f t="shared" si="12"/>
        <v>1</v>
      </c>
      <c r="P178">
        <f t="shared" si="13"/>
        <v>1</v>
      </c>
      <c r="Q178">
        <f t="shared" si="14"/>
        <v>1</v>
      </c>
    </row>
    <row r="179" spans="1:17" x14ac:dyDescent="0.25">
      <c r="A179" s="1">
        <v>15764866</v>
      </c>
      <c r="B179" s="1">
        <v>539</v>
      </c>
      <c r="C179" s="1" t="s">
        <v>26</v>
      </c>
      <c r="D179" s="1" t="s">
        <v>16</v>
      </c>
      <c r="E179" s="1">
        <v>43</v>
      </c>
      <c r="F179" s="1">
        <v>3</v>
      </c>
      <c r="G179" s="17">
        <v>116220.5</v>
      </c>
      <c r="H179" s="1">
        <v>3</v>
      </c>
      <c r="I179" s="1">
        <v>1</v>
      </c>
      <c r="J179" s="1">
        <v>0</v>
      </c>
      <c r="K179" s="17">
        <v>55803.96</v>
      </c>
      <c r="L179" s="1">
        <v>1</v>
      </c>
      <c r="M179">
        <f t="shared" si="10"/>
        <v>1</v>
      </c>
      <c r="N179">
        <f t="shared" si="11"/>
        <v>1</v>
      </c>
      <c r="O179">
        <f t="shared" si="12"/>
        <v>0</v>
      </c>
      <c r="P179">
        <f t="shared" si="13"/>
        <v>1</v>
      </c>
      <c r="Q179">
        <f t="shared" si="14"/>
        <v>1</v>
      </c>
    </row>
    <row r="180" spans="1:17" x14ac:dyDescent="0.25">
      <c r="A180" s="1">
        <v>15613630</v>
      </c>
      <c r="B180" s="1">
        <v>775</v>
      </c>
      <c r="C180" s="1" t="s">
        <v>15</v>
      </c>
      <c r="D180" s="1" t="s">
        <v>23</v>
      </c>
      <c r="E180" s="1">
        <v>52</v>
      </c>
      <c r="F180" s="1">
        <v>8</v>
      </c>
      <c r="G180" s="17">
        <v>109922.61</v>
      </c>
      <c r="H180" s="1">
        <v>1</v>
      </c>
      <c r="I180" s="1">
        <v>1</v>
      </c>
      <c r="J180" s="1">
        <v>1</v>
      </c>
      <c r="K180" s="17">
        <v>96823.32</v>
      </c>
      <c r="L180" s="1">
        <v>1</v>
      </c>
      <c r="M180">
        <f t="shared" si="10"/>
        <v>0</v>
      </c>
      <c r="N180">
        <f t="shared" si="11"/>
        <v>1</v>
      </c>
      <c r="O180">
        <f t="shared" si="12"/>
        <v>1</v>
      </c>
      <c r="P180">
        <f t="shared" si="13"/>
        <v>1</v>
      </c>
      <c r="Q180">
        <f t="shared" si="14"/>
        <v>1</v>
      </c>
    </row>
    <row r="181" spans="1:17" x14ac:dyDescent="0.25">
      <c r="A181" s="1">
        <v>15744689</v>
      </c>
      <c r="B181" s="1">
        <v>479</v>
      </c>
      <c r="C181" s="1" t="s">
        <v>26</v>
      </c>
      <c r="D181" s="1" t="s">
        <v>23</v>
      </c>
      <c r="E181" s="1">
        <v>35</v>
      </c>
      <c r="F181" s="1">
        <v>9</v>
      </c>
      <c r="G181" s="17">
        <v>92833.89</v>
      </c>
      <c r="H181" s="1">
        <v>1</v>
      </c>
      <c r="I181" s="1">
        <v>1</v>
      </c>
      <c r="J181" s="1">
        <v>0</v>
      </c>
      <c r="K181" s="17">
        <v>99449.86</v>
      </c>
      <c r="L181" s="1">
        <v>1</v>
      </c>
      <c r="M181">
        <f t="shared" si="10"/>
        <v>0</v>
      </c>
      <c r="N181">
        <f t="shared" si="11"/>
        <v>1</v>
      </c>
      <c r="O181">
        <f t="shared" si="12"/>
        <v>1</v>
      </c>
      <c r="P181">
        <f t="shared" si="13"/>
        <v>1</v>
      </c>
      <c r="Q181">
        <f t="shared" si="14"/>
        <v>1</v>
      </c>
    </row>
    <row r="182" spans="1:17" x14ac:dyDescent="0.25">
      <c r="A182" s="1">
        <v>15810418</v>
      </c>
      <c r="B182" s="1">
        <v>756</v>
      </c>
      <c r="C182" s="1" t="s">
        <v>26</v>
      </c>
      <c r="D182" s="1" t="s">
        <v>16</v>
      </c>
      <c r="E182" s="1">
        <v>60</v>
      </c>
      <c r="F182" s="1">
        <v>3</v>
      </c>
      <c r="G182" s="17">
        <v>115924.89</v>
      </c>
      <c r="H182" s="1">
        <v>1</v>
      </c>
      <c r="I182" s="1">
        <v>1</v>
      </c>
      <c r="J182" s="1">
        <v>0</v>
      </c>
      <c r="K182" s="17">
        <v>93524.19</v>
      </c>
      <c r="L182" s="1">
        <v>1</v>
      </c>
      <c r="M182">
        <f t="shared" si="10"/>
        <v>0</v>
      </c>
      <c r="N182">
        <f t="shared" si="11"/>
        <v>1</v>
      </c>
      <c r="O182">
        <f t="shared" si="12"/>
        <v>0</v>
      </c>
      <c r="P182">
        <f t="shared" si="13"/>
        <v>1</v>
      </c>
      <c r="Q182">
        <f t="shared" si="14"/>
        <v>0</v>
      </c>
    </row>
    <row r="183" spans="1:17" x14ac:dyDescent="0.25">
      <c r="A183" s="1">
        <v>15724623</v>
      </c>
      <c r="B183" s="1">
        <v>704</v>
      </c>
      <c r="C183" s="1" t="s">
        <v>26</v>
      </c>
      <c r="D183" s="1" t="s">
        <v>16</v>
      </c>
      <c r="E183" s="1">
        <v>24</v>
      </c>
      <c r="F183" s="1">
        <v>7</v>
      </c>
      <c r="G183" s="17">
        <v>113034.22</v>
      </c>
      <c r="H183" s="1">
        <v>1</v>
      </c>
      <c r="I183" s="1">
        <v>1</v>
      </c>
      <c r="J183" s="1">
        <v>0</v>
      </c>
      <c r="K183" s="17">
        <v>162503.48000000001</v>
      </c>
      <c r="L183" s="1">
        <v>1</v>
      </c>
      <c r="M183">
        <f t="shared" si="10"/>
        <v>0</v>
      </c>
      <c r="N183">
        <f t="shared" si="11"/>
        <v>1</v>
      </c>
      <c r="O183">
        <f t="shared" si="12"/>
        <v>1</v>
      </c>
      <c r="P183">
        <f t="shared" si="13"/>
        <v>0</v>
      </c>
      <c r="Q183">
        <f t="shared" si="14"/>
        <v>1</v>
      </c>
    </row>
    <row r="184" spans="1:17" x14ac:dyDescent="0.25">
      <c r="A184" s="1">
        <v>15658929</v>
      </c>
      <c r="B184" s="1">
        <v>683</v>
      </c>
      <c r="C184" s="1" t="s">
        <v>18</v>
      </c>
      <c r="D184" s="1" t="s">
        <v>23</v>
      </c>
      <c r="E184" s="1">
        <v>29</v>
      </c>
      <c r="F184" s="1">
        <v>0</v>
      </c>
      <c r="G184" s="17">
        <v>133702.89000000001</v>
      </c>
      <c r="H184" s="1">
        <v>1</v>
      </c>
      <c r="I184" s="1">
        <v>1</v>
      </c>
      <c r="J184" s="1">
        <v>0</v>
      </c>
      <c r="K184" s="17">
        <v>55582.54</v>
      </c>
      <c r="L184" s="1">
        <v>1</v>
      </c>
      <c r="M184">
        <f t="shared" si="10"/>
        <v>0</v>
      </c>
      <c r="N184">
        <f t="shared" si="11"/>
        <v>1</v>
      </c>
      <c r="O184">
        <f t="shared" si="12"/>
        <v>0</v>
      </c>
      <c r="P184">
        <f t="shared" si="13"/>
        <v>0</v>
      </c>
      <c r="Q184">
        <f t="shared" si="14"/>
        <v>1</v>
      </c>
    </row>
    <row r="185" spans="1:17" x14ac:dyDescent="0.25">
      <c r="A185" s="1">
        <v>15612350</v>
      </c>
      <c r="B185" s="1">
        <v>691</v>
      </c>
      <c r="C185" s="1" t="s">
        <v>15</v>
      </c>
      <c r="D185" s="1" t="s">
        <v>16</v>
      </c>
      <c r="E185" s="1">
        <v>31</v>
      </c>
      <c r="F185" s="1">
        <v>5</v>
      </c>
      <c r="G185" s="17">
        <v>40915.550000000003</v>
      </c>
      <c r="H185" s="1">
        <v>1</v>
      </c>
      <c r="I185" s="1">
        <v>1</v>
      </c>
      <c r="J185" s="1">
        <v>0</v>
      </c>
      <c r="K185" s="17">
        <v>126213.84</v>
      </c>
      <c r="L185" s="1">
        <v>1</v>
      </c>
      <c r="M185">
        <f t="shared" si="10"/>
        <v>0</v>
      </c>
      <c r="N185">
        <f t="shared" si="11"/>
        <v>1</v>
      </c>
      <c r="O185">
        <f t="shared" si="12"/>
        <v>1</v>
      </c>
      <c r="P185">
        <f t="shared" si="13"/>
        <v>1</v>
      </c>
      <c r="Q185">
        <f t="shared" si="14"/>
        <v>1</v>
      </c>
    </row>
    <row r="186" spans="1:17" x14ac:dyDescent="0.25">
      <c r="A186" s="1">
        <v>15623944</v>
      </c>
      <c r="B186" s="1">
        <v>511</v>
      </c>
      <c r="C186" s="1" t="s">
        <v>18</v>
      </c>
      <c r="D186" s="1" t="s">
        <v>16</v>
      </c>
      <c r="E186" s="1">
        <v>66</v>
      </c>
      <c r="F186" s="1">
        <v>4</v>
      </c>
      <c r="G186" s="17">
        <v>0</v>
      </c>
      <c r="H186" s="1">
        <v>1</v>
      </c>
      <c r="I186" s="1">
        <v>1</v>
      </c>
      <c r="J186" s="1">
        <v>0</v>
      </c>
      <c r="K186" s="17">
        <v>1643.11</v>
      </c>
      <c r="L186" s="1">
        <v>1</v>
      </c>
      <c r="M186">
        <f t="shared" si="10"/>
        <v>0</v>
      </c>
      <c r="N186">
        <f t="shared" si="11"/>
        <v>0</v>
      </c>
      <c r="O186">
        <f t="shared" si="12"/>
        <v>1</v>
      </c>
      <c r="P186">
        <f t="shared" si="13"/>
        <v>1</v>
      </c>
      <c r="Q186">
        <f t="shared" si="14"/>
        <v>0</v>
      </c>
    </row>
    <row r="187" spans="1:17" x14ac:dyDescent="0.25">
      <c r="A187" s="1">
        <v>15694456</v>
      </c>
      <c r="B187" s="1">
        <v>756</v>
      </c>
      <c r="C187" s="1" t="s">
        <v>15</v>
      </c>
      <c r="D187" s="1" t="s">
        <v>23</v>
      </c>
      <c r="E187" s="1">
        <v>62</v>
      </c>
      <c r="F187" s="1">
        <v>3</v>
      </c>
      <c r="G187" s="17">
        <v>0</v>
      </c>
      <c r="H187" s="1">
        <v>1</v>
      </c>
      <c r="I187" s="1">
        <v>1</v>
      </c>
      <c r="J187" s="1">
        <v>1</v>
      </c>
      <c r="K187" s="17">
        <v>11199.04</v>
      </c>
      <c r="L187" s="1">
        <v>1</v>
      </c>
      <c r="M187">
        <f t="shared" si="10"/>
        <v>0</v>
      </c>
      <c r="N187">
        <f t="shared" si="11"/>
        <v>0</v>
      </c>
      <c r="O187">
        <f t="shared" si="12"/>
        <v>0</v>
      </c>
      <c r="P187">
        <f t="shared" si="13"/>
        <v>1</v>
      </c>
      <c r="Q187">
        <f t="shared" si="14"/>
        <v>0</v>
      </c>
    </row>
    <row r="188" spans="1:17" x14ac:dyDescent="0.25">
      <c r="A188" s="1">
        <v>15714485</v>
      </c>
      <c r="B188" s="1">
        <v>774</v>
      </c>
      <c r="C188" s="1" t="s">
        <v>15</v>
      </c>
      <c r="D188" s="1" t="s">
        <v>23</v>
      </c>
      <c r="E188" s="1">
        <v>60</v>
      </c>
      <c r="F188" s="1">
        <v>5</v>
      </c>
      <c r="G188" s="17">
        <v>85891.55</v>
      </c>
      <c r="H188" s="1">
        <v>1</v>
      </c>
      <c r="I188" s="1">
        <v>1</v>
      </c>
      <c r="J188" s="1">
        <v>0</v>
      </c>
      <c r="K188" s="17">
        <v>74135.48</v>
      </c>
      <c r="L188" s="1">
        <v>1</v>
      </c>
      <c r="M188">
        <f t="shared" si="10"/>
        <v>0</v>
      </c>
      <c r="N188">
        <f t="shared" si="11"/>
        <v>1</v>
      </c>
      <c r="O188">
        <f t="shared" si="12"/>
        <v>1</v>
      </c>
      <c r="P188">
        <f t="shared" si="13"/>
        <v>1</v>
      </c>
      <c r="Q188">
        <f t="shared" si="14"/>
        <v>0</v>
      </c>
    </row>
    <row r="189" spans="1:17" x14ac:dyDescent="0.25">
      <c r="A189" s="1">
        <v>15762729</v>
      </c>
      <c r="B189" s="1">
        <v>745</v>
      </c>
      <c r="C189" s="1" t="s">
        <v>26</v>
      </c>
      <c r="D189" s="1" t="s">
        <v>16</v>
      </c>
      <c r="E189" s="1">
        <v>28</v>
      </c>
      <c r="F189" s="1">
        <v>1</v>
      </c>
      <c r="G189" s="17">
        <v>111071.36</v>
      </c>
      <c r="H189" s="1">
        <v>1</v>
      </c>
      <c r="I189" s="1">
        <v>1</v>
      </c>
      <c r="J189" s="1">
        <v>0</v>
      </c>
      <c r="K189" s="17">
        <v>73275.960000000006</v>
      </c>
      <c r="L189" s="1">
        <v>1</v>
      </c>
      <c r="M189">
        <f t="shared" si="10"/>
        <v>0</v>
      </c>
      <c r="N189">
        <f t="shared" si="11"/>
        <v>1</v>
      </c>
      <c r="O189">
        <f t="shared" si="12"/>
        <v>0</v>
      </c>
      <c r="P189">
        <f t="shared" si="13"/>
        <v>0</v>
      </c>
      <c r="Q189">
        <f t="shared" si="14"/>
        <v>1</v>
      </c>
    </row>
    <row r="190" spans="1:17" x14ac:dyDescent="0.25">
      <c r="A190" s="1">
        <v>15694860</v>
      </c>
      <c r="B190" s="1">
        <v>675</v>
      </c>
      <c r="C190" s="1" t="s">
        <v>15</v>
      </c>
      <c r="D190" s="1" t="s">
        <v>16</v>
      </c>
      <c r="E190" s="1">
        <v>38</v>
      </c>
      <c r="F190" s="1">
        <v>6</v>
      </c>
      <c r="G190" s="17">
        <v>68065.8</v>
      </c>
      <c r="H190" s="1">
        <v>1</v>
      </c>
      <c r="I190" s="1">
        <v>0</v>
      </c>
      <c r="J190" s="1">
        <v>0</v>
      </c>
      <c r="K190" s="17">
        <v>138777</v>
      </c>
      <c r="L190" s="1">
        <v>1</v>
      </c>
      <c r="M190">
        <f t="shared" si="10"/>
        <v>0</v>
      </c>
      <c r="N190">
        <f t="shared" si="11"/>
        <v>1</v>
      </c>
      <c r="O190">
        <f t="shared" si="12"/>
        <v>1</v>
      </c>
      <c r="P190">
        <f t="shared" si="13"/>
        <v>1</v>
      </c>
      <c r="Q190">
        <f t="shared" si="14"/>
        <v>1</v>
      </c>
    </row>
    <row r="191" spans="1:17" x14ac:dyDescent="0.25">
      <c r="A191" s="1">
        <v>15640905</v>
      </c>
      <c r="B191" s="1">
        <v>579</v>
      </c>
      <c r="C191" s="1" t="s">
        <v>18</v>
      </c>
      <c r="D191" s="1" t="s">
        <v>16</v>
      </c>
      <c r="E191" s="1">
        <v>35</v>
      </c>
      <c r="F191" s="1">
        <v>1</v>
      </c>
      <c r="G191" s="17">
        <v>129490.36</v>
      </c>
      <c r="H191" s="1">
        <v>2</v>
      </c>
      <c r="I191" s="1">
        <v>0</v>
      </c>
      <c r="J191" s="1">
        <v>1</v>
      </c>
      <c r="K191" s="17">
        <v>8590.83</v>
      </c>
      <c r="L191" s="1">
        <v>1</v>
      </c>
      <c r="M191">
        <f t="shared" si="10"/>
        <v>0</v>
      </c>
      <c r="N191">
        <f t="shared" si="11"/>
        <v>0</v>
      </c>
      <c r="O191">
        <f t="shared" si="12"/>
        <v>0</v>
      </c>
      <c r="P191">
        <f t="shared" si="13"/>
        <v>1</v>
      </c>
      <c r="Q191">
        <f t="shared" si="14"/>
        <v>1</v>
      </c>
    </row>
    <row r="192" spans="1:17" x14ac:dyDescent="0.25">
      <c r="A192" s="1">
        <v>15752081</v>
      </c>
      <c r="B192" s="1">
        <v>468</v>
      </c>
      <c r="C192" s="1" t="s">
        <v>15</v>
      </c>
      <c r="D192" s="1" t="s">
        <v>16</v>
      </c>
      <c r="E192" s="1">
        <v>56</v>
      </c>
      <c r="F192" s="1">
        <v>10</v>
      </c>
      <c r="G192" s="17">
        <v>0</v>
      </c>
      <c r="H192" s="1">
        <v>3</v>
      </c>
      <c r="I192" s="1">
        <v>0</v>
      </c>
      <c r="J192" s="1">
        <v>1</v>
      </c>
      <c r="K192" s="17">
        <v>62256.87</v>
      </c>
      <c r="L192" s="1">
        <v>1</v>
      </c>
      <c r="M192">
        <f t="shared" si="10"/>
        <v>1</v>
      </c>
      <c r="N192">
        <f t="shared" si="11"/>
        <v>1</v>
      </c>
      <c r="O192">
        <f t="shared" si="12"/>
        <v>1</v>
      </c>
      <c r="P192">
        <f t="shared" si="13"/>
        <v>1</v>
      </c>
      <c r="Q192">
        <f t="shared" si="14"/>
        <v>0</v>
      </c>
    </row>
    <row r="193" spans="1:17" x14ac:dyDescent="0.25">
      <c r="A193" s="1">
        <v>15620204</v>
      </c>
      <c r="B193" s="1">
        <v>543</v>
      </c>
      <c r="C193" s="1" t="s">
        <v>26</v>
      </c>
      <c r="D193" s="1" t="s">
        <v>16</v>
      </c>
      <c r="E193" s="1">
        <v>57</v>
      </c>
      <c r="F193" s="1">
        <v>1</v>
      </c>
      <c r="G193" s="17">
        <v>106138.33</v>
      </c>
      <c r="H193" s="1">
        <v>2</v>
      </c>
      <c r="I193" s="1">
        <v>1</v>
      </c>
      <c r="J193" s="1">
        <v>1</v>
      </c>
      <c r="K193" s="17">
        <v>120657.32</v>
      </c>
      <c r="L193" s="1">
        <v>1</v>
      </c>
      <c r="M193">
        <f t="shared" si="10"/>
        <v>0</v>
      </c>
      <c r="N193">
        <f t="shared" si="11"/>
        <v>1</v>
      </c>
      <c r="O193">
        <f t="shared" si="12"/>
        <v>0</v>
      </c>
      <c r="P193">
        <f t="shared" si="13"/>
        <v>1</v>
      </c>
      <c r="Q193">
        <f t="shared" si="14"/>
        <v>0</v>
      </c>
    </row>
    <row r="194" spans="1:17" x14ac:dyDescent="0.25">
      <c r="A194" s="1">
        <v>15794048</v>
      </c>
      <c r="B194" s="1">
        <v>667</v>
      </c>
      <c r="C194" s="1" t="s">
        <v>26</v>
      </c>
      <c r="D194" s="1" t="s">
        <v>16</v>
      </c>
      <c r="E194" s="1">
        <v>48</v>
      </c>
      <c r="F194" s="1">
        <v>1</v>
      </c>
      <c r="G194" s="17">
        <v>97133.92</v>
      </c>
      <c r="H194" s="1">
        <v>2</v>
      </c>
      <c r="I194" s="1">
        <v>0</v>
      </c>
      <c r="J194" s="1">
        <v>0</v>
      </c>
      <c r="K194" s="17">
        <v>113316.77</v>
      </c>
      <c r="L194" s="1">
        <v>1</v>
      </c>
      <c r="M194">
        <f t="shared" si="10"/>
        <v>0</v>
      </c>
      <c r="N194">
        <f t="shared" si="11"/>
        <v>1</v>
      </c>
      <c r="O194">
        <f t="shared" si="12"/>
        <v>0</v>
      </c>
      <c r="P194">
        <f t="shared" si="13"/>
        <v>1</v>
      </c>
      <c r="Q194">
        <f t="shared" si="14"/>
        <v>1</v>
      </c>
    </row>
    <row r="195" spans="1:17" x14ac:dyDescent="0.25">
      <c r="A195" s="1">
        <v>15579334</v>
      </c>
      <c r="B195" s="1">
        <v>769</v>
      </c>
      <c r="C195" s="1" t="s">
        <v>26</v>
      </c>
      <c r="D195" s="1" t="s">
        <v>16</v>
      </c>
      <c r="E195" s="1">
        <v>45</v>
      </c>
      <c r="F195" s="1">
        <v>5</v>
      </c>
      <c r="G195" s="17">
        <v>126674.81</v>
      </c>
      <c r="H195" s="1">
        <v>1</v>
      </c>
      <c r="I195" s="1">
        <v>1</v>
      </c>
      <c r="J195" s="1">
        <v>0</v>
      </c>
      <c r="K195" s="17">
        <v>124118.71</v>
      </c>
      <c r="L195" s="1">
        <v>1</v>
      </c>
      <c r="M195">
        <f t="shared" si="10"/>
        <v>0</v>
      </c>
      <c r="N195">
        <f t="shared" si="11"/>
        <v>1</v>
      </c>
      <c r="O195">
        <f t="shared" si="12"/>
        <v>1</v>
      </c>
      <c r="P195">
        <f t="shared" si="13"/>
        <v>1</v>
      </c>
      <c r="Q195">
        <f t="shared" si="14"/>
        <v>1</v>
      </c>
    </row>
    <row r="196" spans="1:17" x14ac:dyDescent="0.25">
      <c r="A196" s="1">
        <v>15723488</v>
      </c>
      <c r="B196" s="1">
        <v>668</v>
      </c>
      <c r="C196" s="1" t="s">
        <v>26</v>
      </c>
      <c r="D196" s="1" t="s">
        <v>23</v>
      </c>
      <c r="E196" s="1">
        <v>47</v>
      </c>
      <c r="F196" s="1">
        <v>7</v>
      </c>
      <c r="G196" s="17">
        <v>106854.21</v>
      </c>
      <c r="H196" s="1">
        <v>1</v>
      </c>
      <c r="I196" s="1">
        <v>0</v>
      </c>
      <c r="J196" s="1">
        <v>1</v>
      </c>
      <c r="K196" s="17">
        <v>157959.01999999999</v>
      </c>
      <c r="L196" s="1">
        <v>1</v>
      </c>
      <c r="M196">
        <f t="shared" ref="M196:M259" si="15">IF(H196&gt;=3,1,0)</f>
        <v>0</v>
      </c>
      <c r="N196">
        <f t="shared" ref="N196:N259" si="16">IF(K196&gt;$N$1,1,0)</f>
        <v>1</v>
      </c>
      <c r="O196">
        <f t="shared" ref="O196:O259" si="17">IF(F196&gt;$O$1,1,0)</f>
        <v>1</v>
      </c>
      <c r="P196">
        <f t="shared" ref="P196:P259" si="18">IF(E196&gt;$P$1,1,0)</f>
        <v>1</v>
      </c>
      <c r="Q196">
        <f t="shared" ref="Q196:Q259" si="19">IF(E196&lt;=$Q$1,1,0)</f>
        <v>1</v>
      </c>
    </row>
    <row r="197" spans="1:17" x14ac:dyDescent="0.25">
      <c r="A197" s="1">
        <v>15580148</v>
      </c>
      <c r="B197" s="1">
        <v>750</v>
      </c>
      <c r="C197" s="1" t="s">
        <v>26</v>
      </c>
      <c r="D197" s="1" t="s">
        <v>23</v>
      </c>
      <c r="E197" s="1">
        <v>40</v>
      </c>
      <c r="F197" s="1">
        <v>5</v>
      </c>
      <c r="G197" s="17">
        <v>168286.81</v>
      </c>
      <c r="H197" s="1">
        <v>3</v>
      </c>
      <c r="I197" s="1">
        <v>1</v>
      </c>
      <c r="J197" s="1">
        <v>0</v>
      </c>
      <c r="K197" s="17">
        <v>20451.990000000002</v>
      </c>
      <c r="L197" s="1">
        <v>1</v>
      </c>
      <c r="M197">
        <f t="shared" si="15"/>
        <v>1</v>
      </c>
      <c r="N197">
        <f t="shared" si="16"/>
        <v>0</v>
      </c>
      <c r="O197">
        <f t="shared" si="17"/>
        <v>1</v>
      </c>
      <c r="P197">
        <f t="shared" si="18"/>
        <v>1</v>
      </c>
      <c r="Q197">
        <f t="shared" si="19"/>
        <v>1</v>
      </c>
    </row>
    <row r="198" spans="1:17" x14ac:dyDescent="0.25">
      <c r="A198" s="1">
        <v>15585865</v>
      </c>
      <c r="B198" s="1">
        <v>673</v>
      </c>
      <c r="C198" s="1" t="s">
        <v>15</v>
      </c>
      <c r="D198" s="1" t="s">
        <v>16</v>
      </c>
      <c r="E198" s="1">
        <v>38</v>
      </c>
      <c r="F198" s="1">
        <v>2</v>
      </c>
      <c r="G198" s="17">
        <v>170061.92</v>
      </c>
      <c r="H198" s="1">
        <v>2</v>
      </c>
      <c r="I198" s="1">
        <v>0</v>
      </c>
      <c r="J198" s="1">
        <v>0</v>
      </c>
      <c r="K198" s="17">
        <v>134901.34</v>
      </c>
      <c r="L198" s="1">
        <v>1</v>
      </c>
      <c r="M198">
        <f t="shared" si="15"/>
        <v>0</v>
      </c>
      <c r="N198">
        <f t="shared" si="16"/>
        <v>1</v>
      </c>
      <c r="O198">
        <f t="shared" si="17"/>
        <v>0</v>
      </c>
      <c r="P198">
        <f t="shared" si="18"/>
        <v>1</v>
      </c>
      <c r="Q198">
        <f t="shared" si="19"/>
        <v>1</v>
      </c>
    </row>
    <row r="199" spans="1:17" x14ac:dyDescent="0.25">
      <c r="A199" s="1">
        <v>15620981</v>
      </c>
      <c r="B199" s="1">
        <v>684</v>
      </c>
      <c r="C199" s="1" t="s">
        <v>15</v>
      </c>
      <c r="D199" s="1" t="s">
        <v>16</v>
      </c>
      <c r="E199" s="1">
        <v>48</v>
      </c>
      <c r="F199" s="1">
        <v>3</v>
      </c>
      <c r="G199" s="17">
        <v>73309.38</v>
      </c>
      <c r="H199" s="1">
        <v>1</v>
      </c>
      <c r="I199" s="1">
        <v>0</v>
      </c>
      <c r="J199" s="1">
        <v>0</v>
      </c>
      <c r="K199" s="17">
        <v>21228.34</v>
      </c>
      <c r="L199" s="1">
        <v>1</v>
      </c>
      <c r="M199">
        <f t="shared" si="15"/>
        <v>0</v>
      </c>
      <c r="N199">
        <f t="shared" si="16"/>
        <v>0</v>
      </c>
      <c r="O199">
        <f t="shared" si="17"/>
        <v>0</v>
      </c>
      <c r="P199">
        <f t="shared" si="18"/>
        <v>1</v>
      </c>
      <c r="Q199">
        <f t="shared" si="19"/>
        <v>1</v>
      </c>
    </row>
    <row r="200" spans="1:17" x14ac:dyDescent="0.25">
      <c r="A200" s="1">
        <v>15753337</v>
      </c>
      <c r="B200" s="1">
        <v>555</v>
      </c>
      <c r="C200" s="1" t="s">
        <v>15</v>
      </c>
      <c r="D200" s="1" t="s">
        <v>23</v>
      </c>
      <c r="E200" s="1">
        <v>51</v>
      </c>
      <c r="F200" s="1">
        <v>5</v>
      </c>
      <c r="G200" s="17">
        <v>0</v>
      </c>
      <c r="H200" s="1">
        <v>3</v>
      </c>
      <c r="I200" s="1">
        <v>1</v>
      </c>
      <c r="J200" s="1">
        <v>0</v>
      </c>
      <c r="K200" s="17">
        <v>189122.89</v>
      </c>
      <c r="L200" s="1">
        <v>1</v>
      </c>
      <c r="M200">
        <f t="shared" si="15"/>
        <v>1</v>
      </c>
      <c r="N200">
        <f t="shared" si="16"/>
        <v>1</v>
      </c>
      <c r="O200">
        <f t="shared" si="17"/>
        <v>1</v>
      </c>
      <c r="P200">
        <f t="shared" si="18"/>
        <v>1</v>
      </c>
      <c r="Q200">
        <f t="shared" si="19"/>
        <v>1</v>
      </c>
    </row>
    <row r="201" spans="1:17" x14ac:dyDescent="0.25">
      <c r="A201" s="1">
        <v>15707362</v>
      </c>
      <c r="B201" s="1">
        <v>514</v>
      </c>
      <c r="C201" s="1" t="s">
        <v>26</v>
      </c>
      <c r="D201" s="1" t="s">
        <v>23</v>
      </c>
      <c r="E201" s="1">
        <v>43</v>
      </c>
      <c r="F201" s="1">
        <v>1</v>
      </c>
      <c r="G201" s="17">
        <v>95556.31</v>
      </c>
      <c r="H201" s="1">
        <v>1</v>
      </c>
      <c r="I201" s="1">
        <v>0</v>
      </c>
      <c r="J201" s="1">
        <v>1</v>
      </c>
      <c r="K201" s="17">
        <v>199273.98</v>
      </c>
      <c r="L201" s="1">
        <v>1</v>
      </c>
      <c r="M201">
        <f t="shared" si="15"/>
        <v>0</v>
      </c>
      <c r="N201">
        <f t="shared" si="16"/>
        <v>1</v>
      </c>
      <c r="O201">
        <f t="shared" si="17"/>
        <v>0</v>
      </c>
      <c r="P201">
        <f t="shared" si="18"/>
        <v>1</v>
      </c>
      <c r="Q201">
        <f t="shared" si="19"/>
        <v>1</v>
      </c>
    </row>
    <row r="202" spans="1:17" x14ac:dyDescent="0.25">
      <c r="A202" s="1">
        <v>15569590</v>
      </c>
      <c r="B202" s="1">
        <v>601</v>
      </c>
      <c r="C202" s="1" t="s">
        <v>26</v>
      </c>
      <c r="D202" s="1" t="s">
        <v>23</v>
      </c>
      <c r="E202" s="1">
        <v>42</v>
      </c>
      <c r="F202" s="1">
        <v>1</v>
      </c>
      <c r="G202" s="17">
        <v>98495.72</v>
      </c>
      <c r="H202" s="1">
        <v>1</v>
      </c>
      <c r="I202" s="1">
        <v>1</v>
      </c>
      <c r="J202" s="1">
        <v>0</v>
      </c>
      <c r="K202" s="17">
        <v>40014.76</v>
      </c>
      <c r="L202" s="1">
        <v>1</v>
      </c>
      <c r="M202">
        <f t="shared" si="15"/>
        <v>0</v>
      </c>
      <c r="N202">
        <f t="shared" si="16"/>
        <v>0</v>
      </c>
      <c r="O202">
        <f t="shared" si="17"/>
        <v>0</v>
      </c>
      <c r="P202">
        <f t="shared" si="18"/>
        <v>1</v>
      </c>
      <c r="Q202">
        <f t="shared" si="19"/>
        <v>1</v>
      </c>
    </row>
    <row r="203" spans="1:17" x14ac:dyDescent="0.25">
      <c r="A203" s="1">
        <v>15651022</v>
      </c>
      <c r="B203" s="1">
        <v>480</v>
      </c>
      <c r="C203" s="1" t="s">
        <v>26</v>
      </c>
      <c r="D203" s="1" t="s">
        <v>23</v>
      </c>
      <c r="E203" s="1">
        <v>44</v>
      </c>
      <c r="F203" s="1">
        <v>10</v>
      </c>
      <c r="G203" s="17">
        <v>129608.57</v>
      </c>
      <c r="H203" s="1">
        <v>1</v>
      </c>
      <c r="I203" s="1">
        <v>1</v>
      </c>
      <c r="J203" s="1">
        <v>0</v>
      </c>
      <c r="K203" s="17">
        <v>5472.7</v>
      </c>
      <c r="L203" s="1">
        <v>1</v>
      </c>
      <c r="M203">
        <f t="shared" si="15"/>
        <v>0</v>
      </c>
      <c r="N203">
        <f t="shared" si="16"/>
        <v>0</v>
      </c>
      <c r="O203">
        <f t="shared" si="17"/>
        <v>1</v>
      </c>
      <c r="P203">
        <f t="shared" si="18"/>
        <v>1</v>
      </c>
      <c r="Q203">
        <f t="shared" si="19"/>
        <v>1</v>
      </c>
    </row>
    <row r="204" spans="1:17" x14ac:dyDescent="0.25">
      <c r="A204" s="1">
        <v>15807923</v>
      </c>
      <c r="B204" s="1">
        <v>716</v>
      </c>
      <c r="C204" s="1" t="s">
        <v>26</v>
      </c>
      <c r="D204" s="1" t="s">
        <v>16</v>
      </c>
      <c r="E204" s="1">
        <v>39</v>
      </c>
      <c r="F204" s="1">
        <v>10</v>
      </c>
      <c r="G204" s="17">
        <v>115301.31</v>
      </c>
      <c r="H204" s="1">
        <v>1</v>
      </c>
      <c r="I204" s="1">
        <v>1</v>
      </c>
      <c r="J204" s="1">
        <v>0</v>
      </c>
      <c r="K204" s="17">
        <v>43527.4</v>
      </c>
      <c r="L204" s="1">
        <v>1</v>
      </c>
      <c r="M204">
        <f t="shared" si="15"/>
        <v>0</v>
      </c>
      <c r="N204">
        <f t="shared" si="16"/>
        <v>0</v>
      </c>
      <c r="O204">
        <f t="shared" si="17"/>
        <v>1</v>
      </c>
      <c r="P204">
        <f t="shared" si="18"/>
        <v>1</v>
      </c>
      <c r="Q204">
        <f t="shared" si="19"/>
        <v>1</v>
      </c>
    </row>
    <row r="205" spans="1:17" x14ac:dyDescent="0.25">
      <c r="A205" s="1">
        <v>15722010</v>
      </c>
      <c r="B205" s="1">
        <v>621</v>
      </c>
      <c r="C205" s="1" t="s">
        <v>18</v>
      </c>
      <c r="D205" s="1" t="s">
        <v>23</v>
      </c>
      <c r="E205" s="1">
        <v>53</v>
      </c>
      <c r="F205" s="1">
        <v>9</v>
      </c>
      <c r="G205" s="17">
        <v>170491.84</v>
      </c>
      <c r="H205" s="1">
        <v>1</v>
      </c>
      <c r="I205" s="1">
        <v>1</v>
      </c>
      <c r="J205" s="1">
        <v>0</v>
      </c>
      <c r="K205" s="17">
        <v>35588.07</v>
      </c>
      <c r="L205" s="1">
        <v>1</v>
      </c>
      <c r="M205">
        <f t="shared" si="15"/>
        <v>0</v>
      </c>
      <c r="N205">
        <f t="shared" si="16"/>
        <v>0</v>
      </c>
      <c r="O205">
        <f t="shared" si="17"/>
        <v>1</v>
      </c>
      <c r="P205">
        <f t="shared" si="18"/>
        <v>1</v>
      </c>
      <c r="Q205">
        <f t="shared" si="19"/>
        <v>1</v>
      </c>
    </row>
    <row r="206" spans="1:17" x14ac:dyDescent="0.25">
      <c r="A206" s="1">
        <v>15737792</v>
      </c>
      <c r="B206" s="1">
        <v>818</v>
      </c>
      <c r="C206" s="1" t="s">
        <v>15</v>
      </c>
      <c r="D206" s="1" t="s">
        <v>16</v>
      </c>
      <c r="E206" s="1">
        <v>31</v>
      </c>
      <c r="F206" s="1">
        <v>1</v>
      </c>
      <c r="G206" s="17">
        <v>186796.37</v>
      </c>
      <c r="H206" s="1">
        <v>1</v>
      </c>
      <c r="I206" s="1">
        <v>0</v>
      </c>
      <c r="J206" s="1">
        <v>0</v>
      </c>
      <c r="K206" s="17">
        <v>178252.63</v>
      </c>
      <c r="L206" s="1">
        <v>0</v>
      </c>
      <c r="M206">
        <f t="shared" si="15"/>
        <v>0</v>
      </c>
      <c r="N206">
        <f t="shared" si="16"/>
        <v>1</v>
      </c>
      <c r="O206">
        <f t="shared" si="17"/>
        <v>0</v>
      </c>
      <c r="P206">
        <f t="shared" si="18"/>
        <v>1</v>
      </c>
      <c r="Q206">
        <f t="shared" si="19"/>
        <v>1</v>
      </c>
    </row>
    <row r="207" spans="1:17" x14ac:dyDescent="0.25">
      <c r="A207" s="1">
        <v>15775238</v>
      </c>
      <c r="B207" s="1">
        <v>651</v>
      </c>
      <c r="C207" s="1" t="s">
        <v>26</v>
      </c>
      <c r="D207" s="1" t="s">
        <v>16</v>
      </c>
      <c r="E207" s="1">
        <v>41</v>
      </c>
      <c r="F207" s="1">
        <v>4</v>
      </c>
      <c r="G207" s="17">
        <v>133432.59</v>
      </c>
      <c r="H207" s="1">
        <v>1</v>
      </c>
      <c r="I207" s="1">
        <v>0</v>
      </c>
      <c r="J207" s="1">
        <v>1</v>
      </c>
      <c r="K207" s="17">
        <v>151303.48000000001</v>
      </c>
      <c r="L207" s="1">
        <v>0</v>
      </c>
      <c r="M207">
        <f t="shared" si="15"/>
        <v>0</v>
      </c>
      <c r="N207">
        <f t="shared" si="16"/>
        <v>1</v>
      </c>
      <c r="O207">
        <f t="shared" si="17"/>
        <v>1</v>
      </c>
      <c r="P207">
        <f t="shared" si="18"/>
        <v>1</v>
      </c>
      <c r="Q207">
        <f t="shared" si="19"/>
        <v>1</v>
      </c>
    </row>
    <row r="208" spans="1:17" x14ac:dyDescent="0.25">
      <c r="A208" s="1">
        <v>15607098</v>
      </c>
      <c r="B208" s="1">
        <v>747</v>
      </c>
      <c r="C208" s="1" t="s">
        <v>18</v>
      </c>
      <c r="D208" s="1" t="s">
        <v>16</v>
      </c>
      <c r="E208" s="1">
        <v>41</v>
      </c>
      <c r="F208" s="1">
        <v>5</v>
      </c>
      <c r="G208" s="17">
        <v>94521.17</v>
      </c>
      <c r="H208" s="1">
        <v>2</v>
      </c>
      <c r="I208" s="1">
        <v>1</v>
      </c>
      <c r="J208" s="1">
        <v>0</v>
      </c>
      <c r="K208" s="17">
        <v>194926.86</v>
      </c>
      <c r="L208" s="1">
        <v>0</v>
      </c>
      <c r="M208">
        <f t="shared" si="15"/>
        <v>0</v>
      </c>
      <c r="N208">
        <f t="shared" si="16"/>
        <v>1</v>
      </c>
      <c r="O208">
        <f t="shared" si="17"/>
        <v>1</v>
      </c>
      <c r="P208">
        <f t="shared" si="18"/>
        <v>1</v>
      </c>
      <c r="Q208">
        <f t="shared" si="19"/>
        <v>1</v>
      </c>
    </row>
    <row r="209" spans="1:17" x14ac:dyDescent="0.25">
      <c r="A209" s="1">
        <v>15763218</v>
      </c>
      <c r="B209" s="1">
        <v>661</v>
      </c>
      <c r="C209" s="1" t="s">
        <v>15</v>
      </c>
      <c r="D209" s="1" t="s">
        <v>16</v>
      </c>
      <c r="E209" s="1">
        <v>41</v>
      </c>
      <c r="F209" s="1">
        <v>1</v>
      </c>
      <c r="G209" s="17">
        <v>0</v>
      </c>
      <c r="H209" s="1">
        <v>2</v>
      </c>
      <c r="I209" s="1">
        <v>0</v>
      </c>
      <c r="J209" s="1">
        <v>1</v>
      </c>
      <c r="K209" s="17">
        <v>131300.68</v>
      </c>
      <c r="L209" s="1">
        <v>0</v>
      </c>
      <c r="M209">
        <f t="shared" si="15"/>
        <v>0</v>
      </c>
      <c r="N209">
        <f t="shared" si="16"/>
        <v>1</v>
      </c>
      <c r="O209">
        <f t="shared" si="17"/>
        <v>0</v>
      </c>
      <c r="P209">
        <f t="shared" si="18"/>
        <v>1</v>
      </c>
      <c r="Q209">
        <f t="shared" si="19"/>
        <v>1</v>
      </c>
    </row>
    <row r="210" spans="1:17" x14ac:dyDescent="0.25">
      <c r="A210" s="1">
        <v>15604119</v>
      </c>
      <c r="B210" s="1">
        <v>850</v>
      </c>
      <c r="C210" s="1" t="s">
        <v>18</v>
      </c>
      <c r="D210" s="1" t="s">
        <v>23</v>
      </c>
      <c r="E210" s="1">
        <v>35</v>
      </c>
      <c r="F210" s="1">
        <v>7</v>
      </c>
      <c r="G210" s="17">
        <v>110349.82</v>
      </c>
      <c r="H210" s="1">
        <v>1</v>
      </c>
      <c r="I210" s="1">
        <v>0</v>
      </c>
      <c r="J210" s="1">
        <v>0</v>
      </c>
      <c r="K210" s="17">
        <v>126355.8</v>
      </c>
      <c r="L210" s="1">
        <v>0</v>
      </c>
      <c r="M210">
        <f t="shared" si="15"/>
        <v>0</v>
      </c>
      <c r="N210">
        <f t="shared" si="16"/>
        <v>1</v>
      </c>
      <c r="O210">
        <f t="shared" si="17"/>
        <v>1</v>
      </c>
      <c r="P210">
        <f t="shared" si="18"/>
        <v>1</v>
      </c>
      <c r="Q210">
        <f t="shared" si="19"/>
        <v>1</v>
      </c>
    </row>
    <row r="211" spans="1:17" x14ac:dyDescent="0.25">
      <c r="A211" s="1">
        <v>15642004</v>
      </c>
      <c r="B211" s="1">
        <v>686</v>
      </c>
      <c r="C211" s="1" t="s">
        <v>15</v>
      </c>
      <c r="D211" s="1" t="s">
        <v>23</v>
      </c>
      <c r="E211" s="1">
        <v>25</v>
      </c>
      <c r="F211" s="1">
        <v>1</v>
      </c>
      <c r="G211" s="17">
        <v>0</v>
      </c>
      <c r="H211" s="1">
        <v>2</v>
      </c>
      <c r="I211" s="1">
        <v>0</v>
      </c>
      <c r="J211" s="1">
        <v>1</v>
      </c>
      <c r="K211" s="17">
        <v>16459.37</v>
      </c>
      <c r="L211" s="1">
        <v>0</v>
      </c>
      <c r="M211">
        <f t="shared" si="15"/>
        <v>0</v>
      </c>
      <c r="N211">
        <f t="shared" si="16"/>
        <v>0</v>
      </c>
      <c r="O211">
        <f t="shared" si="17"/>
        <v>0</v>
      </c>
      <c r="P211">
        <f t="shared" si="18"/>
        <v>0</v>
      </c>
      <c r="Q211">
        <f t="shared" si="19"/>
        <v>1</v>
      </c>
    </row>
    <row r="212" spans="1:17" x14ac:dyDescent="0.25">
      <c r="A212" s="1">
        <v>15594815</v>
      </c>
      <c r="B212" s="1">
        <v>807</v>
      </c>
      <c r="C212" s="1" t="s">
        <v>15</v>
      </c>
      <c r="D212" s="1" t="s">
        <v>23</v>
      </c>
      <c r="E212" s="1">
        <v>35</v>
      </c>
      <c r="F212" s="1">
        <v>3</v>
      </c>
      <c r="G212" s="17">
        <v>174790.15</v>
      </c>
      <c r="H212" s="1">
        <v>1</v>
      </c>
      <c r="I212" s="1">
        <v>1</v>
      </c>
      <c r="J212" s="1">
        <v>1</v>
      </c>
      <c r="K212" s="17">
        <v>600.36</v>
      </c>
      <c r="L212" s="1">
        <v>0</v>
      </c>
      <c r="M212">
        <f t="shared" si="15"/>
        <v>0</v>
      </c>
      <c r="N212">
        <f t="shared" si="16"/>
        <v>0</v>
      </c>
      <c r="O212">
        <f t="shared" si="17"/>
        <v>0</v>
      </c>
      <c r="P212">
        <f t="shared" si="18"/>
        <v>1</v>
      </c>
      <c r="Q212">
        <f t="shared" si="19"/>
        <v>1</v>
      </c>
    </row>
    <row r="213" spans="1:17" x14ac:dyDescent="0.25">
      <c r="A213" s="1">
        <v>15649992</v>
      </c>
      <c r="B213" s="1">
        <v>681</v>
      </c>
      <c r="C213" s="1" t="s">
        <v>18</v>
      </c>
      <c r="D213" s="1" t="s">
        <v>23</v>
      </c>
      <c r="E213" s="1">
        <v>65</v>
      </c>
      <c r="F213" s="1">
        <v>7</v>
      </c>
      <c r="G213" s="17">
        <v>134714.70000000001</v>
      </c>
      <c r="H213" s="1">
        <v>2</v>
      </c>
      <c r="I213" s="1">
        <v>0</v>
      </c>
      <c r="J213" s="1">
        <v>1</v>
      </c>
      <c r="K213" s="17">
        <v>190419.81</v>
      </c>
      <c r="L213" s="1">
        <v>0</v>
      </c>
      <c r="M213">
        <f t="shared" si="15"/>
        <v>0</v>
      </c>
      <c r="N213">
        <f t="shared" si="16"/>
        <v>1</v>
      </c>
      <c r="O213">
        <f t="shared" si="17"/>
        <v>1</v>
      </c>
      <c r="P213">
        <f t="shared" si="18"/>
        <v>1</v>
      </c>
      <c r="Q213">
        <f t="shared" si="19"/>
        <v>0</v>
      </c>
    </row>
    <row r="214" spans="1:17" x14ac:dyDescent="0.25">
      <c r="A214" s="1">
        <v>15604348</v>
      </c>
      <c r="B214" s="1">
        <v>710</v>
      </c>
      <c r="C214" s="1" t="s">
        <v>18</v>
      </c>
      <c r="D214" s="1" t="s">
        <v>23</v>
      </c>
      <c r="E214" s="1">
        <v>22</v>
      </c>
      <c r="F214" s="1">
        <v>8</v>
      </c>
      <c r="G214" s="17">
        <v>0</v>
      </c>
      <c r="H214" s="1">
        <v>2</v>
      </c>
      <c r="I214" s="1">
        <v>0</v>
      </c>
      <c r="J214" s="1">
        <v>0</v>
      </c>
      <c r="K214" s="17">
        <v>99645.04</v>
      </c>
      <c r="L214" s="1">
        <v>0</v>
      </c>
      <c r="M214">
        <f t="shared" si="15"/>
        <v>0</v>
      </c>
      <c r="N214">
        <f t="shared" si="16"/>
        <v>1</v>
      </c>
      <c r="O214">
        <f t="shared" si="17"/>
        <v>1</v>
      </c>
      <c r="P214">
        <f t="shared" si="18"/>
        <v>0</v>
      </c>
      <c r="Q214">
        <f t="shared" si="19"/>
        <v>1</v>
      </c>
    </row>
    <row r="215" spans="1:17" x14ac:dyDescent="0.25">
      <c r="A215" s="1">
        <v>15683562</v>
      </c>
      <c r="B215" s="1">
        <v>646</v>
      </c>
      <c r="C215" s="1" t="s">
        <v>15</v>
      </c>
      <c r="D215" s="1" t="s">
        <v>23</v>
      </c>
      <c r="E215" s="1">
        <v>35</v>
      </c>
      <c r="F215" s="1">
        <v>6</v>
      </c>
      <c r="G215" s="17">
        <v>84026.86</v>
      </c>
      <c r="H215" s="1">
        <v>1</v>
      </c>
      <c r="I215" s="1">
        <v>0</v>
      </c>
      <c r="J215" s="1">
        <v>1</v>
      </c>
      <c r="K215" s="17">
        <v>164255.69</v>
      </c>
      <c r="L215" s="1">
        <v>0</v>
      </c>
      <c r="M215">
        <f t="shared" si="15"/>
        <v>0</v>
      </c>
      <c r="N215">
        <f t="shared" si="16"/>
        <v>1</v>
      </c>
      <c r="O215">
        <f t="shared" si="17"/>
        <v>1</v>
      </c>
      <c r="P215">
        <f t="shared" si="18"/>
        <v>1</v>
      </c>
      <c r="Q215">
        <f t="shared" si="19"/>
        <v>1</v>
      </c>
    </row>
    <row r="216" spans="1:17" x14ac:dyDescent="0.25">
      <c r="A216" s="1">
        <v>15681554</v>
      </c>
      <c r="B216" s="1">
        <v>614</v>
      </c>
      <c r="C216" s="1" t="s">
        <v>26</v>
      </c>
      <c r="D216" s="1" t="s">
        <v>16</v>
      </c>
      <c r="E216" s="1">
        <v>31</v>
      </c>
      <c r="F216" s="1">
        <v>7</v>
      </c>
      <c r="G216" s="17">
        <v>120599.38</v>
      </c>
      <c r="H216" s="1">
        <v>2</v>
      </c>
      <c r="I216" s="1">
        <v>1</v>
      </c>
      <c r="J216" s="1">
        <v>1</v>
      </c>
      <c r="K216" s="17">
        <v>46163.44</v>
      </c>
      <c r="L216" s="1">
        <v>0</v>
      </c>
      <c r="M216">
        <f t="shared" si="15"/>
        <v>0</v>
      </c>
      <c r="N216">
        <f t="shared" si="16"/>
        <v>1</v>
      </c>
      <c r="O216">
        <f t="shared" si="17"/>
        <v>1</v>
      </c>
      <c r="P216">
        <f t="shared" si="18"/>
        <v>1</v>
      </c>
      <c r="Q216">
        <f t="shared" si="19"/>
        <v>1</v>
      </c>
    </row>
    <row r="217" spans="1:17" x14ac:dyDescent="0.25">
      <c r="A217" s="1">
        <v>15625461</v>
      </c>
      <c r="B217" s="1">
        <v>613</v>
      </c>
      <c r="C217" s="1" t="s">
        <v>15</v>
      </c>
      <c r="D217" s="1" t="s">
        <v>16</v>
      </c>
      <c r="E217" s="1">
        <v>45</v>
      </c>
      <c r="F217" s="1">
        <v>1</v>
      </c>
      <c r="G217" s="17">
        <v>187841.99</v>
      </c>
      <c r="H217" s="1">
        <v>2</v>
      </c>
      <c r="I217" s="1">
        <v>1</v>
      </c>
      <c r="J217" s="1">
        <v>1</v>
      </c>
      <c r="K217" s="17">
        <v>147224.26999999999</v>
      </c>
      <c r="L217" s="1">
        <v>0</v>
      </c>
      <c r="M217">
        <f t="shared" si="15"/>
        <v>0</v>
      </c>
      <c r="N217">
        <f t="shared" si="16"/>
        <v>1</v>
      </c>
      <c r="O217">
        <f t="shared" si="17"/>
        <v>0</v>
      </c>
      <c r="P217">
        <f t="shared" si="18"/>
        <v>1</v>
      </c>
      <c r="Q217">
        <f t="shared" si="19"/>
        <v>1</v>
      </c>
    </row>
    <row r="218" spans="1:17" x14ac:dyDescent="0.25">
      <c r="A218" s="1">
        <v>15730447</v>
      </c>
      <c r="B218" s="1">
        <v>629</v>
      </c>
      <c r="C218" s="1" t="s">
        <v>15</v>
      </c>
      <c r="D218" s="1" t="s">
        <v>16</v>
      </c>
      <c r="E218" s="1">
        <v>49</v>
      </c>
      <c r="F218" s="1">
        <v>4</v>
      </c>
      <c r="G218" s="17">
        <v>0</v>
      </c>
      <c r="H218" s="1">
        <v>2</v>
      </c>
      <c r="I218" s="1">
        <v>1</v>
      </c>
      <c r="J218" s="1">
        <v>1</v>
      </c>
      <c r="K218" s="17">
        <v>196335.48</v>
      </c>
      <c r="L218" s="1">
        <v>0</v>
      </c>
      <c r="M218">
        <f t="shared" si="15"/>
        <v>0</v>
      </c>
      <c r="N218">
        <f t="shared" si="16"/>
        <v>1</v>
      </c>
      <c r="O218">
        <f t="shared" si="17"/>
        <v>1</v>
      </c>
      <c r="P218">
        <f t="shared" si="18"/>
        <v>1</v>
      </c>
      <c r="Q218">
        <f t="shared" si="19"/>
        <v>1</v>
      </c>
    </row>
    <row r="219" spans="1:17" x14ac:dyDescent="0.25">
      <c r="A219" s="1">
        <v>15661526</v>
      </c>
      <c r="B219" s="1">
        <v>815</v>
      </c>
      <c r="C219" s="1" t="s">
        <v>26</v>
      </c>
      <c r="D219" s="1" t="s">
        <v>23</v>
      </c>
      <c r="E219" s="1">
        <v>37</v>
      </c>
      <c r="F219" s="1">
        <v>2</v>
      </c>
      <c r="G219" s="17">
        <v>110777.26</v>
      </c>
      <c r="H219" s="1">
        <v>2</v>
      </c>
      <c r="I219" s="1">
        <v>1</v>
      </c>
      <c r="J219" s="1">
        <v>0</v>
      </c>
      <c r="K219" s="17">
        <v>2383.59</v>
      </c>
      <c r="L219" s="1">
        <v>0</v>
      </c>
      <c r="M219">
        <f t="shared" si="15"/>
        <v>0</v>
      </c>
      <c r="N219">
        <f t="shared" si="16"/>
        <v>0</v>
      </c>
      <c r="O219">
        <f t="shared" si="17"/>
        <v>0</v>
      </c>
      <c r="P219">
        <f t="shared" si="18"/>
        <v>1</v>
      </c>
      <c r="Q219">
        <f t="shared" si="19"/>
        <v>1</v>
      </c>
    </row>
    <row r="220" spans="1:17" x14ac:dyDescent="0.25">
      <c r="A220" s="1">
        <v>15737173</v>
      </c>
      <c r="B220" s="1">
        <v>497</v>
      </c>
      <c r="C220" s="1" t="s">
        <v>18</v>
      </c>
      <c r="D220" s="1" t="s">
        <v>753</v>
      </c>
      <c r="E220" s="1">
        <v>24</v>
      </c>
      <c r="F220" s="1">
        <v>3</v>
      </c>
      <c r="G220" s="17">
        <v>0</v>
      </c>
      <c r="H220" s="1">
        <v>2</v>
      </c>
      <c r="I220" s="1">
        <v>1</v>
      </c>
      <c r="J220" s="1">
        <v>0</v>
      </c>
      <c r="K220" s="17">
        <v>76390.009999999995</v>
      </c>
      <c r="L220" s="1">
        <v>0</v>
      </c>
      <c r="M220">
        <f t="shared" si="15"/>
        <v>0</v>
      </c>
      <c r="N220">
        <f t="shared" si="16"/>
        <v>1</v>
      </c>
      <c r="O220">
        <f t="shared" si="17"/>
        <v>0</v>
      </c>
      <c r="P220">
        <f t="shared" si="18"/>
        <v>0</v>
      </c>
      <c r="Q220">
        <f t="shared" si="19"/>
        <v>1</v>
      </c>
    </row>
    <row r="221" spans="1:17" x14ac:dyDescent="0.25">
      <c r="A221" s="1">
        <v>15794549</v>
      </c>
      <c r="B221" s="1">
        <v>722</v>
      </c>
      <c r="C221" s="1" t="s">
        <v>15</v>
      </c>
      <c r="D221" s="1" t="s">
        <v>16</v>
      </c>
      <c r="E221" s="1">
        <v>35</v>
      </c>
      <c r="F221" s="1">
        <v>2</v>
      </c>
      <c r="G221" s="17">
        <v>163943.89000000001</v>
      </c>
      <c r="H221" s="1">
        <v>2</v>
      </c>
      <c r="I221" s="1">
        <v>1</v>
      </c>
      <c r="J221" s="1">
        <v>1</v>
      </c>
      <c r="K221" s="17">
        <v>15068.18</v>
      </c>
      <c r="L221" s="1">
        <v>0</v>
      </c>
      <c r="M221">
        <f t="shared" si="15"/>
        <v>0</v>
      </c>
      <c r="N221">
        <f t="shared" si="16"/>
        <v>0</v>
      </c>
      <c r="O221">
        <f t="shared" si="17"/>
        <v>0</v>
      </c>
      <c r="P221">
        <f t="shared" si="18"/>
        <v>1</v>
      </c>
      <c r="Q221">
        <f t="shared" si="19"/>
        <v>1</v>
      </c>
    </row>
    <row r="222" spans="1:17" x14ac:dyDescent="0.25">
      <c r="A222" s="1">
        <v>15699637</v>
      </c>
      <c r="B222" s="1">
        <v>694</v>
      </c>
      <c r="C222" s="1" t="s">
        <v>18</v>
      </c>
      <c r="D222" s="1" t="s">
        <v>23</v>
      </c>
      <c r="E222" s="1">
        <v>57</v>
      </c>
      <c r="F222" s="1">
        <v>8</v>
      </c>
      <c r="G222" s="17">
        <v>116326.07</v>
      </c>
      <c r="H222" s="1">
        <v>1</v>
      </c>
      <c r="I222" s="1">
        <v>1</v>
      </c>
      <c r="J222" s="1">
        <v>1</v>
      </c>
      <c r="K222" s="17">
        <v>117704.65</v>
      </c>
      <c r="L222" s="1">
        <v>0</v>
      </c>
      <c r="M222">
        <f t="shared" si="15"/>
        <v>0</v>
      </c>
      <c r="N222">
        <f t="shared" si="16"/>
        <v>1</v>
      </c>
      <c r="O222">
        <f t="shared" si="17"/>
        <v>1</v>
      </c>
      <c r="P222">
        <f t="shared" si="18"/>
        <v>1</v>
      </c>
      <c r="Q222">
        <f t="shared" si="19"/>
        <v>0</v>
      </c>
    </row>
    <row r="223" spans="1:17" x14ac:dyDescent="0.25">
      <c r="A223" s="1">
        <v>15758449</v>
      </c>
      <c r="B223" s="1">
        <v>769</v>
      </c>
      <c r="C223" s="1" t="s">
        <v>15</v>
      </c>
      <c r="D223" s="1" t="s">
        <v>16</v>
      </c>
      <c r="E223" s="1">
        <v>39</v>
      </c>
      <c r="F223" s="1">
        <v>8</v>
      </c>
      <c r="G223" s="17">
        <v>0</v>
      </c>
      <c r="H223" s="1">
        <v>1</v>
      </c>
      <c r="I223" s="1">
        <v>0</v>
      </c>
      <c r="J223" s="1">
        <v>1</v>
      </c>
      <c r="K223" s="17">
        <v>21016</v>
      </c>
      <c r="L223" s="1">
        <v>0</v>
      </c>
      <c r="M223">
        <f t="shared" si="15"/>
        <v>0</v>
      </c>
      <c r="N223">
        <f t="shared" si="16"/>
        <v>0</v>
      </c>
      <c r="O223">
        <f t="shared" si="17"/>
        <v>1</v>
      </c>
      <c r="P223">
        <f t="shared" si="18"/>
        <v>1</v>
      </c>
      <c r="Q223">
        <f t="shared" si="19"/>
        <v>1</v>
      </c>
    </row>
    <row r="224" spans="1:17" x14ac:dyDescent="0.25">
      <c r="A224" s="1">
        <v>15809722</v>
      </c>
      <c r="B224" s="1">
        <v>611</v>
      </c>
      <c r="C224" s="1" t="s">
        <v>15</v>
      </c>
      <c r="D224" s="1" t="s">
        <v>16</v>
      </c>
      <c r="E224" s="1">
        <v>40</v>
      </c>
      <c r="F224" s="1">
        <v>8</v>
      </c>
      <c r="G224" s="17">
        <v>100812.33</v>
      </c>
      <c r="H224" s="1">
        <v>2</v>
      </c>
      <c r="I224" s="1">
        <v>1</v>
      </c>
      <c r="J224" s="1">
        <v>0</v>
      </c>
      <c r="K224" s="17">
        <v>147358.26999999999</v>
      </c>
      <c r="L224" s="1">
        <v>0</v>
      </c>
      <c r="M224">
        <f t="shared" si="15"/>
        <v>0</v>
      </c>
      <c r="N224">
        <f t="shared" si="16"/>
        <v>1</v>
      </c>
      <c r="O224">
        <f t="shared" si="17"/>
        <v>1</v>
      </c>
      <c r="P224">
        <f t="shared" si="18"/>
        <v>1</v>
      </c>
      <c r="Q224">
        <f t="shared" si="19"/>
        <v>1</v>
      </c>
    </row>
    <row r="225" spans="1:17" x14ac:dyDescent="0.25">
      <c r="A225" s="1">
        <v>15717426</v>
      </c>
      <c r="B225" s="1">
        <v>850</v>
      </c>
      <c r="C225" s="1" t="s">
        <v>15</v>
      </c>
      <c r="D225" s="1" t="s">
        <v>23</v>
      </c>
      <c r="E225" s="1">
        <v>36</v>
      </c>
      <c r="F225" s="1">
        <v>7</v>
      </c>
      <c r="G225" s="17">
        <v>0</v>
      </c>
      <c r="H225" s="1">
        <v>1</v>
      </c>
      <c r="I225" s="1">
        <v>1</v>
      </c>
      <c r="J225" s="1">
        <v>1</v>
      </c>
      <c r="K225" s="17">
        <v>40812.9</v>
      </c>
      <c r="L225" s="1">
        <v>0</v>
      </c>
      <c r="M225">
        <f t="shared" si="15"/>
        <v>0</v>
      </c>
      <c r="N225">
        <f t="shared" si="16"/>
        <v>0</v>
      </c>
      <c r="O225">
        <f t="shared" si="17"/>
        <v>1</v>
      </c>
      <c r="P225">
        <f t="shared" si="18"/>
        <v>1</v>
      </c>
      <c r="Q225">
        <f t="shared" si="19"/>
        <v>1</v>
      </c>
    </row>
    <row r="226" spans="1:17" x14ac:dyDescent="0.25">
      <c r="A226" s="1">
        <v>15727915</v>
      </c>
      <c r="B226" s="1">
        <v>507</v>
      </c>
      <c r="C226" s="1" t="s">
        <v>15</v>
      </c>
      <c r="D226" s="1" t="s">
        <v>23</v>
      </c>
      <c r="E226" s="1">
        <v>36</v>
      </c>
      <c r="F226" s="1">
        <v>4</v>
      </c>
      <c r="G226" s="17">
        <v>83543.37</v>
      </c>
      <c r="H226" s="1">
        <v>1</v>
      </c>
      <c r="I226" s="1">
        <v>0</v>
      </c>
      <c r="J226" s="1">
        <v>0</v>
      </c>
      <c r="K226" s="17">
        <v>140134.43</v>
      </c>
      <c r="L226" s="1">
        <v>0</v>
      </c>
      <c r="M226">
        <f t="shared" si="15"/>
        <v>0</v>
      </c>
      <c r="N226">
        <f t="shared" si="16"/>
        <v>1</v>
      </c>
      <c r="O226">
        <f t="shared" si="17"/>
        <v>1</v>
      </c>
      <c r="P226">
        <f t="shared" si="18"/>
        <v>1</v>
      </c>
      <c r="Q226">
        <f t="shared" si="19"/>
        <v>1</v>
      </c>
    </row>
    <row r="227" spans="1:17" x14ac:dyDescent="0.25">
      <c r="A227" s="1">
        <v>15702968</v>
      </c>
      <c r="B227" s="1">
        <v>733</v>
      </c>
      <c r="C227" s="1" t="s">
        <v>26</v>
      </c>
      <c r="D227" s="1" t="s">
        <v>23</v>
      </c>
      <c r="E227" s="1">
        <v>74</v>
      </c>
      <c r="F227" s="1">
        <v>3</v>
      </c>
      <c r="G227" s="17">
        <v>106545.53</v>
      </c>
      <c r="H227" s="1">
        <v>1</v>
      </c>
      <c r="I227" s="1">
        <v>1</v>
      </c>
      <c r="J227" s="1">
        <v>1</v>
      </c>
      <c r="K227" s="17">
        <v>134589.57999999999</v>
      </c>
      <c r="L227" s="1">
        <v>0</v>
      </c>
      <c r="M227">
        <f t="shared" si="15"/>
        <v>0</v>
      </c>
      <c r="N227">
        <f t="shared" si="16"/>
        <v>1</v>
      </c>
      <c r="O227">
        <f t="shared" si="17"/>
        <v>0</v>
      </c>
      <c r="P227">
        <f t="shared" si="18"/>
        <v>1</v>
      </c>
      <c r="Q227">
        <f t="shared" si="19"/>
        <v>0</v>
      </c>
    </row>
    <row r="228" spans="1:17" x14ac:dyDescent="0.25">
      <c r="A228" s="1">
        <v>15584518</v>
      </c>
      <c r="B228" s="1">
        <v>589</v>
      </c>
      <c r="C228" s="1" t="s">
        <v>26</v>
      </c>
      <c r="D228" s="1" t="s">
        <v>16</v>
      </c>
      <c r="E228" s="1">
        <v>50</v>
      </c>
      <c r="F228" s="1">
        <v>5</v>
      </c>
      <c r="G228" s="17">
        <v>144895.04999999999</v>
      </c>
      <c r="H228" s="1">
        <v>2</v>
      </c>
      <c r="I228" s="1">
        <v>1</v>
      </c>
      <c r="J228" s="1">
        <v>1</v>
      </c>
      <c r="K228" s="17">
        <v>34941.230000000003</v>
      </c>
      <c r="L228" s="1">
        <v>0</v>
      </c>
      <c r="M228">
        <f t="shared" si="15"/>
        <v>0</v>
      </c>
      <c r="N228">
        <f t="shared" si="16"/>
        <v>0</v>
      </c>
      <c r="O228">
        <f t="shared" si="17"/>
        <v>1</v>
      </c>
      <c r="P228">
        <f t="shared" si="18"/>
        <v>1</v>
      </c>
      <c r="Q228">
        <f t="shared" si="19"/>
        <v>1</v>
      </c>
    </row>
    <row r="229" spans="1:17" x14ac:dyDescent="0.25">
      <c r="A229" s="1">
        <v>15815364</v>
      </c>
      <c r="B229" s="1">
        <v>736</v>
      </c>
      <c r="C229" s="1" t="s">
        <v>18</v>
      </c>
      <c r="D229" s="1" t="s">
        <v>16</v>
      </c>
      <c r="E229" s="1">
        <v>28</v>
      </c>
      <c r="F229" s="1">
        <v>2</v>
      </c>
      <c r="G229" s="17">
        <v>0</v>
      </c>
      <c r="H229" s="1">
        <v>2</v>
      </c>
      <c r="I229" s="1">
        <v>1</v>
      </c>
      <c r="J229" s="1">
        <v>1</v>
      </c>
      <c r="K229" s="17">
        <v>117431.1</v>
      </c>
      <c r="L229" s="1">
        <v>0</v>
      </c>
      <c r="M229">
        <f t="shared" si="15"/>
        <v>0</v>
      </c>
      <c r="N229">
        <f t="shared" si="16"/>
        <v>1</v>
      </c>
      <c r="O229">
        <f t="shared" si="17"/>
        <v>0</v>
      </c>
      <c r="P229">
        <f t="shared" si="18"/>
        <v>0</v>
      </c>
      <c r="Q229">
        <f t="shared" si="19"/>
        <v>1</v>
      </c>
    </row>
    <row r="230" spans="1:17" x14ac:dyDescent="0.25">
      <c r="A230" s="1">
        <v>15695585</v>
      </c>
      <c r="B230" s="1">
        <v>788</v>
      </c>
      <c r="C230" s="1" t="s">
        <v>18</v>
      </c>
      <c r="D230" s="1" t="s">
        <v>23</v>
      </c>
      <c r="E230" s="1">
        <v>34</v>
      </c>
      <c r="F230" s="1">
        <v>6</v>
      </c>
      <c r="G230" s="17">
        <v>156478.62</v>
      </c>
      <c r="H230" s="1">
        <v>1</v>
      </c>
      <c r="I230" s="1">
        <v>0</v>
      </c>
      <c r="J230" s="1">
        <v>1</v>
      </c>
      <c r="K230" s="17">
        <v>181196.76</v>
      </c>
      <c r="L230" s="1">
        <v>0</v>
      </c>
      <c r="M230">
        <f t="shared" si="15"/>
        <v>0</v>
      </c>
      <c r="N230">
        <f t="shared" si="16"/>
        <v>1</v>
      </c>
      <c r="O230">
        <f t="shared" si="17"/>
        <v>1</v>
      </c>
      <c r="P230">
        <f t="shared" si="18"/>
        <v>1</v>
      </c>
      <c r="Q230">
        <f t="shared" si="19"/>
        <v>1</v>
      </c>
    </row>
    <row r="231" spans="1:17" x14ac:dyDescent="0.25">
      <c r="A231" s="1">
        <v>15581539</v>
      </c>
      <c r="B231" s="1">
        <v>474</v>
      </c>
      <c r="C231" s="1" t="s">
        <v>18</v>
      </c>
      <c r="D231" s="1" t="s">
        <v>23</v>
      </c>
      <c r="E231" s="1">
        <v>37</v>
      </c>
      <c r="F231" s="1">
        <v>3</v>
      </c>
      <c r="G231" s="17">
        <v>0</v>
      </c>
      <c r="H231" s="1">
        <v>2</v>
      </c>
      <c r="I231" s="1">
        <v>0</v>
      </c>
      <c r="J231" s="1">
        <v>0</v>
      </c>
      <c r="K231" s="17">
        <v>57175.32</v>
      </c>
      <c r="L231" s="1">
        <v>0</v>
      </c>
      <c r="M231">
        <f t="shared" si="15"/>
        <v>0</v>
      </c>
      <c r="N231">
        <f t="shared" si="16"/>
        <v>1</v>
      </c>
      <c r="O231">
        <f t="shared" si="17"/>
        <v>0</v>
      </c>
      <c r="P231">
        <f t="shared" si="18"/>
        <v>1</v>
      </c>
      <c r="Q231">
        <f t="shared" si="19"/>
        <v>1</v>
      </c>
    </row>
    <row r="232" spans="1:17" x14ac:dyDescent="0.25">
      <c r="A232" s="1">
        <v>15675316</v>
      </c>
      <c r="B232" s="1">
        <v>619</v>
      </c>
      <c r="C232" s="1" t="s">
        <v>15</v>
      </c>
      <c r="D232" s="1" t="s">
        <v>16</v>
      </c>
      <c r="E232" s="1">
        <v>38</v>
      </c>
      <c r="F232" s="1">
        <v>3</v>
      </c>
      <c r="G232" s="17">
        <v>0</v>
      </c>
      <c r="H232" s="1">
        <v>2</v>
      </c>
      <c r="I232" s="1">
        <v>0</v>
      </c>
      <c r="J232" s="1">
        <v>1</v>
      </c>
      <c r="K232" s="17">
        <v>116467.35</v>
      </c>
      <c r="L232" s="1">
        <v>0</v>
      </c>
      <c r="M232">
        <f t="shared" si="15"/>
        <v>0</v>
      </c>
      <c r="N232">
        <f t="shared" si="16"/>
        <v>1</v>
      </c>
      <c r="O232">
        <f t="shared" si="17"/>
        <v>0</v>
      </c>
      <c r="P232">
        <f t="shared" si="18"/>
        <v>1</v>
      </c>
      <c r="Q232">
        <f t="shared" si="19"/>
        <v>1</v>
      </c>
    </row>
    <row r="233" spans="1:17" x14ac:dyDescent="0.25">
      <c r="A233" s="1">
        <v>15603203</v>
      </c>
      <c r="B233" s="1">
        <v>650</v>
      </c>
      <c r="C233" s="1" t="s">
        <v>15</v>
      </c>
      <c r="D233" s="1" t="s">
        <v>16</v>
      </c>
      <c r="E233" s="1">
        <v>27</v>
      </c>
      <c r="F233" s="1">
        <v>6</v>
      </c>
      <c r="G233" s="17">
        <v>0</v>
      </c>
      <c r="H233" s="1">
        <v>2</v>
      </c>
      <c r="I233" s="1">
        <v>1</v>
      </c>
      <c r="J233" s="1">
        <v>0</v>
      </c>
      <c r="K233" s="17">
        <v>1002.39</v>
      </c>
      <c r="L233" s="1">
        <v>0</v>
      </c>
      <c r="M233">
        <f t="shared" si="15"/>
        <v>0</v>
      </c>
      <c r="N233">
        <f t="shared" si="16"/>
        <v>0</v>
      </c>
      <c r="O233">
        <f t="shared" si="17"/>
        <v>1</v>
      </c>
      <c r="P233">
        <f t="shared" si="18"/>
        <v>0</v>
      </c>
      <c r="Q233">
        <f t="shared" si="19"/>
        <v>1</v>
      </c>
    </row>
    <row r="234" spans="1:17" x14ac:dyDescent="0.25">
      <c r="A234" s="1">
        <v>15660535</v>
      </c>
      <c r="B234" s="1">
        <v>680</v>
      </c>
      <c r="C234" s="1" t="s">
        <v>15</v>
      </c>
      <c r="D234" s="1" t="s">
        <v>16</v>
      </c>
      <c r="E234" s="1">
        <v>47</v>
      </c>
      <c r="F234" s="1">
        <v>5</v>
      </c>
      <c r="G234" s="17">
        <v>0</v>
      </c>
      <c r="H234" s="1">
        <v>2</v>
      </c>
      <c r="I234" s="1">
        <v>1</v>
      </c>
      <c r="J234" s="1">
        <v>1</v>
      </c>
      <c r="K234" s="17">
        <v>179843.33</v>
      </c>
      <c r="L234" s="1">
        <v>0</v>
      </c>
      <c r="M234">
        <f t="shared" si="15"/>
        <v>0</v>
      </c>
      <c r="N234">
        <f t="shared" si="16"/>
        <v>1</v>
      </c>
      <c r="O234">
        <f t="shared" si="17"/>
        <v>1</v>
      </c>
      <c r="P234">
        <f t="shared" si="18"/>
        <v>1</v>
      </c>
      <c r="Q234">
        <f t="shared" si="19"/>
        <v>1</v>
      </c>
    </row>
    <row r="235" spans="1:17" x14ac:dyDescent="0.25">
      <c r="A235" s="1">
        <v>15608968</v>
      </c>
      <c r="B235" s="1">
        <v>714</v>
      </c>
      <c r="C235" s="1" t="s">
        <v>26</v>
      </c>
      <c r="D235" s="1" t="s">
        <v>23</v>
      </c>
      <c r="E235" s="1">
        <v>21</v>
      </c>
      <c r="F235" s="1">
        <v>6</v>
      </c>
      <c r="G235" s="17">
        <v>86402.52</v>
      </c>
      <c r="H235" s="1">
        <v>2</v>
      </c>
      <c r="I235" s="1">
        <v>0</v>
      </c>
      <c r="J235" s="1">
        <v>0</v>
      </c>
      <c r="K235" s="17">
        <v>27330.59</v>
      </c>
      <c r="L235" s="1">
        <v>0</v>
      </c>
      <c r="M235">
        <f t="shared" si="15"/>
        <v>0</v>
      </c>
      <c r="N235">
        <f t="shared" si="16"/>
        <v>0</v>
      </c>
      <c r="O235">
        <f t="shared" si="17"/>
        <v>1</v>
      </c>
      <c r="P235">
        <f t="shared" si="18"/>
        <v>0</v>
      </c>
      <c r="Q235">
        <f t="shared" si="19"/>
        <v>1</v>
      </c>
    </row>
    <row r="236" spans="1:17" x14ac:dyDescent="0.25">
      <c r="A236" s="1">
        <v>15685997</v>
      </c>
      <c r="B236" s="1">
        <v>838</v>
      </c>
      <c r="C236" s="1" t="s">
        <v>18</v>
      </c>
      <c r="D236" s="1" t="s">
        <v>16</v>
      </c>
      <c r="E236" s="1">
        <v>39</v>
      </c>
      <c r="F236" s="1">
        <v>5</v>
      </c>
      <c r="G236" s="17">
        <v>166733.92000000001</v>
      </c>
      <c r="H236" s="1">
        <v>2</v>
      </c>
      <c r="I236" s="1">
        <v>1</v>
      </c>
      <c r="J236" s="1">
        <v>0</v>
      </c>
      <c r="K236" s="17">
        <v>14279.44</v>
      </c>
      <c r="L236" s="1">
        <v>0</v>
      </c>
      <c r="M236">
        <f t="shared" si="15"/>
        <v>0</v>
      </c>
      <c r="N236">
        <f t="shared" si="16"/>
        <v>0</v>
      </c>
      <c r="O236">
        <f t="shared" si="17"/>
        <v>1</v>
      </c>
      <c r="P236">
        <f t="shared" si="18"/>
        <v>1</v>
      </c>
      <c r="Q236">
        <f t="shared" si="19"/>
        <v>1</v>
      </c>
    </row>
    <row r="237" spans="1:17" x14ac:dyDescent="0.25">
      <c r="A237" s="1">
        <v>15700476</v>
      </c>
      <c r="B237" s="1">
        <v>564</v>
      </c>
      <c r="C237" s="1" t="s">
        <v>26</v>
      </c>
      <c r="D237" s="1" t="s">
        <v>23</v>
      </c>
      <c r="E237" s="1">
        <v>41</v>
      </c>
      <c r="F237" s="1">
        <v>9</v>
      </c>
      <c r="G237" s="17">
        <v>103522.75</v>
      </c>
      <c r="H237" s="1">
        <v>2</v>
      </c>
      <c r="I237" s="1">
        <v>1</v>
      </c>
      <c r="J237" s="1">
        <v>1</v>
      </c>
      <c r="K237" s="17">
        <v>34338.21</v>
      </c>
      <c r="L237" s="1">
        <v>0</v>
      </c>
      <c r="M237">
        <f t="shared" si="15"/>
        <v>0</v>
      </c>
      <c r="N237">
        <f t="shared" si="16"/>
        <v>0</v>
      </c>
      <c r="O237">
        <f t="shared" si="17"/>
        <v>1</v>
      </c>
      <c r="P237">
        <f t="shared" si="18"/>
        <v>1</v>
      </c>
      <c r="Q237">
        <f t="shared" si="19"/>
        <v>1</v>
      </c>
    </row>
    <row r="238" spans="1:17" x14ac:dyDescent="0.25">
      <c r="A238" s="1">
        <v>15699029</v>
      </c>
      <c r="B238" s="1">
        <v>670</v>
      </c>
      <c r="C238" s="1" t="s">
        <v>15</v>
      </c>
      <c r="D238" s="1" t="s">
        <v>23</v>
      </c>
      <c r="E238" s="1">
        <v>37</v>
      </c>
      <c r="F238" s="1">
        <v>4</v>
      </c>
      <c r="G238" s="17">
        <v>170557.91</v>
      </c>
      <c r="H238" s="1">
        <v>2</v>
      </c>
      <c r="I238" s="1">
        <v>1</v>
      </c>
      <c r="J238" s="1">
        <v>0</v>
      </c>
      <c r="K238" s="17">
        <v>198252.88</v>
      </c>
      <c r="L238" s="1">
        <v>0</v>
      </c>
      <c r="M238">
        <f t="shared" si="15"/>
        <v>0</v>
      </c>
      <c r="N238">
        <f t="shared" si="16"/>
        <v>1</v>
      </c>
      <c r="O238">
        <f t="shared" si="17"/>
        <v>1</v>
      </c>
      <c r="P238">
        <f t="shared" si="18"/>
        <v>1</v>
      </c>
      <c r="Q238">
        <f t="shared" si="19"/>
        <v>1</v>
      </c>
    </row>
    <row r="239" spans="1:17" x14ac:dyDescent="0.25">
      <c r="A239" s="1">
        <v>15663478</v>
      </c>
      <c r="B239" s="1">
        <v>729</v>
      </c>
      <c r="C239" s="1" t="s">
        <v>15</v>
      </c>
      <c r="D239" s="1" t="s">
        <v>23</v>
      </c>
      <c r="E239" s="1">
        <v>32</v>
      </c>
      <c r="F239" s="1">
        <v>6</v>
      </c>
      <c r="G239" s="17">
        <v>93694.42</v>
      </c>
      <c r="H239" s="1">
        <v>1</v>
      </c>
      <c r="I239" s="1">
        <v>1</v>
      </c>
      <c r="J239" s="1">
        <v>1</v>
      </c>
      <c r="K239" s="17">
        <v>79919.13</v>
      </c>
      <c r="L239" s="1">
        <v>0</v>
      </c>
      <c r="M239">
        <f t="shared" si="15"/>
        <v>0</v>
      </c>
      <c r="N239">
        <f t="shared" si="16"/>
        <v>1</v>
      </c>
      <c r="O239">
        <f t="shared" si="17"/>
        <v>1</v>
      </c>
      <c r="P239">
        <f t="shared" si="18"/>
        <v>1</v>
      </c>
      <c r="Q239">
        <f t="shared" si="19"/>
        <v>1</v>
      </c>
    </row>
    <row r="240" spans="1:17" x14ac:dyDescent="0.25">
      <c r="A240" s="1">
        <v>15686870</v>
      </c>
      <c r="B240" s="1">
        <v>761</v>
      </c>
      <c r="C240" s="1" t="s">
        <v>26</v>
      </c>
      <c r="D240" s="1" t="s">
        <v>23</v>
      </c>
      <c r="E240" s="1">
        <v>36</v>
      </c>
      <c r="F240" s="1">
        <v>8</v>
      </c>
      <c r="G240" s="17">
        <v>108239.11</v>
      </c>
      <c r="H240" s="1">
        <v>2</v>
      </c>
      <c r="I240" s="1">
        <v>0</v>
      </c>
      <c r="J240" s="1">
        <v>0</v>
      </c>
      <c r="K240" s="17">
        <v>99444.02</v>
      </c>
      <c r="L240" s="1">
        <v>0</v>
      </c>
      <c r="M240">
        <f t="shared" si="15"/>
        <v>0</v>
      </c>
      <c r="N240">
        <f t="shared" si="16"/>
        <v>1</v>
      </c>
      <c r="O240">
        <f t="shared" si="17"/>
        <v>1</v>
      </c>
      <c r="P240">
        <f t="shared" si="18"/>
        <v>1</v>
      </c>
      <c r="Q240">
        <f t="shared" si="19"/>
        <v>1</v>
      </c>
    </row>
    <row r="241" spans="1:17" x14ac:dyDescent="0.25">
      <c r="A241" s="1">
        <v>15779052</v>
      </c>
      <c r="B241" s="1">
        <v>604</v>
      </c>
      <c r="C241" s="1" t="s">
        <v>26</v>
      </c>
      <c r="D241" s="1" t="s">
        <v>16</v>
      </c>
      <c r="E241" s="1">
        <v>25</v>
      </c>
      <c r="F241" s="1">
        <v>5</v>
      </c>
      <c r="G241" s="17">
        <v>157780.84</v>
      </c>
      <c r="H241" s="1">
        <v>2</v>
      </c>
      <c r="I241" s="1">
        <v>1</v>
      </c>
      <c r="J241" s="1">
        <v>1</v>
      </c>
      <c r="K241" s="17">
        <v>58426.81</v>
      </c>
      <c r="L241" s="1">
        <v>0</v>
      </c>
      <c r="M241">
        <f t="shared" si="15"/>
        <v>0</v>
      </c>
      <c r="N241">
        <f t="shared" si="16"/>
        <v>1</v>
      </c>
      <c r="O241">
        <f t="shared" si="17"/>
        <v>1</v>
      </c>
      <c r="P241">
        <f t="shared" si="18"/>
        <v>0</v>
      </c>
      <c r="Q241">
        <f t="shared" si="19"/>
        <v>1</v>
      </c>
    </row>
    <row r="242" spans="1:17" x14ac:dyDescent="0.25">
      <c r="A242" s="1">
        <v>15601589</v>
      </c>
      <c r="B242" s="1">
        <v>675</v>
      </c>
      <c r="C242" s="1" t="s">
        <v>15</v>
      </c>
      <c r="D242" s="1" t="s">
        <v>16</v>
      </c>
      <c r="E242" s="1">
        <v>57</v>
      </c>
      <c r="F242" s="1">
        <v>8</v>
      </c>
      <c r="G242" s="17">
        <v>0</v>
      </c>
      <c r="H242" s="1">
        <v>2</v>
      </c>
      <c r="I242" s="1">
        <v>0</v>
      </c>
      <c r="J242" s="1">
        <v>1</v>
      </c>
      <c r="K242" s="17">
        <v>95463.29</v>
      </c>
      <c r="L242" s="1">
        <v>0</v>
      </c>
      <c r="M242">
        <f t="shared" si="15"/>
        <v>0</v>
      </c>
      <c r="N242">
        <f t="shared" si="16"/>
        <v>1</v>
      </c>
      <c r="O242">
        <f t="shared" si="17"/>
        <v>1</v>
      </c>
      <c r="P242">
        <f t="shared" si="18"/>
        <v>1</v>
      </c>
      <c r="Q242">
        <f t="shared" si="19"/>
        <v>0</v>
      </c>
    </row>
    <row r="243" spans="1:17" x14ac:dyDescent="0.25">
      <c r="A243" s="1">
        <v>15813844</v>
      </c>
      <c r="B243" s="1">
        <v>703</v>
      </c>
      <c r="C243" s="1" t="s">
        <v>15</v>
      </c>
      <c r="D243" s="1" t="s">
        <v>23</v>
      </c>
      <c r="E243" s="1">
        <v>37</v>
      </c>
      <c r="F243" s="1">
        <v>8</v>
      </c>
      <c r="G243" s="17">
        <v>105961.68</v>
      </c>
      <c r="H243" s="1">
        <v>2</v>
      </c>
      <c r="I243" s="1">
        <v>0</v>
      </c>
      <c r="J243" s="1">
        <v>1</v>
      </c>
      <c r="K243" s="17">
        <v>74158.8</v>
      </c>
      <c r="L243" s="1">
        <v>0</v>
      </c>
      <c r="M243">
        <f t="shared" si="15"/>
        <v>0</v>
      </c>
      <c r="N243">
        <f t="shared" si="16"/>
        <v>1</v>
      </c>
      <c r="O243">
        <f t="shared" si="17"/>
        <v>1</v>
      </c>
      <c r="P243">
        <f t="shared" si="18"/>
        <v>1</v>
      </c>
      <c r="Q243">
        <f t="shared" si="19"/>
        <v>1</v>
      </c>
    </row>
    <row r="244" spans="1:17" x14ac:dyDescent="0.25">
      <c r="A244" s="1">
        <v>15591995</v>
      </c>
      <c r="B244" s="1">
        <v>757</v>
      </c>
      <c r="C244" s="1" t="s">
        <v>26</v>
      </c>
      <c r="D244" s="1" t="s">
        <v>23</v>
      </c>
      <c r="E244" s="1">
        <v>26</v>
      </c>
      <c r="F244" s="1">
        <v>8</v>
      </c>
      <c r="G244" s="17">
        <v>121581.56</v>
      </c>
      <c r="H244" s="1">
        <v>2</v>
      </c>
      <c r="I244" s="1">
        <v>1</v>
      </c>
      <c r="J244" s="1">
        <v>1</v>
      </c>
      <c r="K244" s="17">
        <v>127059.04</v>
      </c>
      <c r="L244" s="1">
        <v>0</v>
      </c>
      <c r="M244">
        <f t="shared" si="15"/>
        <v>0</v>
      </c>
      <c r="N244">
        <f t="shared" si="16"/>
        <v>1</v>
      </c>
      <c r="O244">
        <f t="shared" si="17"/>
        <v>1</v>
      </c>
      <c r="P244">
        <f t="shared" si="18"/>
        <v>0</v>
      </c>
      <c r="Q244">
        <f t="shared" si="19"/>
        <v>1</v>
      </c>
    </row>
    <row r="245" spans="1:17" x14ac:dyDescent="0.25">
      <c r="A245" s="1">
        <v>15686137</v>
      </c>
      <c r="B245" s="1">
        <v>456</v>
      </c>
      <c r="C245" s="1" t="s">
        <v>18</v>
      </c>
      <c r="D245" s="1" t="s">
        <v>23</v>
      </c>
      <c r="E245" s="1">
        <v>32</v>
      </c>
      <c r="F245" s="1">
        <v>9</v>
      </c>
      <c r="G245" s="17">
        <v>147506.25</v>
      </c>
      <c r="H245" s="1">
        <v>1</v>
      </c>
      <c r="I245" s="1">
        <v>1</v>
      </c>
      <c r="J245" s="1">
        <v>1</v>
      </c>
      <c r="K245" s="17">
        <v>135399.21</v>
      </c>
      <c r="L245" s="1">
        <v>0</v>
      </c>
      <c r="M245">
        <f t="shared" si="15"/>
        <v>0</v>
      </c>
      <c r="N245">
        <f t="shared" si="16"/>
        <v>1</v>
      </c>
      <c r="O245">
        <f t="shared" si="17"/>
        <v>1</v>
      </c>
      <c r="P245">
        <f t="shared" si="18"/>
        <v>1</v>
      </c>
      <c r="Q245">
        <f t="shared" si="19"/>
        <v>1</v>
      </c>
    </row>
    <row r="246" spans="1:17" x14ac:dyDescent="0.25">
      <c r="A246" s="1">
        <v>15592531</v>
      </c>
      <c r="B246" s="1">
        <v>822</v>
      </c>
      <c r="C246" s="1" t="s">
        <v>15</v>
      </c>
      <c r="D246" s="1" t="s">
        <v>23</v>
      </c>
      <c r="E246" s="1">
        <v>50</v>
      </c>
      <c r="F246" s="1">
        <v>7</v>
      </c>
      <c r="G246" s="17">
        <v>0</v>
      </c>
      <c r="H246" s="1">
        <v>2</v>
      </c>
      <c r="I246" s="1">
        <v>1</v>
      </c>
      <c r="J246" s="1">
        <v>1</v>
      </c>
      <c r="K246" s="17">
        <v>10062.799999999999</v>
      </c>
      <c r="L246" s="1">
        <v>0</v>
      </c>
      <c r="M246">
        <f t="shared" si="15"/>
        <v>0</v>
      </c>
      <c r="N246">
        <f t="shared" si="16"/>
        <v>0</v>
      </c>
      <c r="O246">
        <f t="shared" si="17"/>
        <v>1</v>
      </c>
      <c r="P246">
        <f t="shared" si="18"/>
        <v>1</v>
      </c>
      <c r="Q246">
        <f t="shared" si="19"/>
        <v>1</v>
      </c>
    </row>
    <row r="247" spans="1:17" x14ac:dyDescent="0.25">
      <c r="A247" s="1">
        <v>15600462</v>
      </c>
      <c r="B247" s="1">
        <v>542</v>
      </c>
      <c r="C247" s="1" t="s">
        <v>15</v>
      </c>
      <c r="D247" s="1" t="s">
        <v>16</v>
      </c>
      <c r="E247" s="1">
        <v>43</v>
      </c>
      <c r="F247" s="1">
        <v>8</v>
      </c>
      <c r="G247" s="17">
        <v>145618.37</v>
      </c>
      <c r="H247" s="1">
        <v>1</v>
      </c>
      <c r="I247" s="1">
        <v>0</v>
      </c>
      <c r="J247" s="1">
        <v>1</v>
      </c>
      <c r="K247" s="17">
        <v>10350.74</v>
      </c>
      <c r="L247" s="1">
        <v>0</v>
      </c>
      <c r="M247">
        <f t="shared" si="15"/>
        <v>0</v>
      </c>
      <c r="N247">
        <f t="shared" si="16"/>
        <v>0</v>
      </c>
      <c r="O247">
        <f t="shared" si="17"/>
        <v>1</v>
      </c>
      <c r="P247">
        <f t="shared" si="18"/>
        <v>1</v>
      </c>
      <c r="Q247">
        <f t="shared" si="19"/>
        <v>1</v>
      </c>
    </row>
    <row r="248" spans="1:17" x14ac:dyDescent="0.25">
      <c r="A248" s="1">
        <v>15790782</v>
      </c>
      <c r="B248" s="1">
        <v>661</v>
      </c>
      <c r="C248" s="1" t="s">
        <v>18</v>
      </c>
      <c r="D248" s="1" t="s">
        <v>23</v>
      </c>
      <c r="E248" s="1">
        <v>39</v>
      </c>
      <c r="F248" s="1">
        <v>6</v>
      </c>
      <c r="G248" s="17">
        <v>132628.98000000001</v>
      </c>
      <c r="H248" s="1">
        <v>1</v>
      </c>
      <c r="I248" s="1">
        <v>0</v>
      </c>
      <c r="J248" s="1">
        <v>0</v>
      </c>
      <c r="K248" s="17">
        <v>38812.67</v>
      </c>
      <c r="L248" s="1">
        <v>0</v>
      </c>
      <c r="M248">
        <f t="shared" si="15"/>
        <v>0</v>
      </c>
      <c r="N248">
        <f t="shared" si="16"/>
        <v>0</v>
      </c>
      <c r="O248">
        <f t="shared" si="17"/>
        <v>1</v>
      </c>
      <c r="P248">
        <f t="shared" si="18"/>
        <v>1</v>
      </c>
      <c r="Q248">
        <f t="shared" si="19"/>
        <v>1</v>
      </c>
    </row>
    <row r="249" spans="1:17" x14ac:dyDescent="0.25">
      <c r="A249" s="1">
        <v>15598493</v>
      </c>
      <c r="B249" s="1">
        <v>656</v>
      </c>
      <c r="C249" s="1" t="s">
        <v>15</v>
      </c>
      <c r="D249" s="1" t="s">
        <v>23</v>
      </c>
      <c r="E249" s="1">
        <v>50</v>
      </c>
      <c r="F249" s="1">
        <v>7</v>
      </c>
      <c r="G249" s="17">
        <v>0</v>
      </c>
      <c r="H249" s="1">
        <v>2</v>
      </c>
      <c r="I249" s="1">
        <v>0</v>
      </c>
      <c r="J249" s="1">
        <v>1</v>
      </c>
      <c r="K249" s="17">
        <v>72143.44</v>
      </c>
      <c r="L249" s="1">
        <v>0</v>
      </c>
      <c r="M249">
        <f t="shared" si="15"/>
        <v>0</v>
      </c>
      <c r="N249">
        <f t="shared" si="16"/>
        <v>1</v>
      </c>
      <c r="O249">
        <f t="shared" si="17"/>
        <v>1</v>
      </c>
      <c r="P249">
        <f t="shared" si="18"/>
        <v>1</v>
      </c>
      <c r="Q249">
        <f t="shared" si="19"/>
        <v>1</v>
      </c>
    </row>
    <row r="250" spans="1:17" x14ac:dyDescent="0.25">
      <c r="A250" s="1">
        <v>15767821</v>
      </c>
      <c r="B250" s="1">
        <v>528</v>
      </c>
      <c r="C250" s="1" t="s">
        <v>15</v>
      </c>
      <c r="D250" s="1" t="s">
        <v>23</v>
      </c>
      <c r="E250" s="1">
        <v>31</v>
      </c>
      <c r="F250" s="1">
        <v>6</v>
      </c>
      <c r="G250" s="17">
        <v>102016.72</v>
      </c>
      <c r="H250" s="1">
        <v>2</v>
      </c>
      <c r="I250" s="1">
        <v>0</v>
      </c>
      <c r="J250" s="1">
        <v>0</v>
      </c>
      <c r="K250" s="17">
        <v>80181.119999999995</v>
      </c>
      <c r="L250" s="1">
        <v>0</v>
      </c>
      <c r="M250">
        <f t="shared" si="15"/>
        <v>0</v>
      </c>
      <c r="N250">
        <f t="shared" si="16"/>
        <v>1</v>
      </c>
      <c r="O250">
        <f t="shared" si="17"/>
        <v>1</v>
      </c>
      <c r="P250">
        <f t="shared" si="18"/>
        <v>1</v>
      </c>
      <c r="Q250">
        <f t="shared" si="19"/>
        <v>1</v>
      </c>
    </row>
    <row r="251" spans="1:17" x14ac:dyDescent="0.25">
      <c r="A251" s="1">
        <v>15800228</v>
      </c>
      <c r="B251" s="1">
        <v>652</v>
      </c>
      <c r="C251" s="1" t="s">
        <v>18</v>
      </c>
      <c r="D251" s="1" t="s">
        <v>16</v>
      </c>
      <c r="E251" s="1">
        <v>42</v>
      </c>
      <c r="F251" s="1">
        <v>4</v>
      </c>
      <c r="G251" s="17">
        <v>0</v>
      </c>
      <c r="H251" s="1">
        <v>2</v>
      </c>
      <c r="I251" s="1">
        <v>1</v>
      </c>
      <c r="J251" s="1">
        <v>1</v>
      </c>
      <c r="K251" s="17">
        <v>38152.01</v>
      </c>
      <c r="L251" s="1">
        <v>0</v>
      </c>
      <c r="M251">
        <f t="shared" si="15"/>
        <v>0</v>
      </c>
      <c r="N251">
        <f t="shared" si="16"/>
        <v>0</v>
      </c>
      <c r="O251">
        <f t="shared" si="17"/>
        <v>1</v>
      </c>
      <c r="P251">
        <f t="shared" si="18"/>
        <v>1</v>
      </c>
      <c r="Q251">
        <f t="shared" si="19"/>
        <v>1</v>
      </c>
    </row>
    <row r="252" spans="1:17" x14ac:dyDescent="0.25">
      <c r="A252" s="1">
        <v>15738751</v>
      </c>
      <c r="B252" s="1">
        <v>493</v>
      </c>
      <c r="C252" s="1" t="s">
        <v>15</v>
      </c>
      <c r="D252" s="1" t="s">
        <v>16</v>
      </c>
      <c r="E252" s="1">
        <v>46</v>
      </c>
      <c r="F252" s="1">
        <v>4</v>
      </c>
      <c r="G252" s="17">
        <v>0</v>
      </c>
      <c r="H252" s="1">
        <v>2</v>
      </c>
      <c r="I252" s="1">
        <v>1</v>
      </c>
      <c r="J252" s="1">
        <v>0</v>
      </c>
      <c r="K252" s="17">
        <v>1907.66</v>
      </c>
      <c r="L252" s="1">
        <v>0</v>
      </c>
      <c r="M252">
        <f t="shared" si="15"/>
        <v>0</v>
      </c>
      <c r="N252">
        <f t="shared" si="16"/>
        <v>0</v>
      </c>
      <c r="O252">
        <f t="shared" si="17"/>
        <v>1</v>
      </c>
      <c r="P252">
        <f t="shared" si="18"/>
        <v>1</v>
      </c>
      <c r="Q252">
        <f t="shared" si="19"/>
        <v>1</v>
      </c>
    </row>
    <row r="253" spans="1:17" x14ac:dyDescent="0.25">
      <c r="A253" s="1">
        <v>15603323</v>
      </c>
      <c r="B253" s="1">
        <v>660</v>
      </c>
      <c r="C253" s="1" t="s">
        <v>18</v>
      </c>
      <c r="D253" s="1" t="s">
        <v>16</v>
      </c>
      <c r="E253" s="1">
        <v>2</v>
      </c>
      <c r="F253" s="1">
        <v>1</v>
      </c>
      <c r="G253" s="17">
        <v>0</v>
      </c>
      <c r="H253" s="1">
        <v>2</v>
      </c>
      <c r="I253" s="1">
        <v>0</v>
      </c>
      <c r="J253" s="1">
        <v>0</v>
      </c>
      <c r="K253" s="17">
        <v>117834.91</v>
      </c>
      <c r="L253" s="1">
        <v>0</v>
      </c>
      <c r="M253">
        <f t="shared" si="15"/>
        <v>0</v>
      </c>
      <c r="N253">
        <f t="shared" si="16"/>
        <v>1</v>
      </c>
      <c r="O253">
        <f t="shared" si="17"/>
        <v>0</v>
      </c>
      <c r="P253">
        <f t="shared" si="18"/>
        <v>0</v>
      </c>
      <c r="Q253">
        <f t="shared" si="19"/>
        <v>1</v>
      </c>
    </row>
    <row r="254" spans="1:17" x14ac:dyDescent="0.25">
      <c r="A254" s="1">
        <v>15661249</v>
      </c>
      <c r="B254" s="1">
        <v>699</v>
      </c>
      <c r="C254" s="1" t="s">
        <v>15</v>
      </c>
      <c r="D254" s="1" t="s">
        <v>23</v>
      </c>
      <c r="E254" s="1">
        <v>53</v>
      </c>
      <c r="F254" s="1">
        <v>4</v>
      </c>
      <c r="G254" s="17">
        <v>0</v>
      </c>
      <c r="H254" s="1">
        <v>2</v>
      </c>
      <c r="I254" s="1">
        <v>0</v>
      </c>
      <c r="J254" s="1">
        <v>1</v>
      </c>
      <c r="K254" s="17">
        <v>111307.98</v>
      </c>
      <c r="L254" s="1">
        <v>0</v>
      </c>
      <c r="M254">
        <f t="shared" si="15"/>
        <v>0</v>
      </c>
      <c r="N254">
        <f t="shared" si="16"/>
        <v>1</v>
      </c>
      <c r="O254">
        <f t="shared" si="17"/>
        <v>1</v>
      </c>
      <c r="P254">
        <f t="shared" si="18"/>
        <v>1</v>
      </c>
      <c r="Q254">
        <f t="shared" si="19"/>
        <v>1</v>
      </c>
    </row>
    <row r="255" spans="1:17" x14ac:dyDescent="0.25">
      <c r="A255" s="1">
        <v>15780140</v>
      </c>
      <c r="B255" s="1">
        <v>435</v>
      </c>
      <c r="C255" s="1" t="s">
        <v>26</v>
      </c>
      <c r="D255" s="1" t="s">
        <v>23</v>
      </c>
      <c r="E255" s="1">
        <v>32</v>
      </c>
      <c r="F255" s="1">
        <v>2</v>
      </c>
      <c r="G255" s="17">
        <v>57017.06</v>
      </c>
      <c r="H255" s="1">
        <v>2</v>
      </c>
      <c r="I255" s="1">
        <v>1</v>
      </c>
      <c r="J255" s="1">
        <v>1</v>
      </c>
      <c r="K255" s="17">
        <v>5907.11</v>
      </c>
      <c r="L255" s="1">
        <v>0</v>
      </c>
      <c r="M255">
        <f t="shared" si="15"/>
        <v>0</v>
      </c>
      <c r="N255">
        <f t="shared" si="16"/>
        <v>0</v>
      </c>
      <c r="O255">
        <f t="shared" si="17"/>
        <v>0</v>
      </c>
      <c r="P255">
        <f t="shared" si="18"/>
        <v>1</v>
      </c>
      <c r="Q255">
        <f t="shared" si="19"/>
        <v>1</v>
      </c>
    </row>
    <row r="256" spans="1:17" x14ac:dyDescent="0.25">
      <c r="A256" s="1">
        <v>15746902</v>
      </c>
      <c r="B256" s="1">
        <v>793</v>
      </c>
      <c r="C256" s="1" t="s">
        <v>18</v>
      </c>
      <c r="D256" s="1" t="s">
        <v>23</v>
      </c>
      <c r="E256" s="1">
        <v>38</v>
      </c>
      <c r="F256" s="1">
        <v>9</v>
      </c>
      <c r="G256" s="17">
        <v>0</v>
      </c>
      <c r="H256" s="1">
        <v>2</v>
      </c>
      <c r="I256" s="1">
        <v>1</v>
      </c>
      <c r="J256" s="1">
        <v>0</v>
      </c>
      <c r="K256" s="17">
        <v>88225.02</v>
      </c>
      <c r="L256" s="1">
        <v>0</v>
      </c>
      <c r="M256">
        <f t="shared" si="15"/>
        <v>0</v>
      </c>
      <c r="N256">
        <f t="shared" si="16"/>
        <v>1</v>
      </c>
      <c r="O256">
        <f t="shared" si="17"/>
        <v>1</v>
      </c>
      <c r="P256">
        <f t="shared" si="18"/>
        <v>1</v>
      </c>
      <c r="Q256">
        <f t="shared" si="19"/>
        <v>1</v>
      </c>
    </row>
    <row r="257" spans="1:17" x14ac:dyDescent="0.25">
      <c r="A257" s="1">
        <v>15812351</v>
      </c>
      <c r="B257" s="1">
        <v>710</v>
      </c>
      <c r="C257" s="1" t="s">
        <v>18</v>
      </c>
      <c r="D257" s="1" t="s">
        <v>16</v>
      </c>
      <c r="E257" s="1">
        <v>27</v>
      </c>
      <c r="F257" s="1">
        <v>2</v>
      </c>
      <c r="G257" s="17">
        <v>135277.96</v>
      </c>
      <c r="H257" s="1">
        <v>1</v>
      </c>
      <c r="I257" s="1">
        <v>1</v>
      </c>
      <c r="J257" s="1">
        <v>0</v>
      </c>
      <c r="K257" s="17">
        <v>142200.15</v>
      </c>
      <c r="L257" s="1">
        <v>0</v>
      </c>
      <c r="M257">
        <f t="shared" si="15"/>
        <v>0</v>
      </c>
      <c r="N257">
        <f t="shared" si="16"/>
        <v>1</v>
      </c>
      <c r="O257">
        <f t="shared" si="17"/>
        <v>0</v>
      </c>
      <c r="P257">
        <f t="shared" si="18"/>
        <v>0</v>
      </c>
      <c r="Q257">
        <f t="shared" si="19"/>
        <v>1</v>
      </c>
    </row>
    <row r="258" spans="1:17" x14ac:dyDescent="0.25">
      <c r="A258" s="1">
        <v>15665238</v>
      </c>
      <c r="B258" s="1">
        <v>745</v>
      </c>
      <c r="C258" s="1" t="s">
        <v>26</v>
      </c>
      <c r="D258" s="1" t="s">
        <v>23</v>
      </c>
      <c r="E258" s="1">
        <v>36</v>
      </c>
      <c r="F258" s="1">
        <v>8</v>
      </c>
      <c r="G258" s="17">
        <v>145071.24</v>
      </c>
      <c r="H258" s="1">
        <v>1</v>
      </c>
      <c r="I258" s="1">
        <v>0</v>
      </c>
      <c r="J258" s="1">
        <v>0</v>
      </c>
      <c r="K258" s="17">
        <v>6078.46</v>
      </c>
      <c r="L258" s="1">
        <v>0</v>
      </c>
      <c r="M258">
        <f t="shared" si="15"/>
        <v>0</v>
      </c>
      <c r="N258">
        <f t="shared" si="16"/>
        <v>0</v>
      </c>
      <c r="O258">
        <f t="shared" si="17"/>
        <v>1</v>
      </c>
      <c r="P258">
        <f t="shared" si="18"/>
        <v>1</v>
      </c>
      <c r="Q258">
        <f t="shared" si="19"/>
        <v>1</v>
      </c>
    </row>
    <row r="259" spans="1:17" x14ac:dyDescent="0.25">
      <c r="A259" s="1">
        <v>15705707</v>
      </c>
      <c r="B259" s="1">
        <v>635</v>
      </c>
      <c r="C259" s="1" t="s">
        <v>18</v>
      </c>
      <c r="D259" s="1" t="s">
        <v>16</v>
      </c>
      <c r="E259" s="1">
        <v>29</v>
      </c>
      <c r="F259" s="1">
        <v>8</v>
      </c>
      <c r="G259" s="17">
        <v>138296.94</v>
      </c>
      <c r="H259" s="1">
        <v>2</v>
      </c>
      <c r="I259" s="1">
        <v>1</v>
      </c>
      <c r="J259" s="1">
        <v>0</v>
      </c>
      <c r="K259" s="17">
        <v>141075.51</v>
      </c>
      <c r="L259" s="1">
        <v>0</v>
      </c>
      <c r="M259">
        <f t="shared" si="15"/>
        <v>0</v>
      </c>
      <c r="N259">
        <f t="shared" si="16"/>
        <v>1</v>
      </c>
      <c r="O259">
        <f t="shared" si="17"/>
        <v>1</v>
      </c>
      <c r="P259">
        <f t="shared" si="18"/>
        <v>0</v>
      </c>
      <c r="Q259">
        <f t="shared" si="19"/>
        <v>1</v>
      </c>
    </row>
    <row r="260" spans="1:17" x14ac:dyDescent="0.25">
      <c r="A260" s="1">
        <v>15599660</v>
      </c>
      <c r="B260" s="1">
        <v>604</v>
      </c>
      <c r="C260" s="1" t="s">
        <v>15</v>
      </c>
      <c r="D260" s="1" t="s">
        <v>23</v>
      </c>
      <c r="E260" s="1">
        <v>36</v>
      </c>
      <c r="F260" s="1">
        <v>6</v>
      </c>
      <c r="G260" s="17">
        <v>116229.85</v>
      </c>
      <c r="H260" s="1">
        <v>2</v>
      </c>
      <c r="I260" s="1">
        <v>1</v>
      </c>
      <c r="J260" s="1">
        <v>1</v>
      </c>
      <c r="K260" s="17">
        <v>79633.38</v>
      </c>
      <c r="L260" s="1">
        <v>0</v>
      </c>
      <c r="M260">
        <f t="shared" ref="M260:M323" si="20">IF(H260&gt;=3,1,0)</f>
        <v>0</v>
      </c>
      <c r="N260">
        <f t="shared" ref="N260:N323" si="21">IF(K260&gt;$N$1,1,0)</f>
        <v>1</v>
      </c>
      <c r="O260">
        <f t="shared" ref="O260:O323" si="22">IF(F260&gt;$O$1,1,0)</f>
        <v>1</v>
      </c>
      <c r="P260">
        <f t="shared" ref="P260:P323" si="23">IF(E260&gt;$P$1,1,0)</f>
        <v>1</v>
      </c>
      <c r="Q260">
        <f t="shared" ref="Q260:Q323" si="24">IF(E260&lt;=$Q$1,1,0)</f>
        <v>1</v>
      </c>
    </row>
    <row r="261" spans="1:17" x14ac:dyDescent="0.25">
      <c r="A261" s="1">
        <v>15589805</v>
      </c>
      <c r="B261" s="1">
        <v>563</v>
      </c>
      <c r="C261" s="1" t="s">
        <v>15</v>
      </c>
      <c r="D261" s="1" t="s">
        <v>16</v>
      </c>
      <c r="E261" s="1">
        <v>34</v>
      </c>
      <c r="F261" s="1">
        <v>6</v>
      </c>
      <c r="G261" s="17">
        <v>139810.34</v>
      </c>
      <c r="H261" s="1">
        <v>1</v>
      </c>
      <c r="I261" s="1">
        <v>1</v>
      </c>
      <c r="J261" s="1">
        <v>1</v>
      </c>
      <c r="K261" s="17">
        <v>152417.79</v>
      </c>
      <c r="L261" s="1">
        <v>0</v>
      </c>
      <c r="M261">
        <f t="shared" si="20"/>
        <v>0</v>
      </c>
      <c r="N261">
        <f t="shared" si="21"/>
        <v>1</v>
      </c>
      <c r="O261">
        <f t="shared" si="22"/>
        <v>1</v>
      </c>
      <c r="P261">
        <f t="shared" si="23"/>
        <v>1</v>
      </c>
      <c r="Q261">
        <f t="shared" si="24"/>
        <v>1</v>
      </c>
    </row>
    <row r="262" spans="1:17" x14ac:dyDescent="0.25">
      <c r="A262" s="1">
        <v>15684171</v>
      </c>
      <c r="B262" s="1">
        <v>660</v>
      </c>
      <c r="C262" s="1" t="s">
        <v>18</v>
      </c>
      <c r="D262" s="1" t="s">
        <v>16</v>
      </c>
      <c r="E262" s="1">
        <v>61</v>
      </c>
      <c r="F262" s="1">
        <v>5</v>
      </c>
      <c r="G262" s="17">
        <v>155931.10999999999</v>
      </c>
      <c r="H262" s="1">
        <v>1</v>
      </c>
      <c r="I262" s="1">
        <v>1</v>
      </c>
      <c r="J262" s="1">
        <v>1</v>
      </c>
      <c r="K262" s="17">
        <v>158338.39000000001</v>
      </c>
      <c r="L262" s="1">
        <v>0</v>
      </c>
      <c r="M262">
        <f t="shared" si="20"/>
        <v>0</v>
      </c>
      <c r="N262">
        <f t="shared" si="21"/>
        <v>1</v>
      </c>
      <c r="O262">
        <f t="shared" si="22"/>
        <v>1</v>
      </c>
      <c r="P262">
        <f t="shared" si="23"/>
        <v>1</v>
      </c>
      <c r="Q262">
        <f t="shared" si="24"/>
        <v>0</v>
      </c>
    </row>
    <row r="263" spans="1:17" x14ac:dyDescent="0.25">
      <c r="A263" s="1">
        <v>15706365</v>
      </c>
      <c r="B263" s="1">
        <v>648</v>
      </c>
      <c r="C263" s="1" t="s">
        <v>15</v>
      </c>
      <c r="D263" s="1" t="s">
        <v>16</v>
      </c>
      <c r="E263" s="1">
        <v>50</v>
      </c>
      <c r="F263" s="1">
        <v>9</v>
      </c>
      <c r="G263" s="17">
        <v>102535.57</v>
      </c>
      <c r="H263" s="1">
        <v>1</v>
      </c>
      <c r="I263" s="1">
        <v>1</v>
      </c>
      <c r="J263" s="1">
        <v>1</v>
      </c>
      <c r="K263" s="17">
        <v>189543.19</v>
      </c>
      <c r="L263" s="1">
        <v>0</v>
      </c>
      <c r="M263">
        <f t="shared" si="20"/>
        <v>0</v>
      </c>
      <c r="N263">
        <f t="shared" si="21"/>
        <v>1</v>
      </c>
      <c r="O263">
        <f t="shared" si="22"/>
        <v>1</v>
      </c>
      <c r="P263">
        <f t="shared" si="23"/>
        <v>1</v>
      </c>
      <c r="Q263">
        <f t="shared" si="24"/>
        <v>1</v>
      </c>
    </row>
    <row r="264" spans="1:17" x14ac:dyDescent="0.25">
      <c r="A264" s="1">
        <v>15759537</v>
      </c>
      <c r="B264" s="1">
        <v>717</v>
      </c>
      <c r="C264" s="1" t="s">
        <v>26</v>
      </c>
      <c r="D264" s="1" t="s">
        <v>23</v>
      </c>
      <c r="E264" s="1">
        <v>35</v>
      </c>
      <c r="F264" s="1">
        <v>7</v>
      </c>
      <c r="G264" s="17">
        <v>58469.37</v>
      </c>
      <c r="H264" s="1">
        <v>2</v>
      </c>
      <c r="I264" s="1">
        <v>1</v>
      </c>
      <c r="J264" s="1">
        <v>1</v>
      </c>
      <c r="K264" s="17">
        <v>172459.39</v>
      </c>
      <c r="L264" s="1">
        <v>0</v>
      </c>
      <c r="M264">
        <f t="shared" si="20"/>
        <v>0</v>
      </c>
      <c r="N264">
        <f t="shared" si="21"/>
        <v>1</v>
      </c>
      <c r="O264">
        <f t="shared" si="22"/>
        <v>1</v>
      </c>
      <c r="P264">
        <f t="shared" si="23"/>
        <v>1</v>
      </c>
      <c r="Q264">
        <f t="shared" si="24"/>
        <v>1</v>
      </c>
    </row>
    <row r="265" spans="1:17" x14ac:dyDescent="0.25">
      <c r="A265" s="1">
        <v>15630328</v>
      </c>
      <c r="B265" s="1">
        <v>635</v>
      </c>
      <c r="C265" s="1" t="s">
        <v>15</v>
      </c>
      <c r="D265" s="1" t="s">
        <v>16</v>
      </c>
      <c r="E265" s="1">
        <v>48</v>
      </c>
      <c r="F265" s="1">
        <v>8</v>
      </c>
      <c r="G265" s="17">
        <v>130796.33</v>
      </c>
      <c r="H265" s="1">
        <v>2</v>
      </c>
      <c r="I265" s="1">
        <v>1</v>
      </c>
      <c r="J265" s="1">
        <v>1</v>
      </c>
      <c r="K265" s="17">
        <v>43250.3</v>
      </c>
      <c r="L265" s="1">
        <v>0</v>
      </c>
      <c r="M265">
        <f t="shared" si="20"/>
        <v>0</v>
      </c>
      <c r="N265">
        <f t="shared" si="21"/>
        <v>0</v>
      </c>
      <c r="O265">
        <f t="shared" si="22"/>
        <v>1</v>
      </c>
      <c r="P265">
        <f t="shared" si="23"/>
        <v>1</v>
      </c>
      <c r="Q265">
        <f t="shared" si="24"/>
        <v>1</v>
      </c>
    </row>
    <row r="266" spans="1:17" x14ac:dyDescent="0.25">
      <c r="A266" s="1">
        <v>15720910</v>
      </c>
      <c r="B266" s="1">
        <v>560</v>
      </c>
      <c r="C266" s="1" t="s">
        <v>15</v>
      </c>
      <c r="D266" s="1" t="s">
        <v>16</v>
      </c>
      <c r="E266" s="1">
        <v>66</v>
      </c>
      <c r="F266" s="1">
        <v>9</v>
      </c>
      <c r="G266" s="17">
        <v>0</v>
      </c>
      <c r="H266" s="1">
        <v>1</v>
      </c>
      <c r="I266" s="1">
        <v>1</v>
      </c>
      <c r="J266" s="1">
        <v>1</v>
      </c>
      <c r="K266" s="17">
        <v>15928.49</v>
      </c>
      <c r="L266" s="1">
        <v>0</v>
      </c>
      <c r="M266">
        <f t="shared" si="20"/>
        <v>0</v>
      </c>
      <c r="N266">
        <f t="shared" si="21"/>
        <v>0</v>
      </c>
      <c r="O266">
        <f t="shared" si="22"/>
        <v>1</v>
      </c>
      <c r="P266">
        <f t="shared" si="23"/>
        <v>1</v>
      </c>
      <c r="Q266">
        <f t="shared" si="24"/>
        <v>0</v>
      </c>
    </row>
    <row r="267" spans="1:17" x14ac:dyDescent="0.25">
      <c r="A267" s="1">
        <v>15641655</v>
      </c>
      <c r="B267" s="1">
        <v>700</v>
      </c>
      <c r="C267" s="1" t="s">
        <v>15</v>
      </c>
      <c r="D267" s="1" t="s">
        <v>16</v>
      </c>
      <c r="E267" s="1">
        <v>26</v>
      </c>
      <c r="F267" s="1">
        <v>2</v>
      </c>
      <c r="G267" s="17">
        <v>0</v>
      </c>
      <c r="H267" s="1">
        <v>2</v>
      </c>
      <c r="I267" s="1">
        <v>0</v>
      </c>
      <c r="J267" s="1">
        <v>0</v>
      </c>
      <c r="K267" s="17">
        <v>50051.42</v>
      </c>
      <c r="L267" s="1">
        <v>0</v>
      </c>
      <c r="M267">
        <f t="shared" si="20"/>
        <v>0</v>
      </c>
      <c r="N267">
        <f t="shared" si="21"/>
        <v>1</v>
      </c>
      <c r="O267">
        <f t="shared" si="22"/>
        <v>0</v>
      </c>
      <c r="P267">
        <f t="shared" si="23"/>
        <v>0</v>
      </c>
      <c r="Q267">
        <f t="shared" si="24"/>
        <v>1</v>
      </c>
    </row>
    <row r="268" spans="1:17" x14ac:dyDescent="0.25">
      <c r="A268" s="1">
        <v>15783659</v>
      </c>
      <c r="B268" s="1">
        <v>659</v>
      </c>
      <c r="C268" s="1" t="s">
        <v>15</v>
      </c>
      <c r="D268" s="1" t="s">
        <v>23</v>
      </c>
      <c r="E268" s="1">
        <v>67</v>
      </c>
      <c r="F268" s="1">
        <v>4</v>
      </c>
      <c r="G268" s="17">
        <v>145981.87</v>
      </c>
      <c r="H268" s="1">
        <v>1</v>
      </c>
      <c r="I268" s="1">
        <v>1</v>
      </c>
      <c r="J268" s="1">
        <v>1</v>
      </c>
      <c r="K268" s="17">
        <v>131043.2</v>
      </c>
      <c r="L268" s="1">
        <v>0</v>
      </c>
      <c r="M268">
        <f t="shared" si="20"/>
        <v>0</v>
      </c>
      <c r="N268">
        <f t="shared" si="21"/>
        <v>1</v>
      </c>
      <c r="O268">
        <f t="shared" si="22"/>
        <v>1</v>
      </c>
      <c r="P268">
        <f t="shared" si="23"/>
        <v>1</v>
      </c>
      <c r="Q268">
        <f t="shared" si="24"/>
        <v>0</v>
      </c>
    </row>
    <row r="269" spans="1:17" x14ac:dyDescent="0.25">
      <c r="A269" s="1">
        <v>15684042</v>
      </c>
      <c r="B269" s="1">
        <v>636</v>
      </c>
      <c r="C269" s="1" t="s">
        <v>26</v>
      </c>
      <c r="D269" s="1" t="s">
        <v>23</v>
      </c>
      <c r="E269" s="1">
        <v>34</v>
      </c>
      <c r="F269" s="1">
        <v>2</v>
      </c>
      <c r="G269" s="17">
        <v>40105.51</v>
      </c>
      <c r="H269" s="1">
        <v>2</v>
      </c>
      <c r="I269" s="1">
        <v>0</v>
      </c>
      <c r="J269" s="1">
        <v>1</v>
      </c>
      <c r="K269" s="17">
        <v>53512.160000000003</v>
      </c>
      <c r="L269" s="1">
        <v>0</v>
      </c>
      <c r="M269">
        <f t="shared" si="20"/>
        <v>0</v>
      </c>
      <c r="N269">
        <f t="shared" si="21"/>
        <v>1</v>
      </c>
      <c r="O269">
        <f t="shared" si="22"/>
        <v>0</v>
      </c>
      <c r="P269">
        <f t="shared" si="23"/>
        <v>1</v>
      </c>
      <c r="Q269">
        <f t="shared" si="24"/>
        <v>1</v>
      </c>
    </row>
    <row r="270" spans="1:17" x14ac:dyDescent="0.25">
      <c r="A270" s="1">
        <v>15576368</v>
      </c>
      <c r="B270" s="1">
        <v>624</v>
      </c>
      <c r="C270" s="1" t="s">
        <v>26</v>
      </c>
      <c r="D270" s="1" t="s">
        <v>16</v>
      </c>
      <c r="E270" s="1">
        <v>48</v>
      </c>
      <c r="F270" s="1">
        <v>3</v>
      </c>
      <c r="G270" s="17">
        <v>122388.38</v>
      </c>
      <c r="H270" s="1">
        <v>2</v>
      </c>
      <c r="I270" s="1">
        <v>0</v>
      </c>
      <c r="J270" s="1">
        <v>0</v>
      </c>
      <c r="K270" s="17">
        <v>30020.09</v>
      </c>
      <c r="L270" s="1">
        <v>0</v>
      </c>
      <c r="M270">
        <f t="shared" si="20"/>
        <v>0</v>
      </c>
      <c r="N270">
        <f t="shared" si="21"/>
        <v>0</v>
      </c>
      <c r="O270">
        <f t="shared" si="22"/>
        <v>0</v>
      </c>
      <c r="P270">
        <f t="shared" si="23"/>
        <v>1</v>
      </c>
      <c r="Q270">
        <f t="shared" si="24"/>
        <v>1</v>
      </c>
    </row>
    <row r="271" spans="1:17" x14ac:dyDescent="0.25">
      <c r="A271" s="1">
        <v>15701354</v>
      </c>
      <c r="B271" s="1">
        <v>699</v>
      </c>
      <c r="C271" s="1" t="s">
        <v>15</v>
      </c>
      <c r="D271" s="1" t="s">
        <v>16</v>
      </c>
      <c r="E271" s="1">
        <v>39</v>
      </c>
      <c r="F271" s="1">
        <v>1</v>
      </c>
      <c r="G271" s="17">
        <v>0</v>
      </c>
      <c r="H271" s="1">
        <v>2</v>
      </c>
      <c r="I271" s="1">
        <v>0</v>
      </c>
      <c r="J271" s="1">
        <v>0</v>
      </c>
      <c r="K271" s="17">
        <v>93826.63</v>
      </c>
      <c r="L271" s="1">
        <v>0</v>
      </c>
      <c r="M271">
        <f t="shared" si="20"/>
        <v>0</v>
      </c>
      <c r="N271">
        <f t="shared" si="21"/>
        <v>1</v>
      </c>
      <c r="O271">
        <f t="shared" si="22"/>
        <v>0</v>
      </c>
      <c r="P271">
        <f t="shared" si="23"/>
        <v>1</v>
      </c>
      <c r="Q271">
        <f t="shared" si="24"/>
        <v>1</v>
      </c>
    </row>
    <row r="272" spans="1:17" x14ac:dyDescent="0.25">
      <c r="A272" s="1">
        <v>15655774</v>
      </c>
      <c r="B272" s="1">
        <v>583</v>
      </c>
      <c r="C272" s="1" t="s">
        <v>15</v>
      </c>
      <c r="D272" s="1" t="s">
        <v>23</v>
      </c>
      <c r="E272" s="1">
        <v>27</v>
      </c>
      <c r="F272" s="1">
        <v>7</v>
      </c>
      <c r="G272" s="17">
        <v>0</v>
      </c>
      <c r="H272" s="1">
        <v>2</v>
      </c>
      <c r="I272" s="1">
        <v>1</v>
      </c>
      <c r="J272" s="1">
        <v>0</v>
      </c>
      <c r="K272" s="17">
        <v>51285.49</v>
      </c>
      <c r="L272" s="1">
        <v>0</v>
      </c>
      <c r="M272">
        <f t="shared" si="20"/>
        <v>0</v>
      </c>
      <c r="N272">
        <f t="shared" si="21"/>
        <v>1</v>
      </c>
      <c r="O272">
        <f t="shared" si="22"/>
        <v>1</v>
      </c>
      <c r="P272">
        <f t="shared" si="23"/>
        <v>0</v>
      </c>
      <c r="Q272">
        <f t="shared" si="24"/>
        <v>1</v>
      </c>
    </row>
    <row r="273" spans="1:17" x14ac:dyDescent="0.25">
      <c r="A273" s="1">
        <v>15800116</v>
      </c>
      <c r="B273" s="1">
        <v>712</v>
      </c>
      <c r="C273" s="1" t="s">
        <v>26</v>
      </c>
      <c r="D273" s="1" t="s">
        <v>23</v>
      </c>
      <c r="E273" s="1">
        <v>28</v>
      </c>
      <c r="F273" s="1">
        <v>4</v>
      </c>
      <c r="G273" s="17">
        <v>145605.44</v>
      </c>
      <c r="H273" s="1">
        <v>1</v>
      </c>
      <c r="I273" s="1">
        <v>0</v>
      </c>
      <c r="J273" s="1">
        <v>1</v>
      </c>
      <c r="K273" s="17">
        <v>93883.53</v>
      </c>
      <c r="L273" s="1">
        <v>0</v>
      </c>
      <c r="M273">
        <f t="shared" si="20"/>
        <v>0</v>
      </c>
      <c r="N273">
        <f t="shared" si="21"/>
        <v>1</v>
      </c>
      <c r="O273">
        <f t="shared" si="22"/>
        <v>1</v>
      </c>
      <c r="P273">
        <f t="shared" si="23"/>
        <v>0</v>
      </c>
      <c r="Q273">
        <f t="shared" si="24"/>
        <v>1</v>
      </c>
    </row>
    <row r="274" spans="1:17" x14ac:dyDescent="0.25">
      <c r="A274" s="1">
        <v>15622993</v>
      </c>
      <c r="B274" s="1">
        <v>709</v>
      </c>
      <c r="C274" s="1" t="s">
        <v>26</v>
      </c>
      <c r="D274" s="1" t="s">
        <v>23</v>
      </c>
      <c r="E274" s="1">
        <v>28</v>
      </c>
      <c r="F274" s="1">
        <v>8</v>
      </c>
      <c r="G274" s="17">
        <v>124695.72</v>
      </c>
      <c r="H274" s="1">
        <v>2</v>
      </c>
      <c r="I274" s="1">
        <v>1</v>
      </c>
      <c r="J274" s="1">
        <v>0</v>
      </c>
      <c r="K274" s="17">
        <v>145251.35</v>
      </c>
      <c r="L274" s="1">
        <v>0</v>
      </c>
      <c r="M274">
        <f t="shared" si="20"/>
        <v>0</v>
      </c>
      <c r="N274">
        <f t="shared" si="21"/>
        <v>1</v>
      </c>
      <c r="O274">
        <f t="shared" si="22"/>
        <v>1</v>
      </c>
      <c r="P274">
        <f t="shared" si="23"/>
        <v>0</v>
      </c>
      <c r="Q274">
        <f t="shared" si="24"/>
        <v>1</v>
      </c>
    </row>
    <row r="275" spans="1:17" x14ac:dyDescent="0.25">
      <c r="A275" s="1">
        <v>15796505</v>
      </c>
      <c r="B275" s="1">
        <v>811</v>
      </c>
      <c r="C275" s="1" t="s">
        <v>26</v>
      </c>
      <c r="D275" s="1" t="s">
        <v>16</v>
      </c>
      <c r="E275" s="1">
        <v>34</v>
      </c>
      <c r="F275" s="1">
        <v>1</v>
      </c>
      <c r="G275" s="17">
        <v>149297.19</v>
      </c>
      <c r="H275" s="1">
        <v>2</v>
      </c>
      <c r="I275" s="1">
        <v>1</v>
      </c>
      <c r="J275" s="1">
        <v>1</v>
      </c>
      <c r="K275" s="17">
        <v>186339.74</v>
      </c>
      <c r="L275" s="1">
        <v>0</v>
      </c>
      <c r="M275">
        <f t="shared" si="20"/>
        <v>0</v>
      </c>
      <c r="N275">
        <f t="shared" si="21"/>
        <v>1</v>
      </c>
      <c r="O275">
        <f t="shared" si="22"/>
        <v>0</v>
      </c>
      <c r="P275">
        <f t="shared" si="23"/>
        <v>1</v>
      </c>
      <c r="Q275">
        <f t="shared" si="24"/>
        <v>1</v>
      </c>
    </row>
    <row r="276" spans="1:17" x14ac:dyDescent="0.25">
      <c r="A276" s="1">
        <v>15607170</v>
      </c>
      <c r="B276" s="1">
        <v>699</v>
      </c>
      <c r="C276" s="1" t="s">
        <v>15</v>
      </c>
      <c r="D276" s="1" t="s">
        <v>23</v>
      </c>
      <c r="E276" s="1">
        <v>35</v>
      </c>
      <c r="F276" s="1">
        <v>5</v>
      </c>
      <c r="G276" s="17">
        <v>0</v>
      </c>
      <c r="H276" s="1">
        <v>2</v>
      </c>
      <c r="I276" s="1">
        <v>1</v>
      </c>
      <c r="J276" s="1">
        <v>1</v>
      </c>
      <c r="K276" s="17">
        <v>78397.240000000005</v>
      </c>
      <c r="L276" s="1">
        <v>0</v>
      </c>
      <c r="M276">
        <f t="shared" si="20"/>
        <v>0</v>
      </c>
      <c r="N276">
        <f t="shared" si="21"/>
        <v>1</v>
      </c>
      <c r="O276">
        <f t="shared" si="22"/>
        <v>1</v>
      </c>
      <c r="P276">
        <f t="shared" si="23"/>
        <v>1</v>
      </c>
      <c r="Q276">
        <f t="shared" si="24"/>
        <v>1</v>
      </c>
    </row>
    <row r="277" spans="1:17" x14ac:dyDescent="0.25">
      <c r="A277" s="1">
        <v>15776605</v>
      </c>
      <c r="B277" s="1">
        <v>528</v>
      </c>
      <c r="C277" s="1" t="s">
        <v>18</v>
      </c>
      <c r="D277" s="1" t="s">
        <v>23</v>
      </c>
      <c r="E277" s="1">
        <v>36</v>
      </c>
      <c r="F277" s="1">
        <v>7</v>
      </c>
      <c r="G277" s="17">
        <v>0</v>
      </c>
      <c r="H277" s="1">
        <v>2</v>
      </c>
      <c r="I277" s="1">
        <v>1</v>
      </c>
      <c r="J277" s="1">
        <v>0</v>
      </c>
      <c r="K277" s="17">
        <v>60536.56</v>
      </c>
      <c r="L277" s="1">
        <v>0</v>
      </c>
      <c r="M277">
        <f t="shared" si="20"/>
        <v>0</v>
      </c>
      <c r="N277">
        <f t="shared" si="21"/>
        <v>1</v>
      </c>
      <c r="O277">
        <f t="shared" si="22"/>
        <v>1</v>
      </c>
      <c r="P277">
        <f t="shared" si="23"/>
        <v>1</v>
      </c>
      <c r="Q277">
        <f t="shared" si="24"/>
        <v>1</v>
      </c>
    </row>
    <row r="278" spans="1:17" x14ac:dyDescent="0.25">
      <c r="A278" s="1">
        <v>15629448</v>
      </c>
      <c r="B278" s="1">
        <v>632</v>
      </c>
      <c r="C278" s="1" t="s">
        <v>18</v>
      </c>
      <c r="D278" s="1" t="s">
        <v>23</v>
      </c>
      <c r="E278" s="1">
        <v>38</v>
      </c>
      <c r="F278" s="1">
        <v>1</v>
      </c>
      <c r="G278" s="17">
        <v>120599.21</v>
      </c>
      <c r="H278" s="1">
        <v>1</v>
      </c>
      <c r="I278" s="1">
        <v>1</v>
      </c>
      <c r="J278" s="1">
        <v>0</v>
      </c>
      <c r="K278" s="17">
        <v>92816.86</v>
      </c>
      <c r="L278" s="1">
        <v>0</v>
      </c>
      <c r="M278">
        <f t="shared" si="20"/>
        <v>0</v>
      </c>
      <c r="N278">
        <f t="shared" si="21"/>
        <v>1</v>
      </c>
      <c r="O278">
        <f t="shared" si="22"/>
        <v>0</v>
      </c>
      <c r="P278">
        <f t="shared" si="23"/>
        <v>1</v>
      </c>
      <c r="Q278">
        <f t="shared" si="24"/>
        <v>1</v>
      </c>
    </row>
    <row r="279" spans="1:17" x14ac:dyDescent="0.25">
      <c r="A279" s="1">
        <v>15812191</v>
      </c>
      <c r="B279" s="1">
        <v>553</v>
      </c>
      <c r="C279" s="1" t="s">
        <v>15</v>
      </c>
      <c r="D279" s="1" t="s">
        <v>23</v>
      </c>
      <c r="E279" s="1">
        <v>33</v>
      </c>
      <c r="F279" s="1">
        <v>4</v>
      </c>
      <c r="G279" s="17">
        <v>118082.89</v>
      </c>
      <c r="H279" s="1">
        <v>1</v>
      </c>
      <c r="I279" s="1">
        <v>0</v>
      </c>
      <c r="J279" s="1">
        <v>0</v>
      </c>
      <c r="K279" s="17">
        <v>94440.45</v>
      </c>
      <c r="L279" s="1">
        <v>0</v>
      </c>
      <c r="M279">
        <f t="shared" si="20"/>
        <v>0</v>
      </c>
      <c r="N279">
        <f t="shared" si="21"/>
        <v>1</v>
      </c>
      <c r="O279">
        <f t="shared" si="22"/>
        <v>1</v>
      </c>
      <c r="P279">
        <f t="shared" si="23"/>
        <v>1</v>
      </c>
      <c r="Q279">
        <f t="shared" si="24"/>
        <v>1</v>
      </c>
    </row>
    <row r="280" spans="1:17" x14ac:dyDescent="0.25">
      <c r="A280" s="1">
        <v>15776807</v>
      </c>
      <c r="B280" s="1">
        <v>654</v>
      </c>
      <c r="C280" s="1" t="s">
        <v>15</v>
      </c>
      <c r="D280" s="1" t="s">
        <v>23</v>
      </c>
      <c r="E280" s="1">
        <v>29</v>
      </c>
      <c r="F280" s="1">
        <v>1</v>
      </c>
      <c r="G280" s="17">
        <v>0</v>
      </c>
      <c r="H280" s="1">
        <v>1</v>
      </c>
      <c r="I280" s="1">
        <v>1</v>
      </c>
      <c r="J280" s="1">
        <v>0</v>
      </c>
      <c r="K280" s="17">
        <v>180345.44</v>
      </c>
      <c r="L280" s="1">
        <v>0</v>
      </c>
      <c r="M280">
        <f t="shared" si="20"/>
        <v>0</v>
      </c>
      <c r="N280">
        <f t="shared" si="21"/>
        <v>1</v>
      </c>
      <c r="O280">
        <f t="shared" si="22"/>
        <v>0</v>
      </c>
      <c r="P280">
        <f t="shared" si="23"/>
        <v>0</v>
      </c>
      <c r="Q280">
        <f t="shared" si="24"/>
        <v>1</v>
      </c>
    </row>
    <row r="281" spans="1:17" x14ac:dyDescent="0.25">
      <c r="A281" s="1">
        <v>15694506</v>
      </c>
      <c r="B281" s="1">
        <v>611</v>
      </c>
      <c r="C281" s="1" t="s">
        <v>26</v>
      </c>
      <c r="D281" s="1" t="s">
        <v>23</v>
      </c>
      <c r="E281" s="1">
        <v>31</v>
      </c>
      <c r="F281" s="1">
        <v>0</v>
      </c>
      <c r="G281" s="17">
        <v>107884.81</v>
      </c>
      <c r="H281" s="1">
        <v>2</v>
      </c>
      <c r="I281" s="1">
        <v>1</v>
      </c>
      <c r="J281" s="1">
        <v>1</v>
      </c>
      <c r="K281" s="17">
        <v>183487.98</v>
      </c>
      <c r="L281" s="1">
        <v>0</v>
      </c>
      <c r="M281">
        <f t="shared" si="20"/>
        <v>0</v>
      </c>
      <c r="N281">
        <f t="shared" si="21"/>
        <v>1</v>
      </c>
      <c r="O281">
        <f t="shared" si="22"/>
        <v>0</v>
      </c>
      <c r="P281">
        <f t="shared" si="23"/>
        <v>1</v>
      </c>
      <c r="Q281">
        <f t="shared" si="24"/>
        <v>1</v>
      </c>
    </row>
    <row r="282" spans="1:17" x14ac:dyDescent="0.25">
      <c r="A282" s="1">
        <v>15671139</v>
      </c>
      <c r="B282" s="1">
        <v>694</v>
      </c>
      <c r="C282" s="1" t="s">
        <v>18</v>
      </c>
      <c r="D282" s="1" t="s">
        <v>23</v>
      </c>
      <c r="E282" s="1">
        <v>39</v>
      </c>
      <c r="F282" s="1">
        <v>0</v>
      </c>
      <c r="G282" s="17">
        <v>107042.74</v>
      </c>
      <c r="H282" s="1">
        <v>1</v>
      </c>
      <c r="I282" s="1">
        <v>1</v>
      </c>
      <c r="J282" s="1">
        <v>1</v>
      </c>
      <c r="K282" s="17">
        <v>102284.2</v>
      </c>
      <c r="L282" s="1">
        <v>0</v>
      </c>
      <c r="M282">
        <f t="shared" si="20"/>
        <v>0</v>
      </c>
      <c r="N282">
        <f t="shared" si="21"/>
        <v>1</v>
      </c>
      <c r="O282">
        <f t="shared" si="22"/>
        <v>0</v>
      </c>
      <c r="P282">
        <f t="shared" si="23"/>
        <v>1</v>
      </c>
      <c r="Q282">
        <f t="shared" si="24"/>
        <v>1</v>
      </c>
    </row>
    <row r="283" spans="1:17" x14ac:dyDescent="0.25">
      <c r="A283" s="1">
        <v>15749851</v>
      </c>
      <c r="B283" s="1">
        <v>702</v>
      </c>
      <c r="C283" s="1" t="s">
        <v>18</v>
      </c>
      <c r="D283" s="1" t="s">
        <v>16</v>
      </c>
      <c r="E283" s="1">
        <v>26</v>
      </c>
      <c r="F283" s="1">
        <v>4</v>
      </c>
      <c r="G283" s="17">
        <v>135219.57</v>
      </c>
      <c r="H283" s="1">
        <v>1</v>
      </c>
      <c r="I283" s="1">
        <v>0</v>
      </c>
      <c r="J283" s="1">
        <v>1</v>
      </c>
      <c r="K283" s="17">
        <v>59747.63</v>
      </c>
      <c r="L283" s="1">
        <v>0</v>
      </c>
      <c r="M283">
        <f t="shared" si="20"/>
        <v>0</v>
      </c>
      <c r="N283">
        <f t="shared" si="21"/>
        <v>1</v>
      </c>
      <c r="O283">
        <f t="shared" si="22"/>
        <v>1</v>
      </c>
      <c r="P283">
        <f t="shared" si="23"/>
        <v>0</v>
      </c>
      <c r="Q283">
        <f t="shared" si="24"/>
        <v>1</v>
      </c>
    </row>
    <row r="284" spans="1:17" x14ac:dyDescent="0.25">
      <c r="A284" s="1">
        <v>15763859</v>
      </c>
      <c r="B284" s="1">
        <v>840</v>
      </c>
      <c r="C284" s="1" t="s">
        <v>15</v>
      </c>
      <c r="D284" s="1" t="s">
        <v>16</v>
      </c>
      <c r="E284" s="1">
        <v>43</v>
      </c>
      <c r="F284" s="1">
        <v>7</v>
      </c>
      <c r="G284" s="17">
        <v>0</v>
      </c>
      <c r="H284" s="1">
        <v>2</v>
      </c>
      <c r="I284" s="1">
        <v>1</v>
      </c>
      <c r="J284" s="1">
        <v>0</v>
      </c>
      <c r="K284" s="17">
        <v>90908.95</v>
      </c>
      <c r="L284" s="1">
        <v>0</v>
      </c>
      <c r="M284">
        <f t="shared" si="20"/>
        <v>0</v>
      </c>
      <c r="N284">
        <f t="shared" si="21"/>
        <v>1</v>
      </c>
      <c r="O284">
        <f t="shared" si="22"/>
        <v>1</v>
      </c>
      <c r="P284">
        <f t="shared" si="23"/>
        <v>1</v>
      </c>
      <c r="Q284">
        <f t="shared" si="24"/>
        <v>1</v>
      </c>
    </row>
    <row r="285" spans="1:17" x14ac:dyDescent="0.25">
      <c r="A285" s="1">
        <v>15696061</v>
      </c>
      <c r="B285" s="1">
        <v>581</v>
      </c>
      <c r="C285" s="1" t="s">
        <v>26</v>
      </c>
      <c r="D285" s="1" t="s">
        <v>16</v>
      </c>
      <c r="E285" s="1">
        <v>34</v>
      </c>
      <c r="F285" s="1">
        <v>1</v>
      </c>
      <c r="G285" s="17">
        <v>101633.04</v>
      </c>
      <c r="H285" s="1">
        <v>1</v>
      </c>
      <c r="I285" s="1">
        <v>1</v>
      </c>
      <c r="J285" s="1">
        <v>0</v>
      </c>
      <c r="K285" s="17">
        <v>110431.51</v>
      </c>
      <c r="L285" s="1">
        <v>0</v>
      </c>
      <c r="M285">
        <f t="shared" si="20"/>
        <v>0</v>
      </c>
      <c r="N285">
        <f t="shared" si="21"/>
        <v>1</v>
      </c>
      <c r="O285">
        <f t="shared" si="22"/>
        <v>0</v>
      </c>
      <c r="P285">
        <f t="shared" si="23"/>
        <v>1</v>
      </c>
      <c r="Q285">
        <f t="shared" si="24"/>
        <v>1</v>
      </c>
    </row>
    <row r="286" spans="1:17" x14ac:dyDescent="0.25">
      <c r="A286" s="1">
        <v>15709324</v>
      </c>
      <c r="B286" s="1">
        <v>417</v>
      </c>
      <c r="C286" s="1" t="s">
        <v>15</v>
      </c>
      <c r="D286" s="1" t="s">
        <v>23</v>
      </c>
      <c r="E286" s="1">
        <v>34</v>
      </c>
      <c r="F286" s="1">
        <v>7</v>
      </c>
      <c r="G286" s="17">
        <v>0</v>
      </c>
      <c r="H286" s="1">
        <v>2</v>
      </c>
      <c r="I286" s="1">
        <v>1</v>
      </c>
      <c r="J286" s="1">
        <v>0</v>
      </c>
      <c r="K286" s="17">
        <v>55003.79</v>
      </c>
      <c r="L286" s="1">
        <v>0</v>
      </c>
      <c r="M286">
        <f t="shared" si="20"/>
        <v>0</v>
      </c>
      <c r="N286">
        <f t="shared" si="21"/>
        <v>1</v>
      </c>
      <c r="O286">
        <f t="shared" si="22"/>
        <v>1</v>
      </c>
      <c r="P286">
        <f t="shared" si="23"/>
        <v>1</v>
      </c>
      <c r="Q286">
        <f t="shared" si="24"/>
        <v>1</v>
      </c>
    </row>
    <row r="287" spans="1:17" x14ac:dyDescent="0.25">
      <c r="A287" s="1">
        <v>15771873</v>
      </c>
      <c r="B287" s="1">
        <v>776</v>
      </c>
      <c r="C287" s="1" t="s">
        <v>26</v>
      </c>
      <c r="D287" s="1" t="s">
        <v>16</v>
      </c>
      <c r="E287" s="1">
        <v>37</v>
      </c>
      <c r="F287" s="1">
        <v>2</v>
      </c>
      <c r="G287" s="17">
        <v>103769.22</v>
      </c>
      <c r="H287" s="1">
        <v>2</v>
      </c>
      <c r="I287" s="1">
        <v>1</v>
      </c>
      <c r="J287" s="1">
        <v>0</v>
      </c>
      <c r="K287" s="17">
        <v>194099.12</v>
      </c>
      <c r="L287" s="1">
        <v>0</v>
      </c>
      <c r="M287">
        <f t="shared" si="20"/>
        <v>0</v>
      </c>
      <c r="N287">
        <f t="shared" si="21"/>
        <v>1</v>
      </c>
      <c r="O287">
        <f t="shared" si="22"/>
        <v>0</v>
      </c>
      <c r="P287">
        <f t="shared" si="23"/>
        <v>1</v>
      </c>
      <c r="Q287">
        <f t="shared" si="24"/>
        <v>1</v>
      </c>
    </row>
    <row r="288" spans="1:17" x14ac:dyDescent="0.25">
      <c r="A288" s="1">
        <v>15625944</v>
      </c>
      <c r="B288" s="1">
        <v>664</v>
      </c>
      <c r="C288" s="1" t="s">
        <v>15</v>
      </c>
      <c r="D288" s="1" t="s">
        <v>23</v>
      </c>
      <c r="E288" s="1">
        <v>58</v>
      </c>
      <c r="F288" s="1">
        <v>5</v>
      </c>
      <c r="G288" s="17">
        <v>98668.18</v>
      </c>
      <c r="H288" s="1">
        <v>1</v>
      </c>
      <c r="I288" s="1">
        <v>1</v>
      </c>
      <c r="J288" s="1">
        <v>1</v>
      </c>
      <c r="K288" s="17">
        <v>60887.58</v>
      </c>
      <c r="L288" s="1">
        <v>0</v>
      </c>
      <c r="M288">
        <f t="shared" si="20"/>
        <v>0</v>
      </c>
      <c r="N288">
        <f t="shared" si="21"/>
        <v>1</v>
      </c>
      <c r="O288">
        <f t="shared" si="22"/>
        <v>1</v>
      </c>
      <c r="P288">
        <f t="shared" si="23"/>
        <v>1</v>
      </c>
      <c r="Q288">
        <f t="shared" si="24"/>
        <v>0</v>
      </c>
    </row>
    <row r="289" spans="1:17" x14ac:dyDescent="0.25">
      <c r="A289" s="1">
        <v>15668032</v>
      </c>
      <c r="B289" s="1">
        <v>577</v>
      </c>
      <c r="C289" s="1" t="s">
        <v>15</v>
      </c>
      <c r="D289" s="1" t="s">
        <v>16</v>
      </c>
      <c r="E289" s="1">
        <v>37</v>
      </c>
      <c r="F289" s="1">
        <v>4</v>
      </c>
      <c r="G289" s="17">
        <v>0</v>
      </c>
      <c r="H289" s="1">
        <v>1</v>
      </c>
      <c r="I289" s="1">
        <v>1</v>
      </c>
      <c r="J289" s="1">
        <v>1</v>
      </c>
      <c r="K289" s="17">
        <v>79881.39</v>
      </c>
      <c r="L289" s="1">
        <v>0</v>
      </c>
      <c r="M289">
        <f t="shared" si="20"/>
        <v>0</v>
      </c>
      <c r="N289">
        <f t="shared" si="21"/>
        <v>1</v>
      </c>
      <c r="O289">
        <f t="shared" si="22"/>
        <v>1</v>
      </c>
      <c r="P289">
        <f t="shared" si="23"/>
        <v>1</v>
      </c>
      <c r="Q289">
        <f t="shared" si="24"/>
        <v>1</v>
      </c>
    </row>
    <row r="290" spans="1:17" x14ac:dyDescent="0.25">
      <c r="A290" s="1">
        <v>15775153</v>
      </c>
      <c r="B290" s="1">
        <v>630</v>
      </c>
      <c r="C290" s="1" t="s">
        <v>18</v>
      </c>
      <c r="D290" s="1" t="s">
        <v>23</v>
      </c>
      <c r="E290" s="1">
        <v>32</v>
      </c>
      <c r="F290" s="1">
        <v>4</v>
      </c>
      <c r="G290" s="17">
        <v>82034</v>
      </c>
      <c r="H290" s="1">
        <v>1</v>
      </c>
      <c r="I290" s="1">
        <v>0</v>
      </c>
      <c r="J290" s="1">
        <v>0</v>
      </c>
      <c r="K290" s="17">
        <v>146326.45000000001</v>
      </c>
      <c r="L290" s="1">
        <v>0</v>
      </c>
      <c r="M290">
        <f t="shared" si="20"/>
        <v>0</v>
      </c>
      <c r="N290">
        <f t="shared" si="21"/>
        <v>1</v>
      </c>
      <c r="O290">
        <f t="shared" si="22"/>
        <v>1</v>
      </c>
      <c r="P290">
        <f t="shared" si="23"/>
        <v>1</v>
      </c>
      <c r="Q290">
        <f t="shared" si="24"/>
        <v>1</v>
      </c>
    </row>
    <row r="291" spans="1:17" x14ac:dyDescent="0.25">
      <c r="A291" s="1">
        <v>15801488</v>
      </c>
      <c r="B291" s="1">
        <v>723</v>
      </c>
      <c r="C291" s="1" t="s">
        <v>15</v>
      </c>
      <c r="D291" s="1" t="s">
        <v>23</v>
      </c>
      <c r="E291" s="1">
        <v>25</v>
      </c>
      <c r="F291" s="1">
        <v>3</v>
      </c>
      <c r="G291" s="17">
        <v>0</v>
      </c>
      <c r="H291" s="1">
        <v>2</v>
      </c>
      <c r="I291" s="1">
        <v>1</v>
      </c>
      <c r="J291" s="1">
        <v>1</v>
      </c>
      <c r="K291" s="17">
        <v>134509.47</v>
      </c>
      <c r="L291" s="1">
        <v>0</v>
      </c>
      <c r="M291">
        <f t="shared" si="20"/>
        <v>0</v>
      </c>
      <c r="N291">
        <f t="shared" si="21"/>
        <v>1</v>
      </c>
      <c r="O291">
        <f t="shared" si="22"/>
        <v>0</v>
      </c>
      <c r="P291">
        <f t="shared" si="23"/>
        <v>0</v>
      </c>
      <c r="Q291">
        <f t="shared" si="24"/>
        <v>1</v>
      </c>
    </row>
    <row r="292" spans="1:17" x14ac:dyDescent="0.25">
      <c r="A292" s="1">
        <v>15706021</v>
      </c>
      <c r="B292" s="1">
        <v>665</v>
      </c>
      <c r="C292" s="1" t="s">
        <v>15</v>
      </c>
      <c r="D292" s="1" t="s">
        <v>16</v>
      </c>
      <c r="E292" s="1">
        <v>34</v>
      </c>
      <c r="F292" s="1">
        <v>1</v>
      </c>
      <c r="G292" s="17">
        <v>96645.54</v>
      </c>
      <c r="H292" s="1">
        <v>2</v>
      </c>
      <c r="I292" s="1">
        <v>0</v>
      </c>
      <c r="J292" s="1">
        <v>0</v>
      </c>
      <c r="K292" s="17">
        <v>171413.66</v>
      </c>
      <c r="L292" s="1">
        <v>0</v>
      </c>
      <c r="M292">
        <f t="shared" si="20"/>
        <v>0</v>
      </c>
      <c r="N292">
        <f t="shared" si="21"/>
        <v>1</v>
      </c>
      <c r="O292">
        <f t="shared" si="22"/>
        <v>0</v>
      </c>
      <c r="P292">
        <f t="shared" si="23"/>
        <v>1</v>
      </c>
      <c r="Q292">
        <f t="shared" si="24"/>
        <v>1</v>
      </c>
    </row>
    <row r="293" spans="1:17" x14ac:dyDescent="0.25">
      <c r="A293" s="1">
        <v>15745527</v>
      </c>
      <c r="B293" s="1">
        <v>655</v>
      </c>
      <c r="C293" s="1" t="s">
        <v>15</v>
      </c>
      <c r="D293" s="1" t="s">
        <v>23</v>
      </c>
      <c r="E293" s="1">
        <v>37</v>
      </c>
      <c r="F293" s="1">
        <v>5</v>
      </c>
      <c r="G293" s="17">
        <v>93147</v>
      </c>
      <c r="H293" s="1">
        <v>2</v>
      </c>
      <c r="I293" s="1">
        <v>1</v>
      </c>
      <c r="J293" s="1">
        <v>0</v>
      </c>
      <c r="K293" s="17">
        <v>66214.13</v>
      </c>
      <c r="L293" s="1">
        <v>0</v>
      </c>
      <c r="M293">
        <f t="shared" si="20"/>
        <v>0</v>
      </c>
      <c r="N293">
        <f t="shared" si="21"/>
        <v>1</v>
      </c>
      <c r="O293">
        <f t="shared" si="22"/>
        <v>1</v>
      </c>
      <c r="P293">
        <f t="shared" si="23"/>
        <v>1</v>
      </c>
      <c r="Q293">
        <f t="shared" si="24"/>
        <v>1</v>
      </c>
    </row>
    <row r="294" spans="1:17" x14ac:dyDescent="0.25">
      <c r="A294" s="1">
        <v>15744398</v>
      </c>
      <c r="B294" s="1">
        <v>525</v>
      </c>
      <c r="C294" s="1" t="s">
        <v>15</v>
      </c>
      <c r="D294" s="1" t="s">
        <v>16</v>
      </c>
      <c r="E294" s="1">
        <v>23</v>
      </c>
      <c r="F294" s="1">
        <v>5</v>
      </c>
      <c r="G294" s="17">
        <v>0</v>
      </c>
      <c r="H294" s="1">
        <v>2</v>
      </c>
      <c r="I294" s="1">
        <v>1</v>
      </c>
      <c r="J294" s="1">
        <v>0</v>
      </c>
      <c r="K294" s="17">
        <v>160249.1</v>
      </c>
      <c r="L294" s="1">
        <v>0</v>
      </c>
      <c r="M294">
        <f t="shared" si="20"/>
        <v>0</v>
      </c>
      <c r="N294">
        <f t="shared" si="21"/>
        <v>1</v>
      </c>
      <c r="O294">
        <f t="shared" si="22"/>
        <v>1</v>
      </c>
      <c r="P294">
        <f t="shared" si="23"/>
        <v>0</v>
      </c>
      <c r="Q294">
        <f t="shared" si="24"/>
        <v>1</v>
      </c>
    </row>
    <row r="295" spans="1:17" x14ac:dyDescent="0.25">
      <c r="A295" s="1">
        <v>15615457</v>
      </c>
      <c r="B295" s="1">
        <v>842</v>
      </c>
      <c r="C295" s="1" t="s">
        <v>18</v>
      </c>
      <c r="D295" s="1" t="s">
        <v>16</v>
      </c>
      <c r="E295" s="1">
        <v>44</v>
      </c>
      <c r="F295" s="1">
        <v>2</v>
      </c>
      <c r="G295" s="17">
        <v>112652.08</v>
      </c>
      <c r="H295" s="1">
        <v>2</v>
      </c>
      <c r="I295" s="1">
        <v>1</v>
      </c>
      <c r="J295" s="1">
        <v>0</v>
      </c>
      <c r="K295" s="17">
        <v>126644.98</v>
      </c>
      <c r="L295" s="1">
        <v>0</v>
      </c>
      <c r="M295">
        <f t="shared" si="20"/>
        <v>0</v>
      </c>
      <c r="N295">
        <f t="shared" si="21"/>
        <v>1</v>
      </c>
      <c r="O295">
        <f t="shared" si="22"/>
        <v>0</v>
      </c>
      <c r="P295">
        <f t="shared" si="23"/>
        <v>1</v>
      </c>
      <c r="Q295">
        <f t="shared" si="24"/>
        <v>1</v>
      </c>
    </row>
    <row r="296" spans="1:17" x14ac:dyDescent="0.25">
      <c r="A296" s="1">
        <v>15575185</v>
      </c>
      <c r="B296" s="1">
        <v>757</v>
      </c>
      <c r="C296" s="1" t="s">
        <v>18</v>
      </c>
      <c r="D296" s="1" t="s">
        <v>23</v>
      </c>
      <c r="E296" s="1">
        <v>33</v>
      </c>
      <c r="F296" s="1">
        <v>5</v>
      </c>
      <c r="G296" s="17">
        <v>77253.22</v>
      </c>
      <c r="H296" s="1">
        <v>1</v>
      </c>
      <c r="I296" s="1">
        <v>0</v>
      </c>
      <c r="J296" s="1">
        <v>1</v>
      </c>
      <c r="K296" s="17">
        <v>194239.63</v>
      </c>
      <c r="L296" s="1">
        <v>0</v>
      </c>
      <c r="M296">
        <f t="shared" si="20"/>
        <v>0</v>
      </c>
      <c r="N296">
        <f t="shared" si="21"/>
        <v>1</v>
      </c>
      <c r="O296">
        <f t="shared" si="22"/>
        <v>1</v>
      </c>
      <c r="P296">
        <f t="shared" si="23"/>
        <v>1</v>
      </c>
      <c r="Q296">
        <f t="shared" si="24"/>
        <v>1</v>
      </c>
    </row>
    <row r="297" spans="1:17" x14ac:dyDescent="0.25">
      <c r="A297" s="1">
        <v>15695699</v>
      </c>
      <c r="B297" s="1">
        <v>687</v>
      </c>
      <c r="C297" s="1" t="s">
        <v>15</v>
      </c>
      <c r="D297" s="1" t="s">
        <v>23</v>
      </c>
      <c r="E297" s="1">
        <v>35</v>
      </c>
      <c r="F297" s="1">
        <v>8</v>
      </c>
      <c r="G297" s="17">
        <v>0</v>
      </c>
      <c r="H297" s="1">
        <v>2</v>
      </c>
      <c r="I297" s="1">
        <v>1</v>
      </c>
      <c r="J297" s="1">
        <v>0</v>
      </c>
      <c r="K297" s="17">
        <v>10334.049999999999</v>
      </c>
      <c r="L297" s="1">
        <v>0</v>
      </c>
      <c r="M297">
        <f t="shared" si="20"/>
        <v>0</v>
      </c>
      <c r="N297">
        <f t="shared" si="21"/>
        <v>0</v>
      </c>
      <c r="O297">
        <f t="shared" si="22"/>
        <v>1</v>
      </c>
      <c r="P297">
        <f t="shared" si="23"/>
        <v>1</v>
      </c>
      <c r="Q297">
        <f t="shared" si="24"/>
        <v>1</v>
      </c>
    </row>
    <row r="298" spans="1:17" x14ac:dyDescent="0.25">
      <c r="A298" s="1">
        <v>15760085</v>
      </c>
      <c r="B298" s="1">
        <v>684</v>
      </c>
      <c r="C298" s="1" t="s">
        <v>26</v>
      </c>
      <c r="D298" s="1" t="s">
        <v>16</v>
      </c>
      <c r="E298" s="1">
        <v>48</v>
      </c>
      <c r="F298" s="1">
        <v>10</v>
      </c>
      <c r="G298" s="17">
        <v>126384.42</v>
      </c>
      <c r="H298" s="1">
        <v>1</v>
      </c>
      <c r="I298" s="1">
        <v>1</v>
      </c>
      <c r="J298" s="1">
        <v>1</v>
      </c>
      <c r="K298" s="17">
        <v>198129.36</v>
      </c>
      <c r="L298" s="1">
        <v>0</v>
      </c>
      <c r="M298">
        <f t="shared" si="20"/>
        <v>0</v>
      </c>
      <c r="N298">
        <f t="shared" si="21"/>
        <v>1</v>
      </c>
      <c r="O298">
        <f t="shared" si="22"/>
        <v>1</v>
      </c>
      <c r="P298">
        <f t="shared" si="23"/>
        <v>1</v>
      </c>
      <c r="Q298">
        <f t="shared" si="24"/>
        <v>1</v>
      </c>
    </row>
    <row r="299" spans="1:17" x14ac:dyDescent="0.25">
      <c r="A299" s="1">
        <v>15596939</v>
      </c>
      <c r="B299" s="1">
        <v>659</v>
      </c>
      <c r="C299" s="1" t="s">
        <v>26</v>
      </c>
      <c r="D299" s="1" t="s">
        <v>23</v>
      </c>
      <c r="E299" s="1">
        <v>36</v>
      </c>
      <c r="F299" s="1">
        <v>4</v>
      </c>
      <c r="G299" s="17">
        <v>132578.92000000001</v>
      </c>
      <c r="H299" s="1">
        <v>2</v>
      </c>
      <c r="I299" s="1">
        <v>1</v>
      </c>
      <c r="J299" s="1">
        <v>0</v>
      </c>
      <c r="K299" s="17">
        <v>84320.94</v>
      </c>
      <c r="L299" s="1">
        <v>0</v>
      </c>
      <c r="M299">
        <f t="shared" si="20"/>
        <v>0</v>
      </c>
      <c r="N299">
        <f t="shared" si="21"/>
        <v>1</v>
      </c>
      <c r="O299">
        <f t="shared" si="22"/>
        <v>1</v>
      </c>
      <c r="P299">
        <f t="shared" si="23"/>
        <v>1</v>
      </c>
      <c r="Q299">
        <f t="shared" si="24"/>
        <v>1</v>
      </c>
    </row>
    <row r="300" spans="1:17" x14ac:dyDescent="0.25">
      <c r="A300" s="1">
        <v>15585768</v>
      </c>
      <c r="B300" s="1">
        <v>582</v>
      </c>
      <c r="C300" s="1" t="s">
        <v>26</v>
      </c>
      <c r="D300" s="1" t="s">
        <v>23</v>
      </c>
      <c r="E300" s="1">
        <v>41</v>
      </c>
      <c r="F300" s="1">
        <v>6</v>
      </c>
      <c r="G300" s="17">
        <v>70349.48</v>
      </c>
      <c r="H300" s="1">
        <v>2</v>
      </c>
      <c r="I300" s="1">
        <v>0</v>
      </c>
      <c r="J300" s="1">
        <v>1</v>
      </c>
      <c r="K300" s="17">
        <v>178074.04</v>
      </c>
      <c r="L300" s="1">
        <v>0</v>
      </c>
      <c r="M300">
        <f t="shared" si="20"/>
        <v>0</v>
      </c>
      <c r="N300">
        <f t="shared" si="21"/>
        <v>1</v>
      </c>
      <c r="O300">
        <f t="shared" si="22"/>
        <v>1</v>
      </c>
      <c r="P300">
        <f t="shared" si="23"/>
        <v>1</v>
      </c>
      <c r="Q300">
        <f t="shared" si="24"/>
        <v>1</v>
      </c>
    </row>
    <row r="301" spans="1:17" x14ac:dyDescent="0.25">
      <c r="A301" s="1">
        <v>15690673</v>
      </c>
      <c r="B301" s="1">
        <v>656</v>
      </c>
      <c r="C301" s="1" t="s">
        <v>15</v>
      </c>
      <c r="D301" s="1" t="s">
        <v>16</v>
      </c>
      <c r="E301" s="1">
        <v>39</v>
      </c>
      <c r="F301" s="1">
        <v>6</v>
      </c>
      <c r="G301" s="17">
        <v>0</v>
      </c>
      <c r="H301" s="1">
        <v>2</v>
      </c>
      <c r="I301" s="1">
        <v>1</v>
      </c>
      <c r="J301" s="1">
        <v>0</v>
      </c>
      <c r="K301" s="17">
        <v>141069.88</v>
      </c>
      <c r="L301" s="1">
        <v>0</v>
      </c>
      <c r="M301">
        <f t="shared" si="20"/>
        <v>0</v>
      </c>
      <c r="N301">
        <f t="shared" si="21"/>
        <v>1</v>
      </c>
      <c r="O301">
        <f t="shared" si="22"/>
        <v>1</v>
      </c>
      <c r="P301">
        <f t="shared" si="23"/>
        <v>1</v>
      </c>
      <c r="Q301">
        <f t="shared" si="24"/>
        <v>1</v>
      </c>
    </row>
    <row r="302" spans="1:17" x14ac:dyDescent="0.25">
      <c r="A302" s="1">
        <v>15640280</v>
      </c>
      <c r="B302" s="1">
        <v>850</v>
      </c>
      <c r="C302" s="1" t="s">
        <v>15</v>
      </c>
      <c r="D302" s="1" t="s">
        <v>23</v>
      </c>
      <c r="E302" s="1">
        <v>39</v>
      </c>
      <c r="F302" s="1">
        <v>4</v>
      </c>
      <c r="G302" s="17">
        <v>127771.35</v>
      </c>
      <c r="H302" s="1">
        <v>2</v>
      </c>
      <c r="I302" s="1">
        <v>0</v>
      </c>
      <c r="J302" s="1">
        <v>1</v>
      </c>
      <c r="K302" s="17">
        <v>151738.54</v>
      </c>
      <c r="L302" s="1">
        <v>0</v>
      </c>
      <c r="M302">
        <f t="shared" si="20"/>
        <v>0</v>
      </c>
      <c r="N302">
        <f t="shared" si="21"/>
        <v>1</v>
      </c>
      <c r="O302">
        <f t="shared" si="22"/>
        <v>1</v>
      </c>
      <c r="P302">
        <f t="shared" si="23"/>
        <v>1</v>
      </c>
      <c r="Q302">
        <f t="shared" si="24"/>
        <v>1</v>
      </c>
    </row>
    <row r="303" spans="1:17" x14ac:dyDescent="0.25">
      <c r="A303" s="1">
        <v>15797964</v>
      </c>
      <c r="B303" s="1">
        <v>732</v>
      </c>
      <c r="C303" s="1" t="s">
        <v>26</v>
      </c>
      <c r="D303" s="1" t="s">
        <v>16</v>
      </c>
      <c r="E303" s="1">
        <v>29</v>
      </c>
      <c r="F303" s="1">
        <v>1</v>
      </c>
      <c r="G303" s="17">
        <v>154333.82</v>
      </c>
      <c r="H303" s="1">
        <v>1</v>
      </c>
      <c r="I303" s="1">
        <v>1</v>
      </c>
      <c r="J303" s="1">
        <v>1</v>
      </c>
      <c r="K303" s="17">
        <v>138527.56</v>
      </c>
      <c r="L303" s="1">
        <v>0</v>
      </c>
      <c r="M303">
        <f t="shared" si="20"/>
        <v>0</v>
      </c>
      <c r="N303">
        <f t="shared" si="21"/>
        <v>1</v>
      </c>
      <c r="O303">
        <f t="shared" si="22"/>
        <v>0</v>
      </c>
      <c r="P303">
        <f t="shared" si="23"/>
        <v>0</v>
      </c>
      <c r="Q303">
        <f t="shared" si="24"/>
        <v>1</v>
      </c>
    </row>
    <row r="304" spans="1:17" x14ac:dyDescent="0.25">
      <c r="A304" s="1">
        <v>15762615</v>
      </c>
      <c r="B304" s="1">
        <v>597</v>
      </c>
      <c r="C304" s="1" t="s">
        <v>18</v>
      </c>
      <c r="D304" s="1" t="s">
        <v>16</v>
      </c>
      <c r="E304" s="1">
        <v>40</v>
      </c>
      <c r="F304" s="1">
        <v>8</v>
      </c>
      <c r="G304" s="17">
        <v>101993.12</v>
      </c>
      <c r="H304" s="1">
        <v>1</v>
      </c>
      <c r="I304" s="1">
        <v>0</v>
      </c>
      <c r="J304" s="1">
        <v>1</v>
      </c>
      <c r="K304" s="17">
        <v>94774.12</v>
      </c>
      <c r="L304" s="1">
        <v>0</v>
      </c>
      <c r="M304">
        <f t="shared" si="20"/>
        <v>0</v>
      </c>
      <c r="N304">
        <f t="shared" si="21"/>
        <v>1</v>
      </c>
      <c r="O304">
        <f t="shared" si="22"/>
        <v>1</v>
      </c>
      <c r="P304">
        <f t="shared" si="23"/>
        <v>1</v>
      </c>
      <c r="Q304">
        <f t="shared" si="24"/>
        <v>1</v>
      </c>
    </row>
    <row r="305" spans="1:17" x14ac:dyDescent="0.25">
      <c r="A305" s="1">
        <v>15592386</v>
      </c>
      <c r="B305" s="1">
        <v>520</v>
      </c>
      <c r="C305" s="1" t="s">
        <v>15</v>
      </c>
      <c r="D305" s="1" t="s">
        <v>23</v>
      </c>
      <c r="E305" s="1">
        <v>58</v>
      </c>
      <c r="F305" s="1">
        <v>3</v>
      </c>
      <c r="G305" s="17">
        <v>0</v>
      </c>
      <c r="H305" s="1">
        <v>2</v>
      </c>
      <c r="I305" s="1">
        <v>0</v>
      </c>
      <c r="J305" s="1">
        <v>1</v>
      </c>
      <c r="K305" s="17">
        <v>32790.019999999997</v>
      </c>
      <c r="L305" s="1">
        <v>0</v>
      </c>
      <c r="M305">
        <f t="shared" si="20"/>
        <v>0</v>
      </c>
      <c r="N305">
        <f t="shared" si="21"/>
        <v>0</v>
      </c>
      <c r="O305">
        <f t="shared" si="22"/>
        <v>0</v>
      </c>
      <c r="P305">
        <f t="shared" si="23"/>
        <v>1</v>
      </c>
      <c r="Q305">
        <f t="shared" si="24"/>
        <v>0</v>
      </c>
    </row>
    <row r="306" spans="1:17" x14ac:dyDescent="0.25">
      <c r="A306" s="1">
        <v>15773809</v>
      </c>
      <c r="B306" s="1">
        <v>620</v>
      </c>
      <c r="C306" s="1" t="s">
        <v>15</v>
      </c>
      <c r="D306" s="1" t="s">
        <v>23</v>
      </c>
      <c r="E306" s="1">
        <v>42</v>
      </c>
      <c r="F306" s="1">
        <v>4</v>
      </c>
      <c r="G306" s="17">
        <v>0</v>
      </c>
      <c r="H306" s="1">
        <v>2</v>
      </c>
      <c r="I306" s="1">
        <v>1</v>
      </c>
      <c r="J306" s="1">
        <v>0</v>
      </c>
      <c r="K306" s="17">
        <v>6232.31</v>
      </c>
      <c r="L306" s="1">
        <v>0</v>
      </c>
      <c r="M306">
        <f t="shared" si="20"/>
        <v>0</v>
      </c>
      <c r="N306">
        <f t="shared" si="21"/>
        <v>0</v>
      </c>
      <c r="O306">
        <f t="shared" si="22"/>
        <v>1</v>
      </c>
      <c r="P306">
        <f t="shared" si="23"/>
        <v>1</v>
      </c>
      <c r="Q306">
        <f t="shared" si="24"/>
        <v>1</v>
      </c>
    </row>
    <row r="307" spans="1:17" x14ac:dyDescent="0.25">
      <c r="A307" s="1">
        <v>15640635</v>
      </c>
      <c r="B307" s="1">
        <v>769</v>
      </c>
      <c r="C307" s="1" t="s">
        <v>15</v>
      </c>
      <c r="D307" s="1" t="s">
        <v>23</v>
      </c>
      <c r="E307" s="1">
        <v>29</v>
      </c>
      <c r="F307" s="1">
        <v>8</v>
      </c>
      <c r="G307" s="17">
        <v>0</v>
      </c>
      <c r="H307" s="1">
        <v>2</v>
      </c>
      <c r="I307" s="1">
        <v>1</v>
      </c>
      <c r="J307" s="1">
        <v>1</v>
      </c>
      <c r="K307" s="17">
        <v>172290.61</v>
      </c>
      <c r="L307" s="1">
        <v>0</v>
      </c>
      <c r="M307">
        <f t="shared" si="20"/>
        <v>0</v>
      </c>
      <c r="N307">
        <f t="shared" si="21"/>
        <v>1</v>
      </c>
      <c r="O307">
        <f t="shared" si="22"/>
        <v>1</v>
      </c>
      <c r="P307">
        <f t="shared" si="23"/>
        <v>0</v>
      </c>
      <c r="Q307">
        <f t="shared" si="24"/>
        <v>1</v>
      </c>
    </row>
    <row r="308" spans="1:17" x14ac:dyDescent="0.25">
      <c r="A308" s="1">
        <v>15676966</v>
      </c>
      <c r="B308" s="1">
        <v>730</v>
      </c>
      <c r="C308" s="1" t="s">
        <v>18</v>
      </c>
      <c r="D308" s="1" t="s">
        <v>23</v>
      </c>
      <c r="E308" s="1">
        <v>42</v>
      </c>
      <c r="F308" s="1">
        <v>4</v>
      </c>
      <c r="G308" s="17">
        <v>0</v>
      </c>
      <c r="H308" s="1">
        <v>2</v>
      </c>
      <c r="I308" s="1">
        <v>0</v>
      </c>
      <c r="J308" s="1">
        <v>1</v>
      </c>
      <c r="K308" s="17">
        <v>85982.47</v>
      </c>
      <c r="L308" s="1">
        <v>0</v>
      </c>
      <c r="M308">
        <f t="shared" si="20"/>
        <v>0</v>
      </c>
      <c r="N308">
        <f t="shared" si="21"/>
        <v>1</v>
      </c>
      <c r="O308">
        <f t="shared" si="22"/>
        <v>1</v>
      </c>
      <c r="P308">
        <f t="shared" si="23"/>
        <v>1</v>
      </c>
      <c r="Q308">
        <f t="shared" si="24"/>
        <v>1</v>
      </c>
    </row>
    <row r="309" spans="1:17" x14ac:dyDescent="0.25">
      <c r="A309" s="1">
        <v>15781589</v>
      </c>
      <c r="B309" s="1">
        <v>751</v>
      </c>
      <c r="C309" s="1" t="s">
        <v>18</v>
      </c>
      <c r="D309" s="1" t="s">
        <v>23</v>
      </c>
      <c r="E309" s="1">
        <v>52</v>
      </c>
      <c r="F309" s="1">
        <v>8</v>
      </c>
      <c r="G309" s="17">
        <v>0</v>
      </c>
      <c r="H309" s="1">
        <v>2</v>
      </c>
      <c r="I309" s="1">
        <v>0</v>
      </c>
      <c r="J309" s="1">
        <v>1</v>
      </c>
      <c r="K309" s="17">
        <v>179291.85</v>
      </c>
      <c r="L309" s="1">
        <v>0</v>
      </c>
      <c r="M309">
        <f t="shared" si="20"/>
        <v>0</v>
      </c>
      <c r="N309">
        <f t="shared" si="21"/>
        <v>1</v>
      </c>
      <c r="O309">
        <f t="shared" si="22"/>
        <v>1</v>
      </c>
      <c r="P309">
        <f t="shared" si="23"/>
        <v>1</v>
      </c>
      <c r="Q309">
        <f t="shared" si="24"/>
        <v>1</v>
      </c>
    </row>
    <row r="310" spans="1:17" x14ac:dyDescent="0.25">
      <c r="A310" s="1">
        <v>15626742</v>
      </c>
      <c r="B310" s="1">
        <v>694</v>
      </c>
      <c r="C310" s="1" t="s">
        <v>15</v>
      </c>
      <c r="D310" s="1" t="s">
        <v>23</v>
      </c>
      <c r="E310" s="1">
        <v>36</v>
      </c>
      <c r="F310" s="1">
        <v>3</v>
      </c>
      <c r="G310" s="17">
        <v>97530.25</v>
      </c>
      <c r="H310" s="1">
        <v>1</v>
      </c>
      <c r="I310" s="1">
        <v>1</v>
      </c>
      <c r="J310" s="1">
        <v>1</v>
      </c>
      <c r="K310" s="17">
        <v>117140.41</v>
      </c>
      <c r="L310" s="1">
        <v>0</v>
      </c>
      <c r="M310">
        <f t="shared" si="20"/>
        <v>0</v>
      </c>
      <c r="N310">
        <f t="shared" si="21"/>
        <v>1</v>
      </c>
      <c r="O310">
        <f t="shared" si="22"/>
        <v>0</v>
      </c>
      <c r="P310">
        <f t="shared" si="23"/>
        <v>1</v>
      </c>
      <c r="Q310">
        <f t="shared" si="24"/>
        <v>1</v>
      </c>
    </row>
    <row r="311" spans="1:17" x14ac:dyDescent="0.25">
      <c r="A311" s="1">
        <v>15693737</v>
      </c>
      <c r="B311" s="1">
        <v>627</v>
      </c>
      <c r="C311" s="1" t="s">
        <v>26</v>
      </c>
      <c r="D311" s="1" t="s">
        <v>16</v>
      </c>
      <c r="E311" s="1">
        <v>30</v>
      </c>
      <c r="F311" s="1">
        <v>4</v>
      </c>
      <c r="G311" s="17">
        <v>79871.02</v>
      </c>
      <c r="H311" s="1">
        <v>2</v>
      </c>
      <c r="I311" s="1">
        <v>1</v>
      </c>
      <c r="J311" s="1">
        <v>0</v>
      </c>
      <c r="K311" s="17">
        <v>129826.89</v>
      </c>
      <c r="L311" s="1">
        <v>0</v>
      </c>
      <c r="M311">
        <f t="shared" si="20"/>
        <v>0</v>
      </c>
      <c r="N311">
        <f t="shared" si="21"/>
        <v>1</v>
      </c>
      <c r="O311">
        <f t="shared" si="22"/>
        <v>1</v>
      </c>
      <c r="P311">
        <f t="shared" si="23"/>
        <v>0</v>
      </c>
      <c r="Q311">
        <f t="shared" si="24"/>
        <v>1</v>
      </c>
    </row>
    <row r="312" spans="1:17" x14ac:dyDescent="0.25">
      <c r="A312" s="1">
        <v>15731744</v>
      </c>
      <c r="B312" s="1">
        <v>692</v>
      </c>
      <c r="C312" s="1" t="s">
        <v>15</v>
      </c>
      <c r="D312" s="1" t="s">
        <v>23</v>
      </c>
      <c r="E312" s="1">
        <v>30</v>
      </c>
      <c r="F312" s="1">
        <v>2</v>
      </c>
      <c r="G312" s="17">
        <v>0</v>
      </c>
      <c r="H312" s="1">
        <v>2</v>
      </c>
      <c r="I312" s="1">
        <v>0</v>
      </c>
      <c r="J312" s="1">
        <v>1</v>
      </c>
      <c r="K312" s="17">
        <v>130486.57</v>
      </c>
      <c r="L312" s="1">
        <v>0</v>
      </c>
      <c r="M312">
        <f t="shared" si="20"/>
        <v>0</v>
      </c>
      <c r="N312">
        <f t="shared" si="21"/>
        <v>1</v>
      </c>
      <c r="O312">
        <f t="shared" si="22"/>
        <v>0</v>
      </c>
      <c r="P312">
        <f t="shared" si="23"/>
        <v>0</v>
      </c>
      <c r="Q312">
        <f t="shared" si="24"/>
        <v>1</v>
      </c>
    </row>
    <row r="313" spans="1:17" x14ac:dyDescent="0.25">
      <c r="A313" s="1">
        <v>15622003</v>
      </c>
      <c r="B313" s="1">
        <v>745</v>
      </c>
      <c r="C313" s="1" t="s">
        <v>15</v>
      </c>
      <c r="D313" s="1" t="s">
        <v>23</v>
      </c>
      <c r="E313" s="1">
        <v>35</v>
      </c>
      <c r="F313" s="1">
        <v>9</v>
      </c>
      <c r="G313" s="17">
        <v>92566.53</v>
      </c>
      <c r="H313" s="1">
        <v>2</v>
      </c>
      <c r="I313" s="1">
        <v>1</v>
      </c>
      <c r="J313" s="1">
        <v>0</v>
      </c>
      <c r="K313" s="17">
        <v>161519.76999999999</v>
      </c>
      <c r="L313" s="1">
        <v>0</v>
      </c>
      <c r="M313">
        <f t="shared" si="20"/>
        <v>0</v>
      </c>
      <c r="N313">
        <f t="shared" si="21"/>
        <v>1</v>
      </c>
      <c r="O313">
        <f t="shared" si="22"/>
        <v>1</v>
      </c>
      <c r="P313">
        <f t="shared" si="23"/>
        <v>1</v>
      </c>
      <c r="Q313">
        <f t="shared" si="24"/>
        <v>1</v>
      </c>
    </row>
    <row r="314" spans="1:17" x14ac:dyDescent="0.25">
      <c r="A314" s="1">
        <v>15639314</v>
      </c>
      <c r="B314" s="1">
        <v>589</v>
      </c>
      <c r="C314" s="1" t="s">
        <v>15</v>
      </c>
      <c r="D314" s="1" t="s">
        <v>23</v>
      </c>
      <c r="E314" s="1">
        <v>32</v>
      </c>
      <c r="F314" s="1">
        <v>2</v>
      </c>
      <c r="G314" s="17">
        <v>0</v>
      </c>
      <c r="H314" s="1">
        <v>2</v>
      </c>
      <c r="I314" s="1">
        <v>0</v>
      </c>
      <c r="J314" s="1">
        <v>1</v>
      </c>
      <c r="K314" s="17">
        <v>9468.64</v>
      </c>
      <c r="L314" s="1">
        <v>0</v>
      </c>
      <c r="M314">
        <f t="shared" si="20"/>
        <v>0</v>
      </c>
      <c r="N314">
        <f t="shared" si="21"/>
        <v>0</v>
      </c>
      <c r="O314">
        <f t="shared" si="22"/>
        <v>0</v>
      </c>
      <c r="P314">
        <f t="shared" si="23"/>
        <v>1</v>
      </c>
      <c r="Q314">
        <f t="shared" si="24"/>
        <v>1</v>
      </c>
    </row>
    <row r="315" spans="1:17" x14ac:dyDescent="0.25">
      <c r="A315" s="1">
        <v>15808017</v>
      </c>
      <c r="B315" s="1">
        <v>545</v>
      </c>
      <c r="C315" s="1" t="s">
        <v>15</v>
      </c>
      <c r="D315" s="1" t="s">
        <v>23</v>
      </c>
      <c r="E315" s="1">
        <v>38</v>
      </c>
      <c r="F315" s="1">
        <v>1</v>
      </c>
      <c r="G315" s="17">
        <v>88293.13</v>
      </c>
      <c r="H315" s="1">
        <v>2</v>
      </c>
      <c r="I315" s="1">
        <v>1</v>
      </c>
      <c r="J315" s="1">
        <v>1</v>
      </c>
      <c r="K315" s="17">
        <v>24302.95</v>
      </c>
      <c r="L315" s="1">
        <v>0</v>
      </c>
      <c r="M315">
        <f t="shared" si="20"/>
        <v>0</v>
      </c>
      <c r="N315">
        <f t="shared" si="21"/>
        <v>0</v>
      </c>
      <c r="O315">
        <f t="shared" si="22"/>
        <v>0</v>
      </c>
      <c r="P315">
        <f t="shared" si="23"/>
        <v>1</v>
      </c>
      <c r="Q315">
        <f t="shared" si="24"/>
        <v>1</v>
      </c>
    </row>
    <row r="316" spans="1:17" x14ac:dyDescent="0.25">
      <c r="A316" s="1">
        <v>15780961</v>
      </c>
      <c r="B316" s="1">
        <v>735</v>
      </c>
      <c r="C316" s="1" t="s">
        <v>15</v>
      </c>
      <c r="D316" s="1" t="s">
        <v>16</v>
      </c>
      <c r="E316" s="1">
        <v>21</v>
      </c>
      <c r="F316" s="1">
        <v>1</v>
      </c>
      <c r="G316" s="17">
        <v>178718.19</v>
      </c>
      <c r="H316" s="1">
        <v>2</v>
      </c>
      <c r="I316" s="1">
        <v>1</v>
      </c>
      <c r="J316" s="1">
        <v>0</v>
      </c>
      <c r="K316" s="17">
        <v>22388</v>
      </c>
      <c r="L316" s="1">
        <v>0</v>
      </c>
      <c r="M316">
        <f t="shared" si="20"/>
        <v>0</v>
      </c>
      <c r="N316">
        <f t="shared" si="21"/>
        <v>0</v>
      </c>
      <c r="O316">
        <f t="shared" si="22"/>
        <v>0</v>
      </c>
      <c r="P316">
        <f t="shared" si="23"/>
        <v>0</v>
      </c>
      <c r="Q316">
        <f t="shared" si="24"/>
        <v>1</v>
      </c>
    </row>
    <row r="317" spans="1:17" x14ac:dyDescent="0.25">
      <c r="A317" s="1">
        <v>15620505</v>
      </c>
      <c r="B317" s="1">
        <v>594</v>
      </c>
      <c r="C317" s="1" t="s">
        <v>18</v>
      </c>
      <c r="D317" s="1" t="s">
        <v>16</v>
      </c>
      <c r="E317" s="1">
        <v>24</v>
      </c>
      <c r="F317" s="1">
        <v>0</v>
      </c>
      <c r="G317" s="17">
        <v>97378.54</v>
      </c>
      <c r="H317" s="1">
        <v>1</v>
      </c>
      <c r="I317" s="1">
        <v>1</v>
      </c>
      <c r="J317" s="1">
        <v>1</v>
      </c>
      <c r="K317" s="17">
        <v>71405.17</v>
      </c>
      <c r="L317" s="1">
        <v>0</v>
      </c>
      <c r="M317">
        <f t="shared" si="20"/>
        <v>0</v>
      </c>
      <c r="N317">
        <f t="shared" si="21"/>
        <v>1</v>
      </c>
      <c r="O317">
        <f t="shared" si="22"/>
        <v>0</v>
      </c>
      <c r="P317">
        <f t="shared" si="23"/>
        <v>0</v>
      </c>
      <c r="Q317">
        <f t="shared" si="24"/>
        <v>1</v>
      </c>
    </row>
    <row r="318" spans="1:17" x14ac:dyDescent="0.25">
      <c r="A318" s="1">
        <v>15609286</v>
      </c>
      <c r="B318" s="1">
        <v>702</v>
      </c>
      <c r="C318" s="1" t="s">
        <v>15</v>
      </c>
      <c r="D318" s="1" t="s">
        <v>23</v>
      </c>
      <c r="E318" s="1">
        <v>37</v>
      </c>
      <c r="F318" s="1">
        <v>10</v>
      </c>
      <c r="G318" s="17">
        <v>150525.79999999999</v>
      </c>
      <c r="H318" s="1">
        <v>1</v>
      </c>
      <c r="I318" s="1">
        <v>1</v>
      </c>
      <c r="J318" s="1">
        <v>1</v>
      </c>
      <c r="K318" s="17">
        <v>94728.49</v>
      </c>
      <c r="L318" s="1">
        <v>0</v>
      </c>
      <c r="M318">
        <f t="shared" si="20"/>
        <v>0</v>
      </c>
      <c r="N318">
        <f t="shared" si="21"/>
        <v>1</v>
      </c>
      <c r="O318">
        <f t="shared" si="22"/>
        <v>1</v>
      </c>
      <c r="P318">
        <f t="shared" si="23"/>
        <v>1</v>
      </c>
      <c r="Q318">
        <f t="shared" si="24"/>
        <v>1</v>
      </c>
    </row>
    <row r="319" spans="1:17" x14ac:dyDescent="0.25">
      <c r="A319" s="1">
        <v>15677610</v>
      </c>
      <c r="B319" s="1">
        <v>511</v>
      </c>
      <c r="C319" s="1" t="s">
        <v>26</v>
      </c>
      <c r="D319" s="1" t="s">
        <v>16</v>
      </c>
      <c r="E319" s="1">
        <v>41</v>
      </c>
      <c r="F319" s="1">
        <v>8</v>
      </c>
      <c r="G319" s="17">
        <v>153895.65</v>
      </c>
      <c r="H319" s="1">
        <v>1</v>
      </c>
      <c r="I319" s="1">
        <v>1</v>
      </c>
      <c r="J319" s="1">
        <v>1</v>
      </c>
      <c r="K319" s="17">
        <v>39087.42</v>
      </c>
      <c r="L319" s="1">
        <v>0</v>
      </c>
      <c r="M319">
        <f t="shared" si="20"/>
        <v>0</v>
      </c>
      <c r="N319">
        <f t="shared" si="21"/>
        <v>0</v>
      </c>
      <c r="O319">
        <f t="shared" si="22"/>
        <v>1</v>
      </c>
      <c r="P319">
        <f t="shared" si="23"/>
        <v>1</v>
      </c>
      <c r="Q319">
        <f t="shared" si="24"/>
        <v>1</v>
      </c>
    </row>
    <row r="320" spans="1:17" x14ac:dyDescent="0.25">
      <c r="A320" s="1">
        <v>15679587</v>
      </c>
      <c r="B320" s="1">
        <v>666</v>
      </c>
      <c r="C320" s="1" t="s">
        <v>15</v>
      </c>
      <c r="D320" s="1" t="s">
        <v>16</v>
      </c>
      <c r="E320" s="1">
        <v>34</v>
      </c>
      <c r="F320" s="1">
        <v>9</v>
      </c>
      <c r="G320" s="17">
        <v>115897.12</v>
      </c>
      <c r="H320" s="1">
        <v>1</v>
      </c>
      <c r="I320" s="1">
        <v>1</v>
      </c>
      <c r="J320" s="1">
        <v>1</v>
      </c>
      <c r="K320" s="17">
        <v>25095.03</v>
      </c>
      <c r="L320" s="1">
        <v>0</v>
      </c>
      <c r="M320">
        <f t="shared" si="20"/>
        <v>0</v>
      </c>
      <c r="N320">
        <f t="shared" si="21"/>
        <v>0</v>
      </c>
      <c r="O320">
        <f t="shared" si="22"/>
        <v>1</v>
      </c>
      <c r="P320">
        <f t="shared" si="23"/>
        <v>1</v>
      </c>
      <c r="Q320">
        <f t="shared" si="24"/>
        <v>1</v>
      </c>
    </row>
    <row r="321" spans="1:17" x14ac:dyDescent="0.25">
      <c r="A321" s="1">
        <v>15667215</v>
      </c>
      <c r="B321" s="1">
        <v>678</v>
      </c>
      <c r="C321" s="1" t="s">
        <v>15</v>
      </c>
      <c r="D321" s="1" t="s">
        <v>23</v>
      </c>
      <c r="E321" s="1">
        <v>31</v>
      </c>
      <c r="F321" s="1">
        <v>2</v>
      </c>
      <c r="G321" s="17">
        <v>0</v>
      </c>
      <c r="H321" s="1">
        <v>2</v>
      </c>
      <c r="I321" s="1">
        <v>1</v>
      </c>
      <c r="J321" s="1">
        <v>1</v>
      </c>
      <c r="K321" s="17">
        <v>58803.28</v>
      </c>
      <c r="L321" s="1">
        <v>0</v>
      </c>
      <c r="M321">
        <f t="shared" si="20"/>
        <v>0</v>
      </c>
      <c r="N321">
        <f t="shared" si="21"/>
        <v>1</v>
      </c>
      <c r="O321">
        <f t="shared" si="22"/>
        <v>0</v>
      </c>
      <c r="P321">
        <f t="shared" si="23"/>
        <v>1</v>
      </c>
      <c r="Q321">
        <f t="shared" si="24"/>
        <v>1</v>
      </c>
    </row>
    <row r="322" spans="1:17" x14ac:dyDescent="0.25">
      <c r="A322" s="1">
        <v>15654506</v>
      </c>
      <c r="B322" s="1">
        <v>514</v>
      </c>
      <c r="C322" s="1" t="s">
        <v>15</v>
      </c>
      <c r="D322" s="1" t="s">
        <v>23</v>
      </c>
      <c r="E322" s="1">
        <v>32</v>
      </c>
      <c r="F322" s="1">
        <v>8</v>
      </c>
      <c r="G322" s="17">
        <v>0</v>
      </c>
      <c r="H322" s="1">
        <v>2</v>
      </c>
      <c r="I322" s="1">
        <v>1</v>
      </c>
      <c r="J322" s="1">
        <v>0</v>
      </c>
      <c r="K322" s="17">
        <v>95857.18</v>
      </c>
      <c r="L322" s="1">
        <v>0</v>
      </c>
      <c r="M322">
        <f t="shared" si="20"/>
        <v>0</v>
      </c>
      <c r="N322">
        <f t="shared" si="21"/>
        <v>1</v>
      </c>
      <c r="O322">
        <f t="shared" si="22"/>
        <v>1</v>
      </c>
      <c r="P322">
        <f t="shared" si="23"/>
        <v>1</v>
      </c>
      <c r="Q322">
        <f t="shared" si="24"/>
        <v>1</v>
      </c>
    </row>
    <row r="323" spans="1:17" x14ac:dyDescent="0.25">
      <c r="A323" s="1">
        <v>15665834</v>
      </c>
      <c r="B323" s="1">
        <v>696</v>
      </c>
      <c r="C323" s="1" t="s">
        <v>18</v>
      </c>
      <c r="D323" s="1" t="s">
        <v>23</v>
      </c>
      <c r="E323" s="1">
        <v>28</v>
      </c>
      <c r="F323" s="1">
        <v>8</v>
      </c>
      <c r="G323" s="17">
        <v>0</v>
      </c>
      <c r="H323" s="1">
        <v>1</v>
      </c>
      <c r="I323" s="1">
        <v>0</v>
      </c>
      <c r="J323" s="1">
        <v>0</v>
      </c>
      <c r="K323" s="17">
        <v>176713.47</v>
      </c>
      <c r="L323" s="1">
        <v>0</v>
      </c>
      <c r="M323">
        <f t="shared" si="20"/>
        <v>0</v>
      </c>
      <c r="N323">
        <f t="shared" si="21"/>
        <v>1</v>
      </c>
      <c r="O323">
        <f t="shared" si="22"/>
        <v>1</v>
      </c>
      <c r="P323">
        <f t="shared" si="23"/>
        <v>0</v>
      </c>
      <c r="Q323">
        <f t="shared" si="24"/>
        <v>1</v>
      </c>
    </row>
    <row r="324" spans="1:17" x14ac:dyDescent="0.25">
      <c r="A324" s="1">
        <v>15745088</v>
      </c>
      <c r="B324" s="1">
        <v>443</v>
      </c>
      <c r="C324" s="1" t="s">
        <v>26</v>
      </c>
      <c r="D324" s="1" t="s">
        <v>16</v>
      </c>
      <c r="E324" s="1">
        <v>29</v>
      </c>
      <c r="F324" s="1">
        <v>9</v>
      </c>
      <c r="G324" s="17">
        <v>99027.61</v>
      </c>
      <c r="H324" s="1">
        <v>2</v>
      </c>
      <c r="I324" s="1">
        <v>1</v>
      </c>
      <c r="J324" s="1">
        <v>0</v>
      </c>
      <c r="K324" s="17">
        <v>10940.4</v>
      </c>
      <c r="L324" s="1">
        <v>0</v>
      </c>
      <c r="M324">
        <f t="shared" ref="M324:M387" si="25">IF(H324&gt;=3,1,0)</f>
        <v>0</v>
      </c>
      <c r="N324">
        <f t="shared" ref="N324:N387" si="26">IF(K324&gt;$N$1,1,0)</f>
        <v>0</v>
      </c>
      <c r="O324">
        <f t="shared" ref="O324:O387" si="27">IF(F324&gt;$O$1,1,0)</f>
        <v>1</v>
      </c>
      <c r="P324">
        <f t="shared" ref="P324:P387" si="28">IF(E324&gt;$P$1,1,0)</f>
        <v>0</v>
      </c>
      <c r="Q324">
        <f t="shared" ref="Q324:Q387" si="29">IF(E324&lt;=$Q$1,1,0)</f>
        <v>1</v>
      </c>
    </row>
    <row r="325" spans="1:17" x14ac:dyDescent="0.25">
      <c r="A325" s="1">
        <v>15804072</v>
      </c>
      <c r="B325" s="1">
        <v>701</v>
      </c>
      <c r="C325" s="1" t="s">
        <v>18</v>
      </c>
      <c r="D325" s="1" t="s">
        <v>16</v>
      </c>
      <c r="E325" s="1">
        <v>42</v>
      </c>
      <c r="F325" s="1">
        <v>5</v>
      </c>
      <c r="G325" s="17">
        <v>0</v>
      </c>
      <c r="H325" s="1">
        <v>2</v>
      </c>
      <c r="I325" s="1">
        <v>0</v>
      </c>
      <c r="J325" s="1">
        <v>0</v>
      </c>
      <c r="K325" s="17">
        <v>24210.560000000001</v>
      </c>
      <c r="L325" s="1">
        <v>0</v>
      </c>
      <c r="M325">
        <f t="shared" si="25"/>
        <v>0</v>
      </c>
      <c r="N325">
        <f t="shared" si="26"/>
        <v>0</v>
      </c>
      <c r="O325">
        <f t="shared" si="27"/>
        <v>1</v>
      </c>
      <c r="P325">
        <f t="shared" si="28"/>
        <v>1</v>
      </c>
      <c r="Q325">
        <f t="shared" si="29"/>
        <v>1</v>
      </c>
    </row>
    <row r="326" spans="1:17" x14ac:dyDescent="0.25">
      <c r="A326" s="1">
        <v>15710825</v>
      </c>
      <c r="B326" s="1">
        <v>592</v>
      </c>
      <c r="C326" s="1" t="s">
        <v>18</v>
      </c>
      <c r="D326" s="1" t="s">
        <v>23</v>
      </c>
      <c r="E326" s="1">
        <v>31</v>
      </c>
      <c r="F326" s="1">
        <v>7</v>
      </c>
      <c r="G326" s="17">
        <v>110071.1</v>
      </c>
      <c r="H326" s="1">
        <v>1</v>
      </c>
      <c r="I326" s="1">
        <v>0</v>
      </c>
      <c r="J326" s="1">
        <v>0</v>
      </c>
      <c r="K326" s="17">
        <v>43921.36</v>
      </c>
      <c r="L326" s="1">
        <v>0</v>
      </c>
      <c r="M326">
        <f t="shared" si="25"/>
        <v>0</v>
      </c>
      <c r="N326">
        <f t="shared" si="26"/>
        <v>0</v>
      </c>
      <c r="O326">
        <f t="shared" si="27"/>
        <v>1</v>
      </c>
      <c r="P326">
        <f t="shared" si="28"/>
        <v>1</v>
      </c>
      <c r="Q326">
        <f t="shared" si="29"/>
        <v>1</v>
      </c>
    </row>
    <row r="327" spans="1:17" x14ac:dyDescent="0.25">
      <c r="A327" s="1">
        <v>15785899</v>
      </c>
      <c r="B327" s="1">
        <v>789</v>
      </c>
      <c r="C327" s="1" t="s">
        <v>26</v>
      </c>
      <c r="D327" s="1" t="s">
        <v>23</v>
      </c>
      <c r="E327" s="1">
        <v>33</v>
      </c>
      <c r="F327" s="1">
        <v>8</v>
      </c>
      <c r="G327" s="17">
        <v>151607.56</v>
      </c>
      <c r="H327" s="1">
        <v>1</v>
      </c>
      <c r="I327" s="1">
        <v>1</v>
      </c>
      <c r="J327" s="1">
        <v>0</v>
      </c>
      <c r="K327" s="17">
        <v>4389.3999999999996</v>
      </c>
      <c r="L327" s="1">
        <v>0</v>
      </c>
      <c r="M327">
        <f t="shared" si="25"/>
        <v>0</v>
      </c>
      <c r="N327">
        <f t="shared" si="26"/>
        <v>0</v>
      </c>
      <c r="O327">
        <f t="shared" si="27"/>
        <v>1</v>
      </c>
      <c r="P327">
        <f t="shared" si="28"/>
        <v>1</v>
      </c>
      <c r="Q327">
        <f t="shared" si="29"/>
        <v>1</v>
      </c>
    </row>
    <row r="328" spans="1:17" x14ac:dyDescent="0.25">
      <c r="A328" s="1">
        <v>15807432</v>
      </c>
      <c r="B328" s="1">
        <v>645</v>
      </c>
      <c r="C328" s="1" t="s">
        <v>26</v>
      </c>
      <c r="D328" s="1" t="s">
        <v>16</v>
      </c>
      <c r="E328" s="1">
        <v>37</v>
      </c>
      <c r="F328" s="1">
        <v>2</v>
      </c>
      <c r="G328" s="17">
        <v>136925.09</v>
      </c>
      <c r="H328" s="1">
        <v>2</v>
      </c>
      <c r="I328" s="1">
        <v>0</v>
      </c>
      <c r="J328" s="1">
        <v>1</v>
      </c>
      <c r="K328" s="17">
        <v>153400.24</v>
      </c>
      <c r="L328" s="1">
        <v>0</v>
      </c>
      <c r="M328">
        <f t="shared" si="25"/>
        <v>0</v>
      </c>
      <c r="N328">
        <f t="shared" si="26"/>
        <v>1</v>
      </c>
      <c r="O328">
        <f t="shared" si="27"/>
        <v>0</v>
      </c>
      <c r="P328">
        <f t="shared" si="28"/>
        <v>1</v>
      </c>
      <c r="Q328">
        <f t="shared" si="29"/>
        <v>1</v>
      </c>
    </row>
    <row r="329" spans="1:17" x14ac:dyDescent="0.25">
      <c r="A329" s="1">
        <v>15660602</v>
      </c>
      <c r="B329" s="1">
        <v>464</v>
      </c>
      <c r="C329" s="1" t="s">
        <v>26</v>
      </c>
      <c r="D329" s="1" t="s">
        <v>23</v>
      </c>
      <c r="E329" s="1">
        <v>33</v>
      </c>
      <c r="F329" s="1">
        <v>8</v>
      </c>
      <c r="G329" s="17">
        <v>164284.72</v>
      </c>
      <c r="H329" s="1">
        <v>2</v>
      </c>
      <c r="I329" s="1">
        <v>1</v>
      </c>
      <c r="J329" s="1">
        <v>1</v>
      </c>
      <c r="K329" s="17">
        <v>3710.34</v>
      </c>
      <c r="L329" s="1">
        <v>0</v>
      </c>
      <c r="M329">
        <f t="shared" si="25"/>
        <v>0</v>
      </c>
      <c r="N329">
        <f t="shared" si="26"/>
        <v>0</v>
      </c>
      <c r="O329">
        <f t="shared" si="27"/>
        <v>1</v>
      </c>
      <c r="P329">
        <f t="shared" si="28"/>
        <v>1</v>
      </c>
      <c r="Q329">
        <f t="shared" si="29"/>
        <v>1</v>
      </c>
    </row>
    <row r="330" spans="1:17" x14ac:dyDescent="0.25">
      <c r="A330" s="1">
        <v>15589488</v>
      </c>
      <c r="B330" s="1">
        <v>686</v>
      </c>
      <c r="C330" s="1" t="s">
        <v>26</v>
      </c>
      <c r="D330" s="1" t="s">
        <v>16</v>
      </c>
      <c r="E330" s="1">
        <v>56</v>
      </c>
      <c r="F330" s="1">
        <v>5</v>
      </c>
      <c r="G330" s="17">
        <v>111642.08</v>
      </c>
      <c r="H330" s="1">
        <v>1</v>
      </c>
      <c r="I330" s="1">
        <v>1</v>
      </c>
      <c r="J330" s="1">
        <v>1</v>
      </c>
      <c r="K330" s="17">
        <v>80553.87</v>
      </c>
      <c r="L330" s="1">
        <v>0</v>
      </c>
      <c r="M330">
        <f t="shared" si="25"/>
        <v>0</v>
      </c>
      <c r="N330">
        <f t="shared" si="26"/>
        <v>1</v>
      </c>
      <c r="O330">
        <f t="shared" si="27"/>
        <v>1</v>
      </c>
      <c r="P330">
        <f t="shared" si="28"/>
        <v>1</v>
      </c>
      <c r="Q330">
        <f t="shared" si="29"/>
        <v>0</v>
      </c>
    </row>
    <row r="331" spans="1:17" x14ac:dyDescent="0.25">
      <c r="A331" s="1">
        <v>15600258</v>
      </c>
      <c r="B331" s="1">
        <v>701</v>
      </c>
      <c r="C331" s="1" t="s">
        <v>15</v>
      </c>
      <c r="D331" s="1" t="s">
        <v>23</v>
      </c>
      <c r="E331" s="1">
        <v>43</v>
      </c>
      <c r="F331" s="1">
        <v>2</v>
      </c>
      <c r="G331" s="17">
        <v>0</v>
      </c>
      <c r="H331" s="1">
        <v>2</v>
      </c>
      <c r="I331" s="1">
        <v>1</v>
      </c>
      <c r="J331" s="1">
        <v>1</v>
      </c>
      <c r="K331" s="17">
        <v>165303.79</v>
      </c>
      <c r="L331" s="1">
        <v>0</v>
      </c>
      <c r="M331">
        <f t="shared" si="25"/>
        <v>0</v>
      </c>
      <c r="N331">
        <f t="shared" si="26"/>
        <v>1</v>
      </c>
      <c r="O331">
        <f t="shared" si="27"/>
        <v>0</v>
      </c>
      <c r="P331">
        <f t="shared" si="28"/>
        <v>1</v>
      </c>
      <c r="Q331">
        <f t="shared" si="29"/>
        <v>1</v>
      </c>
    </row>
    <row r="332" spans="1:17" x14ac:dyDescent="0.25">
      <c r="A332" s="1">
        <v>15767339</v>
      </c>
      <c r="B332" s="1">
        <v>777</v>
      </c>
      <c r="C332" s="1" t="s">
        <v>15</v>
      </c>
      <c r="D332" s="1" t="s">
        <v>16</v>
      </c>
      <c r="E332" s="1">
        <v>53</v>
      </c>
      <c r="F332" s="1">
        <v>10</v>
      </c>
      <c r="G332" s="17">
        <v>0</v>
      </c>
      <c r="H332" s="1">
        <v>2</v>
      </c>
      <c r="I332" s="1">
        <v>1</v>
      </c>
      <c r="J332" s="1">
        <v>0</v>
      </c>
      <c r="K332" s="17">
        <v>189992.97</v>
      </c>
      <c r="L332" s="1">
        <v>0</v>
      </c>
      <c r="M332">
        <f t="shared" si="25"/>
        <v>0</v>
      </c>
      <c r="N332">
        <f t="shared" si="26"/>
        <v>1</v>
      </c>
      <c r="O332">
        <f t="shared" si="27"/>
        <v>1</v>
      </c>
      <c r="P332">
        <f t="shared" si="28"/>
        <v>1</v>
      </c>
      <c r="Q332">
        <f t="shared" si="29"/>
        <v>1</v>
      </c>
    </row>
    <row r="333" spans="1:17" x14ac:dyDescent="0.25">
      <c r="A333" s="1">
        <v>15674840</v>
      </c>
      <c r="B333" s="1">
        <v>645</v>
      </c>
      <c r="C333" s="1" t="s">
        <v>15</v>
      </c>
      <c r="D333" s="1" t="s">
        <v>16</v>
      </c>
      <c r="E333" s="1">
        <v>38</v>
      </c>
      <c r="F333" s="1">
        <v>5</v>
      </c>
      <c r="G333" s="17">
        <v>101430.3</v>
      </c>
      <c r="H333" s="1">
        <v>2</v>
      </c>
      <c r="I333" s="1">
        <v>0</v>
      </c>
      <c r="J333" s="1">
        <v>1</v>
      </c>
      <c r="K333" s="17">
        <v>4400.32</v>
      </c>
      <c r="L333" s="1">
        <v>0</v>
      </c>
      <c r="M333">
        <f t="shared" si="25"/>
        <v>0</v>
      </c>
      <c r="N333">
        <f t="shared" si="26"/>
        <v>0</v>
      </c>
      <c r="O333">
        <f t="shared" si="27"/>
        <v>1</v>
      </c>
      <c r="P333">
        <f t="shared" si="28"/>
        <v>1</v>
      </c>
      <c r="Q333">
        <f t="shared" si="29"/>
        <v>1</v>
      </c>
    </row>
    <row r="334" spans="1:17" x14ac:dyDescent="0.25">
      <c r="A334" s="1">
        <v>15641582</v>
      </c>
      <c r="B334" s="1">
        <v>735</v>
      </c>
      <c r="C334" s="1" t="s">
        <v>26</v>
      </c>
      <c r="D334" s="1" t="s">
        <v>23</v>
      </c>
      <c r="E334" s="1">
        <v>43</v>
      </c>
      <c r="F334" s="1">
        <v>10</v>
      </c>
      <c r="G334" s="17">
        <v>123180.01</v>
      </c>
      <c r="H334" s="1">
        <v>2</v>
      </c>
      <c r="I334" s="1">
        <v>1</v>
      </c>
      <c r="J334" s="1">
        <v>1</v>
      </c>
      <c r="K334" s="17">
        <v>196673.28</v>
      </c>
      <c r="L334" s="1">
        <v>0</v>
      </c>
      <c r="M334">
        <f t="shared" si="25"/>
        <v>0</v>
      </c>
      <c r="N334">
        <f t="shared" si="26"/>
        <v>1</v>
      </c>
      <c r="O334">
        <f t="shared" si="27"/>
        <v>1</v>
      </c>
      <c r="P334">
        <f t="shared" si="28"/>
        <v>1</v>
      </c>
      <c r="Q334">
        <f t="shared" si="29"/>
        <v>1</v>
      </c>
    </row>
    <row r="335" spans="1:17" x14ac:dyDescent="0.25">
      <c r="A335" s="1">
        <v>15718443</v>
      </c>
      <c r="B335" s="1">
        <v>539</v>
      </c>
      <c r="C335" s="1" t="s">
        <v>15</v>
      </c>
      <c r="D335" s="1" t="s">
        <v>23</v>
      </c>
      <c r="E335" s="1">
        <v>39</v>
      </c>
      <c r="F335" s="1">
        <v>3</v>
      </c>
      <c r="G335" s="17">
        <v>0</v>
      </c>
      <c r="H335" s="1">
        <v>2</v>
      </c>
      <c r="I335" s="1">
        <v>1</v>
      </c>
      <c r="J335" s="1">
        <v>0</v>
      </c>
      <c r="K335" s="17">
        <v>36692.17</v>
      </c>
      <c r="L335" s="1">
        <v>0</v>
      </c>
      <c r="M335">
        <f t="shared" si="25"/>
        <v>0</v>
      </c>
      <c r="N335">
        <f t="shared" si="26"/>
        <v>0</v>
      </c>
      <c r="O335">
        <f t="shared" si="27"/>
        <v>0</v>
      </c>
      <c r="P335">
        <f t="shared" si="28"/>
        <v>1</v>
      </c>
      <c r="Q335">
        <f t="shared" si="29"/>
        <v>1</v>
      </c>
    </row>
    <row r="336" spans="1:17" x14ac:dyDescent="0.25">
      <c r="A336" s="1">
        <v>15616550</v>
      </c>
      <c r="B336" s="1">
        <v>698</v>
      </c>
      <c r="C336" s="1" t="s">
        <v>26</v>
      </c>
      <c r="D336" s="1" t="s">
        <v>23</v>
      </c>
      <c r="E336" s="1">
        <v>44</v>
      </c>
      <c r="F336" s="1">
        <v>10</v>
      </c>
      <c r="G336" s="17">
        <v>116363.37</v>
      </c>
      <c r="H336" s="1">
        <v>2</v>
      </c>
      <c r="I336" s="1">
        <v>1</v>
      </c>
      <c r="J336" s="1">
        <v>0</v>
      </c>
      <c r="K336" s="17">
        <v>198059.16</v>
      </c>
      <c r="L336" s="1">
        <v>0</v>
      </c>
      <c r="M336">
        <f t="shared" si="25"/>
        <v>0</v>
      </c>
      <c r="N336">
        <f t="shared" si="26"/>
        <v>1</v>
      </c>
      <c r="O336">
        <f t="shared" si="27"/>
        <v>1</v>
      </c>
      <c r="P336">
        <f t="shared" si="28"/>
        <v>1</v>
      </c>
      <c r="Q336">
        <f t="shared" si="29"/>
        <v>1</v>
      </c>
    </row>
    <row r="337" spans="1:17" x14ac:dyDescent="0.25">
      <c r="A337" s="1">
        <v>15652266</v>
      </c>
      <c r="B337" s="1">
        <v>703</v>
      </c>
      <c r="C337" s="1" t="s">
        <v>26</v>
      </c>
      <c r="D337" s="1" t="s">
        <v>23</v>
      </c>
      <c r="E337" s="1">
        <v>42</v>
      </c>
      <c r="F337" s="1">
        <v>9</v>
      </c>
      <c r="G337" s="17">
        <v>63227</v>
      </c>
      <c r="H337" s="1">
        <v>1</v>
      </c>
      <c r="I337" s="1">
        <v>0</v>
      </c>
      <c r="J337" s="1">
        <v>1</v>
      </c>
      <c r="K337" s="17">
        <v>137316.32</v>
      </c>
      <c r="L337" s="1">
        <v>0</v>
      </c>
      <c r="M337">
        <f t="shared" si="25"/>
        <v>0</v>
      </c>
      <c r="N337">
        <f t="shared" si="26"/>
        <v>1</v>
      </c>
      <c r="O337">
        <f t="shared" si="27"/>
        <v>1</v>
      </c>
      <c r="P337">
        <f t="shared" si="28"/>
        <v>1</v>
      </c>
      <c r="Q337">
        <f t="shared" si="29"/>
        <v>1</v>
      </c>
    </row>
    <row r="338" spans="1:17" x14ac:dyDescent="0.25">
      <c r="A338" s="1">
        <v>15653762</v>
      </c>
      <c r="B338" s="1">
        <v>501</v>
      </c>
      <c r="C338" s="1" t="s">
        <v>15</v>
      </c>
      <c r="D338" s="1" t="s">
        <v>16</v>
      </c>
      <c r="E338" s="1">
        <v>39</v>
      </c>
      <c r="F338" s="1">
        <v>9</v>
      </c>
      <c r="G338" s="17">
        <v>117301.66</v>
      </c>
      <c r="H338" s="1">
        <v>1</v>
      </c>
      <c r="I338" s="1">
        <v>0</v>
      </c>
      <c r="J338" s="1">
        <v>0</v>
      </c>
      <c r="K338" s="17">
        <v>182025.95</v>
      </c>
      <c r="L338" s="1">
        <v>0</v>
      </c>
      <c r="M338">
        <f t="shared" si="25"/>
        <v>0</v>
      </c>
      <c r="N338">
        <f t="shared" si="26"/>
        <v>1</v>
      </c>
      <c r="O338">
        <f t="shared" si="27"/>
        <v>1</v>
      </c>
      <c r="P338">
        <f t="shared" si="28"/>
        <v>1</v>
      </c>
      <c r="Q338">
        <f t="shared" si="29"/>
        <v>1</v>
      </c>
    </row>
    <row r="339" spans="1:17" x14ac:dyDescent="0.25">
      <c r="A339" s="1">
        <v>15583212</v>
      </c>
      <c r="B339" s="1">
        <v>600</v>
      </c>
      <c r="C339" s="1" t="s">
        <v>15</v>
      </c>
      <c r="D339" s="1" t="s">
        <v>16</v>
      </c>
      <c r="E339" s="1">
        <v>43</v>
      </c>
      <c r="F339" s="1">
        <v>5</v>
      </c>
      <c r="G339" s="17">
        <v>134022.06</v>
      </c>
      <c r="H339" s="1">
        <v>1</v>
      </c>
      <c r="I339" s="1">
        <v>1</v>
      </c>
      <c r="J339" s="1">
        <v>0</v>
      </c>
      <c r="K339" s="17">
        <v>194764.83</v>
      </c>
      <c r="L339" s="1">
        <v>0</v>
      </c>
      <c r="M339">
        <f t="shared" si="25"/>
        <v>0</v>
      </c>
      <c r="N339">
        <f t="shared" si="26"/>
        <v>1</v>
      </c>
      <c r="O339">
        <f t="shared" si="27"/>
        <v>1</v>
      </c>
      <c r="P339">
        <f t="shared" si="28"/>
        <v>1</v>
      </c>
      <c r="Q339">
        <f t="shared" si="29"/>
        <v>1</v>
      </c>
    </row>
    <row r="340" spans="1:17" x14ac:dyDescent="0.25">
      <c r="A340" s="1">
        <v>15591100</v>
      </c>
      <c r="B340" s="1">
        <v>675</v>
      </c>
      <c r="C340" s="1" t="s">
        <v>18</v>
      </c>
      <c r="D340" s="1" t="s">
        <v>23</v>
      </c>
      <c r="E340" s="1">
        <v>36</v>
      </c>
      <c r="F340" s="1">
        <v>9</v>
      </c>
      <c r="G340" s="17">
        <v>106190.55</v>
      </c>
      <c r="H340" s="1">
        <v>1</v>
      </c>
      <c r="I340" s="1">
        <v>0</v>
      </c>
      <c r="J340" s="1">
        <v>1</v>
      </c>
      <c r="K340" s="17">
        <v>22994.32</v>
      </c>
      <c r="L340" s="1">
        <v>0</v>
      </c>
      <c r="M340">
        <f t="shared" si="25"/>
        <v>0</v>
      </c>
      <c r="N340">
        <f t="shared" si="26"/>
        <v>0</v>
      </c>
      <c r="O340">
        <f t="shared" si="27"/>
        <v>1</v>
      </c>
      <c r="P340">
        <f t="shared" si="28"/>
        <v>1</v>
      </c>
      <c r="Q340">
        <f t="shared" si="29"/>
        <v>1</v>
      </c>
    </row>
    <row r="341" spans="1:17" x14ac:dyDescent="0.25">
      <c r="A341" s="1">
        <v>15604482</v>
      </c>
      <c r="B341" s="1">
        <v>850</v>
      </c>
      <c r="C341" s="1" t="s">
        <v>18</v>
      </c>
      <c r="D341" s="1" t="s">
        <v>23</v>
      </c>
      <c r="E341" s="1">
        <v>30</v>
      </c>
      <c r="F341" s="1">
        <v>2</v>
      </c>
      <c r="G341" s="17">
        <v>141040.01</v>
      </c>
      <c r="H341" s="1">
        <v>1</v>
      </c>
      <c r="I341" s="1">
        <v>1</v>
      </c>
      <c r="J341" s="1">
        <v>1</v>
      </c>
      <c r="K341" s="17">
        <v>5978.2</v>
      </c>
      <c r="L341" s="1">
        <v>0</v>
      </c>
      <c r="M341">
        <f t="shared" si="25"/>
        <v>0</v>
      </c>
      <c r="N341">
        <f t="shared" si="26"/>
        <v>0</v>
      </c>
      <c r="O341">
        <f t="shared" si="27"/>
        <v>0</v>
      </c>
      <c r="P341">
        <f t="shared" si="28"/>
        <v>0</v>
      </c>
      <c r="Q341">
        <f t="shared" si="29"/>
        <v>1</v>
      </c>
    </row>
    <row r="342" spans="1:17" x14ac:dyDescent="0.25">
      <c r="A342" s="1">
        <v>15774393</v>
      </c>
      <c r="B342" s="1">
        <v>694</v>
      </c>
      <c r="C342" s="1" t="s">
        <v>15</v>
      </c>
      <c r="D342" s="1" t="s">
        <v>16</v>
      </c>
      <c r="E342" s="1">
        <v>30</v>
      </c>
      <c r="F342" s="1">
        <v>9</v>
      </c>
      <c r="G342" s="17">
        <v>0</v>
      </c>
      <c r="H342" s="1">
        <v>2</v>
      </c>
      <c r="I342" s="1">
        <v>1</v>
      </c>
      <c r="J342" s="1">
        <v>1</v>
      </c>
      <c r="K342" s="17">
        <v>26960.31</v>
      </c>
      <c r="L342" s="1">
        <v>0</v>
      </c>
      <c r="M342">
        <f t="shared" si="25"/>
        <v>0</v>
      </c>
      <c r="N342">
        <f t="shared" si="26"/>
        <v>0</v>
      </c>
      <c r="O342">
        <f t="shared" si="27"/>
        <v>1</v>
      </c>
      <c r="P342">
        <f t="shared" si="28"/>
        <v>0</v>
      </c>
      <c r="Q342">
        <f t="shared" si="29"/>
        <v>1</v>
      </c>
    </row>
    <row r="343" spans="1:17" x14ac:dyDescent="0.25">
      <c r="A343" s="1">
        <v>15699389</v>
      </c>
      <c r="B343" s="1">
        <v>807</v>
      </c>
      <c r="C343" s="1" t="s">
        <v>15</v>
      </c>
      <c r="D343" s="1" t="s">
        <v>23</v>
      </c>
      <c r="E343" s="1">
        <v>42</v>
      </c>
      <c r="F343" s="1">
        <v>7</v>
      </c>
      <c r="G343" s="17">
        <v>118274.71</v>
      </c>
      <c r="H343" s="1">
        <v>1</v>
      </c>
      <c r="I343" s="1">
        <v>1</v>
      </c>
      <c r="J343" s="1">
        <v>1</v>
      </c>
      <c r="K343" s="17">
        <v>25885.72</v>
      </c>
      <c r="L343" s="1">
        <v>0</v>
      </c>
      <c r="M343">
        <f t="shared" si="25"/>
        <v>0</v>
      </c>
      <c r="N343">
        <f t="shared" si="26"/>
        <v>0</v>
      </c>
      <c r="O343">
        <f t="shared" si="27"/>
        <v>1</v>
      </c>
      <c r="P343">
        <f t="shared" si="28"/>
        <v>1</v>
      </c>
      <c r="Q343">
        <f t="shared" si="29"/>
        <v>1</v>
      </c>
    </row>
    <row r="344" spans="1:17" x14ac:dyDescent="0.25">
      <c r="A344" s="1">
        <v>15804017</v>
      </c>
      <c r="B344" s="1">
        <v>631</v>
      </c>
      <c r="C344" s="1" t="s">
        <v>26</v>
      </c>
      <c r="D344" s="1" t="s">
        <v>16</v>
      </c>
      <c r="E344" s="1">
        <v>33</v>
      </c>
      <c r="F344" s="1">
        <v>4</v>
      </c>
      <c r="G344" s="17">
        <v>123246.7</v>
      </c>
      <c r="H344" s="1">
        <v>1</v>
      </c>
      <c r="I344" s="1">
        <v>0</v>
      </c>
      <c r="J344" s="1">
        <v>0</v>
      </c>
      <c r="K344" s="17">
        <v>112687.57</v>
      </c>
      <c r="L344" s="1">
        <v>0</v>
      </c>
      <c r="M344">
        <f t="shared" si="25"/>
        <v>0</v>
      </c>
      <c r="N344">
        <f t="shared" si="26"/>
        <v>1</v>
      </c>
      <c r="O344">
        <f t="shared" si="27"/>
        <v>1</v>
      </c>
      <c r="P344">
        <f t="shared" si="28"/>
        <v>1</v>
      </c>
      <c r="Q344">
        <f t="shared" si="29"/>
        <v>1</v>
      </c>
    </row>
    <row r="345" spans="1:17" x14ac:dyDescent="0.25">
      <c r="A345" s="1">
        <v>15691483</v>
      </c>
      <c r="B345" s="1">
        <v>549</v>
      </c>
      <c r="C345" s="1" t="s">
        <v>15</v>
      </c>
      <c r="D345" s="1" t="s">
        <v>16</v>
      </c>
      <c r="E345" s="1">
        <v>25</v>
      </c>
      <c r="F345" s="1">
        <v>5</v>
      </c>
      <c r="G345" s="17">
        <v>0</v>
      </c>
      <c r="H345" s="1">
        <v>2</v>
      </c>
      <c r="I345" s="1">
        <v>0</v>
      </c>
      <c r="J345" s="1">
        <v>0</v>
      </c>
      <c r="K345" s="17">
        <v>190857.79</v>
      </c>
      <c r="L345" s="1">
        <v>0</v>
      </c>
      <c r="M345">
        <f t="shared" si="25"/>
        <v>0</v>
      </c>
      <c r="N345">
        <f t="shared" si="26"/>
        <v>1</v>
      </c>
      <c r="O345">
        <f t="shared" si="27"/>
        <v>1</v>
      </c>
      <c r="P345">
        <f t="shared" si="28"/>
        <v>0</v>
      </c>
      <c r="Q345">
        <f t="shared" si="29"/>
        <v>1</v>
      </c>
    </row>
    <row r="346" spans="1:17" x14ac:dyDescent="0.25">
      <c r="A346" s="1">
        <v>15786063</v>
      </c>
      <c r="B346" s="1">
        <v>776</v>
      </c>
      <c r="C346" s="1" t="s">
        <v>15</v>
      </c>
      <c r="D346" s="1" t="s">
        <v>16</v>
      </c>
      <c r="E346" s="1">
        <v>31</v>
      </c>
      <c r="F346" s="1">
        <v>2</v>
      </c>
      <c r="G346" s="17">
        <v>0</v>
      </c>
      <c r="H346" s="1">
        <v>2</v>
      </c>
      <c r="I346" s="1">
        <v>1</v>
      </c>
      <c r="J346" s="1">
        <v>1</v>
      </c>
      <c r="K346" s="17">
        <v>112349.51</v>
      </c>
      <c r="L346" s="1">
        <v>0</v>
      </c>
      <c r="M346">
        <f t="shared" si="25"/>
        <v>0</v>
      </c>
      <c r="N346">
        <f t="shared" si="26"/>
        <v>1</v>
      </c>
      <c r="O346">
        <f t="shared" si="27"/>
        <v>0</v>
      </c>
      <c r="P346">
        <f t="shared" si="28"/>
        <v>1</v>
      </c>
      <c r="Q346">
        <f t="shared" si="29"/>
        <v>1</v>
      </c>
    </row>
    <row r="347" spans="1:17" x14ac:dyDescent="0.25">
      <c r="A347" s="1">
        <v>15681068</v>
      </c>
      <c r="B347" s="1">
        <v>796</v>
      </c>
      <c r="C347" s="1" t="s">
        <v>15</v>
      </c>
      <c r="D347" s="1" t="s">
        <v>16</v>
      </c>
      <c r="E347" s="1">
        <v>45</v>
      </c>
      <c r="F347" s="1">
        <v>2</v>
      </c>
      <c r="G347" s="17">
        <v>109730.22</v>
      </c>
      <c r="H347" s="1">
        <v>1</v>
      </c>
      <c r="I347" s="1">
        <v>1</v>
      </c>
      <c r="J347" s="1">
        <v>1</v>
      </c>
      <c r="K347" s="17">
        <v>123882.73</v>
      </c>
      <c r="L347" s="1">
        <v>0</v>
      </c>
      <c r="M347">
        <f t="shared" si="25"/>
        <v>0</v>
      </c>
      <c r="N347">
        <f t="shared" si="26"/>
        <v>1</v>
      </c>
      <c r="O347">
        <f t="shared" si="27"/>
        <v>0</v>
      </c>
      <c r="P347">
        <f t="shared" si="28"/>
        <v>1</v>
      </c>
      <c r="Q347">
        <f t="shared" si="29"/>
        <v>1</v>
      </c>
    </row>
    <row r="348" spans="1:17" x14ac:dyDescent="0.25">
      <c r="A348" s="1">
        <v>15712543</v>
      </c>
      <c r="B348" s="1">
        <v>789</v>
      </c>
      <c r="C348" s="1" t="s">
        <v>26</v>
      </c>
      <c r="D348" s="1" t="s">
        <v>23</v>
      </c>
      <c r="E348" s="1">
        <v>39</v>
      </c>
      <c r="F348" s="1">
        <v>7</v>
      </c>
      <c r="G348" s="17">
        <v>124828.46</v>
      </c>
      <c r="H348" s="1">
        <v>2</v>
      </c>
      <c r="I348" s="1">
        <v>1</v>
      </c>
      <c r="J348" s="1">
        <v>1</v>
      </c>
      <c r="K348" s="17">
        <v>124411.08</v>
      </c>
      <c r="L348" s="1">
        <v>0</v>
      </c>
      <c r="M348">
        <f t="shared" si="25"/>
        <v>0</v>
      </c>
      <c r="N348">
        <f t="shared" si="26"/>
        <v>1</v>
      </c>
      <c r="O348">
        <f t="shared" si="27"/>
        <v>1</v>
      </c>
      <c r="P348">
        <f t="shared" si="28"/>
        <v>1</v>
      </c>
      <c r="Q348">
        <f t="shared" si="29"/>
        <v>1</v>
      </c>
    </row>
    <row r="349" spans="1:17" x14ac:dyDescent="0.25">
      <c r="A349" s="1">
        <v>15571973</v>
      </c>
      <c r="B349" s="1">
        <v>776</v>
      </c>
      <c r="C349" s="1" t="s">
        <v>15</v>
      </c>
      <c r="D349" s="1" t="s">
        <v>16</v>
      </c>
      <c r="E349" s="1">
        <v>38</v>
      </c>
      <c r="F349" s="1">
        <v>2</v>
      </c>
      <c r="G349" s="17">
        <v>169824.46</v>
      </c>
      <c r="H349" s="1">
        <v>1</v>
      </c>
      <c r="I349" s="1">
        <v>1</v>
      </c>
      <c r="J349" s="1">
        <v>0</v>
      </c>
      <c r="K349" s="17">
        <v>169291.7</v>
      </c>
      <c r="L349" s="1">
        <v>0</v>
      </c>
      <c r="M349">
        <f t="shared" si="25"/>
        <v>0</v>
      </c>
      <c r="N349">
        <f t="shared" si="26"/>
        <v>1</v>
      </c>
      <c r="O349">
        <f t="shared" si="27"/>
        <v>0</v>
      </c>
      <c r="P349">
        <f t="shared" si="28"/>
        <v>1</v>
      </c>
      <c r="Q349">
        <f t="shared" si="29"/>
        <v>1</v>
      </c>
    </row>
    <row r="350" spans="1:17" x14ac:dyDescent="0.25">
      <c r="A350" s="1">
        <v>15710404</v>
      </c>
      <c r="B350" s="1">
        <v>569</v>
      </c>
      <c r="C350" s="1" t="s">
        <v>15</v>
      </c>
      <c r="D350" s="1" t="s">
        <v>23</v>
      </c>
      <c r="E350" s="1">
        <v>35</v>
      </c>
      <c r="F350" s="1">
        <v>10</v>
      </c>
      <c r="G350" s="17">
        <v>124525.52</v>
      </c>
      <c r="H350" s="1">
        <v>1</v>
      </c>
      <c r="I350" s="1">
        <v>1</v>
      </c>
      <c r="J350" s="1">
        <v>1</v>
      </c>
      <c r="K350" s="17">
        <v>193793.78</v>
      </c>
      <c r="L350" s="1">
        <v>0</v>
      </c>
      <c r="M350">
        <f t="shared" si="25"/>
        <v>0</v>
      </c>
      <c r="N350">
        <f t="shared" si="26"/>
        <v>1</v>
      </c>
      <c r="O350">
        <f t="shared" si="27"/>
        <v>1</v>
      </c>
      <c r="P350">
        <f t="shared" si="28"/>
        <v>1</v>
      </c>
      <c r="Q350">
        <f t="shared" si="29"/>
        <v>1</v>
      </c>
    </row>
    <row r="351" spans="1:17" x14ac:dyDescent="0.25">
      <c r="A351" s="1">
        <v>15624188</v>
      </c>
      <c r="B351" s="1">
        <v>712</v>
      </c>
      <c r="C351" s="1" t="s">
        <v>15</v>
      </c>
      <c r="D351" s="1" t="s">
        <v>16</v>
      </c>
      <c r="E351" s="1">
        <v>33</v>
      </c>
      <c r="F351" s="1">
        <v>6</v>
      </c>
      <c r="G351" s="17">
        <v>0</v>
      </c>
      <c r="H351" s="1">
        <v>2</v>
      </c>
      <c r="I351" s="1">
        <v>1</v>
      </c>
      <c r="J351" s="1">
        <v>1</v>
      </c>
      <c r="K351" s="17">
        <v>190686.16</v>
      </c>
      <c r="L351" s="1">
        <v>0</v>
      </c>
      <c r="M351">
        <f t="shared" si="25"/>
        <v>0</v>
      </c>
      <c r="N351">
        <f t="shared" si="26"/>
        <v>1</v>
      </c>
      <c r="O351">
        <f t="shared" si="27"/>
        <v>1</v>
      </c>
      <c r="P351">
        <f t="shared" si="28"/>
        <v>1</v>
      </c>
      <c r="Q351">
        <f t="shared" si="29"/>
        <v>1</v>
      </c>
    </row>
    <row r="352" spans="1:17" x14ac:dyDescent="0.25">
      <c r="A352" s="1">
        <v>15813163</v>
      </c>
      <c r="B352" s="1">
        <v>531</v>
      </c>
      <c r="C352" s="1" t="s">
        <v>18</v>
      </c>
      <c r="D352" s="1" t="s">
        <v>16</v>
      </c>
      <c r="E352" s="1">
        <v>36</v>
      </c>
      <c r="F352" s="1">
        <v>9</v>
      </c>
      <c r="G352" s="17">
        <v>99240.51</v>
      </c>
      <c r="H352" s="1">
        <v>1</v>
      </c>
      <c r="I352" s="1">
        <v>1</v>
      </c>
      <c r="J352" s="1">
        <v>0</v>
      </c>
      <c r="K352" s="17">
        <v>123137.01</v>
      </c>
      <c r="L352" s="1">
        <v>0</v>
      </c>
      <c r="M352">
        <f t="shared" si="25"/>
        <v>0</v>
      </c>
      <c r="N352">
        <f t="shared" si="26"/>
        <v>1</v>
      </c>
      <c r="O352">
        <f t="shared" si="27"/>
        <v>1</v>
      </c>
      <c r="P352">
        <f t="shared" si="28"/>
        <v>1</v>
      </c>
      <c r="Q352">
        <f t="shared" si="29"/>
        <v>1</v>
      </c>
    </row>
    <row r="353" spans="1:17" x14ac:dyDescent="0.25">
      <c r="A353" s="1">
        <v>15745307</v>
      </c>
      <c r="B353" s="1">
        <v>477</v>
      </c>
      <c r="C353" s="1" t="s">
        <v>18</v>
      </c>
      <c r="D353" s="1" t="s">
        <v>16</v>
      </c>
      <c r="E353" s="1">
        <v>2</v>
      </c>
      <c r="F353" s="1">
        <v>2</v>
      </c>
      <c r="G353" s="17">
        <v>129120.64</v>
      </c>
      <c r="H353" s="1">
        <v>1</v>
      </c>
      <c r="I353" s="1">
        <v>0</v>
      </c>
      <c r="J353" s="1">
        <v>1</v>
      </c>
      <c r="K353" s="17">
        <v>26475.79</v>
      </c>
      <c r="L353" s="1">
        <v>0</v>
      </c>
      <c r="M353">
        <f t="shared" si="25"/>
        <v>0</v>
      </c>
      <c r="N353">
        <f t="shared" si="26"/>
        <v>0</v>
      </c>
      <c r="O353">
        <f t="shared" si="27"/>
        <v>0</v>
      </c>
      <c r="P353">
        <f t="shared" si="28"/>
        <v>0</v>
      </c>
      <c r="Q353">
        <f t="shared" si="29"/>
        <v>1</v>
      </c>
    </row>
    <row r="354" spans="1:17" x14ac:dyDescent="0.25">
      <c r="A354" s="1">
        <v>15582797</v>
      </c>
      <c r="B354" s="1">
        <v>685</v>
      </c>
      <c r="C354" s="1" t="s">
        <v>18</v>
      </c>
      <c r="D354" s="1" t="s">
        <v>23</v>
      </c>
      <c r="E354" s="1">
        <v>35</v>
      </c>
      <c r="F354" s="1">
        <v>4</v>
      </c>
      <c r="G354" s="17">
        <v>137948.51</v>
      </c>
      <c r="H354" s="1">
        <v>1</v>
      </c>
      <c r="I354" s="1">
        <v>1</v>
      </c>
      <c r="J354" s="1">
        <v>0</v>
      </c>
      <c r="K354" s="17">
        <v>113639.64</v>
      </c>
      <c r="L354" s="1">
        <v>0</v>
      </c>
      <c r="M354">
        <f t="shared" si="25"/>
        <v>0</v>
      </c>
      <c r="N354">
        <f t="shared" si="26"/>
        <v>1</v>
      </c>
      <c r="O354">
        <f t="shared" si="27"/>
        <v>1</v>
      </c>
      <c r="P354">
        <f t="shared" si="28"/>
        <v>1</v>
      </c>
      <c r="Q354">
        <f t="shared" si="29"/>
        <v>1</v>
      </c>
    </row>
    <row r="355" spans="1:17" x14ac:dyDescent="0.25">
      <c r="A355" s="1">
        <v>15696231</v>
      </c>
      <c r="B355" s="1">
        <v>635</v>
      </c>
      <c r="C355" s="1" t="s">
        <v>15</v>
      </c>
      <c r="D355" s="1" t="s">
        <v>23</v>
      </c>
      <c r="E355" s="1">
        <v>29</v>
      </c>
      <c r="F355" s="1">
        <v>7</v>
      </c>
      <c r="G355" s="17">
        <v>105405.97</v>
      </c>
      <c r="H355" s="1">
        <v>1</v>
      </c>
      <c r="I355" s="1">
        <v>1</v>
      </c>
      <c r="J355" s="1">
        <v>1</v>
      </c>
      <c r="K355" s="17">
        <v>149853.89000000001</v>
      </c>
      <c r="L355" s="1">
        <v>0</v>
      </c>
      <c r="M355">
        <f t="shared" si="25"/>
        <v>0</v>
      </c>
      <c r="N355">
        <f t="shared" si="26"/>
        <v>1</v>
      </c>
      <c r="O355">
        <f t="shared" si="27"/>
        <v>1</v>
      </c>
      <c r="P355">
        <f t="shared" si="28"/>
        <v>0</v>
      </c>
      <c r="Q355">
        <f t="shared" si="29"/>
        <v>1</v>
      </c>
    </row>
    <row r="356" spans="1:17" x14ac:dyDescent="0.25">
      <c r="A356" s="1">
        <v>15727688</v>
      </c>
      <c r="B356" s="1">
        <v>555</v>
      </c>
      <c r="C356" s="1" t="s">
        <v>18</v>
      </c>
      <c r="D356" s="1" t="s">
        <v>23</v>
      </c>
      <c r="E356" s="1">
        <v>32</v>
      </c>
      <c r="F356" s="1">
        <v>4</v>
      </c>
      <c r="G356" s="17">
        <v>0</v>
      </c>
      <c r="H356" s="1">
        <v>2</v>
      </c>
      <c r="I356" s="1">
        <v>1</v>
      </c>
      <c r="J356" s="1">
        <v>1</v>
      </c>
      <c r="K356" s="17">
        <v>54405.79</v>
      </c>
      <c r="L356" s="1">
        <v>0</v>
      </c>
      <c r="M356">
        <f t="shared" si="25"/>
        <v>0</v>
      </c>
      <c r="N356">
        <f t="shared" si="26"/>
        <v>1</v>
      </c>
      <c r="O356">
        <f t="shared" si="27"/>
        <v>1</v>
      </c>
      <c r="P356">
        <f t="shared" si="28"/>
        <v>1</v>
      </c>
      <c r="Q356">
        <f t="shared" si="29"/>
        <v>1</v>
      </c>
    </row>
    <row r="357" spans="1:17" x14ac:dyDescent="0.25">
      <c r="A357" s="1">
        <v>15813850</v>
      </c>
      <c r="B357" s="1">
        <v>720</v>
      </c>
      <c r="C357" s="1" t="s">
        <v>15</v>
      </c>
      <c r="D357" s="1" t="s">
        <v>23</v>
      </c>
      <c r="E357" s="1">
        <v>52</v>
      </c>
      <c r="F357" s="1">
        <v>7</v>
      </c>
      <c r="G357" s="17">
        <v>0</v>
      </c>
      <c r="H357" s="1">
        <v>1</v>
      </c>
      <c r="I357" s="1">
        <v>1</v>
      </c>
      <c r="J357" s="1">
        <v>1</v>
      </c>
      <c r="K357" s="17">
        <v>14781.12</v>
      </c>
      <c r="L357" s="1">
        <v>0</v>
      </c>
      <c r="M357">
        <f t="shared" si="25"/>
        <v>0</v>
      </c>
      <c r="N357">
        <f t="shared" si="26"/>
        <v>0</v>
      </c>
      <c r="O357">
        <f t="shared" si="27"/>
        <v>1</v>
      </c>
      <c r="P357">
        <f t="shared" si="28"/>
        <v>1</v>
      </c>
      <c r="Q357">
        <f t="shared" si="29"/>
        <v>1</v>
      </c>
    </row>
    <row r="358" spans="1:17" x14ac:dyDescent="0.25">
      <c r="A358" s="1">
        <v>15626144</v>
      </c>
      <c r="B358" s="1">
        <v>675</v>
      </c>
      <c r="C358" s="1" t="s">
        <v>15</v>
      </c>
      <c r="D358" s="1" t="s">
        <v>23</v>
      </c>
      <c r="E358" s="1">
        <v>40</v>
      </c>
      <c r="F358" s="1">
        <v>7</v>
      </c>
      <c r="G358" s="17">
        <v>113208.86</v>
      </c>
      <c r="H358" s="1">
        <v>2</v>
      </c>
      <c r="I358" s="1">
        <v>1</v>
      </c>
      <c r="J358" s="1">
        <v>0</v>
      </c>
      <c r="K358" s="17">
        <v>34577.360000000001</v>
      </c>
      <c r="L358" s="1">
        <v>0</v>
      </c>
      <c r="M358">
        <f t="shared" si="25"/>
        <v>0</v>
      </c>
      <c r="N358">
        <f t="shared" si="26"/>
        <v>0</v>
      </c>
      <c r="O358">
        <f t="shared" si="27"/>
        <v>1</v>
      </c>
      <c r="P358">
        <f t="shared" si="28"/>
        <v>1</v>
      </c>
      <c r="Q358">
        <f t="shared" si="29"/>
        <v>1</v>
      </c>
    </row>
    <row r="359" spans="1:17" x14ac:dyDescent="0.25">
      <c r="A359" s="1">
        <v>15622750</v>
      </c>
      <c r="B359" s="1">
        <v>742</v>
      </c>
      <c r="C359" s="1" t="s">
        <v>26</v>
      </c>
      <c r="D359" s="1" t="s">
        <v>16</v>
      </c>
      <c r="E359" s="1">
        <v>21</v>
      </c>
      <c r="F359" s="1">
        <v>1</v>
      </c>
      <c r="G359" s="17">
        <v>114292.48</v>
      </c>
      <c r="H359" s="1">
        <v>1</v>
      </c>
      <c r="I359" s="1">
        <v>1</v>
      </c>
      <c r="J359" s="1">
        <v>0</v>
      </c>
      <c r="K359" s="17">
        <v>31520.400000000001</v>
      </c>
      <c r="L359" s="1">
        <v>0</v>
      </c>
      <c r="M359">
        <f t="shared" si="25"/>
        <v>0</v>
      </c>
      <c r="N359">
        <f t="shared" si="26"/>
        <v>0</v>
      </c>
      <c r="O359">
        <f t="shared" si="27"/>
        <v>0</v>
      </c>
      <c r="P359">
        <f t="shared" si="28"/>
        <v>0</v>
      </c>
      <c r="Q359">
        <f t="shared" si="29"/>
        <v>1</v>
      </c>
    </row>
    <row r="360" spans="1:17" x14ac:dyDescent="0.25">
      <c r="A360" s="1">
        <v>15782735</v>
      </c>
      <c r="B360" s="1">
        <v>626</v>
      </c>
      <c r="C360" s="1" t="s">
        <v>15</v>
      </c>
      <c r="D360" s="1" t="s">
        <v>16</v>
      </c>
      <c r="E360" s="1">
        <v>35</v>
      </c>
      <c r="F360" s="1">
        <v>3</v>
      </c>
      <c r="G360" s="17">
        <v>0</v>
      </c>
      <c r="H360" s="1">
        <v>1</v>
      </c>
      <c r="I360" s="1">
        <v>0</v>
      </c>
      <c r="J360" s="1">
        <v>0</v>
      </c>
      <c r="K360" s="17">
        <v>80190.36</v>
      </c>
      <c r="L360" s="1">
        <v>0</v>
      </c>
      <c r="M360">
        <f t="shared" si="25"/>
        <v>0</v>
      </c>
      <c r="N360">
        <f t="shared" si="26"/>
        <v>1</v>
      </c>
      <c r="O360">
        <f t="shared" si="27"/>
        <v>0</v>
      </c>
      <c r="P360">
        <f t="shared" si="28"/>
        <v>1</v>
      </c>
      <c r="Q360">
        <f t="shared" si="29"/>
        <v>1</v>
      </c>
    </row>
    <row r="361" spans="1:17" x14ac:dyDescent="0.25">
      <c r="A361" s="1">
        <v>15703264</v>
      </c>
      <c r="B361" s="1">
        <v>735</v>
      </c>
      <c r="C361" s="1" t="s">
        <v>15</v>
      </c>
      <c r="D361" s="1" t="s">
        <v>23</v>
      </c>
      <c r="E361" s="1">
        <v>44</v>
      </c>
      <c r="F361" s="1">
        <v>9</v>
      </c>
      <c r="G361" s="17">
        <v>120681.63</v>
      </c>
      <c r="H361" s="1">
        <v>1</v>
      </c>
      <c r="I361" s="1">
        <v>1</v>
      </c>
      <c r="J361" s="1">
        <v>0</v>
      </c>
      <c r="K361" s="17">
        <v>74836.34</v>
      </c>
      <c r="L361" s="1">
        <v>0</v>
      </c>
      <c r="M361">
        <f t="shared" si="25"/>
        <v>0</v>
      </c>
      <c r="N361">
        <f t="shared" si="26"/>
        <v>1</v>
      </c>
      <c r="O361">
        <f t="shared" si="27"/>
        <v>1</v>
      </c>
      <c r="P361">
        <f t="shared" si="28"/>
        <v>1</v>
      </c>
      <c r="Q361">
        <f t="shared" si="29"/>
        <v>1</v>
      </c>
    </row>
    <row r="362" spans="1:17" x14ac:dyDescent="0.25">
      <c r="A362" s="1">
        <v>15652883</v>
      </c>
      <c r="B362" s="1">
        <v>492</v>
      </c>
      <c r="C362" s="1" t="s">
        <v>26</v>
      </c>
      <c r="D362" s="1" t="s">
        <v>23</v>
      </c>
      <c r="E362" s="1">
        <v>39</v>
      </c>
      <c r="F362" s="1">
        <v>10</v>
      </c>
      <c r="G362" s="17">
        <v>124576.65</v>
      </c>
      <c r="H362" s="1">
        <v>2</v>
      </c>
      <c r="I362" s="1">
        <v>1</v>
      </c>
      <c r="J362" s="1">
        <v>0</v>
      </c>
      <c r="K362" s="17">
        <v>148584.60999999999</v>
      </c>
      <c r="L362" s="1">
        <v>0</v>
      </c>
      <c r="M362">
        <f t="shared" si="25"/>
        <v>0</v>
      </c>
      <c r="N362">
        <f t="shared" si="26"/>
        <v>1</v>
      </c>
      <c r="O362">
        <f t="shared" si="27"/>
        <v>1</v>
      </c>
      <c r="P362">
        <f t="shared" si="28"/>
        <v>1</v>
      </c>
      <c r="Q362">
        <f t="shared" si="29"/>
        <v>1</v>
      </c>
    </row>
    <row r="363" spans="1:17" x14ac:dyDescent="0.25">
      <c r="A363" s="1">
        <v>15646558</v>
      </c>
      <c r="B363" s="1">
        <v>611</v>
      </c>
      <c r="C363" s="1" t="s">
        <v>18</v>
      </c>
      <c r="D363" s="1" t="s">
        <v>23</v>
      </c>
      <c r="E363" s="1">
        <v>51</v>
      </c>
      <c r="F363" s="1">
        <v>1</v>
      </c>
      <c r="G363" s="17">
        <v>122874.74</v>
      </c>
      <c r="H363" s="1">
        <v>1</v>
      </c>
      <c r="I363" s="1">
        <v>1</v>
      </c>
      <c r="J363" s="1">
        <v>1</v>
      </c>
      <c r="K363" s="17">
        <v>149648.45000000001</v>
      </c>
      <c r="L363" s="1">
        <v>0</v>
      </c>
      <c r="M363">
        <f t="shared" si="25"/>
        <v>0</v>
      </c>
      <c r="N363">
        <f t="shared" si="26"/>
        <v>1</v>
      </c>
      <c r="O363">
        <f t="shared" si="27"/>
        <v>0</v>
      </c>
      <c r="P363">
        <f t="shared" si="28"/>
        <v>1</v>
      </c>
      <c r="Q363">
        <f t="shared" si="29"/>
        <v>1</v>
      </c>
    </row>
    <row r="364" spans="1:17" x14ac:dyDescent="0.25">
      <c r="A364" s="1">
        <v>15773469</v>
      </c>
      <c r="B364" s="1">
        <v>687</v>
      </c>
      <c r="C364" s="1" t="s">
        <v>26</v>
      </c>
      <c r="D364" s="1" t="s">
        <v>16</v>
      </c>
      <c r="E364" s="1">
        <v>27</v>
      </c>
      <c r="F364" s="1">
        <v>9</v>
      </c>
      <c r="G364" s="17">
        <v>152328.88</v>
      </c>
      <c r="H364" s="1">
        <v>2</v>
      </c>
      <c r="I364" s="1">
        <v>0</v>
      </c>
      <c r="J364" s="1">
        <v>0</v>
      </c>
      <c r="K364" s="17">
        <v>126494.82</v>
      </c>
      <c r="L364" s="1">
        <v>0</v>
      </c>
      <c r="M364">
        <f t="shared" si="25"/>
        <v>0</v>
      </c>
      <c r="N364">
        <f t="shared" si="26"/>
        <v>1</v>
      </c>
      <c r="O364">
        <f t="shared" si="27"/>
        <v>1</v>
      </c>
      <c r="P364">
        <f t="shared" si="28"/>
        <v>0</v>
      </c>
      <c r="Q364">
        <f t="shared" si="29"/>
        <v>1</v>
      </c>
    </row>
    <row r="365" spans="1:17" x14ac:dyDescent="0.25">
      <c r="A365" s="1">
        <v>15777076</v>
      </c>
      <c r="B365" s="1">
        <v>651</v>
      </c>
      <c r="C365" s="1" t="s">
        <v>15</v>
      </c>
      <c r="D365" s="1" t="s">
        <v>23</v>
      </c>
      <c r="E365" s="1">
        <v>36</v>
      </c>
      <c r="F365" s="1">
        <v>7</v>
      </c>
      <c r="G365" s="17">
        <v>0</v>
      </c>
      <c r="H365" s="1">
        <v>2</v>
      </c>
      <c r="I365" s="1">
        <v>1</v>
      </c>
      <c r="J365" s="1">
        <v>0</v>
      </c>
      <c r="K365" s="17">
        <v>13898.31</v>
      </c>
      <c r="L365" s="1">
        <v>0</v>
      </c>
      <c r="M365">
        <f t="shared" si="25"/>
        <v>0</v>
      </c>
      <c r="N365">
        <f t="shared" si="26"/>
        <v>0</v>
      </c>
      <c r="O365">
        <f t="shared" si="27"/>
        <v>1</v>
      </c>
      <c r="P365">
        <f t="shared" si="28"/>
        <v>1</v>
      </c>
      <c r="Q365">
        <f t="shared" si="29"/>
        <v>1</v>
      </c>
    </row>
    <row r="366" spans="1:17" x14ac:dyDescent="0.25">
      <c r="A366" s="1">
        <v>15792360</v>
      </c>
      <c r="B366" s="1">
        <v>668</v>
      </c>
      <c r="C366" s="1" t="s">
        <v>15</v>
      </c>
      <c r="D366" s="1" t="s">
        <v>23</v>
      </c>
      <c r="E366" s="1">
        <v>32</v>
      </c>
      <c r="F366" s="1">
        <v>7</v>
      </c>
      <c r="G366" s="17">
        <v>0</v>
      </c>
      <c r="H366" s="1">
        <v>2</v>
      </c>
      <c r="I366" s="1">
        <v>1</v>
      </c>
      <c r="J366" s="1">
        <v>1</v>
      </c>
      <c r="K366" s="17">
        <v>777.37</v>
      </c>
      <c r="L366" s="1">
        <v>0</v>
      </c>
      <c r="M366">
        <f t="shared" si="25"/>
        <v>0</v>
      </c>
      <c r="N366">
        <f t="shared" si="26"/>
        <v>0</v>
      </c>
      <c r="O366">
        <f t="shared" si="27"/>
        <v>1</v>
      </c>
      <c r="P366">
        <f t="shared" si="28"/>
        <v>1</v>
      </c>
      <c r="Q366">
        <f t="shared" si="29"/>
        <v>1</v>
      </c>
    </row>
    <row r="367" spans="1:17" x14ac:dyDescent="0.25">
      <c r="A367" s="1">
        <v>15623595</v>
      </c>
      <c r="B367" s="1">
        <v>586</v>
      </c>
      <c r="C367" s="1" t="s">
        <v>18</v>
      </c>
      <c r="D367" s="1" t="s">
        <v>16</v>
      </c>
      <c r="E367" s="1">
        <v>28</v>
      </c>
      <c r="F367" s="1">
        <v>2</v>
      </c>
      <c r="G367" s="17">
        <v>0</v>
      </c>
      <c r="H367" s="1">
        <v>2</v>
      </c>
      <c r="I367" s="1">
        <v>1</v>
      </c>
      <c r="J367" s="1">
        <v>1</v>
      </c>
      <c r="K367" s="17">
        <v>92067.35</v>
      </c>
      <c r="L367" s="1">
        <v>0</v>
      </c>
      <c r="M367">
        <f t="shared" si="25"/>
        <v>0</v>
      </c>
      <c r="N367">
        <f t="shared" si="26"/>
        <v>1</v>
      </c>
      <c r="O367">
        <f t="shared" si="27"/>
        <v>0</v>
      </c>
      <c r="P367">
        <f t="shared" si="28"/>
        <v>0</v>
      </c>
      <c r="Q367">
        <f t="shared" si="29"/>
        <v>1</v>
      </c>
    </row>
    <row r="368" spans="1:17" x14ac:dyDescent="0.25">
      <c r="A368" s="1">
        <v>15732963</v>
      </c>
      <c r="B368" s="1">
        <v>722</v>
      </c>
      <c r="C368" s="1" t="s">
        <v>18</v>
      </c>
      <c r="D368" s="1" t="s">
        <v>16</v>
      </c>
      <c r="E368" s="1">
        <v>29</v>
      </c>
      <c r="F368" s="1">
        <v>9</v>
      </c>
      <c r="G368" s="17">
        <v>0</v>
      </c>
      <c r="H368" s="1">
        <v>2</v>
      </c>
      <c r="I368" s="1">
        <v>1</v>
      </c>
      <c r="J368" s="1">
        <v>1</v>
      </c>
      <c r="K368" s="17">
        <v>142033.07</v>
      </c>
      <c r="L368" s="1">
        <v>0</v>
      </c>
      <c r="M368">
        <f t="shared" si="25"/>
        <v>0</v>
      </c>
      <c r="N368">
        <f t="shared" si="26"/>
        <v>1</v>
      </c>
      <c r="O368">
        <f t="shared" si="27"/>
        <v>1</v>
      </c>
      <c r="P368">
        <f t="shared" si="28"/>
        <v>0</v>
      </c>
      <c r="Q368">
        <f t="shared" si="29"/>
        <v>1</v>
      </c>
    </row>
    <row r="369" spans="1:17" x14ac:dyDescent="0.25">
      <c r="A369" s="1">
        <v>15677871</v>
      </c>
      <c r="B369" s="1">
        <v>687</v>
      </c>
      <c r="C369" s="1" t="s">
        <v>15</v>
      </c>
      <c r="D369" s="1" t="s">
        <v>23</v>
      </c>
      <c r="E369" s="1">
        <v>38</v>
      </c>
      <c r="F369" s="1">
        <v>9</v>
      </c>
      <c r="G369" s="17">
        <v>122570.87</v>
      </c>
      <c r="H369" s="1">
        <v>1</v>
      </c>
      <c r="I369" s="1">
        <v>1</v>
      </c>
      <c r="J369" s="1">
        <v>1</v>
      </c>
      <c r="K369" s="17">
        <v>35608.879999999997</v>
      </c>
      <c r="L369" s="1">
        <v>0</v>
      </c>
      <c r="M369">
        <f t="shared" si="25"/>
        <v>0</v>
      </c>
      <c r="N369">
        <f t="shared" si="26"/>
        <v>0</v>
      </c>
      <c r="O369">
        <f t="shared" si="27"/>
        <v>1</v>
      </c>
      <c r="P369">
        <f t="shared" si="28"/>
        <v>1</v>
      </c>
      <c r="Q369">
        <f t="shared" si="29"/>
        <v>1</v>
      </c>
    </row>
    <row r="370" spans="1:17" x14ac:dyDescent="0.25">
      <c r="A370" s="1">
        <v>15790757</v>
      </c>
      <c r="B370" s="1">
        <v>769</v>
      </c>
      <c r="C370" s="1" t="s">
        <v>15</v>
      </c>
      <c r="D370" s="1" t="s">
        <v>16</v>
      </c>
      <c r="E370" s="1">
        <v>25</v>
      </c>
      <c r="F370" s="1">
        <v>10</v>
      </c>
      <c r="G370" s="17">
        <v>0</v>
      </c>
      <c r="H370" s="1">
        <v>2</v>
      </c>
      <c r="I370" s="1">
        <v>0</v>
      </c>
      <c r="J370" s="1">
        <v>0</v>
      </c>
      <c r="K370" s="17">
        <v>187925.75</v>
      </c>
      <c r="L370" s="1">
        <v>0</v>
      </c>
      <c r="M370">
        <f t="shared" si="25"/>
        <v>0</v>
      </c>
      <c r="N370">
        <f t="shared" si="26"/>
        <v>1</v>
      </c>
      <c r="O370">
        <f t="shared" si="27"/>
        <v>1</v>
      </c>
      <c r="P370">
        <f t="shared" si="28"/>
        <v>0</v>
      </c>
      <c r="Q370">
        <f t="shared" si="29"/>
        <v>1</v>
      </c>
    </row>
    <row r="371" spans="1:17" x14ac:dyDescent="0.25">
      <c r="A371" s="1">
        <v>15567446</v>
      </c>
      <c r="B371" s="1">
        <v>646</v>
      </c>
      <c r="C371" s="1" t="s">
        <v>26</v>
      </c>
      <c r="D371" s="1" t="s">
        <v>23</v>
      </c>
      <c r="E371" s="1">
        <v>39</v>
      </c>
      <c r="F371" s="1">
        <v>9</v>
      </c>
      <c r="G371" s="17">
        <v>111574.41</v>
      </c>
      <c r="H371" s="1">
        <v>1</v>
      </c>
      <c r="I371" s="1">
        <v>1</v>
      </c>
      <c r="J371" s="1">
        <v>1</v>
      </c>
      <c r="K371" s="17">
        <v>30838.51</v>
      </c>
      <c r="L371" s="1">
        <v>0</v>
      </c>
      <c r="M371">
        <f t="shared" si="25"/>
        <v>0</v>
      </c>
      <c r="N371">
        <f t="shared" si="26"/>
        <v>0</v>
      </c>
      <c r="O371">
        <f t="shared" si="27"/>
        <v>1</v>
      </c>
      <c r="P371">
        <f t="shared" si="28"/>
        <v>1</v>
      </c>
      <c r="Q371">
        <f t="shared" si="29"/>
        <v>1</v>
      </c>
    </row>
    <row r="372" spans="1:17" x14ac:dyDescent="0.25">
      <c r="A372" s="1">
        <v>15809248</v>
      </c>
      <c r="B372" s="1">
        <v>524</v>
      </c>
      <c r="C372" s="1" t="s">
        <v>15</v>
      </c>
      <c r="D372" s="1" t="s">
        <v>16</v>
      </c>
      <c r="E372" s="1">
        <v>36</v>
      </c>
      <c r="F372" s="1">
        <v>10</v>
      </c>
      <c r="G372" s="17">
        <v>0</v>
      </c>
      <c r="H372" s="1">
        <v>2</v>
      </c>
      <c r="I372" s="1">
        <v>1</v>
      </c>
      <c r="J372" s="1">
        <v>0</v>
      </c>
      <c r="K372" s="17">
        <v>109614.57</v>
      </c>
      <c r="L372" s="1">
        <v>0</v>
      </c>
      <c r="M372">
        <f t="shared" si="25"/>
        <v>0</v>
      </c>
      <c r="N372">
        <f t="shared" si="26"/>
        <v>1</v>
      </c>
      <c r="O372">
        <f t="shared" si="27"/>
        <v>1</v>
      </c>
      <c r="P372">
        <f t="shared" si="28"/>
        <v>1</v>
      </c>
      <c r="Q372">
        <f t="shared" si="29"/>
        <v>1</v>
      </c>
    </row>
    <row r="373" spans="1:17" x14ac:dyDescent="0.25">
      <c r="A373" s="1">
        <v>15774696</v>
      </c>
      <c r="B373" s="1">
        <v>640</v>
      </c>
      <c r="C373" s="1" t="s">
        <v>26</v>
      </c>
      <c r="D373" s="1" t="s">
        <v>16</v>
      </c>
      <c r="E373" s="1">
        <v>75</v>
      </c>
      <c r="F373" s="1">
        <v>1</v>
      </c>
      <c r="G373" s="17">
        <v>106307.91</v>
      </c>
      <c r="H373" s="1">
        <v>2</v>
      </c>
      <c r="I373" s="1">
        <v>0</v>
      </c>
      <c r="J373" s="1">
        <v>1</v>
      </c>
      <c r="K373" s="17">
        <v>113428.77</v>
      </c>
      <c r="L373" s="1">
        <v>0</v>
      </c>
      <c r="M373">
        <f t="shared" si="25"/>
        <v>0</v>
      </c>
      <c r="N373">
        <f t="shared" si="26"/>
        <v>1</v>
      </c>
      <c r="O373">
        <f t="shared" si="27"/>
        <v>0</v>
      </c>
      <c r="P373">
        <f t="shared" si="28"/>
        <v>1</v>
      </c>
      <c r="Q373">
        <f t="shared" si="29"/>
        <v>0</v>
      </c>
    </row>
    <row r="374" spans="1:17" x14ac:dyDescent="0.25">
      <c r="A374" s="1">
        <v>15602084</v>
      </c>
      <c r="B374" s="1">
        <v>663</v>
      </c>
      <c r="C374" s="1" t="s">
        <v>15</v>
      </c>
      <c r="D374" s="1" t="s">
        <v>16</v>
      </c>
      <c r="E374" s="1">
        <v>42</v>
      </c>
      <c r="F374" s="1">
        <v>5</v>
      </c>
      <c r="G374" s="17">
        <v>124626.07</v>
      </c>
      <c r="H374" s="1">
        <v>1</v>
      </c>
      <c r="I374" s="1">
        <v>1</v>
      </c>
      <c r="J374" s="1">
        <v>1</v>
      </c>
      <c r="K374" s="17">
        <v>78004.5</v>
      </c>
      <c r="L374" s="1">
        <v>0</v>
      </c>
      <c r="M374">
        <f t="shared" si="25"/>
        <v>0</v>
      </c>
      <c r="N374">
        <f t="shared" si="26"/>
        <v>1</v>
      </c>
      <c r="O374">
        <f t="shared" si="27"/>
        <v>1</v>
      </c>
      <c r="P374">
        <f t="shared" si="28"/>
        <v>1</v>
      </c>
      <c r="Q374">
        <f t="shared" si="29"/>
        <v>1</v>
      </c>
    </row>
    <row r="375" spans="1:17" x14ac:dyDescent="0.25">
      <c r="A375" s="1">
        <v>15799384</v>
      </c>
      <c r="B375" s="1">
        <v>683</v>
      </c>
      <c r="C375" s="1" t="s">
        <v>15</v>
      </c>
      <c r="D375" s="1" t="s">
        <v>23</v>
      </c>
      <c r="E375" s="1">
        <v>33</v>
      </c>
      <c r="F375" s="1">
        <v>8</v>
      </c>
      <c r="G375" s="17">
        <v>0</v>
      </c>
      <c r="H375" s="1">
        <v>1</v>
      </c>
      <c r="I375" s="1">
        <v>0</v>
      </c>
      <c r="J375" s="1">
        <v>0</v>
      </c>
      <c r="K375" s="17">
        <v>73564.44</v>
      </c>
      <c r="L375" s="1">
        <v>0</v>
      </c>
      <c r="M375">
        <f t="shared" si="25"/>
        <v>0</v>
      </c>
      <c r="N375">
        <f t="shared" si="26"/>
        <v>1</v>
      </c>
      <c r="O375">
        <f t="shared" si="27"/>
        <v>1</v>
      </c>
      <c r="P375">
        <f t="shared" si="28"/>
        <v>1</v>
      </c>
      <c r="Q375">
        <f t="shared" si="29"/>
        <v>1</v>
      </c>
    </row>
    <row r="376" spans="1:17" x14ac:dyDescent="0.25">
      <c r="A376" s="1">
        <v>15679531</v>
      </c>
      <c r="B376" s="1">
        <v>618</v>
      </c>
      <c r="C376" s="1" t="s">
        <v>15</v>
      </c>
      <c r="D376" s="1" t="s">
        <v>23</v>
      </c>
      <c r="E376" s="1">
        <v>34</v>
      </c>
      <c r="F376" s="1">
        <v>5</v>
      </c>
      <c r="G376" s="17">
        <v>134954.53</v>
      </c>
      <c r="H376" s="1">
        <v>1</v>
      </c>
      <c r="I376" s="1">
        <v>1</v>
      </c>
      <c r="J376" s="1">
        <v>1</v>
      </c>
      <c r="K376" s="17">
        <v>151954.39000000001</v>
      </c>
      <c r="L376" s="1">
        <v>0</v>
      </c>
      <c r="M376">
        <f t="shared" si="25"/>
        <v>0</v>
      </c>
      <c r="N376">
        <f t="shared" si="26"/>
        <v>1</v>
      </c>
      <c r="O376">
        <f t="shared" si="27"/>
        <v>1</v>
      </c>
      <c r="P376">
        <f t="shared" si="28"/>
        <v>1</v>
      </c>
      <c r="Q376">
        <f t="shared" si="29"/>
        <v>1</v>
      </c>
    </row>
    <row r="377" spans="1:17" x14ac:dyDescent="0.25">
      <c r="A377" s="1">
        <v>15702919</v>
      </c>
      <c r="B377" s="1">
        <v>729</v>
      </c>
      <c r="C377" s="1" t="s">
        <v>26</v>
      </c>
      <c r="D377" s="1" t="s">
        <v>23</v>
      </c>
      <c r="E377" s="1">
        <v>30</v>
      </c>
      <c r="F377" s="1">
        <v>6</v>
      </c>
      <c r="G377" s="17">
        <v>63669.42</v>
      </c>
      <c r="H377" s="1">
        <v>1</v>
      </c>
      <c r="I377" s="1">
        <v>1</v>
      </c>
      <c r="J377" s="1">
        <v>0</v>
      </c>
      <c r="K377" s="17">
        <v>145111.37</v>
      </c>
      <c r="L377" s="1">
        <v>0</v>
      </c>
      <c r="M377">
        <f t="shared" si="25"/>
        <v>0</v>
      </c>
      <c r="N377">
        <f t="shared" si="26"/>
        <v>1</v>
      </c>
      <c r="O377">
        <f t="shared" si="27"/>
        <v>1</v>
      </c>
      <c r="P377">
        <f t="shared" si="28"/>
        <v>0</v>
      </c>
      <c r="Q377">
        <f t="shared" si="29"/>
        <v>1</v>
      </c>
    </row>
    <row r="378" spans="1:17" x14ac:dyDescent="0.25">
      <c r="A378" s="1">
        <v>15658169</v>
      </c>
      <c r="B378" s="1">
        <v>778</v>
      </c>
      <c r="C378" s="1" t="s">
        <v>18</v>
      </c>
      <c r="D378" s="1" t="s">
        <v>16</v>
      </c>
      <c r="E378" s="1">
        <v>47</v>
      </c>
      <c r="F378" s="1">
        <v>6</v>
      </c>
      <c r="G378" s="17">
        <v>127299.34</v>
      </c>
      <c r="H378" s="1">
        <v>2</v>
      </c>
      <c r="I378" s="1">
        <v>1</v>
      </c>
      <c r="J378" s="1">
        <v>0</v>
      </c>
      <c r="K378" s="17">
        <v>124694.99</v>
      </c>
      <c r="L378" s="1">
        <v>0</v>
      </c>
      <c r="M378">
        <f t="shared" si="25"/>
        <v>0</v>
      </c>
      <c r="N378">
        <f t="shared" si="26"/>
        <v>1</v>
      </c>
      <c r="O378">
        <f t="shared" si="27"/>
        <v>1</v>
      </c>
      <c r="P378">
        <f t="shared" si="28"/>
        <v>1</v>
      </c>
      <c r="Q378">
        <f t="shared" si="29"/>
        <v>1</v>
      </c>
    </row>
    <row r="379" spans="1:17" x14ac:dyDescent="0.25">
      <c r="A379" s="1">
        <v>15649423</v>
      </c>
      <c r="B379" s="1">
        <v>580</v>
      </c>
      <c r="C379" s="1" t="s">
        <v>15</v>
      </c>
      <c r="D379" s="1" t="s">
        <v>16</v>
      </c>
      <c r="E379" s="1">
        <v>35</v>
      </c>
      <c r="F379" s="1">
        <v>8</v>
      </c>
      <c r="G379" s="17">
        <v>0</v>
      </c>
      <c r="H379" s="1">
        <v>2</v>
      </c>
      <c r="I379" s="1">
        <v>0</v>
      </c>
      <c r="J379" s="1">
        <v>1</v>
      </c>
      <c r="K379" s="17">
        <v>10357.030000000001</v>
      </c>
      <c r="L379" s="1">
        <v>0</v>
      </c>
      <c r="M379">
        <f t="shared" si="25"/>
        <v>0</v>
      </c>
      <c r="N379">
        <f t="shared" si="26"/>
        <v>0</v>
      </c>
      <c r="O379">
        <f t="shared" si="27"/>
        <v>1</v>
      </c>
      <c r="P379">
        <f t="shared" si="28"/>
        <v>1</v>
      </c>
      <c r="Q379">
        <f t="shared" si="29"/>
        <v>1</v>
      </c>
    </row>
    <row r="380" spans="1:17" x14ac:dyDescent="0.25">
      <c r="A380" s="1">
        <v>15798906</v>
      </c>
      <c r="B380" s="1">
        <v>628</v>
      </c>
      <c r="C380" s="1" t="s">
        <v>15</v>
      </c>
      <c r="D380" s="1" t="s">
        <v>23</v>
      </c>
      <c r="E380" s="1">
        <v>69</v>
      </c>
      <c r="F380" s="1">
        <v>5</v>
      </c>
      <c r="G380" s="17">
        <v>0</v>
      </c>
      <c r="H380" s="1">
        <v>2</v>
      </c>
      <c r="I380" s="1">
        <v>1</v>
      </c>
      <c r="J380" s="1">
        <v>1</v>
      </c>
      <c r="K380" s="17">
        <v>181964.6</v>
      </c>
      <c r="L380" s="1">
        <v>0</v>
      </c>
      <c r="M380">
        <f t="shared" si="25"/>
        <v>0</v>
      </c>
      <c r="N380">
        <f t="shared" si="26"/>
        <v>1</v>
      </c>
      <c r="O380">
        <f t="shared" si="27"/>
        <v>1</v>
      </c>
      <c r="P380">
        <f t="shared" si="28"/>
        <v>1</v>
      </c>
      <c r="Q380">
        <f t="shared" si="29"/>
        <v>0</v>
      </c>
    </row>
    <row r="381" spans="1:17" x14ac:dyDescent="0.25">
      <c r="A381" s="1">
        <v>15753831</v>
      </c>
      <c r="B381" s="1">
        <v>642</v>
      </c>
      <c r="C381" s="1" t="s">
        <v>18</v>
      </c>
      <c r="D381" s="1" t="s">
        <v>23</v>
      </c>
      <c r="E381" s="1">
        <v>32</v>
      </c>
      <c r="F381" s="1">
        <v>7</v>
      </c>
      <c r="G381" s="17">
        <v>100433.8</v>
      </c>
      <c r="H381" s="1">
        <v>1</v>
      </c>
      <c r="I381" s="1">
        <v>1</v>
      </c>
      <c r="J381" s="1">
        <v>1</v>
      </c>
      <c r="K381" s="17">
        <v>39768.589999999997</v>
      </c>
      <c r="L381" s="1">
        <v>0</v>
      </c>
      <c r="M381">
        <f t="shared" si="25"/>
        <v>0</v>
      </c>
      <c r="N381">
        <f t="shared" si="26"/>
        <v>0</v>
      </c>
      <c r="O381">
        <f t="shared" si="27"/>
        <v>1</v>
      </c>
      <c r="P381">
        <f t="shared" si="28"/>
        <v>1</v>
      </c>
      <c r="Q381">
        <f t="shared" si="29"/>
        <v>1</v>
      </c>
    </row>
    <row r="382" spans="1:17" x14ac:dyDescent="0.25">
      <c r="A382" s="1">
        <v>15636444</v>
      </c>
      <c r="B382" s="1">
        <v>535</v>
      </c>
      <c r="C382" s="1" t="s">
        <v>26</v>
      </c>
      <c r="D382" s="1" t="s">
        <v>16</v>
      </c>
      <c r="E382" s="1">
        <v>53</v>
      </c>
      <c r="F382" s="1">
        <v>5</v>
      </c>
      <c r="G382" s="17">
        <v>141616.54999999999</v>
      </c>
      <c r="H382" s="1">
        <v>2</v>
      </c>
      <c r="I382" s="1">
        <v>1</v>
      </c>
      <c r="J382" s="1">
        <v>1</v>
      </c>
      <c r="K382" s="17">
        <v>75888.649999999994</v>
      </c>
      <c r="L382" s="1">
        <v>0</v>
      </c>
      <c r="M382">
        <f t="shared" si="25"/>
        <v>0</v>
      </c>
      <c r="N382">
        <f t="shared" si="26"/>
        <v>1</v>
      </c>
      <c r="O382">
        <f t="shared" si="27"/>
        <v>1</v>
      </c>
      <c r="P382">
        <f t="shared" si="28"/>
        <v>1</v>
      </c>
      <c r="Q382">
        <f t="shared" si="29"/>
        <v>1</v>
      </c>
    </row>
    <row r="383" spans="1:17" x14ac:dyDescent="0.25">
      <c r="A383" s="1">
        <v>15679200</v>
      </c>
      <c r="B383" s="1">
        <v>580</v>
      </c>
      <c r="C383" s="1" t="s">
        <v>18</v>
      </c>
      <c r="D383" s="1" t="s">
        <v>23</v>
      </c>
      <c r="E383" s="1">
        <v>29</v>
      </c>
      <c r="F383" s="1">
        <v>9</v>
      </c>
      <c r="G383" s="17">
        <v>61710.44</v>
      </c>
      <c r="H383" s="1">
        <v>2</v>
      </c>
      <c r="I383" s="1">
        <v>1</v>
      </c>
      <c r="J383" s="1">
        <v>0</v>
      </c>
      <c r="K383" s="17">
        <v>128077.8</v>
      </c>
      <c r="L383" s="1">
        <v>0</v>
      </c>
      <c r="M383">
        <f t="shared" si="25"/>
        <v>0</v>
      </c>
      <c r="N383">
        <f t="shared" si="26"/>
        <v>1</v>
      </c>
      <c r="O383">
        <f t="shared" si="27"/>
        <v>1</v>
      </c>
      <c r="P383">
        <f t="shared" si="28"/>
        <v>0</v>
      </c>
      <c r="Q383">
        <f t="shared" si="29"/>
        <v>1</v>
      </c>
    </row>
    <row r="384" spans="1:17" x14ac:dyDescent="0.25">
      <c r="A384" s="1">
        <v>15619857</v>
      </c>
      <c r="B384" s="1">
        <v>605</v>
      </c>
      <c r="C384" s="1" t="s">
        <v>15</v>
      </c>
      <c r="D384" s="1" t="s">
        <v>16</v>
      </c>
      <c r="E384" s="1">
        <v>64</v>
      </c>
      <c r="F384" s="1">
        <v>2</v>
      </c>
      <c r="G384" s="17">
        <v>129555.7</v>
      </c>
      <c r="H384" s="1">
        <v>1</v>
      </c>
      <c r="I384" s="1">
        <v>1</v>
      </c>
      <c r="J384" s="1">
        <v>1</v>
      </c>
      <c r="K384" s="17">
        <v>13601.79</v>
      </c>
      <c r="L384" s="1">
        <v>0</v>
      </c>
      <c r="M384">
        <f t="shared" si="25"/>
        <v>0</v>
      </c>
      <c r="N384">
        <f t="shared" si="26"/>
        <v>0</v>
      </c>
      <c r="O384">
        <f t="shared" si="27"/>
        <v>0</v>
      </c>
      <c r="P384">
        <f t="shared" si="28"/>
        <v>1</v>
      </c>
      <c r="Q384">
        <f t="shared" si="29"/>
        <v>0</v>
      </c>
    </row>
    <row r="385" spans="1:17" x14ac:dyDescent="0.25">
      <c r="A385" s="1">
        <v>15682472</v>
      </c>
      <c r="B385" s="1">
        <v>828</v>
      </c>
      <c r="C385" s="1" t="s">
        <v>15</v>
      </c>
      <c r="D385" s="1" t="s">
        <v>23</v>
      </c>
      <c r="E385" s="1">
        <v>34</v>
      </c>
      <c r="F385" s="1">
        <v>8</v>
      </c>
      <c r="G385" s="17">
        <v>129433.34</v>
      </c>
      <c r="H385" s="1">
        <v>2</v>
      </c>
      <c r="I385" s="1">
        <v>0</v>
      </c>
      <c r="J385" s="1">
        <v>0</v>
      </c>
      <c r="K385" s="17">
        <v>38131.769999999997</v>
      </c>
      <c r="L385" s="1">
        <v>0</v>
      </c>
      <c r="M385">
        <f t="shared" si="25"/>
        <v>0</v>
      </c>
      <c r="N385">
        <f t="shared" si="26"/>
        <v>0</v>
      </c>
      <c r="O385">
        <f t="shared" si="27"/>
        <v>1</v>
      </c>
      <c r="P385">
        <f t="shared" si="28"/>
        <v>1</v>
      </c>
      <c r="Q385">
        <f t="shared" si="29"/>
        <v>1</v>
      </c>
    </row>
    <row r="386" spans="1:17" x14ac:dyDescent="0.25">
      <c r="A386" s="1">
        <v>15730830</v>
      </c>
      <c r="B386" s="1">
        <v>752</v>
      </c>
      <c r="C386" s="1" t="s">
        <v>15</v>
      </c>
      <c r="D386" s="1" t="s">
        <v>16</v>
      </c>
      <c r="E386" s="1">
        <v>30</v>
      </c>
      <c r="F386" s="1">
        <v>3</v>
      </c>
      <c r="G386" s="17">
        <v>0</v>
      </c>
      <c r="H386" s="1">
        <v>2</v>
      </c>
      <c r="I386" s="1">
        <v>1</v>
      </c>
      <c r="J386" s="1">
        <v>1</v>
      </c>
      <c r="K386" s="17">
        <v>104991.28</v>
      </c>
      <c r="L386" s="1">
        <v>0</v>
      </c>
      <c r="M386">
        <f t="shared" si="25"/>
        <v>0</v>
      </c>
      <c r="N386">
        <f t="shared" si="26"/>
        <v>1</v>
      </c>
      <c r="O386">
        <f t="shared" si="27"/>
        <v>0</v>
      </c>
      <c r="P386">
        <f t="shared" si="28"/>
        <v>0</v>
      </c>
      <c r="Q386">
        <f t="shared" si="29"/>
        <v>1</v>
      </c>
    </row>
    <row r="387" spans="1:17" x14ac:dyDescent="0.25">
      <c r="A387" s="1">
        <v>15664521</v>
      </c>
      <c r="B387" s="1">
        <v>659</v>
      </c>
      <c r="C387" s="1" t="s">
        <v>18</v>
      </c>
      <c r="D387" s="1" t="s">
        <v>23</v>
      </c>
      <c r="E387" s="1">
        <v>31</v>
      </c>
      <c r="F387" s="1">
        <v>7</v>
      </c>
      <c r="G387" s="17">
        <v>149620.88</v>
      </c>
      <c r="H387" s="1">
        <v>2</v>
      </c>
      <c r="I387" s="1">
        <v>1</v>
      </c>
      <c r="J387" s="1">
        <v>1</v>
      </c>
      <c r="K387" s="17">
        <v>104533.51</v>
      </c>
      <c r="L387" s="1">
        <v>0</v>
      </c>
      <c r="M387">
        <f t="shared" si="25"/>
        <v>0</v>
      </c>
      <c r="N387">
        <f t="shared" si="26"/>
        <v>1</v>
      </c>
      <c r="O387">
        <f t="shared" si="27"/>
        <v>1</v>
      </c>
      <c r="P387">
        <f t="shared" si="28"/>
        <v>1</v>
      </c>
      <c r="Q387">
        <f t="shared" si="29"/>
        <v>1</v>
      </c>
    </row>
    <row r="388" spans="1:17" x14ac:dyDescent="0.25">
      <c r="A388" s="1">
        <v>15776223</v>
      </c>
      <c r="B388" s="1">
        <v>597</v>
      </c>
      <c r="C388" s="1" t="s">
        <v>15</v>
      </c>
      <c r="D388" s="1" t="s">
        <v>16</v>
      </c>
      <c r="E388" s="1">
        <v>42</v>
      </c>
      <c r="F388" s="1">
        <v>4</v>
      </c>
      <c r="G388" s="17">
        <v>64740.12</v>
      </c>
      <c r="H388" s="1">
        <v>1</v>
      </c>
      <c r="I388" s="1">
        <v>1</v>
      </c>
      <c r="J388" s="1">
        <v>1</v>
      </c>
      <c r="K388" s="17">
        <v>106841.12</v>
      </c>
      <c r="L388" s="1">
        <v>0</v>
      </c>
      <c r="M388">
        <f t="shared" ref="M388:M451" si="30">IF(H388&gt;=3,1,0)</f>
        <v>0</v>
      </c>
      <c r="N388">
        <f t="shared" ref="N388:N451" si="31">IF(K388&gt;$N$1,1,0)</f>
        <v>1</v>
      </c>
      <c r="O388">
        <f t="shared" ref="O388:O451" si="32">IF(F388&gt;$O$1,1,0)</f>
        <v>1</v>
      </c>
      <c r="P388">
        <f t="shared" ref="P388:P451" si="33">IF(E388&gt;$P$1,1,0)</f>
        <v>1</v>
      </c>
      <c r="Q388">
        <f t="shared" ref="Q388:Q451" si="34">IF(E388&lt;=$Q$1,1,0)</f>
        <v>1</v>
      </c>
    </row>
    <row r="389" spans="1:17" x14ac:dyDescent="0.25">
      <c r="A389" s="1">
        <v>15699430</v>
      </c>
      <c r="B389" s="1">
        <v>618</v>
      </c>
      <c r="C389" s="1" t="s">
        <v>15</v>
      </c>
      <c r="D389" s="1" t="s">
        <v>16</v>
      </c>
      <c r="E389" s="1">
        <v>35</v>
      </c>
      <c r="F389" s="1">
        <v>10</v>
      </c>
      <c r="G389" s="17">
        <v>0</v>
      </c>
      <c r="H389" s="1">
        <v>2</v>
      </c>
      <c r="I389" s="1">
        <v>1</v>
      </c>
      <c r="J389" s="1">
        <v>0</v>
      </c>
      <c r="K389" s="17">
        <v>180439.75</v>
      </c>
      <c r="L389" s="1">
        <v>0</v>
      </c>
      <c r="M389">
        <f t="shared" si="30"/>
        <v>0</v>
      </c>
      <c r="N389">
        <f t="shared" si="31"/>
        <v>1</v>
      </c>
      <c r="O389">
        <f t="shared" si="32"/>
        <v>1</v>
      </c>
      <c r="P389">
        <f t="shared" si="33"/>
        <v>1</v>
      </c>
      <c r="Q389">
        <f t="shared" si="34"/>
        <v>1</v>
      </c>
    </row>
    <row r="390" spans="1:17" x14ac:dyDescent="0.25">
      <c r="A390" s="1">
        <v>15790678</v>
      </c>
      <c r="B390" s="1">
        <v>475</v>
      </c>
      <c r="C390" s="1" t="s">
        <v>15</v>
      </c>
      <c r="D390" s="1" t="s">
        <v>16</v>
      </c>
      <c r="E390" s="1">
        <v>32</v>
      </c>
      <c r="F390" s="1">
        <v>8</v>
      </c>
      <c r="G390" s="17">
        <v>119023.28</v>
      </c>
      <c r="H390" s="1">
        <v>1</v>
      </c>
      <c r="I390" s="1">
        <v>1</v>
      </c>
      <c r="J390" s="1">
        <v>0</v>
      </c>
      <c r="K390" s="17">
        <v>100816.29</v>
      </c>
      <c r="L390" s="1">
        <v>0</v>
      </c>
      <c r="M390">
        <f t="shared" si="30"/>
        <v>0</v>
      </c>
      <c r="N390">
        <f t="shared" si="31"/>
        <v>1</v>
      </c>
      <c r="O390">
        <f t="shared" si="32"/>
        <v>1</v>
      </c>
      <c r="P390">
        <f t="shared" si="33"/>
        <v>1</v>
      </c>
      <c r="Q390">
        <f t="shared" si="34"/>
        <v>1</v>
      </c>
    </row>
    <row r="391" spans="1:17" x14ac:dyDescent="0.25">
      <c r="A391" s="1">
        <v>15719352</v>
      </c>
      <c r="B391" s="1">
        <v>754</v>
      </c>
      <c r="C391" s="1" t="s">
        <v>18</v>
      </c>
      <c r="D391" s="1" t="s">
        <v>23</v>
      </c>
      <c r="E391" s="1">
        <v>39</v>
      </c>
      <c r="F391" s="1">
        <v>6</v>
      </c>
      <c r="G391" s="17">
        <v>170184.99</v>
      </c>
      <c r="H391" s="1">
        <v>2</v>
      </c>
      <c r="I391" s="1">
        <v>1</v>
      </c>
      <c r="J391" s="1">
        <v>0</v>
      </c>
      <c r="K391" s="17">
        <v>89593.26</v>
      </c>
      <c r="L391" s="1">
        <v>0</v>
      </c>
      <c r="M391">
        <f t="shared" si="30"/>
        <v>0</v>
      </c>
      <c r="N391">
        <f t="shared" si="31"/>
        <v>1</v>
      </c>
      <c r="O391">
        <f t="shared" si="32"/>
        <v>1</v>
      </c>
      <c r="P391">
        <f t="shared" si="33"/>
        <v>1</v>
      </c>
      <c r="Q391">
        <f t="shared" si="34"/>
        <v>1</v>
      </c>
    </row>
    <row r="392" spans="1:17" x14ac:dyDescent="0.25">
      <c r="A392" s="1">
        <v>15661036</v>
      </c>
      <c r="B392" s="1">
        <v>725</v>
      </c>
      <c r="C392" s="1" t="s">
        <v>15</v>
      </c>
      <c r="D392" s="1" t="s">
        <v>23</v>
      </c>
      <c r="E392" s="1">
        <v>46</v>
      </c>
      <c r="F392" s="1">
        <v>6</v>
      </c>
      <c r="G392" s="17">
        <v>0</v>
      </c>
      <c r="H392" s="1">
        <v>2</v>
      </c>
      <c r="I392" s="1">
        <v>1</v>
      </c>
      <c r="J392" s="1">
        <v>0</v>
      </c>
      <c r="K392" s="17">
        <v>161767.38</v>
      </c>
      <c r="L392" s="1">
        <v>0</v>
      </c>
      <c r="M392">
        <f t="shared" si="30"/>
        <v>0</v>
      </c>
      <c r="N392">
        <f t="shared" si="31"/>
        <v>1</v>
      </c>
      <c r="O392">
        <f t="shared" si="32"/>
        <v>1</v>
      </c>
      <c r="P392">
        <f t="shared" si="33"/>
        <v>1</v>
      </c>
      <c r="Q392">
        <f t="shared" si="34"/>
        <v>1</v>
      </c>
    </row>
    <row r="393" spans="1:17" x14ac:dyDescent="0.25">
      <c r="A393" s="1">
        <v>15742668</v>
      </c>
      <c r="B393" s="1">
        <v>626</v>
      </c>
      <c r="C393" s="1" t="s">
        <v>18</v>
      </c>
      <c r="D393" s="1" t="s">
        <v>16</v>
      </c>
      <c r="E393" s="1">
        <v>37</v>
      </c>
      <c r="F393" s="1">
        <v>6</v>
      </c>
      <c r="G393" s="17">
        <v>108269.37</v>
      </c>
      <c r="H393" s="1">
        <v>1</v>
      </c>
      <c r="I393" s="1">
        <v>1</v>
      </c>
      <c r="J393" s="1">
        <v>0</v>
      </c>
      <c r="K393" s="17">
        <v>5597.94</v>
      </c>
      <c r="L393" s="1">
        <v>0</v>
      </c>
      <c r="M393">
        <f t="shared" si="30"/>
        <v>0</v>
      </c>
      <c r="N393">
        <f t="shared" si="31"/>
        <v>0</v>
      </c>
      <c r="O393">
        <f t="shared" si="32"/>
        <v>1</v>
      </c>
      <c r="P393">
        <f t="shared" si="33"/>
        <v>1</v>
      </c>
      <c r="Q393">
        <f t="shared" si="34"/>
        <v>1</v>
      </c>
    </row>
    <row r="394" spans="1:17" x14ac:dyDescent="0.25">
      <c r="A394" s="1">
        <v>15667896</v>
      </c>
      <c r="B394" s="1">
        <v>833</v>
      </c>
      <c r="C394" s="1" t="s">
        <v>15</v>
      </c>
      <c r="D394" s="1" t="s">
        <v>23</v>
      </c>
      <c r="E394" s="1">
        <v>37</v>
      </c>
      <c r="F394" s="1">
        <v>8</v>
      </c>
      <c r="G394" s="17">
        <v>151226.18</v>
      </c>
      <c r="H394" s="1">
        <v>2</v>
      </c>
      <c r="I394" s="1">
        <v>1</v>
      </c>
      <c r="J394" s="1">
        <v>1</v>
      </c>
      <c r="K394" s="17">
        <v>136129.49</v>
      </c>
      <c r="L394" s="1">
        <v>0</v>
      </c>
      <c r="M394">
        <f t="shared" si="30"/>
        <v>0</v>
      </c>
      <c r="N394">
        <f t="shared" si="31"/>
        <v>1</v>
      </c>
      <c r="O394">
        <f t="shared" si="32"/>
        <v>1</v>
      </c>
      <c r="P394">
        <f t="shared" si="33"/>
        <v>1</v>
      </c>
      <c r="Q394">
        <f t="shared" si="34"/>
        <v>1</v>
      </c>
    </row>
    <row r="395" spans="1:17" x14ac:dyDescent="0.25">
      <c r="A395" s="1">
        <v>15615624</v>
      </c>
      <c r="B395" s="1">
        <v>605</v>
      </c>
      <c r="C395" s="1" t="s">
        <v>15</v>
      </c>
      <c r="D395" s="1" t="s">
        <v>16</v>
      </c>
      <c r="E395" s="1">
        <v>28</v>
      </c>
      <c r="F395" s="1">
        <v>6</v>
      </c>
      <c r="G395" s="17">
        <v>0</v>
      </c>
      <c r="H395" s="1">
        <v>2</v>
      </c>
      <c r="I395" s="1">
        <v>0</v>
      </c>
      <c r="J395" s="1">
        <v>0</v>
      </c>
      <c r="K395" s="17">
        <v>159508.51999999999</v>
      </c>
      <c r="L395" s="1">
        <v>0</v>
      </c>
      <c r="M395">
        <f t="shared" si="30"/>
        <v>0</v>
      </c>
      <c r="N395">
        <f t="shared" si="31"/>
        <v>1</v>
      </c>
      <c r="O395">
        <f t="shared" si="32"/>
        <v>1</v>
      </c>
      <c r="P395">
        <f t="shared" si="33"/>
        <v>0</v>
      </c>
      <c r="Q395">
        <f t="shared" si="34"/>
        <v>1</v>
      </c>
    </row>
    <row r="396" spans="1:17" x14ac:dyDescent="0.25">
      <c r="A396" s="1">
        <v>15597945</v>
      </c>
      <c r="B396" s="1">
        <v>636</v>
      </c>
      <c r="C396" s="1" t="s">
        <v>18</v>
      </c>
      <c r="D396" s="1" t="s">
        <v>16</v>
      </c>
      <c r="E396" s="1">
        <v>32</v>
      </c>
      <c r="F396" s="1">
        <v>8</v>
      </c>
      <c r="G396" s="17">
        <v>0</v>
      </c>
      <c r="H396" s="1">
        <v>2</v>
      </c>
      <c r="I396" s="1">
        <v>1</v>
      </c>
      <c r="J396" s="1">
        <v>0</v>
      </c>
      <c r="K396" s="17" t="s">
        <v>753</v>
      </c>
      <c r="L396" s="1">
        <v>0</v>
      </c>
      <c r="M396">
        <f t="shared" si="30"/>
        <v>0</v>
      </c>
      <c r="N396">
        <f t="shared" si="31"/>
        <v>1</v>
      </c>
      <c r="O396">
        <f t="shared" si="32"/>
        <v>1</v>
      </c>
      <c r="P396">
        <f t="shared" si="33"/>
        <v>1</v>
      </c>
      <c r="Q396">
        <f t="shared" si="34"/>
        <v>1</v>
      </c>
    </row>
    <row r="397" spans="1:17" x14ac:dyDescent="0.25">
      <c r="A397" s="1">
        <v>15695632</v>
      </c>
      <c r="B397" s="1">
        <v>556</v>
      </c>
      <c r="C397" s="1" t="s">
        <v>15</v>
      </c>
      <c r="D397" s="1" t="s">
        <v>16</v>
      </c>
      <c r="E397" s="1">
        <v>39</v>
      </c>
      <c r="F397" s="1">
        <v>9</v>
      </c>
      <c r="G397" s="17">
        <v>89588.35</v>
      </c>
      <c r="H397" s="1">
        <v>1</v>
      </c>
      <c r="I397" s="1">
        <v>1</v>
      </c>
      <c r="J397" s="1">
        <v>1</v>
      </c>
      <c r="K397" s="17">
        <v>94898.1</v>
      </c>
      <c r="L397" s="1">
        <v>0</v>
      </c>
      <c r="M397">
        <f t="shared" si="30"/>
        <v>0</v>
      </c>
      <c r="N397">
        <f t="shared" si="31"/>
        <v>1</v>
      </c>
      <c r="O397">
        <f t="shared" si="32"/>
        <v>1</v>
      </c>
      <c r="P397">
        <f t="shared" si="33"/>
        <v>1</v>
      </c>
      <c r="Q397">
        <f t="shared" si="34"/>
        <v>1</v>
      </c>
    </row>
    <row r="398" spans="1:17" x14ac:dyDescent="0.25">
      <c r="A398" s="1">
        <v>15737051</v>
      </c>
      <c r="B398" s="1">
        <v>639</v>
      </c>
      <c r="C398" s="1" t="s">
        <v>15</v>
      </c>
      <c r="D398" s="1" t="s">
        <v>23</v>
      </c>
      <c r="E398" s="1">
        <v>27</v>
      </c>
      <c r="F398" s="1">
        <v>8</v>
      </c>
      <c r="G398" s="17">
        <v>0</v>
      </c>
      <c r="H398" s="1">
        <v>2</v>
      </c>
      <c r="I398" s="1">
        <v>1</v>
      </c>
      <c r="J398" s="1">
        <v>0</v>
      </c>
      <c r="K398" s="17">
        <v>192247.35</v>
      </c>
      <c r="L398" s="1">
        <v>0</v>
      </c>
      <c r="M398">
        <f t="shared" si="30"/>
        <v>0</v>
      </c>
      <c r="N398">
        <f t="shared" si="31"/>
        <v>1</v>
      </c>
      <c r="O398">
        <f t="shared" si="32"/>
        <v>1</v>
      </c>
      <c r="P398">
        <f t="shared" si="33"/>
        <v>0</v>
      </c>
      <c r="Q398">
        <f t="shared" si="34"/>
        <v>1</v>
      </c>
    </row>
    <row r="399" spans="1:17" x14ac:dyDescent="0.25">
      <c r="A399" s="1">
        <v>15612087</v>
      </c>
      <c r="B399" s="1">
        <v>671</v>
      </c>
      <c r="C399" s="1" t="s">
        <v>15</v>
      </c>
      <c r="D399" s="1" t="s">
        <v>23</v>
      </c>
      <c r="E399" s="1">
        <v>45</v>
      </c>
      <c r="F399" s="1">
        <v>2</v>
      </c>
      <c r="G399" s="17">
        <v>106376.85</v>
      </c>
      <c r="H399" s="1">
        <v>1</v>
      </c>
      <c r="I399" s="1">
        <v>0</v>
      </c>
      <c r="J399" s="1">
        <v>1</v>
      </c>
      <c r="K399" s="17">
        <v>158264.62</v>
      </c>
      <c r="L399" s="1">
        <v>0</v>
      </c>
      <c r="M399">
        <f t="shared" si="30"/>
        <v>0</v>
      </c>
      <c r="N399">
        <f t="shared" si="31"/>
        <v>1</v>
      </c>
      <c r="O399">
        <f t="shared" si="32"/>
        <v>0</v>
      </c>
      <c r="P399">
        <f t="shared" si="33"/>
        <v>1</v>
      </c>
      <c r="Q399">
        <f t="shared" si="34"/>
        <v>1</v>
      </c>
    </row>
    <row r="400" spans="1:17" x14ac:dyDescent="0.25">
      <c r="A400" s="1">
        <v>15599792</v>
      </c>
      <c r="B400" s="1">
        <v>545</v>
      </c>
      <c r="C400" s="1" t="s">
        <v>15</v>
      </c>
      <c r="D400" s="1" t="s">
        <v>16</v>
      </c>
      <c r="E400" s="1">
        <v>26</v>
      </c>
      <c r="F400" s="1">
        <v>1</v>
      </c>
      <c r="G400" s="17">
        <v>0</v>
      </c>
      <c r="H400" s="1">
        <v>2</v>
      </c>
      <c r="I400" s="1">
        <v>1</v>
      </c>
      <c r="J400" s="1">
        <v>1</v>
      </c>
      <c r="K400" s="17">
        <v>199638.56</v>
      </c>
      <c r="L400" s="1">
        <v>0</v>
      </c>
      <c r="M400">
        <f t="shared" si="30"/>
        <v>0</v>
      </c>
      <c r="N400">
        <f t="shared" si="31"/>
        <v>1</v>
      </c>
      <c r="O400">
        <f t="shared" si="32"/>
        <v>0</v>
      </c>
      <c r="P400">
        <f t="shared" si="33"/>
        <v>0</v>
      </c>
      <c r="Q400">
        <f t="shared" si="34"/>
        <v>1</v>
      </c>
    </row>
    <row r="401" spans="1:17" x14ac:dyDescent="0.25">
      <c r="A401" s="1">
        <v>15692671</v>
      </c>
      <c r="B401" s="1">
        <v>701</v>
      </c>
      <c r="C401" s="1" t="s">
        <v>18</v>
      </c>
      <c r="D401" s="1" t="s">
        <v>23</v>
      </c>
      <c r="E401" s="1">
        <v>36</v>
      </c>
      <c r="F401" s="1">
        <v>8</v>
      </c>
      <c r="G401" s="17">
        <v>0</v>
      </c>
      <c r="H401" s="1">
        <v>2</v>
      </c>
      <c r="I401" s="1">
        <v>1</v>
      </c>
      <c r="J401" s="1">
        <v>0</v>
      </c>
      <c r="K401" s="17">
        <v>169161.46</v>
      </c>
      <c r="L401" s="1">
        <v>0</v>
      </c>
      <c r="M401">
        <f t="shared" si="30"/>
        <v>0</v>
      </c>
      <c r="N401">
        <f t="shared" si="31"/>
        <v>1</v>
      </c>
      <c r="O401">
        <f t="shared" si="32"/>
        <v>1</v>
      </c>
      <c r="P401">
        <f t="shared" si="33"/>
        <v>1</v>
      </c>
      <c r="Q401">
        <f t="shared" si="34"/>
        <v>1</v>
      </c>
    </row>
    <row r="402" spans="1:17" x14ac:dyDescent="0.25">
      <c r="A402" s="1">
        <v>15809663</v>
      </c>
      <c r="B402" s="1">
        <v>583</v>
      </c>
      <c r="C402" s="1" t="s">
        <v>15</v>
      </c>
      <c r="D402" s="1" t="s">
        <v>16</v>
      </c>
      <c r="E402" s="1">
        <v>27</v>
      </c>
      <c r="F402" s="1">
        <v>1</v>
      </c>
      <c r="G402" s="17">
        <v>125406.58</v>
      </c>
      <c r="H402" s="1">
        <v>1</v>
      </c>
      <c r="I402" s="1">
        <v>1</v>
      </c>
      <c r="J402" s="1">
        <v>1</v>
      </c>
      <c r="K402" s="17">
        <v>110784.42</v>
      </c>
      <c r="L402" s="1">
        <v>0</v>
      </c>
      <c r="M402">
        <f t="shared" si="30"/>
        <v>0</v>
      </c>
      <c r="N402">
        <f t="shared" si="31"/>
        <v>1</v>
      </c>
      <c r="O402">
        <f t="shared" si="32"/>
        <v>0</v>
      </c>
      <c r="P402">
        <f t="shared" si="33"/>
        <v>0</v>
      </c>
      <c r="Q402">
        <f t="shared" si="34"/>
        <v>1</v>
      </c>
    </row>
    <row r="403" spans="1:17" x14ac:dyDescent="0.25">
      <c r="A403" s="1">
        <v>15746726</v>
      </c>
      <c r="B403" s="1">
        <v>438</v>
      </c>
      <c r="C403" s="1" t="s">
        <v>26</v>
      </c>
      <c r="D403" s="1" t="s">
        <v>23</v>
      </c>
      <c r="E403" s="1">
        <v>31</v>
      </c>
      <c r="F403" s="1">
        <v>8</v>
      </c>
      <c r="G403" s="17">
        <v>78398.69</v>
      </c>
      <c r="H403" s="1">
        <v>1</v>
      </c>
      <c r="I403" s="1">
        <v>1</v>
      </c>
      <c r="J403" s="1">
        <v>0</v>
      </c>
      <c r="K403" s="17">
        <v>44937.01</v>
      </c>
      <c r="L403" s="1">
        <v>0</v>
      </c>
      <c r="M403">
        <f t="shared" si="30"/>
        <v>0</v>
      </c>
      <c r="N403">
        <f t="shared" si="31"/>
        <v>0</v>
      </c>
      <c r="O403">
        <f t="shared" si="32"/>
        <v>1</v>
      </c>
      <c r="P403">
        <f t="shared" si="33"/>
        <v>1</v>
      </c>
      <c r="Q403">
        <f t="shared" si="34"/>
        <v>1</v>
      </c>
    </row>
    <row r="404" spans="1:17" x14ac:dyDescent="0.25">
      <c r="A404" s="1">
        <v>15758685</v>
      </c>
      <c r="B404" s="1">
        <v>706</v>
      </c>
      <c r="C404" s="1" t="s">
        <v>18</v>
      </c>
      <c r="D404" s="1" t="s">
        <v>16</v>
      </c>
      <c r="E404" s="1">
        <v>37</v>
      </c>
      <c r="F404" s="1">
        <v>7</v>
      </c>
      <c r="G404" s="17">
        <v>0</v>
      </c>
      <c r="H404" s="1">
        <v>2</v>
      </c>
      <c r="I404" s="1">
        <v>1</v>
      </c>
      <c r="J404" s="1">
        <v>1</v>
      </c>
      <c r="K404" s="17">
        <v>110899.3</v>
      </c>
      <c r="L404" s="1">
        <v>0</v>
      </c>
      <c r="M404">
        <f t="shared" si="30"/>
        <v>0</v>
      </c>
      <c r="N404">
        <f t="shared" si="31"/>
        <v>1</v>
      </c>
      <c r="O404">
        <f t="shared" si="32"/>
        <v>1</v>
      </c>
      <c r="P404">
        <f t="shared" si="33"/>
        <v>1</v>
      </c>
      <c r="Q404">
        <f t="shared" si="34"/>
        <v>1</v>
      </c>
    </row>
    <row r="405" spans="1:17" x14ac:dyDescent="0.25">
      <c r="A405" s="1">
        <v>15787071</v>
      </c>
      <c r="B405" s="1">
        <v>650</v>
      </c>
      <c r="C405" s="1" t="s">
        <v>18</v>
      </c>
      <c r="D405" s="1" t="s">
        <v>23</v>
      </c>
      <c r="E405" s="1">
        <v>41</v>
      </c>
      <c r="F405" s="1">
        <v>9</v>
      </c>
      <c r="G405" s="17">
        <v>0</v>
      </c>
      <c r="H405" s="1">
        <v>2</v>
      </c>
      <c r="I405" s="1">
        <v>0</v>
      </c>
      <c r="J405" s="1">
        <v>1</v>
      </c>
      <c r="K405" s="17">
        <v>191599.67</v>
      </c>
      <c r="L405" s="1">
        <v>0</v>
      </c>
      <c r="M405">
        <f t="shared" si="30"/>
        <v>0</v>
      </c>
      <c r="N405">
        <f t="shared" si="31"/>
        <v>1</v>
      </c>
      <c r="O405">
        <f t="shared" si="32"/>
        <v>1</v>
      </c>
      <c r="P405">
        <f t="shared" si="33"/>
        <v>1</v>
      </c>
      <c r="Q405">
        <f t="shared" si="34"/>
        <v>1</v>
      </c>
    </row>
    <row r="406" spans="1:17" x14ac:dyDescent="0.25">
      <c r="A406" s="1">
        <v>15698028</v>
      </c>
      <c r="B406" s="1">
        <v>506</v>
      </c>
      <c r="C406" s="1" t="s">
        <v>15</v>
      </c>
      <c r="D406" s="1" t="s">
        <v>16</v>
      </c>
      <c r="E406" s="1">
        <v>41</v>
      </c>
      <c r="F406" s="1">
        <v>1</v>
      </c>
      <c r="G406" s="17">
        <v>0</v>
      </c>
      <c r="H406" s="1">
        <v>2</v>
      </c>
      <c r="I406" s="1">
        <v>1</v>
      </c>
      <c r="J406" s="1">
        <v>0</v>
      </c>
      <c r="K406" s="17">
        <v>31766.3</v>
      </c>
      <c r="L406" s="1">
        <v>0</v>
      </c>
      <c r="M406">
        <f t="shared" si="30"/>
        <v>0</v>
      </c>
      <c r="N406">
        <f t="shared" si="31"/>
        <v>0</v>
      </c>
      <c r="O406">
        <f t="shared" si="32"/>
        <v>0</v>
      </c>
      <c r="P406">
        <f t="shared" si="33"/>
        <v>1</v>
      </c>
      <c r="Q406">
        <f t="shared" si="34"/>
        <v>1</v>
      </c>
    </row>
    <row r="407" spans="1:17" x14ac:dyDescent="0.25">
      <c r="A407" s="1">
        <v>15586585</v>
      </c>
      <c r="B407" s="1">
        <v>698</v>
      </c>
      <c r="C407" s="1" t="s">
        <v>26</v>
      </c>
      <c r="D407" s="1" t="s">
        <v>16</v>
      </c>
      <c r="E407" s="1">
        <v>51</v>
      </c>
      <c r="F407" s="1">
        <v>2</v>
      </c>
      <c r="G407" s="17">
        <v>111018.98</v>
      </c>
      <c r="H407" s="1">
        <v>1</v>
      </c>
      <c r="I407" s="1">
        <v>1</v>
      </c>
      <c r="J407" s="1">
        <v>0</v>
      </c>
      <c r="K407" s="17">
        <v>86410.28</v>
      </c>
      <c r="L407" s="1">
        <v>0</v>
      </c>
      <c r="M407">
        <f t="shared" si="30"/>
        <v>0</v>
      </c>
      <c r="N407">
        <f t="shared" si="31"/>
        <v>1</v>
      </c>
      <c r="O407">
        <f t="shared" si="32"/>
        <v>0</v>
      </c>
      <c r="P407">
        <f t="shared" si="33"/>
        <v>1</v>
      </c>
      <c r="Q407">
        <f t="shared" si="34"/>
        <v>1</v>
      </c>
    </row>
    <row r="408" spans="1:17" x14ac:dyDescent="0.25">
      <c r="A408" s="1">
        <v>15660271</v>
      </c>
      <c r="B408" s="1">
        <v>688</v>
      </c>
      <c r="C408" s="1" t="s">
        <v>26</v>
      </c>
      <c r="D408" s="1" t="s">
        <v>23</v>
      </c>
      <c r="E408" s="1">
        <v>26</v>
      </c>
      <c r="F408" s="1">
        <v>8</v>
      </c>
      <c r="G408" s="17">
        <v>146133.39000000001</v>
      </c>
      <c r="H408" s="1">
        <v>1</v>
      </c>
      <c r="I408" s="1">
        <v>1</v>
      </c>
      <c r="J408" s="1">
        <v>1</v>
      </c>
      <c r="K408" s="17">
        <v>175296.76</v>
      </c>
      <c r="L408" s="1">
        <v>0</v>
      </c>
      <c r="M408">
        <f t="shared" si="30"/>
        <v>0</v>
      </c>
      <c r="N408">
        <f t="shared" si="31"/>
        <v>1</v>
      </c>
      <c r="O408">
        <f t="shared" si="32"/>
        <v>1</v>
      </c>
      <c r="P408">
        <f t="shared" si="33"/>
        <v>0</v>
      </c>
      <c r="Q408">
        <f t="shared" si="34"/>
        <v>1</v>
      </c>
    </row>
    <row r="409" spans="1:17" x14ac:dyDescent="0.25">
      <c r="A409" s="1">
        <v>15760550</v>
      </c>
      <c r="B409" s="1">
        <v>741</v>
      </c>
      <c r="C409" s="1" t="s">
        <v>18</v>
      </c>
      <c r="D409" s="1" t="s">
        <v>23</v>
      </c>
      <c r="E409" s="1">
        <v>39</v>
      </c>
      <c r="F409" s="1">
        <v>7</v>
      </c>
      <c r="G409" s="17">
        <v>143637.57999999999</v>
      </c>
      <c r="H409" s="1">
        <v>2</v>
      </c>
      <c r="I409" s="1">
        <v>0</v>
      </c>
      <c r="J409" s="1">
        <v>1</v>
      </c>
      <c r="K409" s="17">
        <v>174227.66</v>
      </c>
      <c r="L409" s="1">
        <v>0</v>
      </c>
      <c r="M409">
        <f t="shared" si="30"/>
        <v>0</v>
      </c>
      <c r="N409">
        <f t="shared" si="31"/>
        <v>1</v>
      </c>
      <c r="O409">
        <f t="shared" si="32"/>
        <v>1</v>
      </c>
      <c r="P409">
        <f t="shared" si="33"/>
        <v>1</v>
      </c>
      <c r="Q409">
        <f t="shared" si="34"/>
        <v>1</v>
      </c>
    </row>
    <row r="410" spans="1:17" x14ac:dyDescent="0.25">
      <c r="A410" s="1">
        <v>15763431</v>
      </c>
      <c r="B410" s="1">
        <v>698</v>
      </c>
      <c r="C410" s="1" t="s">
        <v>15</v>
      </c>
      <c r="D410" s="1" t="s">
        <v>23</v>
      </c>
      <c r="E410" s="1">
        <v>36</v>
      </c>
      <c r="F410" s="1">
        <v>2</v>
      </c>
      <c r="G410" s="17">
        <v>82275.350000000006</v>
      </c>
      <c r="H410" s="1">
        <v>2</v>
      </c>
      <c r="I410" s="1">
        <v>1</v>
      </c>
      <c r="J410" s="1">
        <v>1</v>
      </c>
      <c r="K410" s="17">
        <v>93249.26</v>
      </c>
      <c r="L410" s="1">
        <v>0</v>
      </c>
      <c r="M410">
        <f t="shared" si="30"/>
        <v>0</v>
      </c>
      <c r="N410">
        <f t="shared" si="31"/>
        <v>1</v>
      </c>
      <c r="O410">
        <f t="shared" si="32"/>
        <v>0</v>
      </c>
      <c r="P410">
        <f t="shared" si="33"/>
        <v>1</v>
      </c>
      <c r="Q410">
        <f t="shared" si="34"/>
        <v>1</v>
      </c>
    </row>
    <row r="411" spans="1:17" x14ac:dyDescent="0.25">
      <c r="A411" s="1">
        <v>15803976</v>
      </c>
      <c r="B411" s="1">
        <v>694</v>
      </c>
      <c r="C411" s="1" t="s">
        <v>15</v>
      </c>
      <c r="D411" s="1" t="s">
        <v>16</v>
      </c>
      <c r="E411" s="1">
        <v>31</v>
      </c>
      <c r="F411" s="1">
        <v>10</v>
      </c>
      <c r="G411" s="17">
        <v>0</v>
      </c>
      <c r="H411" s="1">
        <v>2</v>
      </c>
      <c r="I411" s="1">
        <v>1</v>
      </c>
      <c r="J411" s="1">
        <v>0</v>
      </c>
      <c r="K411" s="17">
        <v>160990.26999999999</v>
      </c>
      <c r="L411" s="1">
        <v>0</v>
      </c>
      <c r="M411">
        <f t="shared" si="30"/>
        <v>0</v>
      </c>
      <c r="N411">
        <f t="shared" si="31"/>
        <v>1</v>
      </c>
      <c r="O411">
        <f t="shared" si="32"/>
        <v>1</v>
      </c>
      <c r="P411">
        <f t="shared" si="33"/>
        <v>1</v>
      </c>
      <c r="Q411">
        <f t="shared" si="34"/>
        <v>1</v>
      </c>
    </row>
    <row r="412" spans="1:17" x14ac:dyDescent="0.25">
      <c r="A412" s="1">
        <v>15603156</v>
      </c>
      <c r="B412" s="1">
        <v>571</v>
      </c>
      <c r="C412" s="1" t="s">
        <v>15</v>
      </c>
      <c r="D412" s="1" t="s">
        <v>16</v>
      </c>
      <c r="E412" s="1">
        <v>33</v>
      </c>
      <c r="F412" s="1">
        <v>1</v>
      </c>
      <c r="G412" s="17">
        <v>0</v>
      </c>
      <c r="H412" s="1">
        <v>2</v>
      </c>
      <c r="I412" s="1">
        <v>1</v>
      </c>
      <c r="J412" s="1">
        <v>0</v>
      </c>
      <c r="K412" s="17">
        <v>102750.7</v>
      </c>
      <c r="L412" s="1">
        <v>0</v>
      </c>
      <c r="M412">
        <f t="shared" si="30"/>
        <v>0</v>
      </c>
      <c r="N412">
        <f t="shared" si="31"/>
        <v>1</v>
      </c>
      <c r="O412">
        <f t="shared" si="32"/>
        <v>0</v>
      </c>
      <c r="P412">
        <f t="shared" si="33"/>
        <v>1</v>
      </c>
      <c r="Q412">
        <f t="shared" si="34"/>
        <v>1</v>
      </c>
    </row>
    <row r="413" spans="1:17" x14ac:dyDescent="0.25">
      <c r="A413" s="1">
        <v>15736534</v>
      </c>
      <c r="B413" s="1">
        <v>742</v>
      </c>
      <c r="C413" s="1" t="s">
        <v>26</v>
      </c>
      <c r="D413" s="1" t="s">
        <v>23</v>
      </c>
      <c r="E413" s="1">
        <v>33</v>
      </c>
      <c r="F413" s="1">
        <v>0</v>
      </c>
      <c r="G413" s="17">
        <v>181656.51</v>
      </c>
      <c r="H413" s="1">
        <v>1</v>
      </c>
      <c r="I413" s="1">
        <v>1</v>
      </c>
      <c r="J413" s="1">
        <v>1</v>
      </c>
      <c r="K413" s="17">
        <v>107667.91</v>
      </c>
      <c r="L413" s="1">
        <v>0</v>
      </c>
      <c r="M413">
        <f t="shared" si="30"/>
        <v>0</v>
      </c>
      <c r="N413">
        <f t="shared" si="31"/>
        <v>1</v>
      </c>
      <c r="O413">
        <f t="shared" si="32"/>
        <v>0</v>
      </c>
      <c r="P413">
        <f t="shared" si="33"/>
        <v>1</v>
      </c>
      <c r="Q413">
        <f t="shared" si="34"/>
        <v>1</v>
      </c>
    </row>
    <row r="414" spans="1:17" x14ac:dyDescent="0.25">
      <c r="A414" s="1">
        <v>15747960</v>
      </c>
      <c r="B414" s="1">
        <v>733</v>
      </c>
      <c r="C414" s="1" t="s">
        <v>15</v>
      </c>
      <c r="D414" s="1" t="s">
        <v>23</v>
      </c>
      <c r="E414" s="1">
        <v>33</v>
      </c>
      <c r="F414" s="1">
        <v>3</v>
      </c>
      <c r="G414" s="17">
        <v>0</v>
      </c>
      <c r="H414" s="1">
        <v>1</v>
      </c>
      <c r="I414" s="1">
        <v>1</v>
      </c>
      <c r="J414" s="1">
        <v>1</v>
      </c>
      <c r="K414" s="17">
        <v>7666.73</v>
      </c>
      <c r="L414" s="1">
        <v>0</v>
      </c>
      <c r="M414">
        <f t="shared" si="30"/>
        <v>0</v>
      </c>
      <c r="N414">
        <f t="shared" si="31"/>
        <v>0</v>
      </c>
      <c r="O414">
        <f t="shared" si="32"/>
        <v>0</v>
      </c>
      <c r="P414">
        <f t="shared" si="33"/>
        <v>1</v>
      </c>
      <c r="Q414">
        <f t="shared" si="34"/>
        <v>1</v>
      </c>
    </row>
    <row r="415" spans="1:17" x14ac:dyDescent="0.25">
      <c r="A415" s="1">
        <v>15647091</v>
      </c>
      <c r="B415" s="1">
        <v>725</v>
      </c>
      <c r="C415" s="1" t="s">
        <v>26</v>
      </c>
      <c r="D415" s="1" t="s">
        <v>23</v>
      </c>
      <c r="E415" s="1">
        <v>19</v>
      </c>
      <c r="F415" s="1">
        <v>0</v>
      </c>
      <c r="G415" s="17">
        <v>75888.2</v>
      </c>
      <c r="H415" s="1">
        <v>1</v>
      </c>
      <c r="I415" s="1">
        <v>0</v>
      </c>
      <c r="J415" s="1">
        <v>0</v>
      </c>
      <c r="K415" s="17">
        <v>45613.75</v>
      </c>
      <c r="L415" s="1">
        <v>0</v>
      </c>
      <c r="M415">
        <f t="shared" si="30"/>
        <v>0</v>
      </c>
      <c r="N415">
        <f t="shared" si="31"/>
        <v>1</v>
      </c>
      <c r="O415">
        <f t="shared" si="32"/>
        <v>0</v>
      </c>
      <c r="P415">
        <f t="shared" si="33"/>
        <v>0</v>
      </c>
      <c r="Q415">
        <f t="shared" si="34"/>
        <v>1</v>
      </c>
    </row>
    <row r="416" spans="1:17" x14ac:dyDescent="0.25">
      <c r="A416" s="1">
        <v>15726032</v>
      </c>
      <c r="B416" s="1">
        <v>608</v>
      </c>
      <c r="C416" s="1" t="s">
        <v>15</v>
      </c>
      <c r="D416" s="1" t="s">
        <v>23</v>
      </c>
      <c r="E416" s="1">
        <v>33</v>
      </c>
      <c r="F416" s="1">
        <v>9</v>
      </c>
      <c r="G416" s="17">
        <v>89968.69</v>
      </c>
      <c r="H416" s="1">
        <v>1</v>
      </c>
      <c r="I416" s="1">
        <v>1</v>
      </c>
      <c r="J416" s="1">
        <v>0</v>
      </c>
      <c r="K416" s="17">
        <v>68777.259999999995</v>
      </c>
      <c r="L416" s="1">
        <v>0</v>
      </c>
      <c r="M416">
        <f t="shared" si="30"/>
        <v>0</v>
      </c>
      <c r="N416">
        <f t="shared" si="31"/>
        <v>1</v>
      </c>
      <c r="O416">
        <f t="shared" si="32"/>
        <v>1</v>
      </c>
      <c r="P416">
        <f t="shared" si="33"/>
        <v>1</v>
      </c>
      <c r="Q416">
        <f t="shared" si="34"/>
        <v>1</v>
      </c>
    </row>
    <row r="417" spans="1:17" x14ac:dyDescent="0.25">
      <c r="A417" s="1">
        <v>15803526</v>
      </c>
      <c r="B417" s="1">
        <v>685</v>
      </c>
      <c r="C417" s="1" t="s">
        <v>26</v>
      </c>
      <c r="D417" s="1" t="s">
        <v>23</v>
      </c>
      <c r="E417" s="1">
        <v>30</v>
      </c>
      <c r="F417" s="1">
        <v>3</v>
      </c>
      <c r="G417" s="17">
        <v>90536.81</v>
      </c>
      <c r="H417" s="1">
        <v>1</v>
      </c>
      <c r="I417" s="1">
        <v>0</v>
      </c>
      <c r="J417" s="1">
        <v>1</v>
      </c>
      <c r="K417" s="17">
        <v>63082.879999999997</v>
      </c>
      <c r="L417" s="1">
        <v>0</v>
      </c>
      <c r="M417">
        <f t="shared" si="30"/>
        <v>0</v>
      </c>
      <c r="N417">
        <f t="shared" si="31"/>
        <v>1</v>
      </c>
      <c r="O417">
        <f t="shared" si="32"/>
        <v>0</v>
      </c>
      <c r="P417">
        <f t="shared" si="33"/>
        <v>0</v>
      </c>
      <c r="Q417">
        <f t="shared" si="34"/>
        <v>1</v>
      </c>
    </row>
    <row r="418" spans="1:17" x14ac:dyDescent="0.25">
      <c r="A418" s="1">
        <v>15566111</v>
      </c>
      <c r="B418" s="1">
        <v>596</v>
      </c>
      <c r="C418" s="1" t="s">
        <v>15</v>
      </c>
      <c r="D418" s="1" t="s">
        <v>23</v>
      </c>
      <c r="E418" s="1">
        <v>39</v>
      </c>
      <c r="F418" s="1">
        <v>9</v>
      </c>
      <c r="G418" s="17">
        <v>0</v>
      </c>
      <c r="H418" s="1">
        <v>1</v>
      </c>
      <c r="I418" s="1">
        <v>1</v>
      </c>
      <c r="J418" s="1">
        <v>0</v>
      </c>
      <c r="K418" s="17">
        <v>48963.59</v>
      </c>
      <c r="L418" s="1">
        <v>0</v>
      </c>
      <c r="M418">
        <f t="shared" si="30"/>
        <v>0</v>
      </c>
      <c r="N418">
        <f t="shared" si="31"/>
        <v>1</v>
      </c>
      <c r="O418">
        <f t="shared" si="32"/>
        <v>1</v>
      </c>
      <c r="P418">
        <f t="shared" si="33"/>
        <v>1</v>
      </c>
      <c r="Q418">
        <f t="shared" si="34"/>
        <v>1</v>
      </c>
    </row>
    <row r="419" spans="1:17" x14ac:dyDescent="0.25">
      <c r="A419" s="1">
        <v>15788126</v>
      </c>
      <c r="B419" s="1">
        <v>689</v>
      </c>
      <c r="C419" s="1" t="s">
        <v>18</v>
      </c>
      <c r="D419" s="1" t="s">
        <v>16</v>
      </c>
      <c r="E419" s="1">
        <v>38</v>
      </c>
      <c r="F419" s="1">
        <v>6</v>
      </c>
      <c r="G419" s="17">
        <v>121021.05</v>
      </c>
      <c r="H419" s="1">
        <v>1</v>
      </c>
      <c r="I419" s="1">
        <v>1</v>
      </c>
      <c r="J419" s="1">
        <v>1</v>
      </c>
      <c r="K419" s="17">
        <v>12182.15</v>
      </c>
      <c r="L419" s="1">
        <v>0</v>
      </c>
      <c r="M419">
        <f t="shared" si="30"/>
        <v>0</v>
      </c>
      <c r="N419">
        <f t="shared" si="31"/>
        <v>0</v>
      </c>
      <c r="O419">
        <f t="shared" si="32"/>
        <v>1</v>
      </c>
      <c r="P419">
        <f t="shared" si="33"/>
        <v>1</v>
      </c>
      <c r="Q419">
        <f t="shared" si="34"/>
        <v>1</v>
      </c>
    </row>
    <row r="420" spans="1:17" x14ac:dyDescent="0.25">
      <c r="A420" s="1">
        <v>15799422</v>
      </c>
      <c r="B420" s="1">
        <v>535</v>
      </c>
      <c r="C420" s="1" t="s">
        <v>15</v>
      </c>
      <c r="D420" s="1" t="s">
        <v>16</v>
      </c>
      <c r="E420" s="1">
        <v>40</v>
      </c>
      <c r="F420" s="1">
        <v>8</v>
      </c>
      <c r="G420" s="17">
        <v>0</v>
      </c>
      <c r="H420" s="1">
        <v>1</v>
      </c>
      <c r="I420" s="1">
        <v>1</v>
      </c>
      <c r="J420" s="1">
        <v>1</v>
      </c>
      <c r="K420" s="17">
        <v>27689.77</v>
      </c>
      <c r="L420" s="1">
        <v>0</v>
      </c>
      <c r="M420">
        <f t="shared" si="30"/>
        <v>0</v>
      </c>
      <c r="N420">
        <f t="shared" si="31"/>
        <v>0</v>
      </c>
      <c r="O420">
        <f t="shared" si="32"/>
        <v>1</v>
      </c>
      <c r="P420">
        <f t="shared" si="33"/>
        <v>1</v>
      </c>
      <c r="Q420">
        <f t="shared" si="34"/>
        <v>1</v>
      </c>
    </row>
    <row r="421" spans="1:17" x14ac:dyDescent="0.25">
      <c r="A421" s="1">
        <v>15714939</v>
      </c>
      <c r="B421" s="1">
        <v>484</v>
      </c>
      <c r="C421" s="1" t="s">
        <v>26</v>
      </c>
      <c r="D421" s="1" t="s">
        <v>16</v>
      </c>
      <c r="E421" s="1">
        <v>34</v>
      </c>
      <c r="F421" s="1">
        <v>4</v>
      </c>
      <c r="G421" s="17">
        <v>148249.54</v>
      </c>
      <c r="H421" s="1">
        <v>1</v>
      </c>
      <c r="I421" s="1">
        <v>0</v>
      </c>
      <c r="J421" s="1">
        <v>1</v>
      </c>
      <c r="K421" s="17">
        <v>33738.269999999997</v>
      </c>
      <c r="L421" s="1">
        <v>0</v>
      </c>
      <c r="M421">
        <f t="shared" si="30"/>
        <v>0</v>
      </c>
      <c r="N421">
        <f t="shared" si="31"/>
        <v>0</v>
      </c>
      <c r="O421">
        <f t="shared" si="32"/>
        <v>1</v>
      </c>
      <c r="P421">
        <f t="shared" si="33"/>
        <v>1</v>
      </c>
      <c r="Q421">
        <f t="shared" si="34"/>
        <v>1</v>
      </c>
    </row>
    <row r="422" spans="1:17" x14ac:dyDescent="0.25">
      <c r="A422" s="1">
        <v>15633059</v>
      </c>
      <c r="B422" s="1">
        <v>413</v>
      </c>
      <c r="C422" s="1" t="s">
        <v>15</v>
      </c>
      <c r="D422" s="1" t="s">
        <v>23</v>
      </c>
      <c r="E422" s="1">
        <v>34</v>
      </c>
      <c r="F422" s="1">
        <v>9</v>
      </c>
      <c r="G422" s="17">
        <v>0</v>
      </c>
      <c r="H422" s="1">
        <v>2</v>
      </c>
      <c r="I422" s="1">
        <v>0</v>
      </c>
      <c r="J422" s="1">
        <v>0</v>
      </c>
      <c r="K422" s="17">
        <v>6534.18</v>
      </c>
      <c r="L422" s="1">
        <v>0</v>
      </c>
      <c r="M422">
        <f t="shared" si="30"/>
        <v>0</v>
      </c>
      <c r="N422">
        <f t="shared" si="31"/>
        <v>0</v>
      </c>
      <c r="O422">
        <f t="shared" si="32"/>
        <v>1</v>
      </c>
      <c r="P422">
        <f t="shared" si="33"/>
        <v>1</v>
      </c>
      <c r="Q422">
        <f t="shared" si="34"/>
        <v>1</v>
      </c>
    </row>
    <row r="423" spans="1:17" x14ac:dyDescent="0.25">
      <c r="A423" s="1">
        <v>15681705</v>
      </c>
      <c r="B423" s="1">
        <v>785</v>
      </c>
      <c r="C423" s="1" t="s">
        <v>15</v>
      </c>
      <c r="D423" s="1" t="s">
        <v>23</v>
      </c>
      <c r="E423" s="1">
        <v>28</v>
      </c>
      <c r="F423" s="1">
        <v>8</v>
      </c>
      <c r="G423" s="17">
        <v>0</v>
      </c>
      <c r="H423" s="1">
        <v>2</v>
      </c>
      <c r="I423" s="1">
        <v>1</v>
      </c>
      <c r="J423" s="1">
        <v>0</v>
      </c>
      <c r="K423" s="17">
        <v>77231.27</v>
      </c>
      <c r="L423" s="1">
        <v>0</v>
      </c>
      <c r="M423">
        <f t="shared" si="30"/>
        <v>0</v>
      </c>
      <c r="N423">
        <f t="shared" si="31"/>
        <v>1</v>
      </c>
      <c r="O423">
        <f t="shared" si="32"/>
        <v>1</v>
      </c>
      <c r="P423">
        <f t="shared" si="33"/>
        <v>0</v>
      </c>
      <c r="Q423">
        <f t="shared" si="34"/>
        <v>1</v>
      </c>
    </row>
    <row r="424" spans="1:17" x14ac:dyDescent="0.25">
      <c r="A424" s="1">
        <v>15599433</v>
      </c>
      <c r="B424" s="1">
        <v>660</v>
      </c>
      <c r="C424" s="1" t="s">
        <v>26</v>
      </c>
      <c r="D424" s="1" t="s">
        <v>23</v>
      </c>
      <c r="E424" s="1">
        <v>35</v>
      </c>
      <c r="F424" s="1">
        <v>8</v>
      </c>
      <c r="G424" s="17">
        <v>58641.43</v>
      </c>
      <c r="H424" s="1">
        <v>1</v>
      </c>
      <c r="I424" s="1">
        <v>0</v>
      </c>
      <c r="J424" s="1">
        <v>1</v>
      </c>
      <c r="K424" s="17">
        <v>198674.08</v>
      </c>
      <c r="L424" s="1">
        <v>0</v>
      </c>
      <c r="M424">
        <f t="shared" si="30"/>
        <v>0</v>
      </c>
      <c r="N424">
        <f t="shared" si="31"/>
        <v>1</v>
      </c>
      <c r="O424">
        <f t="shared" si="32"/>
        <v>1</v>
      </c>
      <c r="P424">
        <f t="shared" si="33"/>
        <v>1</v>
      </c>
      <c r="Q424">
        <f t="shared" si="34"/>
        <v>1</v>
      </c>
    </row>
    <row r="425" spans="1:17" x14ac:dyDescent="0.25">
      <c r="A425" s="1">
        <v>15713578</v>
      </c>
      <c r="B425" s="1">
        <v>483</v>
      </c>
      <c r="C425" s="1" t="s">
        <v>15</v>
      </c>
      <c r="D425" s="1" t="s">
        <v>16</v>
      </c>
      <c r="E425" s="1">
        <v>50</v>
      </c>
      <c r="F425" s="1">
        <v>9</v>
      </c>
      <c r="G425" s="17">
        <v>0</v>
      </c>
      <c r="H425" s="1">
        <v>2</v>
      </c>
      <c r="I425" s="1">
        <v>1</v>
      </c>
      <c r="J425" s="1">
        <v>1</v>
      </c>
      <c r="K425" s="17">
        <v>111020.24</v>
      </c>
      <c r="L425" s="1">
        <v>0</v>
      </c>
      <c r="M425">
        <f t="shared" si="30"/>
        <v>0</v>
      </c>
      <c r="N425">
        <f t="shared" si="31"/>
        <v>1</v>
      </c>
      <c r="O425">
        <f t="shared" si="32"/>
        <v>1</v>
      </c>
      <c r="P425">
        <f t="shared" si="33"/>
        <v>1</v>
      </c>
      <c r="Q425">
        <f t="shared" si="34"/>
        <v>1</v>
      </c>
    </row>
    <row r="426" spans="1:17" x14ac:dyDescent="0.25">
      <c r="A426" s="1">
        <v>15702669</v>
      </c>
      <c r="B426" s="1">
        <v>663</v>
      </c>
      <c r="C426" s="1" t="s">
        <v>26</v>
      </c>
      <c r="D426" s="1" t="s">
        <v>23</v>
      </c>
      <c r="E426" s="1">
        <v>44</v>
      </c>
      <c r="F426" s="1">
        <v>2</v>
      </c>
      <c r="G426" s="17">
        <v>117028.6</v>
      </c>
      <c r="H426" s="1">
        <v>2</v>
      </c>
      <c r="I426" s="1">
        <v>0</v>
      </c>
      <c r="J426" s="1">
        <v>1</v>
      </c>
      <c r="K426" s="17">
        <v>144680.18</v>
      </c>
      <c r="L426" s="1">
        <v>0</v>
      </c>
      <c r="M426">
        <f t="shared" si="30"/>
        <v>0</v>
      </c>
      <c r="N426">
        <f t="shared" si="31"/>
        <v>1</v>
      </c>
      <c r="O426">
        <f t="shared" si="32"/>
        <v>0</v>
      </c>
      <c r="P426">
        <f t="shared" si="33"/>
        <v>1</v>
      </c>
      <c r="Q426">
        <f t="shared" si="34"/>
        <v>1</v>
      </c>
    </row>
    <row r="427" spans="1:17" x14ac:dyDescent="0.25">
      <c r="A427" s="1">
        <v>15580684</v>
      </c>
      <c r="B427" s="1">
        <v>706</v>
      </c>
      <c r="C427" s="1" t="s">
        <v>15</v>
      </c>
      <c r="D427" s="1" t="s">
        <v>16</v>
      </c>
      <c r="E427" s="1">
        <v>29</v>
      </c>
      <c r="F427" s="1">
        <v>5</v>
      </c>
      <c r="G427" s="17">
        <v>112564.62</v>
      </c>
      <c r="H427" s="1">
        <v>1</v>
      </c>
      <c r="I427" s="1">
        <v>1</v>
      </c>
      <c r="J427" s="1">
        <v>0</v>
      </c>
      <c r="K427" s="17">
        <v>42334.38</v>
      </c>
      <c r="L427" s="1">
        <v>0</v>
      </c>
      <c r="M427">
        <f t="shared" si="30"/>
        <v>0</v>
      </c>
      <c r="N427">
        <f t="shared" si="31"/>
        <v>0</v>
      </c>
      <c r="O427">
        <f t="shared" si="32"/>
        <v>1</v>
      </c>
      <c r="P427">
        <f t="shared" si="33"/>
        <v>0</v>
      </c>
      <c r="Q427">
        <f t="shared" si="34"/>
        <v>1</v>
      </c>
    </row>
    <row r="428" spans="1:17" x14ac:dyDescent="0.25">
      <c r="A428" s="1">
        <v>15732674</v>
      </c>
      <c r="B428" s="1">
        <v>443</v>
      </c>
      <c r="C428" s="1" t="s">
        <v>18</v>
      </c>
      <c r="D428" s="1" t="s">
        <v>23</v>
      </c>
      <c r="E428" s="1">
        <v>36</v>
      </c>
      <c r="F428" s="1">
        <v>6</v>
      </c>
      <c r="G428" s="17">
        <v>70438.009999999995</v>
      </c>
      <c r="H428" s="1">
        <v>2</v>
      </c>
      <c r="I428" s="1">
        <v>0</v>
      </c>
      <c r="J428" s="1">
        <v>1</v>
      </c>
      <c r="K428" s="17">
        <v>56937.43</v>
      </c>
      <c r="L428" s="1">
        <v>0</v>
      </c>
      <c r="M428">
        <f t="shared" si="30"/>
        <v>0</v>
      </c>
      <c r="N428">
        <f t="shared" si="31"/>
        <v>1</v>
      </c>
      <c r="O428">
        <f t="shared" si="32"/>
        <v>1</v>
      </c>
      <c r="P428">
        <f t="shared" si="33"/>
        <v>1</v>
      </c>
      <c r="Q428">
        <f t="shared" si="34"/>
        <v>1</v>
      </c>
    </row>
    <row r="429" spans="1:17" x14ac:dyDescent="0.25">
      <c r="A429" s="1">
        <v>15720649</v>
      </c>
      <c r="B429" s="1">
        <v>641</v>
      </c>
      <c r="C429" s="1" t="s">
        <v>15</v>
      </c>
      <c r="D429" s="1" t="s">
        <v>16</v>
      </c>
      <c r="E429" s="1">
        <v>36</v>
      </c>
      <c r="F429" s="1">
        <v>5</v>
      </c>
      <c r="G429" s="17">
        <v>66392.639999999999</v>
      </c>
      <c r="H429" s="1">
        <v>1</v>
      </c>
      <c r="I429" s="1">
        <v>1</v>
      </c>
      <c r="J429" s="1">
        <v>0</v>
      </c>
      <c r="K429" s="17">
        <v>31106.67</v>
      </c>
      <c r="L429" s="1">
        <v>0</v>
      </c>
      <c r="M429">
        <f t="shared" si="30"/>
        <v>0</v>
      </c>
      <c r="N429">
        <f t="shared" si="31"/>
        <v>0</v>
      </c>
      <c r="O429">
        <f t="shared" si="32"/>
        <v>1</v>
      </c>
      <c r="P429">
        <f t="shared" si="33"/>
        <v>1</v>
      </c>
      <c r="Q429">
        <f t="shared" si="34"/>
        <v>1</v>
      </c>
    </row>
    <row r="430" spans="1:17" x14ac:dyDescent="0.25">
      <c r="A430" s="1">
        <v>15591607</v>
      </c>
      <c r="B430" s="1">
        <v>770</v>
      </c>
      <c r="C430" s="1" t="s">
        <v>15</v>
      </c>
      <c r="D430" s="1" t="s">
        <v>23</v>
      </c>
      <c r="E430" s="1">
        <v>24</v>
      </c>
      <c r="F430" s="1">
        <v>9</v>
      </c>
      <c r="G430" s="17">
        <v>101827.07</v>
      </c>
      <c r="H430" s="1">
        <v>1</v>
      </c>
      <c r="I430" s="1">
        <v>1</v>
      </c>
      <c r="J430" s="1">
        <v>0</v>
      </c>
      <c r="K430" s="17">
        <v>167256.35</v>
      </c>
      <c r="L430" s="1">
        <v>0</v>
      </c>
      <c r="M430">
        <f t="shared" si="30"/>
        <v>0</v>
      </c>
      <c r="N430">
        <f t="shared" si="31"/>
        <v>1</v>
      </c>
      <c r="O430">
        <f t="shared" si="32"/>
        <v>1</v>
      </c>
      <c r="P430">
        <f t="shared" si="33"/>
        <v>0</v>
      </c>
      <c r="Q430">
        <f t="shared" si="34"/>
        <v>1</v>
      </c>
    </row>
    <row r="431" spans="1:17" x14ac:dyDescent="0.25">
      <c r="A431" s="1">
        <v>15783501</v>
      </c>
      <c r="B431" s="1">
        <v>800</v>
      </c>
      <c r="C431" s="1" t="s">
        <v>15</v>
      </c>
      <c r="D431" s="1" t="s">
        <v>16</v>
      </c>
      <c r="E431" s="1">
        <v>38</v>
      </c>
      <c r="F431" s="1">
        <v>2</v>
      </c>
      <c r="G431" s="17">
        <v>168190.33</v>
      </c>
      <c r="H431" s="1">
        <v>2</v>
      </c>
      <c r="I431" s="1">
        <v>1</v>
      </c>
      <c r="J431" s="1">
        <v>0</v>
      </c>
      <c r="K431" s="17">
        <v>68052.08</v>
      </c>
      <c r="L431" s="1">
        <v>0</v>
      </c>
      <c r="M431">
        <f t="shared" si="30"/>
        <v>0</v>
      </c>
      <c r="N431">
        <f t="shared" si="31"/>
        <v>1</v>
      </c>
      <c r="O431">
        <f t="shared" si="32"/>
        <v>0</v>
      </c>
      <c r="P431">
        <f t="shared" si="33"/>
        <v>1</v>
      </c>
      <c r="Q431">
        <f t="shared" si="34"/>
        <v>1</v>
      </c>
    </row>
    <row r="432" spans="1:17" x14ac:dyDescent="0.25">
      <c r="A432" s="1">
        <v>15723886</v>
      </c>
      <c r="B432" s="1">
        <v>767</v>
      </c>
      <c r="C432" s="1" t="s">
        <v>26</v>
      </c>
      <c r="D432" s="1" t="s">
        <v>23</v>
      </c>
      <c r="E432" s="1">
        <v>20</v>
      </c>
      <c r="F432" s="1">
        <v>3</v>
      </c>
      <c r="G432" s="17">
        <v>119714.25</v>
      </c>
      <c r="H432" s="1">
        <v>2</v>
      </c>
      <c r="I432" s="1">
        <v>0</v>
      </c>
      <c r="J432" s="1">
        <v>1</v>
      </c>
      <c r="K432" s="17">
        <v>150135.38</v>
      </c>
      <c r="L432" s="1">
        <v>0</v>
      </c>
      <c r="M432">
        <f t="shared" si="30"/>
        <v>0</v>
      </c>
      <c r="N432">
        <f t="shared" si="31"/>
        <v>1</v>
      </c>
      <c r="O432">
        <f t="shared" si="32"/>
        <v>0</v>
      </c>
      <c r="P432">
        <f t="shared" si="33"/>
        <v>0</v>
      </c>
      <c r="Q432">
        <f t="shared" si="34"/>
        <v>1</v>
      </c>
    </row>
    <row r="433" spans="1:17" x14ac:dyDescent="0.25">
      <c r="A433" s="1">
        <v>15699461</v>
      </c>
      <c r="B433" s="1">
        <v>515</v>
      </c>
      <c r="C433" s="1" t="s">
        <v>18</v>
      </c>
      <c r="D433" s="1" t="s">
        <v>23</v>
      </c>
      <c r="E433" s="1">
        <v>35</v>
      </c>
      <c r="F433" s="1">
        <v>10</v>
      </c>
      <c r="G433" s="17">
        <v>176273.95</v>
      </c>
      <c r="H433" s="1">
        <v>1</v>
      </c>
      <c r="I433" s="1">
        <v>0</v>
      </c>
      <c r="J433" s="1">
        <v>1</v>
      </c>
      <c r="K433" s="17">
        <v>121277.78</v>
      </c>
      <c r="L433" s="1">
        <v>0</v>
      </c>
      <c r="M433">
        <f t="shared" si="30"/>
        <v>0</v>
      </c>
      <c r="N433">
        <f t="shared" si="31"/>
        <v>1</v>
      </c>
      <c r="O433">
        <f t="shared" si="32"/>
        <v>1</v>
      </c>
      <c r="P433">
        <f t="shared" si="33"/>
        <v>1</v>
      </c>
      <c r="Q433">
        <f t="shared" si="34"/>
        <v>1</v>
      </c>
    </row>
    <row r="434" spans="1:17" x14ac:dyDescent="0.25">
      <c r="A434" s="1">
        <v>15592846</v>
      </c>
      <c r="B434" s="1">
        <v>639</v>
      </c>
      <c r="C434" s="1" t="s">
        <v>26</v>
      </c>
      <c r="D434" s="1" t="s">
        <v>23</v>
      </c>
      <c r="E434" s="1">
        <v>35</v>
      </c>
      <c r="F434" s="1">
        <v>10</v>
      </c>
      <c r="G434" s="17">
        <v>128173.9</v>
      </c>
      <c r="H434" s="1">
        <v>2</v>
      </c>
      <c r="I434" s="1">
        <v>1</v>
      </c>
      <c r="J434" s="1">
        <v>0</v>
      </c>
      <c r="K434" s="17">
        <v>59093.39</v>
      </c>
      <c r="L434" s="1">
        <v>0</v>
      </c>
      <c r="M434">
        <f t="shared" si="30"/>
        <v>0</v>
      </c>
      <c r="N434">
        <f t="shared" si="31"/>
        <v>1</v>
      </c>
      <c r="O434">
        <f t="shared" si="32"/>
        <v>1</v>
      </c>
      <c r="P434">
        <f t="shared" si="33"/>
        <v>1</v>
      </c>
      <c r="Q434">
        <f t="shared" si="34"/>
        <v>1</v>
      </c>
    </row>
    <row r="435" spans="1:17" x14ac:dyDescent="0.25">
      <c r="A435" s="1">
        <v>15722548</v>
      </c>
      <c r="B435" s="1">
        <v>540</v>
      </c>
      <c r="C435" s="1" t="s">
        <v>15</v>
      </c>
      <c r="D435" s="1" t="s">
        <v>23</v>
      </c>
      <c r="E435" s="1">
        <v>48</v>
      </c>
      <c r="F435" s="1">
        <v>0</v>
      </c>
      <c r="G435" s="17">
        <v>148116.48000000001</v>
      </c>
      <c r="H435" s="1">
        <v>1</v>
      </c>
      <c r="I435" s="1">
        <v>0</v>
      </c>
      <c r="J435" s="1">
        <v>0</v>
      </c>
      <c r="K435" s="17">
        <v>116973.48</v>
      </c>
      <c r="L435" s="1">
        <v>0</v>
      </c>
      <c r="M435">
        <f t="shared" si="30"/>
        <v>0</v>
      </c>
      <c r="N435">
        <f t="shared" si="31"/>
        <v>1</v>
      </c>
      <c r="O435">
        <f t="shared" si="32"/>
        <v>0</v>
      </c>
      <c r="P435">
        <f t="shared" si="33"/>
        <v>1</v>
      </c>
      <c r="Q435">
        <f t="shared" si="34"/>
        <v>1</v>
      </c>
    </row>
    <row r="436" spans="1:17" x14ac:dyDescent="0.25">
      <c r="A436" s="1">
        <v>15686302</v>
      </c>
      <c r="B436" s="1">
        <v>745</v>
      </c>
      <c r="C436" s="1" t="s">
        <v>18</v>
      </c>
      <c r="D436" s="1" t="s">
        <v>16</v>
      </c>
      <c r="E436" s="1">
        <v>31</v>
      </c>
      <c r="F436" s="1">
        <v>3</v>
      </c>
      <c r="G436" s="17">
        <v>124328.84</v>
      </c>
      <c r="H436" s="1">
        <v>1</v>
      </c>
      <c r="I436" s="1">
        <v>1</v>
      </c>
      <c r="J436" s="1">
        <v>1</v>
      </c>
      <c r="K436" s="17">
        <v>140451.51999999999</v>
      </c>
      <c r="L436" s="1">
        <v>0</v>
      </c>
      <c r="M436">
        <f t="shared" si="30"/>
        <v>0</v>
      </c>
      <c r="N436">
        <f t="shared" si="31"/>
        <v>1</v>
      </c>
      <c r="O436">
        <f t="shared" si="32"/>
        <v>0</v>
      </c>
      <c r="P436">
        <f t="shared" si="33"/>
        <v>1</v>
      </c>
      <c r="Q436">
        <f t="shared" si="34"/>
        <v>1</v>
      </c>
    </row>
    <row r="437" spans="1:17" x14ac:dyDescent="0.25">
      <c r="A437" s="1">
        <v>15749167</v>
      </c>
      <c r="B437" s="1">
        <v>753</v>
      </c>
      <c r="C437" s="1" t="s">
        <v>15</v>
      </c>
      <c r="D437" s="1" t="s">
        <v>23</v>
      </c>
      <c r="E437" s="1">
        <v>35</v>
      </c>
      <c r="F437" s="1">
        <v>3</v>
      </c>
      <c r="G437" s="17">
        <v>0</v>
      </c>
      <c r="H437" s="1">
        <v>2</v>
      </c>
      <c r="I437" s="1">
        <v>1</v>
      </c>
      <c r="J437" s="1">
        <v>1</v>
      </c>
      <c r="K437" s="17">
        <v>184843.77</v>
      </c>
      <c r="L437" s="1">
        <v>0</v>
      </c>
      <c r="M437">
        <f t="shared" si="30"/>
        <v>0</v>
      </c>
      <c r="N437">
        <f t="shared" si="31"/>
        <v>1</v>
      </c>
      <c r="O437">
        <f t="shared" si="32"/>
        <v>0</v>
      </c>
      <c r="P437">
        <f t="shared" si="33"/>
        <v>1</v>
      </c>
      <c r="Q437">
        <f t="shared" si="34"/>
        <v>1</v>
      </c>
    </row>
    <row r="438" spans="1:17" x14ac:dyDescent="0.25">
      <c r="A438" s="1">
        <v>15568595</v>
      </c>
      <c r="B438" s="1">
        <v>544</v>
      </c>
      <c r="C438" s="1" t="s">
        <v>15</v>
      </c>
      <c r="D438" s="1" t="s">
        <v>23</v>
      </c>
      <c r="E438" s="1">
        <v>64</v>
      </c>
      <c r="F438" s="1">
        <v>9</v>
      </c>
      <c r="G438" s="17">
        <v>113829.45</v>
      </c>
      <c r="H438" s="1">
        <v>1</v>
      </c>
      <c r="I438" s="1">
        <v>1</v>
      </c>
      <c r="J438" s="1">
        <v>1</v>
      </c>
      <c r="K438" s="17">
        <v>124341.49</v>
      </c>
      <c r="L438" s="1">
        <v>0</v>
      </c>
      <c r="M438">
        <f t="shared" si="30"/>
        <v>0</v>
      </c>
      <c r="N438">
        <f t="shared" si="31"/>
        <v>1</v>
      </c>
      <c r="O438">
        <f t="shared" si="32"/>
        <v>1</v>
      </c>
      <c r="P438">
        <f t="shared" si="33"/>
        <v>1</v>
      </c>
      <c r="Q438">
        <f t="shared" si="34"/>
        <v>0</v>
      </c>
    </row>
    <row r="439" spans="1:17" x14ac:dyDescent="0.25">
      <c r="A439" s="1">
        <v>15659420</v>
      </c>
      <c r="B439" s="1">
        <v>659</v>
      </c>
      <c r="C439" s="1" t="s">
        <v>18</v>
      </c>
      <c r="D439" s="1" t="s">
        <v>23</v>
      </c>
      <c r="E439" s="1">
        <v>32</v>
      </c>
      <c r="F439" s="1">
        <v>3</v>
      </c>
      <c r="G439" s="17">
        <v>107594.11</v>
      </c>
      <c r="H439" s="1">
        <v>2</v>
      </c>
      <c r="I439" s="1">
        <v>1</v>
      </c>
      <c r="J439" s="1">
        <v>1</v>
      </c>
      <c r="K439" s="17">
        <v>102416.84</v>
      </c>
      <c r="L439" s="1">
        <v>0</v>
      </c>
      <c r="M439">
        <f t="shared" si="30"/>
        <v>0</v>
      </c>
      <c r="N439">
        <f t="shared" si="31"/>
        <v>1</v>
      </c>
      <c r="O439">
        <f t="shared" si="32"/>
        <v>0</v>
      </c>
      <c r="P439">
        <f t="shared" si="33"/>
        <v>1</v>
      </c>
      <c r="Q439">
        <f t="shared" si="34"/>
        <v>1</v>
      </c>
    </row>
    <row r="440" spans="1:17" x14ac:dyDescent="0.25">
      <c r="A440" s="1">
        <v>15642291</v>
      </c>
      <c r="B440" s="1">
        <v>685</v>
      </c>
      <c r="C440" s="1" t="s">
        <v>15</v>
      </c>
      <c r="D440" s="1" t="s">
        <v>23</v>
      </c>
      <c r="E440" s="1">
        <v>23</v>
      </c>
      <c r="F440" s="1">
        <v>8</v>
      </c>
      <c r="G440" s="17">
        <v>0</v>
      </c>
      <c r="H440" s="1">
        <v>2</v>
      </c>
      <c r="I440" s="1">
        <v>1</v>
      </c>
      <c r="J440" s="1">
        <v>1</v>
      </c>
      <c r="K440" s="17">
        <v>112239.03</v>
      </c>
      <c r="L440" s="1">
        <v>0</v>
      </c>
      <c r="M440">
        <f t="shared" si="30"/>
        <v>0</v>
      </c>
      <c r="N440">
        <f t="shared" si="31"/>
        <v>1</v>
      </c>
      <c r="O440">
        <f t="shared" si="32"/>
        <v>1</v>
      </c>
      <c r="P440">
        <f t="shared" si="33"/>
        <v>0</v>
      </c>
      <c r="Q440">
        <f t="shared" si="34"/>
        <v>1</v>
      </c>
    </row>
    <row r="441" spans="1:17" x14ac:dyDescent="0.25">
      <c r="A441" s="1">
        <v>15568506</v>
      </c>
      <c r="B441" s="1">
        <v>524</v>
      </c>
      <c r="C441" s="1" t="s">
        <v>26</v>
      </c>
      <c r="D441" s="1" t="s">
        <v>16</v>
      </c>
      <c r="E441" s="1">
        <v>31</v>
      </c>
      <c r="F441" s="1">
        <v>10</v>
      </c>
      <c r="G441" s="17">
        <v>67238.98</v>
      </c>
      <c r="H441" s="1">
        <v>2</v>
      </c>
      <c r="I441" s="1">
        <v>1</v>
      </c>
      <c r="J441" s="1">
        <v>1</v>
      </c>
      <c r="K441" s="17">
        <v>161811.23000000001</v>
      </c>
      <c r="L441" s="1">
        <v>0</v>
      </c>
      <c r="M441">
        <f t="shared" si="30"/>
        <v>0</v>
      </c>
      <c r="N441">
        <f t="shared" si="31"/>
        <v>1</v>
      </c>
      <c r="O441">
        <f t="shared" si="32"/>
        <v>1</v>
      </c>
      <c r="P441">
        <f t="shared" si="33"/>
        <v>1</v>
      </c>
      <c r="Q441">
        <f t="shared" si="34"/>
        <v>1</v>
      </c>
    </row>
    <row r="442" spans="1:17" x14ac:dyDescent="0.25">
      <c r="A442" s="1">
        <v>15708710</v>
      </c>
      <c r="B442" s="1">
        <v>525</v>
      </c>
      <c r="C442" s="1" t="s">
        <v>18</v>
      </c>
      <c r="D442" s="1" t="s">
        <v>16</v>
      </c>
      <c r="E442" s="1">
        <v>37</v>
      </c>
      <c r="F442" s="1">
        <v>0</v>
      </c>
      <c r="G442" s="17">
        <v>0</v>
      </c>
      <c r="H442" s="1">
        <v>1</v>
      </c>
      <c r="I442" s="1">
        <v>0</v>
      </c>
      <c r="J442" s="1">
        <v>1</v>
      </c>
      <c r="K442" s="17">
        <v>131521.72</v>
      </c>
      <c r="L442" s="1">
        <v>0</v>
      </c>
      <c r="M442">
        <f t="shared" si="30"/>
        <v>0</v>
      </c>
      <c r="N442">
        <f t="shared" si="31"/>
        <v>1</v>
      </c>
      <c r="O442">
        <f t="shared" si="32"/>
        <v>0</v>
      </c>
      <c r="P442">
        <f t="shared" si="33"/>
        <v>1</v>
      </c>
      <c r="Q442">
        <f t="shared" si="34"/>
        <v>1</v>
      </c>
    </row>
    <row r="443" spans="1:17" x14ac:dyDescent="0.25">
      <c r="A443" s="1">
        <v>15628145</v>
      </c>
      <c r="B443" s="1">
        <v>682</v>
      </c>
      <c r="C443" s="1" t="s">
        <v>15</v>
      </c>
      <c r="D443" s="1" t="s">
        <v>16</v>
      </c>
      <c r="E443" s="1">
        <v>43</v>
      </c>
      <c r="F443" s="1">
        <v>5</v>
      </c>
      <c r="G443" s="17">
        <v>125851.93</v>
      </c>
      <c r="H443" s="1">
        <v>1</v>
      </c>
      <c r="I443" s="1">
        <v>1</v>
      </c>
      <c r="J443" s="1">
        <v>1</v>
      </c>
      <c r="K443" s="17">
        <v>193318.33</v>
      </c>
      <c r="L443" s="1">
        <v>0</v>
      </c>
      <c r="M443">
        <f t="shared" si="30"/>
        <v>0</v>
      </c>
      <c r="N443">
        <f t="shared" si="31"/>
        <v>1</v>
      </c>
      <c r="O443">
        <f t="shared" si="32"/>
        <v>1</v>
      </c>
      <c r="P443">
        <f t="shared" si="33"/>
        <v>1</v>
      </c>
      <c r="Q443">
        <f t="shared" si="34"/>
        <v>1</v>
      </c>
    </row>
    <row r="444" spans="1:17" x14ac:dyDescent="0.25">
      <c r="A444" s="1">
        <v>15745354</v>
      </c>
      <c r="B444" s="1">
        <v>611</v>
      </c>
      <c r="C444" s="1" t="s">
        <v>18</v>
      </c>
      <c r="D444" s="1" t="s">
        <v>16</v>
      </c>
      <c r="E444" s="1">
        <v>37</v>
      </c>
      <c r="F444" s="1">
        <v>4</v>
      </c>
      <c r="G444" s="17">
        <v>0</v>
      </c>
      <c r="H444" s="1">
        <v>2</v>
      </c>
      <c r="I444" s="1">
        <v>1</v>
      </c>
      <c r="J444" s="1">
        <v>0</v>
      </c>
      <c r="K444" s="17">
        <v>125696.26</v>
      </c>
      <c r="L444" s="1">
        <v>0</v>
      </c>
      <c r="M444">
        <f t="shared" si="30"/>
        <v>0</v>
      </c>
      <c r="N444">
        <f t="shared" si="31"/>
        <v>1</v>
      </c>
      <c r="O444">
        <f t="shared" si="32"/>
        <v>1</v>
      </c>
      <c r="P444">
        <f t="shared" si="33"/>
        <v>1</v>
      </c>
      <c r="Q444">
        <f t="shared" si="34"/>
        <v>1</v>
      </c>
    </row>
    <row r="445" spans="1:17" x14ac:dyDescent="0.25">
      <c r="A445" s="1">
        <v>15566156</v>
      </c>
      <c r="B445" s="1">
        <v>749</v>
      </c>
      <c r="C445" s="1" t="s">
        <v>26</v>
      </c>
      <c r="D445" s="1" t="s">
        <v>16</v>
      </c>
      <c r="E445" s="1">
        <v>44</v>
      </c>
      <c r="F445" s="1">
        <v>0</v>
      </c>
      <c r="G445" s="17">
        <v>71497.789999999994</v>
      </c>
      <c r="H445" s="1">
        <v>2</v>
      </c>
      <c r="I445" s="1">
        <v>0</v>
      </c>
      <c r="J445" s="1">
        <v>0</v>
      </c>
      <c r="K445" s="17">
        <v>151083.79999999999</v>
      </c>
      <c r="L445" s="1">
        <v>0</v>
      </c>
      <c r="M445">
        <f t="shared" si="30"/>
        <v>0</v>
      </c>
      <c r="N445">
        <f t="shared" si="31"/>
        <v>1</v>
      </c>
      <c r="O445">
        <f t="shared" si="32"/>
        <v>0</v>
      </c>
      <c r="P445">
        <f t="shared" si="33"/>
        <v>1</v>
      </c>
      <c r="Q445">
        <f t="shared" si="34"/>
        <v>1</v>
      </c>
    </row>
    <row r="446" spans="1:17" x14ac:dyDescent="0.25">
      <c r="A446" s="1">
        <v>15762238</v>
      </c>
      <c r="B446" s="1">
        <v>671</v>
      </c>
      <c r="C446" s="1" t="s">
        <v>26</v>
      </c>
      <c r="D446" s="1" t="s">
        <v>16</v>
      </c>
      <c r="E446" s="1">
        <v>44</v>
      </c>
      <c r="F446" s="1">
        <v>0</v>
      </c>
      <c r="G446" s="17">
        <v>84745.03</v>
      </c>
      <c r="H446" s="1">
        <v>2</v>
      </c>
      <c r="I446" s="1">
        <v>0</v>
      </c>
      <c r="J446" s="1">
        <v>1</v>
      </c>
      <c r="K446" s="17">
        <v>34673.980000000003</v>
      </c>
      <c r="L446" s="1">
        <v>0</v>
      </c>
      <c r="M446">
        <f t="shared" si="30"/>
        <v>0</v>
      </c>
      <c r="N446">
        <f t="shared" si="31"/>
        <v>0</v>
      </c>
      <c r="O446">
        <f t="shared" si="32"/>
        <v>0</v>
      </c>
      <c r="P446">
        <f t="shared" si="33"/>
        <v>1</v>
      </c>
      <c r="Q446">
        <f t="shared" si="34"/>
        <v>1</v>
      </c>
    </row>
    <row r="447" spans="1:17" x14ac:dyDescent="0.25">
      <c r="A447" s="1">
        <v>15627000</v>
      </c>
      <c r="B447" s="1">
        <v>610</v>
      </c>
      <c r="C447" s="1" t="s">
        <v>15</v>
      </c>
      <c r="D447" s="1" t="s">
        <v>23</v>
      </c>
      <c r="E447" s="1">
        <v>40</v>
      </c>
      <c r="F447" s="1">
        <v>0</v>
      </c>
      <c r="G447" s="17">
        <v>0</v>
      </c>
      <c r="H447" s="1">
        <v>2</v>
      </c>
      <c r="I447" s="1">
        <v>1</v>
      </c>
      <c r="J447" s="1">
        <v>0</v>
      </c>
      <c r="K447" s="17">
        <v>62232.6</v>
      </c>
      <c r="L447" s="1">
        <v>0</v>
      </c>
      <c r="M447">
        <f t="shared" si="30"/>
        <v>0</v>
      </c>
      <c r="N447">
        <f t="shared" si="31"/>
        <v>1</v>
      </c>
      <c r="O447">
        <f t="shared" si="32"/>
        <v>0</v>
      </c>
      <c r="P447">
        <f t="shared" si="33"/>
        <v>1</v>
      </c>
      <c r="Q447">
        <f t="shared" si="34"/>
        <v>1</v>
      </c>
    </row>
    <row r="448" spans="1:17" x14ac:dyDescent="0.25">
      <c r="A448" s="1">
        <v>15658935</v>
      </c>
      <c r="B448" s="1">
        <v>630</v>
      </c>
      <c r="C448" s="1" t="s">
        <v>26</v>
      </c>
      <c r="D448" s="1" t="s">
        <v>16</v>
      </c>
      <c r="E448" s="1">
        <v>34</v>
      </c>
      <c r="F448" s="1">
        <v>9</v>
      </c>
      <c r="G448" s="17">
        <v>106937.05</v>
      </c>
      <c r="H448" s="1">
        <v>2</v>
      </c>
      <c r="I448" s="1">
        <v>1</v>
      </c>
      <c r="J448" s="1">
        <v>0</v>
      </c>
      <c r="K448" s="17">
        <v>138275.01</v>
      </c>
      <c r="L448" s="1">
        <v>0</v>
      </c>
      <c r="M448">
        <f t="shared" si="30"/>
        <v>0</v>
      </c>
      <c r="N448">
        <f t="shared" si="31"/>
        <v>1</v>
      </c>
      <c r="O448">
        <f t="shared" si="32"/>
        <v>1</v>
      </c>
      <c r="P448">
        <f t="shared" si="33"/>
        <v>1</v>
      </c>
      <c r="Q448">
        <f t="shared" si="34"/>
        <v>1</v>
      </c>
    </row>
    <row r="449" spans="1:17" x14ac:dyDescent="0.25">
      <c r="A449" s="1">
        <v>15715527</v>
      </c>
      <c r="B449" s="1">
        <v>543</v>
      </c>
      <c r="C449" s="1" t="s">
        <v>18</v>
      </c>
      <c r="D449" s="1" t="s">
        <v>16</v>
      </c>
      <c r="E449" s="1">
        <v>41</v>
      </c>
      <c r="F449" s="1">
        <v>4</v>
      </c>
      <c r="G449" s="17">
        <v>0</v>
      </c>
      <c r="H449" s="1">
        <v>1</v>
      </c>
      <c r="I449" s="1">
        <v>0</v>
      </c>
      <c r="J449" s="1">
        <v>0</v>
      </c>
      <c r="K449" s="17">
        <v>194902.16</v>
      </c>
      <c r="L449" s="1">
        <v>0</v>
      </c>
      <c r="M449">
        <f t="shared" si="30"/>
        <v>0</v>
      </c>
      <c r="N449">
        <f t="shared" si="31"/>
        <v>1</v>
      </c>
      <c r="O449">
        <f t="shared" si="32"/>
        <v>1</v>
      </c>
      <c r="P449">
        <f t="shared" si="33"/>
        <v>1</v>
      </c>
      <c r="Q449">
        <f t="shared" si="34"/>
        <v>1</v>
      </c>
    </row>
    <row r="450" spans="1:17" x14ac:dyDescent="0.25">
      <c r="A450" s="1">
        <v>15811490</v>
      </c>
      <c r="B450" s="1">
        <v>627</v>
      </c>
      <c r="C450" s="1" t="s">
        <v>15</v>
      </c>
      <c r="D450" s="1" t="s">
        <v>23</v>
      </c>
      <c r="E450" s="1">
        <v>33</v>
      </c>
      <c r="F450" s="1">
        <v>5</v>
      </c>
      <c r="G450" s="17">
        <v>0</v>
      </c>
      <c r="H450" s="1">
        <v>2</v>
      </c>
      <c r="I450" s="1">
        <v>1</v>
      </c>
      <c r="J450" s="1">
        <v>1</v>
      </c>
      <c r="K450" s="17">
        <v>103737.82</v>
      </c>
      <c r="L450" s="1">
        <v>0</v>
      </c>
      <c r="M450">
        <f t="shared" si="30"/>
        <v>0</v>
      </c>
      <c r="N450">
        <f t="shared" si="31"/>
        <v>1</v>
      </c>
      <c r="O450">
        <f t="shared" si="32"/>
        <v>1</v>
      </c>
      <c r="P450">
        <f t="shared" si="33"/>
        <v>1</v>
      </c>
      <c r="Q450">
        <f t="shared" si="34"/>
        <v>1</v>
      </c>
    </row>
    <row r="451" spans="1:17" x14ac:dyDescent="0.25">
      <c r="A451" s="1">
        <v>15808582</v>
      </c>
      <c r="B451" s="1">
        <v>665</v>
      </c>
      <c r="C451" s="1" t="s">
        <v>15</v>
      </c>
      <c r="D451" s="1" t="s">
        <v>16</v>
      </c>
      <c r="E451" s="1">
        <v>40</v>
      </c>
      <c r="F451" s="1">
        <v>6</v>
      </c>
      <c r="G451" s="17">
        <v>0</v>
      </c>
      <c r="H451" s="1">
        <v>1</v>
      </c>
      <c r="I451" s="1">
        <v>1</v>
      </c>
      <c r="J451" s="1">
        <v>1</v>
      </c>
      <c r="K451" s="17">
        <v>161848.03</v>
      </c>
      <c r="L451" s="1">
        <v>0</v>
      </c>
      <c r="M451">
        <f t="shared" si="30"/>
        <v>0</v>
      </c>
      <c r="N451">
        <f t="shared" si="31"/>
        <v>1</v>
      </c>
      <c r="O451">
        <f t="shared" si="32"/>
        <v>1</v>
      </c>
      <c r="P451">
        <f t="shared" si="33"/>
        <v>1</v>
      </c>
      <c r="Q451">
        <f t="shared" si="34"/>
        <v>1</v>
      </c>
    </row>
    <row r="452" spans="1:17" x14ac:dyDescent="0.25">
      <c r="A452" s="1">
        <v>15755209</v>
      </c>
      <c r="B452" s="1">
        <v>484</v>
      </c>
      <c r="C452" s="1" t="s">
        <v>18</v>
      </c>
      <c r="D452" s="1" t="s">
        <v>16</v>
      </c>
      <c r="E452" s="1">
        <v>35</v>
      </c>
      <c r="F452" s="1">
        <v>7</v>
      </c>
      <c r="G452" s="17">
        <v>133868.21</v>
      </c>
      <c r="H452" s="1">
        <v>1</v>
      </c>
      <c r="I452" s="1">
        <v>1</v>
      </c>
      <c r="J452" s="1">
        <v>1</v>
      </c>
      <c r="K452" s="17">
        <v>27286.1</v>
      </c>
      <c r="L452" s="1">
        <v>0</v>
      </c>
      <c r="M452">
        <f t="shared" ref="M452:M515" si="35">IF(H452&gt;=3,1,0)</f>
        <v>0</v>
      </c>
      <c r="N452">
        <f t="shared" ref="N452:N515" si="36">IF(K452&gt;$N$1,1,0)</f>
        <v>0</v>
      </c>
      <c r="O452">
        <f t="shared" ref="O452:O515" si="37">IF(F452&gt;$O$1,1,0)</f>
        <v>1</v>
      </c>
      <c r="P452">
        <f t="shared" ref="P452:P515" si="38">IF(E452&gt;$P$1,1,0)</f>
        <v>1</v>
      </c>
      <c r="Q452">
        <f t="shared" ref="Q452:Q515" si="39">IF(E452&lt;=$Q$1,1,0)</f>
        <v>1</v>
      </c>
    </row>
    <row r="453" spans="1:17" x14ac:dyDescent="0.25">
      <c r="A453" s="1">
        <v>15637979</v>
      </c>
      <c r="B453" s="1">
        <v>664</v>
      </c>
      <c r="C453" s="1" t="s">
        <v>26</v>
      </c>
      <c r="D453" s="1" t="s">
        <v>16</v>
      </c>
      <c r="E453" s="1">
        <v>36</v>
      </c>
      <c r="F453" s="1">
        <v>2</v>
      </c>
      <c r="G453" s="17">
        <v>127160.78</v>
      </c>
      <c r="H453" s="1">
        <v>2</v>
      </c>
      <c r="I453" s="1">
        <v>1</v>
      </c>
      <c r="J453" s="1">
        <v>0</v>
      </c>
      <c r="K453" s="17">
        <v>78140.75</v>
      </c>
      <c r="L453" s="1">
        <v>0</v>
      </c>
      <c r="M453">
        <f t="shared" si="35"/>
        <v>0</v>
      </c>
      <c r="N453">
        <f t="shared" si="36"/>
        <v>1</v>
      </c>
      <c r="O453">
        <f t="shared" si="37"/>
        <v>0</v>
      </c>
      <c r="P453">
        <f t="shared" si="38"/>
        <v>1</v>
      </c>
      <c r="Q453">
        <f t="shared" si="39"/>
        <v>1</v>
      </c>
    </row>
    <row r="454" spans="1:17" x14ac:dyDescent="0.25">
      <c r="A454" s="1">
        <v>15600739</v>
      </c>
      <c r="B454" s="1">
        <v>562</v>
      </c>
      <c r="C454" s="1" t="s">
        <v>18</v>
      </c>
      <c r="D454" s="1" t="s">
        <v>16</v>
      </c>
      <c r="E454" s="1">
        <v>35</v>
      </c>
      <c r="F454" s="1">
        <v>0</v>
      </c>
      <c r="G454" s="17">
        <v>0</v>
      </c>
      <c r="H454" s="1">
        <v>2</v>
      </c>
      <c r="I454" s="1">
        <v>1</v>
      </c>
      <c r="J454" s="1">
        <v>0</v>
      </c>
      <c r="K454" s="17">
        <v>119899.52</v>
      </c>
      <c r="L454" s="1">
        <v>0</v>
      </c>
      <c r="M454">
        <f t="shared" si="35"/>
        <v>0</v>
      </c>
      <c r="N454">
        <f t="shared" si="36"/>
        <v>1</v>
      </c>
      <c r="O454">
        <f t="shared" si="37"/>
        <v>0</v>
      </c>
      <c r="P454">
        <f t="shared" si="38"/>
        <v>1</v>
      </c>
      <c r="Q454">
        <f t="shared" si="39"/>
        <v>1</v>
      </c>
    </row>
    <row r="455" spans="1:17" x14ac:dyDescent="0.25">
      <c r="A455" s="1">
        <v>15747807</v>
      </c>
      <c r="B455" s="1">
        <v>720</v>
      </c>
      <c r="C455" s="1" t="s">
        <v>15</v>
      </c>
      <c r="D455" s="1" t="s">
        <v>16</v>
      </c>
      <c r="E455" s="1">
        <v>43</v>
      </c>
      <c r="F455" s="1">
        <v>6</v>
      </c>
      <c r="G455" s="17">
        <v>137824.03</v>
      </c>
      <c r="H455" s="1">
        <v>2</v>
      </c>
      <c r="I455" s="1">
        <v>1</v>
      </c>
      <c r="J455" s="1">
        <v>0</v>
      </c>
      <c r="K455" s="17">
        <v>172557.77</v>
      </c>
      <c r="L455" s="1">
        <v>0</v>
      </c>
      <c r="M455">
        <f t="shared" si="35"/>
        <v>0</v>
      </c>
      <c r="N455">
        <f t="shared" si="36"/>
        <v>1</v>
      </c>
      <c r="O455">
        <f t="shared" si="37"/>
        <v>1</v>
      </c>
      <c r="P455">
        <f t="shared" si="38"/>
        <v>1</v>
      </c>
      <c r="Q455">
        <f t="shared" si="39"/>
        <v>1</v>
      </c>
    </row>
    <row r="456" spans="1:17" x14ac:dyDescent="0.25">
      <c r="A456" s="1">
        <v>15601026</v>
      </c>
      <c r="B456" s="1">
        <v>572</v>
      </c>
      <c r="C456" s="1" t="s">
        <v>26</v>
      </c>
      <c r="D456" s="1" t="s">
        <v>16</v>
      </c>
      <c r="E456" s="1">
        <v>19</v>
      </c>
      <c r="F456" s="1">
        <v>1</v>
      </c>
      <c r="G456" s="17">
        <v>138657.07999999999</v>
      </c>
      <c r="H456" s="1">
        <v>1</v>
      </c>
      <c r="I456" s="1">
        <v>1</v>
      </c>
      <c r="J456" s="1">
        <v>1</v>
      </c>
      <c r="K456" s="17">
        <v>16161.82</v>
      </c>
      <c r="L456" s="1">
        <v>0</v>
      </c>
      <c r="M456">
        <f t="shared" si="35"/>
        <v>0</v>
      </c>
      <c r="N456">
        <f t="shared" si="36"/>
        <v>0</v>
      </c>
      <c r="O456">
        <f t="shared" si="37"/>
        <v>0</v>
      </c>
      <c r="P456">
        <f t="shared" si="38"/>
        <v>0</v>
      </c>
      <c r="Q456">
        <f t="shared" si="39"/>
        <v>1</v>
      </c>
    </row>
    <row r="457" spans="1:17" x14ac:dyDescent="0.25">
      <c r="A457" s="1">
        <v>15637414</v>
      </c>
      <c r="B457" s="1">
        <v>618</v>
      </c>
      <c r="C457" s="1" t="s">
        <v>15</v>
      </c>
      <c r="D457" s="1" t="s">
        <v>16</v>
      </c>
      <c r="E457" s="1">
        <v>24</v>
      </c>
      <c r="F457" s="1">
        <v>7</v>
      </c>
      <c r="G457" s="17">
        <v>128736.39</v>
      </c>
      <c r="H457" s="1">
        <v>1</v>
      </c>
      <c r="I457" s="1">
        <v>0</v>
      </c>
      <c r="J457" s="1">
        <v>1</v>
      </c>
      <c r="K457" s="17">
        <v>37147.61</v>
      </c>
      <c r="L457" s="1">
        <v>0</v>
      </c>
      <c r="M457">
        <f t="shared" si="35"/>
        <v>0</v>
      </c>
      <c r="N457">
        <f t="shared" si="36"/>
        <v>0</v>
      </c>
      <c r="O457">
        <f t="shared" si="37"/>
        <v>1</v>
      </c>
      <c r="P457">
        <f t="shared" si="38"/>
        <v>0</v>
      </c>
      <c r="Q457">
        <f t="shared" si="39"/>
        <v>1</v>
      </c>
    </row>
    <row r="458" spans="1:17" x14ac:dyDescent="0.25">
      <c r="A458" s="1">
        <v>15611088</v>
      </c>
      <c r="B458" s="1">
        <v>790</v>
      </c>
      <c r="C458" s="1" t="s">
        <v>15</v>
      </c>
      <c r="D458" s="1" t="s">
        <v>16</v>
      </c>
      <c r="E458" s="1">
        <v>31</v>
      </c>
      <c r="F458" s="1">
        <v>9</v>
      </c>
      <c r="G458" s="17">
        <v>0</v>
      </c>
      <c r="H458" s="1">
        <v>2</v>
      </c>
      <c r="I458" s="1">
        <v>1</v>
      </c>
      <c r="J458" s="1">
        <v>0</v>
      </c>
      <c r="K458" s="17">
        <v>84126.75</v>
      </c>
      <c r="L458" s="1">
        <v>0</v>
      </c>
      <c r="M458">
        <f t="shared" si="35"/>
        <v>0</v>
      </c>
      <c r="N458">
        <f t="shared" si="36"/>
        <v>1</v>
      </c>
      <c r="O458">
        <f t="shared" si="37"/>
        <v>1</v>
      </c>
      <c r="P458">
        <f t="shared" si="38"/>
        <v>1</v>
      </c>
      <c r="Q458">
        <f t="shared" si="39"/>
        <v>1</v>
      </c>
    </row>
    <row r="459" spans="1:17" x14ac:dyDescent="0.25">
      <c r="A459" s="1">
        <v>15782236</v>
      </c>
      <c r="B459" s="1">
        <v>735</v>
      </c>
      <c r="C459" s="1" t="s">
        <v>18</v>
      </c>
      <c r="D459" s="1" t="s">
        <v>23</v>
      </c>
      <c r="E459" s="1">
        <v>34</v>
      </c>
      <c r="F459" s="1">
        <v>5</v>
      </c>
      <c r="G459" s="17">
        <v>0</v>
      </c>
      <c r="H459" s="1">
        <v>2</v>
      </c>
      <c r="I459" s="1">
        <v>0</v>
      </c>
      <c r="J459" s="1">
        <v>0</v>
      </c>
      <c r="K459" s="17">
        <v>71095.41</v>
      </c>
      <c r="L459" s="1">
        <v>0</v>
      </c>
      <c r="M459">
        <f t="shared" si="35"/>
        <v>0</v>
      </c>
      <c r="N459">
        <f t="shared" si="36"/>
        <v>1</v>
      </c>
      <c r="O459">
        <f t="shared" si="37"/>
        <v>1</v>
      </c>
      <c r="P459">
        <f t="shared" si="38"/>
        <v>1</v>
      </c>
      <c r="Q459">
        <f t="shared" si="39"/>
        <v>1</v>
      </c>
    </row>
    <row r="460" spans="1:17" x14ac:dyDescent="0.25">
      <c r="A460" s="1">
        <v>15720893</v>
      </c>
      <c r="B460" s="1">
        <v>637</v>
      </c>
      <c r="C460" s="1" t="s">
        <v>18</v>
      </c>
      <c r="D460" s="1" t="s">
        <v>16</v>
      </c>
      <c r="E460" s="1">
        <v>34</v>
      </c>
      <c r="F460" s="1">
        <v>9</v>
      </c>
      <c r="G460" s="17">
        <v>0</v>
      </c>
      <c r="H460" s="1">
        <v>2</v>
      </c>
      <c r="I460" s="1">
        <v>0</v>
      </c>
      <c r="J460" s="1">
        <v>0</v>
      </c>
      <c r="K460" s="17">
        <v>26057.08</v>
      </c>
      <c r="L460" s="1">
        <v>0</v>
      </c>
      <c r="M460">
        <f t="shared" si="35"/>
        <v>0</v>
      </c>
      <c r="N460">
        <f t="shared" si="36"/>
        <v>0</v>
      </c>
      <c r="O460">
        <f t="shared" si="37"/>
        <v>1</v>
      </c>
      <c r="P460">
        <f t="shared" si="38"/>
        <v>1</v>
      </c>
      <c r="Q460">
        <f t="shared" si="39"/>
        <v>1</v>
      </c>
    </row>
    <row r="461" spans="1:17" x14ac:dyDescent="0.25">
      <c r="A461" s="1">
        <v>15627801</v>
      </c>
      <c r="B461" s="1" t="s">
        <v>753</v>
      </c>
      <c r="C461" s="1" t="s">
        <v>18</v>
      </c>
      <c r="D461" s="1" t="s">
        <v>23</v>
      </c>
      <c r="E461" s="1">
        <v>33</v>
      </c>
      <c r="F461" s="1">
        <v>3</v>
      </c>
      <c r="G461" s="17">
        <v>176666.62</v>
      </c>
      <c r="H461" s="1">
        <v>1</v>
      </c>
      <c r="I461" s="1">
        <v>1</v>
      </c>
      <c r="J461" s="1">
        <v>0</v>
      </c>
      <c r="K461" s="17">
        <v>94670.77</v>
      </c>
      <c r="L461" s="1">
        <v>0</v>
      </c>
      <c r="M461">
        <f t="shared" si="35"/>
        <v>0</v>
      </c>
      <c r="N461">
        <f t="shared" si="36"/>
        <v>1</v>
      </c>
      <c r="O461">
        <f t="shared" si="37"/>
        <v>0</v>
      </c>
      <c r="P461">
        <f t="shared" si="38"/>
        <v>1</v>
      </c>
      <c r="Q461">
        <f t="shared" si="39"/>
        <v>1</v>
      </c>
    </row>
    <row r="462" spans="1:17" x14ac:dyDescent="0.25">
      <c r="A462" s="1">
        <v>15751710</v>
      </c>
      <c r="B462" s="1">
        <v>729</v>
      </c>
      <c r="C462" s="1" t="s">
        <v>18</v>
      </c>
      <c r="D462" s="1" t="s">
        <v>23</v>
      </c>
      <c r="E462" s="1">
        <v>31</v>
      </c>
      <c r="F462" s="1">
        <v>8</v>
      </c>
      <c r="G462" s="17">
        <v>164870.81</v>
      </c>
      <c r="H462" s="1">
        <v>2</v>
      </c>
      <c r="I462" s="1">
        <v>1</v>
      </c>
      <c r="J462" s="1">
        <v>1</v>
      </c>
      <c r="K462" s="17">
        <v>9567.39</v>
      </c>
      <c r="L462" s="1">
        <v>0</v>
      </c>
      <c r="M462">
        <f t="shared" si="35"/>
        <v>0</v>
      </c>
      <c r="N462">
        <f t="shared" si="36"/>
        <v>0</v>
      </c>
      <c r="O462">
        <f t="shared" si="37"/>
        <v>1</v>
      </c>
      <c r="P462">
        <f t="shared" si="38"/>
        <v>1</v>
      </c>
      <c r="Q462">
        <f t="shared" si="39"/>
        <v>1</v>
      </c>
    </row>
    <row r="463" spans="1:17" x14ac:dyDescent="0.25">
      <c r="A463" s="1">
        <v>15573152</v>
      </c>
      <c r="B463" s="1">
        <v>620</v>
      </c>
      <c r="C463" s="1" t="s">
        <v>15</v>
      </c>
      <c r="D463" s="1" t="s">
        <v>16</v>
      </c>
      <c r="E463" s="1">
        <v>41</v>
      </c>
      <c r="F463" s="1">
        <v>9</v>
      </c>
      <c r="G463" s="17">
        <v>0</v>
      </c>
      <c r="H463" s="1">
        <v>2</v>
      </c>
      <c r="I463" s="1">
        <v>0</v>
      </c>
      <c r="J463" s="1">
        <v>0</v>
      </c>
      <c r="K463" s="17">
        <v>88852.47</v>
      </c>
      <c r="L463" s="1">
        <v>0</v>
      </c>
      <c r="M463">
        <f t="shared" si="35"/>
        <v>0</v>
      </c>
      <c r="N463">
        <f t="shared" si="36"/>
        <v>1</v>
      </c>
      <c r="O463">
        <f t="shared" si="37"/>
        <v>1</v>
      </c>
      <c r="P463">
        <f t="shared" si="38"/>
        <v>1</v>
      </c>
      <c r="Q463">
        <f t="shared" si="39"/>
        <v>1</v>
      </c>
    </row>
    <row r="464" spans="1:17" x14ac:dyDescent="0.25">
      <c r="A464" s="1">
        <v>15638424</v>
      </c>
      <c r="B464" s="1">
        <v>661</v>
      </c>
      <c r="C464" s="1" t="s">
        <v>26</v>
      </c>
      <c r="D464" s="1" t="s">
        <v>16</v>
      </c>
      <c r="E464" s="1">
        <v>35</v>
      </c>
      <c r="F464" s="1">
        <v>5</v>
      </c>
      <c r="G464" s="17">
        <v>150725.53</v>
      </c>
      <c r="H464" s="1">
        <v>2</v>
      </c>
      <c r="I464" s="1">
        <v>0</v>
      </c>
      <c r="J464" s="1">
        <v>1</v>
      </c>
      <c r="K464" s="17">
        <v>113656.85</v>
      </c>
      <c r="L464" s="1">
        <v>0</v>
      </c>
      <c r="M464">
        <f t="shared" si="35"/>
        <v>0</v>
      </c>
      <c r="N464">
        <f t="shared" si="36"/>
        <v>1</v>
      </c>
      <c r="O464">
        <f t="shared" si="37"/>
        <v>1</v>
      </c>
      <c r="P464">
        <f t="shared" si="38"/>
        <v>1</v>
      </c>
      <c r="Q464">
        <f t="shared" si="39"/>
        <v>1</v>
      </c>
    </row>
    <row r="465" spans="1:17" x14ac:dyDescent="0.25">
      <c r="A465" s="1">
        <v>15685500</v>
      </c>
      <c r="B465" s="1">
        <v>772</v>
      </c>
      <c r="C465" s="1" t="s">
        <v>26</v>
      </c>
      <c r="D465" s="1" t="s">
        <v>23</v>
      </c>
      <c r="E465" s="1">
        <v>26</v>
      </c>
      <c r="F465" s="1">
        <v>7</v>
      </c>
      <c r="G465" s="17">
        <v>152400.51</v>
      </c>
      <c r="H465" s="1">
        <v>2</v>
      </c>
      <c r="I465" s="1">
        <v>1</v>
      </c>
      <c r="J465" s="1">
        <v>0</v>
      </c>
      <c r="K465" s="17">
        <v>79414</v>
      </c>
      <c r="L465" s="1">
        <v>0</v>
      </c>
      <c r="M465">
        <f t="shared" si="35"/>
        <v>0</v>
      </c>
      <c r="N465">
        <f t="shared" si="36"/>
        <v>1</v>
      </c>
      <c r="O465">
        <f t="shared" si="37"/>
        <v>1</v>
      </c>
      <c r="P465">
        <f t="shared" si="38"/>
        <v>0</v>
      </c>
      <c r="Q465">
        <f t="shared" si="39"/>
        <v>1</v>
      </c>
    </row>
    <row r="466" spans="1:17" x14ac:dyDescent="0.25">
      <c r="A466" s="1">
        <v>15643966</v>
      </c>
      <c r="B466" s="1">
        <v>616</v>
      </c>
      <c r="C466" s="1" t="s">
        <v>26</v>
      </c>
      <c r="D466" s="1" t="s">
        <v>23</v>
      </c>
      <c r="E466" s="1">
        <v>45</v>
      </c>
      <c r="F466" s="1">
        <v>3</v>
      </c>
      <c r="G466" s="17">
        <v>143129.41</v>
      </c>
      <c r="H466" s="1">
        <v>2</v>
      </c>
      <c r="I466" s="1">
        <v>0</v>
      </c>
      <c r="J466" s="1">
        <v>1</v>
      </c>
      <c r="K466" s="17">
        <v>64327.26</v>
      </c>
      <c r="L466" s="1">
        <v>0</v>
      </c>
      <c r="M466">
        <f t="shared" si="35"/>
        <v>0</v>
      </c>
      <c r="N466">
        <f t="shared" si="36"/>
        <v>1</v>
      </c>
      <c r="O466">
        <f t="shared" si="37"/>
        <v>0</v>
      </c>
      <c r="P466">
        <f t="shared" si="38"/>
        <v>1</v>
      </c>
      <c r="Q466">
        <f t="shared" si="39"/>
        <v>1</v>
      </c>
    </row>
    <row r="467" spans="1:17" x14ac:dyDescent="0.25">
      <c r="A467" s="1">
        <v>15756850</v>
      </c>
      <c r="B467" s="1">
        <v>479</v>
      </c>
      <c r="C467" s="1" t="s">
        <v>15</v>
      </c>
      <c r="D467" s="1" t="s">
        <v>23</v>
      </c>
      <c r="E467" s="1">
        <v>40</v>
      </c>
      <c r="F467" s="1">
        <v>1</v>
      </c>
      <c r="G467" s="17">
        <v>0</v>
      </c>
      <c r="H467" s="1">
        <v>2</v>
      </c>
      <c r="I467" s="1">
        <v>0</v>
      </c>
      <c r="J467" s="1">
        <v>0</v>
      </c>
      <c r="K467" s="17">
        <v>114996.43</v>
      </c>
      <c r="L467" s="1">
        <v>0</v>
      </c>
      <c r="M467">
        <f t="shared" si="35"/>
        <v>0</v>
      </c>
      <c r="N467">
        <f t="shared" si="36"/>
        <v>1</v>
      </c>
      <c r="O467">
        <f t="shared" si="37"/>
        <v>0</v>
      </c>
      <c r="P467">
        <f t="shared" si="38"/>
        <v>1</v>
      </c>
      <c r="Q467">
        <f t="shared" si="39"/>
        <v>1</v>
      </c>
    </row>
    <row r="468" spans="1:17" x14ac:dyDescent="0.25">
      <c r="A468" s="1">
        <v>15677369</v>
      </c>
      <c r="B468" s="1">
        <v>554</v>
      </c>
      <c r="C468" s="1" t="s">
        <v>26</v>
      </c>
      <c r="D468" s="1" t="s">
        <v>16</v>
      </c>
      <c r="E468" s="1">
        <v>37</v>
      </c>
      <c r="F468" s="1">
        <v>4</v>
      </c>
      <c r="G468" s="17">
        <v>58629.97</v>
      </c>
      <c r="H468" s="1">
        <v>1</v>
      </c>
      <c r="I468" s="1">
        <v>0</v>
      </c>
      <c r="J468" s="1">
        <v>0</v>
      </c>
      <c r="K468" s="17">
        <v>182038.6</v>
      </c>
      <c r="L468" s="1">
        <v>0</v>
      </c>
      <c r="M468">
        <f t="shared" si="35"/>
        <v>0</v>
      </c>
      <c r="N468">
        <f t="shared" si="36"/>
        <v>1</v>
      </c>
      <c r="O468">
        <f t="shared" si="37"/>
        <v>1</v>
      </c>
      <c r="P468">
        <f t="shared" si="38"/>
        <v>1</v>
      </c>
      <c r="Q468">
        <f t="shared" si="39"/>
        <v>1</v>
      </c>
    </row>
    <row r="469" spans="1:17" x14ac:dyDescent="0.25">
      <c r="A469" s="1">
        <v>15810834</v>
      </c>
      <c r="B469" s="1">
        <v>525</v>
      </c>
      <c r="C469" s="1" t="s">
        <v>18</v>
      </c>
      <c r="D469" s="1" t="s">
        <v>16</v>
      </c>
      <c r="E469" s="1">
        <v>57</v>
      </c>
      <c r="F469" s="1">
        <v>2</v>
      </c>
      <c r="G469" s="17">
        <v>145965.32999999999</v>
      </c>
      <c r="H469" s="1">
        <v>1</v>
      </c>
      <c r="I469" s="1">
        <v>1</v>
      </c>
      <c r="J469" s="1">
        <v>1</v>
      </c>
      <c r="K469" s="17">
        <v>64448.36</v>
      </c>
      <c r="L469" s="1">
        <v>0</v>
      </c>
      <c r="M469">
        <f t="shared" si="35"/>
        <v>0</v>
      </c>
      <c r="N469">
        <f t="shared" si="36"/>
        <v>1</v>
      </c>
      <c r="O469">
        <f t="shared" si="37"/>
        <v>0</v>
      </c>
      <c r="P469">
        <f t="shared" si="38"/>
        <v>1</v>
      </c>
      <c r="Q469">
        <f t="shared" si="39"/>
        <v>0</v>
      </c>
    </row>
    <row r="470" spans="1:17" x14ac:dyDescent="0.25">
      <c r="A470" s="1">
        <v>15653620</v>
      </c>
      <c r="B470" s="1">
        <v>546</v>
      </c>
      <c r="C470" s="1" t="s">
        <v>15</v>
      </c>
      <c r="D470" s="1" t="s">
        <v>16</v>
      </c>
      <c r="E470" s="1">
        <v>27</v>
      </c>
      <c r="F470" s="1">
        <v>8</v>
      </c>
      <c r="G470" s="17">
        <v>0</v>
      </c>
      <c r="H470" s="1">
        <v>2</v>
      </c>
      <c r="I470" s="1">
        <v>1</v>
      </c>
      <c r="J470" s="1">
        <v>1</v>
      </c>
      <c r="K470" s="17">
        <v>14858.1</v>
      </c>
      <c r="L470" s="1">
        <v>0</v>
      </c>
      <c r="M470">
        <f t="shared" si="35"/>
        <v>0</v>
      </c>
      <c r="N470">
        <f t="shared" si="36"/>
        <v>0</v>
      </c>
      <c r="O470">
        <f t="shared" si="37"/>
        <v>1</v>
      </c>
      <c r="P470">
        <f t="shared" si="38"/>
        <v>0</v>
      </c>
      <c r="Q470">
        <f t="shared" si="39"/>
        <v>1</v>
      </c>
    </row>
    <row r="471" spans="1:17" x14ac:dyDescent="0.25">
      <c r="A471" s="1">
        <v>15738721</v>
      </c>
      <c r="B471" s="1">
        <v>773</v>
      </c>
      <c r="C471" s="1" t="s">
        <v>18</v>
      </c>
      <c r="D471" s="1" t="s">
        <v>23</v>
      </c>
      <c r="E471" s="1">
        <v>41</v>
      </c>
      <c r="F471" s="1">
        <v>9</v>
      </c>
      <c r="G471" s="17">
        <v>102827.44</v>
      </c>
      <c r="H471" s="1">
        <v>1</v>
      </c>
      <c r="I471" s="1">
        <v>0</v>
      </c>
      <c r="J471" s="1">
        <v>1</v>
      </c>
      <c r="K471" s="17">
        <v>64595.25</v>
      </c>
      <c r="L471" s="1">
        <v>0</v>
      </c>
      <c r="M471">
        <f t="shared" si="35"/>
        <v>0</v>
      </c>
      <c r="N471">
        <f t="shared" si="36"/>
        <v>1</v>
      </c>
      <c r="O471">
        <f t="shared" si="37"/>
        <v>1</v>
      </c>
      <c r="P471">
        <f t="shared" si="38"/>
        <v>1</v>
      </c>
      <c r="Q471">
        <f t="shared" si="39"/>
        <v>1</v>
      </c>
    </row>
    <row r="472" spans="1:17" x14ac:dyDescent="0.25">
      <c r="A472" s="1">
        <v>15771086</v>
      </c>
      <c r="B472" s="1">
        <v>512</v>
      </c>
      <c r="C472" s="1" t="s">
        <v>15</v>
      </c>
      <c r="D472" s="1" t="s">
        <v>16</v>
      </c>
      <c r="E472" s="1">
        <v>36</v>
      </c>
      <c r="F472" s="1">
        <v>3</v>
      </c>
      <c r="G472" s="17">
        <v>84327.77</v>
      </c>
      <c r="H472" s="1">
        <v>2</v>
      </c>
      <c r="I472" s="1">
        <v>1</v>
      </c>
      <c r="J472" s="1">
        <v>0</v>
      </c>
      <c r="K472" s="17">
        <v>17675.36</v>
      </c>
      <c r="L472" s="1">
        <v>0</v>
      </c>
      <c r="M472">
        <f t="shared" si="35"/>
        <v>0</v>
      </c>
      <c r="N472">
        <f t="shared" si="36"/>
        <v>0</v>
      </c>
      <c r="O472">
        <f t="shared" si="37"/>
        <v>0</v>
      </c>
      <c r="P472">
        <f t="shared" si="38"/>
        <v>1</v>
      </c>
      <c r="Q472">
        <f t="shared" si="39"/>
        <v>1</v>
      </c>
    </row>
    <row r="473" spans="1:17" x14ac:dyDescent="0.25">
      <c r="A473" s="1">
        <v>15812009</v>
      </c>
      <c r="B473" s="1">
        <v>662</v>
      </c>
      <c r="C473" s="1" t="s">
        <v>18</v>
      </c>
      <c r="D473" s="1" t="s">
        <v>23</v>
      </c>
      <c r="E473" s="1">
        <v>38</v>
      </c>
      <c r="F473" s="1">
        <v>4</v>
      </c>
      <c r="G473" s="17">
        <v>0</v>
      </c>
      <c r="H473" s="1">
        <v>2</v>
      </c>
      <c r="I473" s="1">
        <v>1</v>
      </c>
      <c r="J473" s="1">
        <v>0</v>
      </c>
      <c r="K473" s="17">
        <v>136259.65</v>
      </c>
      <c r="L473" s="1">
        <v>0</v>
      </c>
      <c r="M473">
        <f t="shared" si="35"/>
        <v>0</v>
      </c>
      <c r="N473">
        <f t="shared" si="36"/>
        <v>1</v>
      </c>
      <c r="O473">
        <f t="shared" si="37"/>
        <v>1</v>
      </c>
      <c r="P473">
        <f t="shared" si="38"/>
        <v>1</v>
      </c>
      <c r="Q473">
        <f t="shared" si="39"/>
        <v>1</v>
      </c>
    </row>
    <row r="474" spans="1:17" x14ac:dyDescent="0.25">
      <c r="A474" s="1">
        <v>15633922</v>
      </c>
      <c r="B474" s="1">
        <v>755</v>
      </c>
      <c r="C474" s="1" t="s">
        <v>15</v>
      </c>
      <c r="D474" s="1" t="s">
        <v>23</v>
      </c>
      <c r="E474" s="1">
        <v>30</v>
      </c>
      <c r="F474" s="1">
        <v>4</v>
      </c>
      <c r="G474" s="17">
        <v>123217.66</v>
      </c>
      <c r="H474" s="1">
        <v>2</v>
      </c>
      <c r="I474" s="1">
        <v>0</v>
      </c>
      <c r="J474" s="1">
        <v>1</v>
      </c>
      <c r="K474" s="17">
        <v>144183.1</v>
      </c>
      <c r="L474" s="1">
        <v>0</v>
      </c>
      <c r="M474">
        <f t="shared" si="35"/>
        <v>0</v>
      </c>
      <c r="N474">
        <f t="shared" si="36"/>
        <v>1</v>
      </c>
      <c r="O474">
        <f t="shared" si="37"/>
        <v>1</v>
      </c>
      <c r="P474">
        <f t="shared" si="38"/>
        <v>0</v>
      </c>
      <c r="Q474">
        <f t="shared" si="39"/>
        <v>1</v>
      </c>
    </row>
    <row r="475" spans="1:17" x14ac:dyDescent="0.25">
      <c r="A475" s="1">
        <v>15779711</v>
      </c>
      <c r="B475" s="1">
        <v>750</v>
      </c>
      <c r="C475" s="1" t="s">
        <v>18</v>
      </c>
      <c r="D475" s="1" t="s">
        <v>16</v>
      </c>
      <c r="E475" s="1">
        <v>38</v>
      </c>
      <c r="F475" s="1">
        <v>7</v>
      </c>
      <c r="G475" s="17">
        <v>97257.41</v>
      </c>
      <c r="H475" s="1">
        <v>2</v>
      </c>
      <c r="I475" s="1">
        <v>0</v>
      </c>
      <c r="J475" s="1">
        <v>1</v>
      </c>
      <c r="K475" s="17">
        <v>179883.04</v>
      </c>
      <c r="L475" s="1">
        <v>0</v>
      </c>
      <c r="M475">
        <f t="shared" si="35"/>
        <v>0</v>
      </c>
      <c r="N475">
        <f t="shared" si="36"/>
        <v>1</v>
      </c>
      <c r="O475">
        <f t="shared" si="37"/>
        <v>1</v>
      </c>
      <c r="P475">
        <f t="shared" si="38"/>
        <v>1</v>
      </c>
      <c r="Q475">
        <f t="shared" si="39"/>
        <v>1</v>
      </c>
    </row>
    <row r="476" spans="1:17" x14ac:dyDescent="0.25">
      <c r="A476" s="1">
        <v>15776433</v>
      </c>
      <c r="B476" s="1">
        <v>730</v>
      </c>
      <c r="C476" s="1" t="s">
        <v>18</v>
      </c>
      <c r="D476" s="1" t="s">
        <v>23</v>
      </c>
      <c r="E476" s="1">
        <v>62</v>
      </c>
      <c r="F476" s="1">
        <v>2</v>
      </c>
      <c r="G476" s="17">
        <v>0</v>
      </c>
      <c r="H476" s="1">
        <v>2</v>
      </c>
      <c r="I476" s="1">
        <v>1</v>
      </c>
      <c r="J476" s="1">
        <v>1</v>
      </c>
      <c r="K476" s="17">
        <v>186489.95</v>
      </c>
      <c r="L476" s="1">
        <v>0</v>
      </c>
      <c r="M476">
        <f t="shared" si="35"/>
        <v>0</v>
      </c>
      <c r="N476">
        <f t="shared" si="36"/>
        <v>1</v>
      </c>
      <c r="O476">
        <f t="shared" si="37"/>
        <v>0</v>
      </c>
      <c r="P476">
        <f t="shared" si="38"/>
        <v>1</v>
      </c>
      <c r="Q476">
        <f t="shared" si="39"/>
        <v>0</v>
      </c>
    </row>
    <row r="477" spans="1:17" x14ac:dyDescent="0.25">
      <c r="A477" s="1">
        <v>15603925</v>
      </c>
      <c r="B477" s="1">
        <v>779</v>
      </c>
      <c r="C477" s="1" t="s">
        <v>18</v>
      </c>
      <c r="D477" s="1" t="s">
        <v>16</v>
      </c>
      <c r="E477" s="1">
        <v>26</v>
      </c>
      <c r="F477" s="1">
        <v>4</v>
      </c>
      <c r="G477" s="17">
        <v>174318.13</v>
      </c>
      <c r="H477" s="1">
        <v>2</v>
      </c>
      <c r="I477" s="1">
        <v>0</v>
      </c>
      <c r="J477" s="1">
        <v>1</v>
      </c>
      <c r="K477" s="17">
        <v>38296.21</v>
      </c>
      <c r="L477" s="1">
        <v>0</v>
      </c>
      <c r="M477">
        <f t="shared" si="35"/>
        <v>0</v>
      </c>
      <c r="N477">
        <f t="shared" si="36"/>
        <v>0</v>
      </c>
      <c r="O477">
        <f t="shared" si="37"/>
        <v>1</v>
      </c>
      <c r="P477">
        <f t="shared" si="38"/>
        <v>0</v>
      </c>
      <c r="Q477">
        <f t="shared" si="39"/>
        <v>1</v>
      </c>
    </row>
    <row r="478" spans="1:17" x14ac:dyDescent="0.25">
      <c r="A478" s="1">
        <v>15688074</v>
      </c>
      <c r="B478" s="1">
        <v>802</v>
      </c>
      <c r="C478" s="1" t="s">
        <v>26</v>
      </c>
      <c r="D478" s="1" t="s">
        <v>23</v>
      </c>
      <c r="E478" s="1">
        <v>31</v>
      </c>
      <c r="F478" s="1">
        <v>1</v>
      </c>
      <c r="G478" s="17">
        <v>125013.72</v>
      </c>
      <c r="H478" s="1">
        <v>1</v>
      </c>
      <c r="I478" s="1">
        <v>1</v>
      </c>
      <c r="J478" s="1">
        <v>1</v>
      </c>
      <c r="K478" s="17">
        <v>187658.09</v>
      </c>
      <c r="L478" s="1">
        <v>0</v>
      </c>
      <c r="M478">
        <f t="shared" si="35"/>
        <v>0</v>
      </c>
      <c r="N478">
        <f t="shared" si="36"/>
        <v>1</v>
      </c>
      <c r="O478">
        <f t="shared" si="37"/>
        <v>0</v>
      </c>
      <c r="P478">
        <f t="shared" si="38"/>
        <v>1</v>
      </c>
      <c r="Q478">
        <f t="shared" si="39"/>
        <v>1</v>
      </c>
    </row>
    <row r="479" spans="1:17" x14ac:dyDescent="0.25">
      <c r="A479" s="1">
        <v>15581229</v>
      </c>
      <c r="B479" s="1">
        <v>502</v>
      </c>
      <c r="C479" s="1" t="s">
        <v>26</v>
      </c>
      <c r="D479" s="1" t="s">
        <v>16</v>
      </c>
      <c r="E479" s="1">
        <v>32</v>
      </c>
      <c r="F479" s="1">
        <v>1</v>
      </c>
      <c r="G479" s="17">
        <v>173340.83</v>
      </c>
      <c r="H479" s="1">
        <v>1</v>
      </c>
      <c r="I479" s="1">
        <v>0</v>
      </c>
      <c r="J479" s="1">
        <v>1</v>
      </c>
      <c r="K479" s="17">
        <v>122763.95</v>
      </c>
      <c r="L479" s="1">
        <v>0</v>
      </c>
      <c r="M479">
        <f t="shared" si="35"/>
        <v>0</v>
      </c>
      <c r="N479">
        <f t="shared" si="36"/>
        <v>1</v>
      </c>
      <c r="O479">
        <f t="shared" si="37"/>
        <v>0</v>
      </c>
      <c r="P479">
        <f t="shared" si="38"/>
        <v>1</v>
      </c>
      <c r="Q479">
        <f t="shared" si="39"/>
        <v>1</v>
      </c>
    </row>
    <row r="480" spans="1:17" x14ac:dyDescent="0.25">
      <c r="A480" s="1">
        <v>15698932</v>
      </c>
      <c r="B480" s="1">
        <v>756</v>
      </c>
      <c r="C480" s="1" t="s">
        <v>26</v>
      </c>
      <c r="D480" s="1" t="s">
        <v>23</v>
      </c>
      <c r="E480" s="1">
        <v>44</v>
      </c>
      <c r="F480" s="1">
        <v>10</v>
      </c>
      <c r="G480" s="17">
        <v>137452.09</v>
      </c>
      <c r="H480" s="1">
        <v>1</v>
      </c>
      <c r="I480" s="1">
        <v>1</v>
      </c>
      <c r="J480" s="1">
        <v>0</v>
      </c>
      <c r="K480" s="17">
        <v>189543.9</v>
      </c>
      <c r="L480" s="1">
        <v>0</v>
      </c>
      <c r="M480">
        <f t="shared" si="35"/>
        <v>0</v>
      </c>
      <c r="N480">
        <f t="shared" si="36"/>
        <v>1</v>
      </c>
      <c r="O480">
        <f t="shared" si="37"/>
        <v>1</v>
      </c>
      <c r="P480">
        <f t="shared" si="38"/>
        <v>1</v>
      </c>
      <c r="Q480">
        <f t="shared" si="39"/>
        <v>1</v>
      </c>
    </row>
    <row r="481" spans="1:17" x14ac:dyDescent="0.25">
      <c r="A481" s="1">
        <v>15603065</v>
      </c>
      <c r="B481" s="1">
        <v>751</v>
      </c>
      <c r="C481" s="1" t="s">
        <v>15</v>
      </c>
      <c r="D481" s="1" t="s">
        <v>16</v>
      </c>
      <c r="E481" s="1">
        <v>30</v>
      </c>
      <c r="F481" s="1">
        <v>6</v>
      </c>
      <c r="G481" s="17">
        <v>0</v>
      </c>
      <c r="H481" s="1">
        <v>2</v>
      </c>
      <c r="I481" s="1">
        <v>1</v>
      </c>
      <c r="J481" s="1">
        <v>0</v>
      </c>
      <c r="K481" s="17">
        <v>15766.1</v>
      </c>
      <c r="L481" s="1">
        <v>0</v>
      </c>
      <c r="M481">
        <f t="shared" si="35"/>
        <v>0</v>
      </c>
      <c r="N481">
        <f t="shared" si="36"/>
        <v>0</v>
      </c>
      <c r="O481">
        <f t="shared" si="37"/>
        <v>1</v>
      </c>
      <c r="P481">
        <f t="shared" si="38"/>
        <v>0</v>
      </c>
      <c r="Q481">
        <f t="shared" si="39"/>
        <v>1</v>
      </c>
    </row>
    <row r="482" spans="1:17" x14ac:dyDescent="0.25">
      <c r="A482" s="1">
        <v>15682585</v>
      </c>
      <c r="B482" s="1">
        <v>593</v>
      </c>
      <c r="C482" s="1" t="s">
        <v>15</v>
      </c>
      <c r="D482" s="1" t="s">
        <v>23</v>
      </c>
      <c r="E482" s="1">
        <v>35</v>
      </c>
      <c r="F482" s="1">
        <v>9</v>
      </c>
      <c r="G482" s="17">
        <v>114193.24</v>
      </c>
      <c r="H482" s="1">
        <v>1</v>
      </c>
      <c r="I482" s="1">
        <v>1</v>
      </c>
      <c r="J482" s="1">
        <v>0</v>
      </c>
      <c r="K482" s="17">
        <v>71154.100000000006</v>
      </c>
      <c r="L482" s="1">
        <v>0</v>
      </c>
      <c r="M482">
        <f t="shared" si="35"/>
        <v>0</v>
      </c>
      <c r="N482">
        <f t="shared" si="36"/>
        <v>1</v>
      </c>
      <c r="O482">
        <f t="shared" si="37"/>
        <v>1</v>
      </c>
      <c r="P482">
        <f t="shared" si="38"/>
        <v>1</v>
      </c>
      <c r="Q482">
        <f t="shared" si="39"/>
        <v>1</v>
      </c>
    </row>
    <row r="483" spans="1:17" x14ac:dyDescent="0.25">
      <c r="A483" s="1">
        <v>15592389</v>
      </c>
      <c r="B483" s="1">
        <v>684</v>
      </c>
      <c r="C483" s="1" t="s">
        <v>15</v>
      </c>
      <c r="D483" s="1" t="s">
        <v>23</v>
      </c>
      <c r="E483" s="1">
        <v>27</v>
      </c>
      <c r="F483" s="1">
        <v>2</v>
      </c>
      <c r="G483" s="17">
        <v>134603.88</v>
      </c>
      <c r="H483" s="1">
        <v>1</v>
      </c>
      <c r="I483" s="1">
        <v>1</v>
      </c>
      <c r="J483" s="1">
        <v>1</v>
      </c>
      <c r="K483" s="17">
        <v>71725.73</v>
      </c>
      <c r="L483" s="1">
        <v>0</v>
      </c>
      <c r="M483">
        <f t="shared" si="35"/>
        <v>0</v>
      </c>
      <c r="N483">
        <f t="shared" si="36"/>
        <v>1</v>
      </c>
      <c r="O483">
        <f t="shared" si="37"/>
        <v>0</v>
      </c>
      <c r="P483">
        <f t="shared" si="38"/>
        <v>0</v>
      </c>
      <c r="Q483">
        <f t="shared" si="39"/>
        <v>1</v>
      </c>
    </row>
    <row r="484" spans="1:17" x14ac:dyDescent="0.25">
      <c r="A484" s="1">
        <v>15804256</v>
      </c>
      <c r="B484" s="1">
        <v>765</v>
      </c>
      <c r="C484" s="1" t="s">
        <v>26</v>
      </c>
      <c r="D484" s="1" t="s">
        <v>23</v>
      </c>
      <c r="E484" s="1">
        <v>36</v>
      </c>
      <c r="F484" s="1">
        <v>8</v>
      </c>
      <c r="G484" s="17">
        <v>92310.54</v>
      </c>
      <c r="H484" s="1">
        <v>2</v>
      </c>
      <c r="I484" s="1">
        <v>1</v>
      </c>
      <c r="J484" s="1">
        <v>1</v>
      </c>
      <c r="K484" s="17">
        <v>72924.56</v>
      </c>
      <c r="L484" s="1">
        <v>0</v>
      </c>
      <c r="M484">
        <f t="shared" si="35"/>
        <v>0</v>
      </c>
      <c r="N484">
        <f t="shared" si="36"/>
        <v>1</v>
      </c>
      <c r="O484">
        <f t="shared" si="37"/>
        <v>1</v>
      </c>
      <c r="P484">
        <f t="shared" si="38"/>
        <v>1</v>
      </c>
      <c r="Q484">
        <f t="shared" si="39"/>
        <v>1</v>
      </c>
    </row>
    <row r="485" spans="1:17" x14ac:dyDescent="0.25">
      <c r="A485" s="1">
        <v>15789484</v>
      </c>
      <c r="B485" s="1">
        <v>751</v>
      </c>
      <c r="C485" s="1" t="s">
        <v>26</v>
      </c>
      <c r="D485" s="1" t="s">
        <v>16</v>
      </c>
      <c r="E485" s="1">
        <v>36</v>
      </c>
      <c r="F485" s="1">
        <v>6</v>
      </c>
      <c r="G485" s="17">
        <v>169831.46</v>
      </c>
      <c r="H485" s="1">
        <v>2</v>
      </c>
      <c r="I485" s="1">
        <v>1</v>
      </c>
      <c r="J485" s="1">
        <v>1</v>
      </c>
      <c r="K485" s="17">
        <v>27758.36</v>
      </c>
      <c r="L485" s="1">
        <v>0</v>
      </c>
      <c r="M485">
        <f t="shared" si="35"/>
        <v>0</v>
      </c>
      <c r="N485">
        <f t="shared" si="36"/>
        <v>0</v>
      </c>
      <c r="O485">
        <f t="shared" si="37"/>
        <v>1</v>
      </c>
      <c r="P485">
        <f t="shared" si="38"/>
        <v>1</v>
      </c>
      <c r="Q485">
        <f t="shared" si="39"/>
        <v>1</v>
      </c>
    </row>
    <row r="486" spans="1:17" x14ac:dyDescent="0.25">
      <c r="A486" s="1">
        <v>15720187</v>
      </c>
      <c r="B486" s="1">
        <v>479</v>
      </c>
      <c r="C486" s="1" t="s">
        <v>26</v>
      </c>
      <c r="D486" s="1" t="s">
        <v>16</v>
      </c>
      <c r="E486" s="1">
        <v>30</v>
      </c>
      <c r="F486" s="1">
        <v>7</v>
      </c>
      <c r="G486" s="17">
        <v>143964.35999999999</v>
      </c>
      <c r="H486" s="1">
        <v>2</v>
      </c>
      <c r="I486" s="1">
        <v>1</v>
      </c>
      <c r="J486" s="1">
        <v>0</v>
      </c>
      <c r="K486" s="17">
        <v>41879.99</v>
      </c>
      <c r="L486" s="1">
        <v>0</v>
      </c>
      <c r="M486">
        <f t="shared" si="35"/>
        <v>0</v>
      </c>
      <c r="N486">
        <f t="shared" si="36"/>
        <v>0</v>
      </c>
      <c r="O486">
        <f t="shared" si="37"/>
        <v>1</v>
      </c>
      <c r="P486">
        <f t="shared" si="38"/>
        <v>0</v>
      </c>
      <c r="Q486">
        <f t="shared" si="39"/>
        <v>1</v>
      </c>
    </row>
    <row r="487" spans="1:17" x14ac:dyDescent="0.25">
      <c r="A487" s="1">
        <v>15568982</v>
      </c>
      <c r="B487" s="1">
        <v>726</v>
      </c>
      <c r="C487" s="1" t="s">
        <v>15</v>
      </c>
      <c r="D487" s="1" t="s">
        <v>16</v>
      </c>
      <c r="E487" s="1">
        <v>24</v>
      </c>
      <c r="F487" s="1">
        <v>6</v>
      </c>
      <c r="G487" s="17">
        <v>0</v>
      </c>
      <c r="H487" s="1">
        <v>2</v>
      </c>
      <c r="I487" s="1">
        <v>1</v>
      </c>
      <c r="J487" s="1">
        <v>1</v>
      </c>
      <c r="K487" s="17">
        <v>54724.03</v>
      </c>
      <c r="L487" s="1">
        <v>0</v>
      </c>
      <c r="M487">
        <f t="shared" si="35"/>
        <v>0</v>
      </c>
      <c r="N487">
        <f t="shared" si="36"/>
        <v>1</v>
      </c>
      <c r="O487">
        <f t="shared" si="37"/>
        <v>1</v>
      </c>
      <c r="P487">
        <f t="shared" si="38"/>
        <v>0</v>
      </c>
      <c r="Q487">
        <f t="shared" si="39"/>
        <v>1</v>
      </c>
    </row>
    <row r="488" spans="1:17" x14ac:dyDescent="0.25">
      <c r="A488" s="1">
        <v>15614782</v>
      </c>
      <c r="B488" s="1">
        <v>526</v>
      </c>
      <c r="C488" s="1" t="s">
        <v>15</v>
      </c>
      <c r="D488" s="1" t="s">
        <v>23</v>
      </c>
      <c r="E488" s="1">
        <v>36</v>
      </c>
      <c r="F488" s="1">
        <v>1</v>
      </c>
      <c r="G488" s="17">
        <v>0</v>
      </c>
      <c r="H488" s="1">
        <v>1</v>
      </c>
      <c r="I488" s="1">
        <v>1</v>
      </c>
      <c r="J488" s="1">
        <v>0</v>
      </c>
      <c r="K488" s="17">
        <v>160696.72</v>
      </c>
      <c r="L488" s="1">
        <v>0</v>
      </c>
      <c r="M488">
        <f t="shared" si="35"/>
        <v>0</v>
      </c>
      <c r="N488">
        <f t="shared" si="36"/>
        <v>1</v>
      </c>
      <c r="O488">
        <f t="shared" si="37"/>
        <v>0</v>
      </c>
      <c r="P488">
        <f t="shared" si="38"/>
        <v>1</v>
      </c>
      <c r="Q488">
        <f t="shared" si="39"/>
        <v>1</v>
      </c>
    </row>
    <row r="489" spans="1:17" x14ac:dyDescent="0.25">
      <c r="A489" s="1">
        <v>15803457</v>
      </c>
      <c r="B489" s="1">
        <v>750</v>
      </c>
      <c r="C489" s="1" t="s">
        <v>15</v>
      </c>
      <c r="D489" s="1" t="s">
        <v>16</v>
      </c>
      <c r="E489" s="1">
        <v>32</v>
      </c>
      <c r="F489" s="1">
        <v>5</v>
      </c>
      <c r="G489" s="17">
        <v>0</v>
      </c>
      <c r="H489" s="1">
        <v>2</v>
      </c>
      <c r="I489" s="1">
        <v>1</v>
      </c>
      <c r="J489" s="1">
        <v>0</v>
      </c>
      <c r="K489" s="17">
        <v>95611.47</v>
      </c>
      <c r="L489" s="1">
        <v>0</v>
      </c>
      <c r="M489">
        <f t="shared" si="35"/>
        <v>0</v>
      </c>
      <c r="N489">
        <f t="shared" si="36"/>
        <v>1</v>
      </c>
      <c r="O489">
        <f t="shared" si="37"/>
        <v>1</v>
      </c>
      <c r="P489">
        <f t="shared" si="38"/>
        <v>1</v>
      </c>
      <c r="Q489">
        <f t="shared" si="39"/>
        <v>1</v>
      </c>
    </row>
    <row r="490" spans="1:17" x14ac:dyDescent="0.25">
      <c r="A490" s="1">
        <v>15669169</v>
      </c>
      <c r="B490" s="1">
        <v>775</v>
      </c>
      <c r="C490" s="1" t="s">
        <v>18</v>
      </c>
      <c r="D490" s="1" t="s">
        <v>23</v>
      </c>
      <c r="E490" s="1">
        <v>29</v>
      </c>
      <c r="F490" s="1">
        <v>10</v>
      </c>
      <c r="G490" s="17">
        <v>0</v>
      </c>
      <c r="H490" s="1">
        <v>2</v>
      </c>
      <c r="I490" s="1">
        <v>1</v>
      </c>
      <c r="J490" s="1">
        <v>1</v>
      </c>
      <c r="K490" s="17">
        <v>68143.929999999993</v>
      </c>
      <c r="L490" s="1">
        <v>0</v>
      </c>
      <c r="M490">
        <f t="shared" si="35"/>
        <v>0</v>
      </c>
      <c r="N490">
        <f t="shared" si="36"/>
        <v>1</v>
      </c>
      <c r="O490">
        <f t="shared" si="37"/>
        <v>1</v>
      </c>
      <c r="P490">
        <f t="shared" si="38"/>
        <v>0</v>
      </c>
      <c r="Q490">
        <f t="shared" si="39"/>
        <v>1</v>
      </c>
    </row>
    <row r="491" spans="1:17" x14ac:dyDescent="0.25">
      <c r="A491" s="1">
        <v>15619708</v>
      </c>
      <c r="B491" s="1">
        <v>745</v>
      </c>
      <c r="C491" s="1" t="s">
        <v>15</v>
      </c>
      <c r="D491" s="1" t="s">
        <v>23</v>
      </c>
      <c r="E491" s="1">
        <v>25</v>
      </c>
      <c r="F491" s="1">
        <v>5</v>
      </c>
      <c r="G491" s="17">
        <v>157993.15</v>
      </c>
      <c r="H491" s="1">
        <v>2</v>
      </c>
      <c r="I491" s="1">
        <v>1</v>
      </c>
      <c r="J491" s="1">
        <v>0</v>
      </c>
      <c r="K491" s="17">
        <v>146041.45000000001</v>
      </c>
      <c r="L491" s="1">
        <v>0</v>
      </c>
      <c r="M491">
        <f t="shared" si="35"/>
        <v>0</v>
      </c>
      <c r="N491">
        <f t="shared" si="36"/>
        <v>1</v>
      </c>
      <c r="O491">
        <f t="shared" si="37"/>
        <v>1</v>
      </c>
      <c r="P491">
        <f t="shared" si="38"/>
        <v>0</v>
      </c>
      <c r="Q491">
        <f t="shared" si="39"/>
        <v>1</v>
      </c>
    </row>
    <row r="492" spans="1:17" x14ac:dyDescent="0.25">
      <c r="A492" s="1">
        <v>15629117</v>
      </c>
      <c r="B492" s="1">
        <v>584</v>
      </c>
      <c r="C492" s="1" t="s">
        <v>15</v>
      </c>
      <c r="D492" s="1" t="s">
        <v>23</v>
      </c>
      <c r="E492" s="1">
        <v>28</v>
      </c>
      <c r="F492" s="1">
        <v>10</v>
      </c>
      <c r="G492" s="17">
        <v>0</v>
      </c>
      <c r="H492" s="1">
        <v>2</v>
      </c>
      <c r="I492" s="1">
        <v>1</v>
      </c>
      <c r="J492" s="1">
        <v>0</v>
      </c>
      <c r="K492" s="17">
        <v>19834.32</v>
      </c>
      <c r="L492" s="1">
        <v>0</v>
      </c>
      <c r="M492">
        <f t="shared" si="35"/>
        <v>0</v>
      </c>
      <c r="N492">
        <f t="shared" si="36"/>
        <v>0</v>
      </c>
      <c r="O492">
        <f t="shared" si="37"/>
        <v>1</v>
      </c>
      <c r="P492">
        <f t="shared" si="38"/>
        <v>0</v>
      </c>
      <c r="Q492">
        <f t="shared" si="39"/>
        <v>1</v>
      </c>
    </row>
    <row r="493" spans="1:17" x14ac:dyDescent="0.25">
      <c r="A493" s="1">
        <v>15794413</v>
      </c>
      <c r="B493" s="1">
        <v>416</v>
      </c>
      <c r="C493" s="1" t="s">
        <v>15</v>
      </c>
      <c r="D493" s="1" t="s">
        <v>23</v>
      </c>
      <c r="E493" s="1">
        <v>32</v>
      </c>
      <c r="F493" s="1">
        <v>0</v>
      </c>
      <c r="G493" s="17">
        <v>0</v>
      </c>
      <c r="H493" s="1">
        <v>2</v>
      </c>
      <c r="I493" s="1">
        <v>0</v>
      </c>
      <c r="J493" s="1">
        <v>1</v>
      </c>
      <c r="K493" s="17">
        <v>878.87</v>
      </c>
      <c r="L493" s="1">
        <v>0</v>
      </c>
      <c r="M493">
        <f t="shared" si="35"/>
        <v>0</v>
      </c>
      <c r="N493">
        <f t="shared" si="36"/>
        <v>0</v>
      </c>
      <c r="O493">
        <f t="shared" si="37"/>
        <v>0</v>
      </c>
      <c r="P493">
        <f t="shared" si="38"/>
        <v>1</v>
      </c>
      <c r="Q493">
        <f t="shared" si="39"/>
        <v>1</v>
      </c>
    </row>
    <row r="494" spans="1:17" x14ac:dyDescent="0.25">
      <c r="A494" s="1">
        <v>15682541</v>
      </c>
      <c r="B494" s="1">
        <v>616</v>
      </c>
      <c r="C494" s="1" t="s">
        <v>18</v>
      </c>
      <c r="D494" s="1" t="s">
        <v>16</v>
      </c>
      <c r="E494" s="1">
        <v>36</v>
      </c>
      <c r="F494" s="1">
        <v>6</v>
      </c>
      <c r="G494" s="17">
        <v>132311.71</v>
      </c>
      <c r="H494" s="1">
        <v>1</v>
      </c>
      <c r="I494" s="1">
        <v>0</v>
      </c>
      <c r="J494" s="1">
        <v>0</v>
      </c>
      <c r="K494" s="17">
        <v>15462.84</v>
      </c>
      <c r="L494" s="1">
        <v>0</v>
      </c>
      <c r="M494">
        <f t="shared" si="35"/>
        <v>0</v>
      </c>
      <c r="N494">
        <f t="shared" si="36"/>
        <v>0</v>
      </c>
      <c r="O494">
        <f t="shared" si="37"/>
        <v>1</v>
      </c>
      <c r="P494">
        <f t="shared" si="38"/>
        <v>1</v>
      </c>
      <c r="Q494">
        <f t="shared" si="39"/>
        <v>1</v>
      </c>
    </row>
    <row r="495" spans="1:17" x14ac:dyDescent="0.25">
      <c r="A495" s="1">
        <v>15587562</v>
      </c>
      <c r="B495" s="1">
        <v>484</v>
      </c>
      <c r="C495" s="1" t="s">
        <v>15</v>
      </c>
      <c r="D495" s="1" t="s">
        <v>16</v>
      </c>
      <c r="E495" s="1">
        <v>29</v>
      </c>
      <c r="F495" s="1">
        <v>4</v>
      </c>
      <c r="G495" s="17">
        <v>130114.39</v>
      </c>
      <c r="H495" s="1">
        <v>1</v>
      </c>
      <c r="I495" s="1">
        <v>1</v>
      </c>
      <c r="J495" s="1">
        <v>0</v>
      </c>
      <c r="K495" s="17">
        <v>164017.89000000001</v>
      </c>
      <c r="L495" s="1">
        <v>0</v>
      </c>
      <c r="M495">
        <f t="shared" si="35"/>
        <v>0</v>
      </c>
      <c r="N495">
        <f t="shared" si="36"/>
        <v>1</v>
      </c>
      <c r="O495">
        <f t="shared" si="37"/>
        <v>1</v>
      </c>
      <c r="P495">
        <f t="shared" si="38"/>
        <v>0</v>
      </c>
      <c r="Q495">
        <f t="shared" si="39"/>
        <v>1</v>
      </c>
    </row>
    <row r="496" spans="1:17" x14ac:dyDescent="0.25">
      <c r="A496" s="1">
        <v>15695846</v>
      </c>
      <c r="B496" s="1">
        <v>684</v>
      </c>
      <c r="C496" s="1" t="s">
        <v>15</v>
      </c>
      <c r="D496" s="1" t="s">
        <v>16</v>
      </c>
      <c r="E496" s="1">
        <v>34</v>
      </c>
      <c r="F496" s="1">
        <v>6</v>
      </c>
      <c r="G496" s="17">
        <v>0</v>
      </c>
      <c r="H496" s="1">
        <v>2</v>
      </c>
      <c r="I496" s="1">
        <v>1</v>
      </c>
      <c r="J496" s="1">
        <v>1</v>
      </c>
      <c r="K496" s="17">
        <v>130928.22</v>
      </c>
      <c r="L496" s="1">
        <v>0</v>
      </c>
      <c r="M496">
        <f t="shared" si="35"/>
        <v>0</v>
      </c>
      <c r="N496">
        <f t="shared" si="36"/>
        <v>1</v>
      </c>
      <c r="O496">
        <f t="shared" si="37"/>
        <v>1</v>
      </c>
      <c r="P496">
        <f t="shared" si="38"/>
        <v>1</v>
      </c>
      <c r="Q496">
        <f t="shared" si="39"/>
        <v>1</v>
      </c>
    </row>
    <row r="497" spans="1:17" x14ac:dyDescent="0.25">
      <c r="A497" s="1">
        <v>15725311</v>
      </c>
      <c r="B497" s="1">
        <v>726</v>
      </c>
      <c r="C497" s="1" t="s">
        <v>15</v>
      </c>
      <c r="D497" s="1" t="s">
        <v>16</v>
      </c>
      <c r="E497" s="1">
        <v>31</v>
      </c>
      <c r="F497" s="1">
        <v>9</v>
      </c>
      <c r="G497" s="17">
        <v>114722.05</v>
      </c>
      <c r="H497" s="1">
        <v>2</v>
      </c>
      <c r="I497" s="1">
        <v>1</v>
      </c>
      <c r="J497" s="1">
        <v>1</v>
      </c>
      <c r="K497" s="17">
        <v>98178.57</v>
      </c>
      <c r="L497" s="1">
        <v>0</v>
      </c>
      <c r="M497">
        <f t="shared" si="35"/>
        <v>0</v>
      </c>
      <c r="N497">
        <f t="shared" si="36"/>
        <v>1</v>
      </c>
      <c r="O497">
        <f t="shared" si="37"/>
        <v>1</v>
      </c>
      <c r="P497">
        <f t="shared" si="38"/>
        <v>1</v>
      </c>
      <c r="Q497">
        <f t="shared" si="39"/>
        <v>1</v>
      </c>
    </row>
    <row r="498" spans="1:17" x14ac:dyDescent="0.25">
      <c r="A498" s="1">
        <v>15733114</v>
      </c>
      <c r="B498" s="1">
        <v>552</v>
      </c>
      <c r="C498" s="1" t="s">
        <v>18</v>
      </c>
      <c r="D498" s="1" t="s">
        <v>23</v>
      </c>
      <c r="E498" s="1">
        <v>45</v>
      </c>
      <c r="F498" s="1">
        <v>9</v>
      </c>
      <c r="G498" s="17">
        <v>0</v>
      </c>
      <c r="H498" s="1">
        <v>2</v>
      </c>
      <c r="I498" s="1">
        <v>1</v>
      </c>
      <c r="J498" s="1">
        <v>0</v>
      </c>
      <c r="K498" s="17">
        <v>26752.560000000001</v>
      </c>
      <c r="L498" s="1">
        <v>0</v>
      </c>
      <c r="M498">
        <f t="shared" si="35"/>
        <v>0</v>
      </c>
      <c r="N498">
        <f t="shared" si="36"/>
        <v>0</v>
      </c>
      <c r="O498">
        <f t="shared" si="37"/>
        <v>1</v>
      </c>
      <c r="P498">
        <f t="shared" si="38"/>
        <v>1</v>
      </c>
      <c r="Q498">
        <f t="shared" si="39"/>
        <v>1</v>
      </c>
    </row>
    <row r="499" spans="1:17" x14ac:dyDescent="0.25">
      <c r="A499" s="1">
        <v>15792365</v>
      </c>
      <c r="B499" s="1">
        <v>501</v>
      </c>
      <c r="C499" s="1" t="s">
        <v>15</v>
      </c>
      <c r="D499" s="1" t="s">
        <v>23</v>
      </c>
      <c r="E499" s="1">
        <v>44</v>
      </c>
      <c r="F499" s="1">
        <v>4</v>
      </c>
      <c r="G499" s="17">
        <v>142051.07</v>
      </c>
      <c r="H499" s="1">
        <v>2</v>
      </c>
      <c r="I499" s="1">
        <v>0</v>
      </c>
      <c r="J499" s="1">
        <v>1</v>
      </c>
      <c r="K499" s="17">
        <v>74940.5</v>
      </c>
      <c r="L499" s="1">
        <v>0</v>
      </c>
      <c r="M499">
        <f t="shared" si="35"/>
        <v>0</v>
      </c>
      <c r="N499">
        <f t="shared" si="36"/>
        <v>1</v>
      </c>
      <c r="O499">
        <f t="shared" si="37"/>
        <v>1</v>
      </c>
      <c r="P499">
        <f t="shared" si="38"/>
        <v>1</v>
      </c>
      <c r="Q499">
        <f t="shared" si="39"/>
        <v>1</v>
      </c>
    </row>
    <row r="500" spans="1:17" x14ac:dyDescent="0.25">
      <c r="A500" s="1">
        <v>15740404</v>
      </c>
      <c r="B500" s="1">
        <v>758</v>
      </c>
      <c r="C500" s="1" t="s">
        <v>15</v>
      </c>
      <c r="D500" s="1" t="s">
        <v>16</v>
      </c>
      <c r="E500" s="1">
        <v>34</v>
      </c>
      <c r="F500" s="1">
        <v>3</v>
      </c>
      <c r="G500" s="17">
        <v>0</v>
      </c>
      <c r="H500" s="1">
        <v>2</v>
      </c>
      <c r="I500" s="1">
        <v>1</v>
      </c>
      <c r="J500" s="1">
        <v>1</v>
      </c>
      <c r="K500" s="17">
        <v>124226.16</v>
      </c>
      <c r="L500" s="1">
        <v>0</v>
      </c>
      <c r="M500">
        <f t="shared" si="35"/>
        <v>0</v>
      </c>
      <c r="N500">
        <f t="shared" si="36"/>
        <v>1</v>
      </c>
      <c r="O500">
        <f t="shared" si="37"/>
        <v>0</v>
      </c>
      <c r="P500">
        <f t="shared" si="38"/>
        <v>1</v>
      </c>
      <c r="Q500">
        <f t="shared" si="39"/>
        <v>1</v>
      </c>
    </row>
    <row r="501" spans="1:17" x14ac:dyDescent="0.25">
      <c r="A501" s="1">
        <v>15668444</v>
      </c>
      <c r="B501" s="1">
        <v>590</v>
      </c>
      <c r="C501" s="1" t="s">
        <v>18</v>
      </c>
      <c r="D501" s="1" t="s">
        <v>16</v>
      </c>
      <c r="E501" s="1">
        <v>44</v>
      </c>
      <c r="F501" s="1">
        <v>3</v>
      </c>
      <c r="G501" s="17">
        <v>139432.37</v>
      </c>
      <c r="H501" s="1">
        <v>1</v>
      </c>
      <c r="I501" s="1">
        <v>1</v>
      </c>
      <c r="J501" s="1">
        <v>0</v>
      </c>
      <c r="K501" s="17">
        <v>62222.81</v>
      </c>
      <c r="L501" s="1">
        <v>0</v>
      </c>
      <c r="M501">
        <f t="shared" si="35"/>
        <v>0</v>
      </c>
      <c r="N501">
        <f t="shared" si="36"/>
        <v>1</v>
      </c>
      <c r="O501">
        <f t="shared" si="37"/>
        <v>0</v>
      </c>
      <c r="P501">
        <f t="shared" si="38"/>
        <v>1</v>
      </c>
      <c r="Q501">
        <f t="shared" si="39"/>
        <v>1</v>
      </c>
    </row>
    <row r="502" spans="1:17" x14ac:dyDescent="0.25">
      <c r="A502" s="1">
        <v>15642394</v>
      </c>
      <c r="B502" s="1">
        <v>529</v>
      </c>
      <c r="C502" s="1" t="s">
        <v>18</v>
      </c>
      <c r="D502" s="1" t="s">
        <v>23</v>
      </c>
      <c r="E502" s="1">
        <v>35</v>
      </c>
      <c r="F502" s="1">
        <v>5</v>
      </c>
      <c r="G502" s="17">
        <v>0</v>
      </c>
      <c r="H502" s="1">
        <v>2</v>
      </c>
      <c r="I502" s="1">
        <v>1</v>
      </c>
      <c r="J502" s="1">
        <v>1</v>
      </c>
      <c r="K502" s="17">
        <v>187288.5</v>
      </c>
      <c r="L502" s="1">
        <v>0</v>
      </c>
      <c r="M502">
        <f t="shared" si="35"/>
        <v>0</v>
      </c>
      <c r="N502">
        <f t="shared" si="36"/>
        <v>1</v>
      </c>
      <c r="O502">
        <f t="shared" si="37"/>
        <v>1</v>
      </c>
      <c r="P502">
        <f t="shared" si="38"/>
        <v>1</v>
      </c>
      <c r="Q502">
        <f t="shared" si="39"/>
        <v>1</v>
      </c>
    </row>
    <row r="503" spans="1:17" x14ac:dyDescent="0.25">
      <c r="A503" s="1">
        <v>15658485</v>
      </c>
      <c r="B503" s="1">
        <v>785</v>
      </c>
      <c r="C503" s="1" t="s">
        <v>15</v>
      </c>
      <c r="D503" s="1" t="s">
        <v>16</v>
      </c>
      <c r="E503" s="1">
        <v>34</v>
      </c>
      <c r="F503" s="1">
        <v>9</v>
      </c>
      <c r="G503" s="17">
        <v>70302.48</v>
      </c>
      <c r="H503" s="1">
        <v>1</v>
      </c>
      <c r="I503" s="1">
        <v>1</v>
      </c>
      <c r="J503" s="1">
        <v>1</v>
      </c>
      <c r="K503" s="17">
        <v>68600.36</v>
      </c>
      <c r="L503" s="1">
        <v>0</v>
      </c>
      <c r="M503">
        <f t="shared" si="35"/>
        <v>0</v>
      </c>
      <c r="N503">
        <f t="shared" si="36"/>
        <v>1</v>
      </c>
      <c r="O503">
        <f t="shared" si="37"/>
        <v>1</v>
      </c>
      <c r="P503">
        <f t="shared" si="38"/>
        <v>1</v>
      </c>
      <c r="Q503">
        <f t="shared" si="39"/>
        <v>1</v>
      </c>
    </row>
    <row r="504" spans="1:17" x14ac:dyDescent="0.25">
      <c r="A504" s="1">
        <v>15788218</v>
      </c>
      <c r="B504" s="1">
        <v>549</v>
      </c>
      <c r="C504" s="1" t="s">
        <v>18</v>
      </c>
      <c r="D504" s="1" t="s">
        <v>16</v>
      </c>
      <c r="E504" s="1">
        <v>24</v>
      </c>
      <c r="F504" s="1">
        <v>9</v>
      </c>
      <c r="G504" s="17">
        <v>0</v>
      </c>
      <c r="H504" s="1">
        <v>2</v>
      </c>
      <c r="I504" s="1">
        <v>1</v>
      </c>
      <c r="J504" s="1">
        <v>1</v>
      </c>
      <c r="K504" s="17">
        <v>14406.41</v>
      </c>
      <c r="L504" s="1">
        <v>0</v>
      </c>
      <c r="M504">
        <f t="shared" si="35"/>
        <v>0</v>
      </c>
      <c r="N504">
        <f t="shared" si="36"/>
        <v>0</v>
      </c>
      <c r="O504">
        <f t="shared" si="37"/>
        <v>1</v>
      </c>
      <c r="P504">
        <f t="shared" si="38"/>
        <v>0</v>
      </c>
      <c r="Q504">
        <f t="shared" si="39"/>
        <v>1</v>
      </c>
    </row>
    <row r="505" spans="1:17" x14ac:dyDescent="0.25">
      <c r="A505" s="1">
        <v>15777211</v>
      </c>
      <c r="B505" s="1">
        <v>515</v>
      </c>
      <c r="C505" s="1" t="s">
        <v>15</v>
      </c>
      <c r="D505" s="1" t="s">
        <v>23</v>
      </c>
      <c r="E505" s="1">
        <v>65</v>
      </c>
      <c r="F505" s="1">
        <v>7</v>
      </c>
      <c r="G505" s="17">
        <v>92113.61</v>
      </c>
      <c r="H505" s="1">
        <v>1</v>
      </c>
      <c r="I505" s="1">
        <v>1</v>
      </c>
      <c r="J505" s="1">
        <v>1</v>
      </c>
      <c r="K505" s="17">
        <v>142548.32999999999</v>
      </c>
      <c r="L505" s="1">
        <v>0</v>
      </c>
      <c r="M505">
        <f t="shared" si="35"/>
        <v>0</v>
      </c>
      <c r="N505">
        <f t="shared" si="36"/>
        <v>1</v>
      </c>
      <c r="O505">
        <f t="shared" si="37"/>
        <v>1</v>
      </c>
      <c r="P505">
        <f t="shared" si="38"/>
        <v>1</v>
      </c>
      <c r="Q505">
        <f t="shared" si="39"/>
        <v>0</v>
      </c>
    </row>
    <row r="506" spans="1:17" x14ac:dyDescent="0.25">
      <c r="A506" s="1">
        <v>15613880</v>
      </c>
      <c r="B506" s="1">
        <v>591</v>
      </c>
      <c r="C506" s="1" t="s">
        <v>18</v>
      </c>
      <c r="D506" s="1" t="s">
        <v>23</v>
      </c>
      <c r="E506" s="1">
        <v>58</v>
      </c>
      <c r="F506" s="1">
        <v>5</v>
      </c>
      <c r="G506" s="17">
        <v>128468.69</v>
      </c>
      <c r="H506" s="1">
        <v>1</v>
      </c>
      <c r="I506" s="1">
        <v>0</v>
      </c>
      <c r="J506" s="1">
        <v>1</v>
      </c>
      <c r="K506" s="17">
        <v>137254.54999999999</v>
      </c>
      <c r="L506" s="1">
        <v>0</v>
      </c>
      <c r="M506">
        <f t="shared" si="35"/>
        <v>0</v>
      </c>
      <c r="N506">
        <f t="shared" si="36"/>
        <v>1</v>
      </c>
      <c r="O506">
        <f t="shared" si="37"/>
        <v>1</v>
      </c>
      <c r="P506">
        <f t="shared" si="38"/>
        <v>1</v>
      </c>
      <c r="Q506">
        <f t="shared" si="39"/>
        <v>0</v>
      </c>
    </row>
    <row r="507" spans="1:17" x14ac:dyDescent="0.25">
      <c r="A507" s="1">
        <v>15647311</v>
      </c>
      <c r="B507" s="1">
        <v>608</v>
      </c>
      <c r="C507" s="1" t="s">
        <v>18</v>
      </c>
      <c r="D507" s="1" t="s">
        <v>16</v>
      </c>
      <c r="E507" s="1">
        <v>41</v>
      </c>
      <c r="F507" s="1">
        <v>1</v>
      </c>
      <c r="G507" s="17">
        <v>83807.86</v>
      </c>
      <c r="H507" s="1">
        <v>1</v>
      </c>
      <c r="I507" s="1">
        <v>0</v>
      </c>
      <c r="J507" s="1">
        <v>1</v>
      </c>
      <c r="K507" s="17">
        <v>112542.58</v>
      </c>
      <c r="L507" s="1">
        <v>0</v>
      </c>
      <c r="M507">
        <f t="shared" si="35"/>
        <v>0</v>
      </c>
      <c r="N507">
        <f t="shared" si="36"/>
        <v>1</v>
      </c>
      <c r="O507">
        <f t="shared" si="37"/>
        <v>0</v>
      </c>
      <c r="P507">
        <f t="shared" si="38"/>
        <v>1</v>
      </c>
      <c r="Q507">
        <f t="shared" si="39"/>
        <v>1</v>
      </c>
    </row>
    <row r="508" spans="1:17" x14ac:dyDescent="0.25">
      <c r="A508" s="1">
        <v>15632210</v>
      </c>
      <c r="B508" s="1">
        <v>657</v>
      </c>
      <c r="C508" s="1" t="s">
        <v>26</v>
      </c>
      <c r="D508" s="1" t="s">
        <v>23</v>
      </c>
      <c r="E508" s="1">
        <v>25</v>
      </c>
      <c r="F508" s="1">
        <v>2</v>
      </c>
      <c r="G508" s="17">
        <v>171770.55</v>
      </c>
      <c r="H508" s="1">
        <v>1</v>
      </c>
      <c r="I508" s="1">
        <v>1</v>
      </c>
      <c r="J508" s="1">
        <v>0</v>
      </c>
      <c r="K508" s="17">
        <v>22745.5</v>
      </c>
      <c r="L508" s="1">
        <v>0</v>
      </c>
      <c r="M508">
        <f t="shared" si="35"/>
        <v>0</v>
      </c>
      <c r="N508">
        <f t="shared" si="36"/>
        <v>0</v>
      </c>
      <c r="O508">
        <f t="shared" si="37"/>
        <v>0</v>
      </c>
      <c r="P508">
        <f t="shared" si="38"/>
        <v>0</v>
      </c>
      <c r="Q508">
        <f t="shared" si="39"/>
        <v>1</v>
      </c>
    </row>
    <row r="509" spans="1:17" x14ac:dyDescent="0.25">
      <c r="A509" s="1">
        <v>15726631</v>
      </c>
      <c r="B509" s="1">
        <v>758</v>
      </c>
      <c r="C509" s="1" t="s">
        <v>15</v>
      </c>
      <c r="D509" s="1" t="s">
        <v>16</v>
      </c>
      <c r="E509" s="1">
        <v>39</v>
      </c>
      <c r="F509" s="1">
        <v>6</v>
      </c>
      <c r="G509" s="17">
        <v>127357.75999999999</v>
      </c>
      <c r="H509" s="1">
        <v>1</v>
      </c>
      <c r="I509" s="1">
        <v>0</v>
      </c>
      <c r="J509" s="1">
        <v>1</v>
      </c>
      <c r="K509" s="17">
        <v>56577</v>
      </c>
      <c r="L509" s="1">
        <v>0</v>
      </c>
      <c r="M509">
        <f t="shared" si="35"/>
        <v>0</v>
      </c>
      <c r="N509">
        <f t="shared" si="36"/>
        <v>1</v>
      </c>
      <c r="O509">
        <f t="shared" si="37"/>
        <v>1</v>
      </c>
      <c r="P509">
        <f t="shared" si="38"/>
        <v>1</v>
      </c>
      <c r="Q509">
        <f t="shared" si="39"/>
        <v>1</v>
      </c>
    </row>
    <row r="510" spans="1:17" x14ac:dyDescent="0.25">
      <c r="A510" s="1">
        <v>15645248</v>
      </c>
      <c r="B510" s="1">
        <v>510</v>
      </c>
      <c r="C510" s="1" t="s">
        <v>15</v>
      </c>
      <c r="D510" s="1" t="s">
        <v>16</v>
      </c>
      <c r="E510" s="1">
        <v>30</v>
      </c>
      <c r="F510" s="1">
        <v>0</v>
      </c>
      <c r="G510" s="17">
        <v>0</v>
      </c>
      <c r="H510" s="1">
        <v>2</v>
      </c>
      <c r="I510" s="1">
        <v>1</v>
      </c>
      <c r="J510" s="1">
        <v>1</v>
      </c>
      <c r="K510" s="17">
        <v>130553.47</v>
      </c>
      <c r="L510" s="1">
        <v>0</v>
      </c>
      <c r="M510">
        <f t="shared" si="35"/>
        <v>0</v>
      </c>
      <c r="N510">
        <f t="shared" si="36"/>
        <v>1</v>
      </c>
      <c r="O510">
        <f t="shared" si="37"/>
        <v>0</v>
      </c>
      <c r="P510">
        <f t="shared" si="38"/>
        <v>0</v>
      </c>
      <c r="Q510">
        <f t="shared" si="39"/>
        <v>1</v>
      </c>
    </row>
    <row r="511" spans="1:17" x14ac:dyDescent="0.25">
      <c r="A511" s="1">
        <v>15658032</v>
      </c>
      <c r="B511" s="1">
        <v>701</v>
      </c>
      <c r="C511" s="1" t="s">
        <v>15</v>
      </c>
      <c r="D511" s="1" t="s">
        <v>23</v>
      </c>
      <c r="E511" s="1">
        <v>39</v>
      </c>
      <c r="F511" s="1">
        <v>2</v>
      </c>
      <c r="G511" s="17">
        <v>0</v>
      </c>
      <c r="H511" s="1">
        <v>2</v>
      </c>
      <c r="I511" s="1">
        <v>1</v>
      </c>
      <c r="J511" s="1">
        <v>1</v>
      </c>
      <c r="K511" s="17">
        <v>82526.92</v>
      </c>
      <c r="L511" s="1">
        <v>0</v>
      </c>
      <c r="M511">
        <f t="shared" si="35"/>
        <v>0</v>
      </c>
      <c r="N511">
        <f t="shared" si="36"/>
        <v>1</v>
      </c>
      <c r="O511">
        <f t="shared" si="37"/>
        <v>0</v>
      </c>
      <c r="P511">
        <f t="shared" si="38"/>
        <v>1</v>
      </c>
      <c r="Q511">
        <f t="shared" si="39"/>
        <v>1</v>
      </c>
    </row>
    <row r="512" spans="1:17" x14ac:dyDescent="0.25">
      <c r="A512" s="1">
        <v>15694366</v>
      </c>
      <c r="B512" s="1">
        <v>714</v>
      </c>
      <c r="C512" s="1" t="s">
        <v>26</v>
      </c>
      <c r="D512" s="1" t="s">
        <v>23</v>
      </c>
      <c r="E512" s="1">
        <v>42</v>
      </c>
      <c r="F512" s="1">
        <v>2</v>
      </c>
      <c r="G512" s="17">
        <v>177640.09</v>
      </c>
      <c r="H512" s="1">
        <v>1</v>
      </c>
      <c r="I512" s="1">
        <v>0</v>
      </c>
      <c r="J512" s="1">
        <v>1</v>
      </c>
      <c r="K512" s="17">
        <v>47166.55</v>
      </c>
      <c r="L512" s="1">
        <v>0</v>
      </c>
      <c r="M512">
        <f t="shared" si="35"/>
        <v>0</v>
      </c>
      <c r="N512">
        <f t="shared" si="36"/>
        <v>1</v>
      </c>
      <c r="O512">
        <f t="shared" si="37"/>
        <v>0</v>
      </c>
      <c r="P512">
        <f t="shared" si="38"/>
        <v>1</v>
      </c>
      <c r="Q512">
        <f t="shared" si="39"/>
        <v>1</v>
      </c>
    </row>
    <row r="513" spans="1:17" x14ac:dyDescent="0.25">
      <c r="A513" s="1">
        <v>15714689</v>
      </c>
      <c r="B513" s="1">
        <v>591</v>
      </c>
      <c r="C513" s="1" t="s">
        <v>18</v>
      </c>
      <c r="D513" s="1" t="s">
        <v>23</v>
      </c>
      <c r="E513" s="1">
        <v>29</v>
      </c>
      <c r="F513" s="1">
        <v>1</v>
      </c>
      <c r="G513" s="17">
        <v>97541.24</v>
      </c>
      <c r="H513" s="1">
        <v>1</v>
      </c>
      <c r="I513" s="1">
        <v>1</v>
      </c>
      <c r="J513" s="1">
        <v>1</v>
      </c>
      <c r="K513" s="17">
        <v>196356.17</v>
      </c>
      <c r="L513" s="1">
        <v>0</v>
      </c>
      <c r="M513">
        <f t="shared" si="35"/>
        <v>0</v>
      </c>
      <c r="N513">
        <f t="shared" si="36"/>
        <v>1</v>
      </c>
      <c r="O513">
        <f t="shared" si="37"/>
        <v>0</v>
      </c>
      <c r="P513">
        <f t="shared" si="38"/>
        <v>0</v>
      </c>
      <c r="Q513">
        <f t="shared" si="39"/>
        <v>1</v>
      </c>
    </row>
    <row r="514" spans="1:17" x14ac:dyDescent="0.25">
      <c r="A514" s="1">
        <v>15788659</v>
      </c>
      <c r="B514" s="1">
        <v>695</v>
      </c>
      <c r="C514" s="1" t="s">
        <v>15</v>
      </c>
      <c r="D514" s="1" t="s">
        <v>23</v>
      </c>
      <c r="E514" s="1">
        <v>46</v>
      </c>
      <c r="F514" s="1">
        <v>4</v>
      </c>
      <c r="G514" s="17">
        <v>0</v>
      </c>
      <c r="H514" s="1">
        <v>2</v>
      </c>
      <c r="I514" s="1">
        <v>1</v>
      </c>
      <c r="J514" s="1">
        <v>1</v>
      </c>
      <c r="K514" s="17">
        <v>137537.22</v>
      </c>
      <c r="L514" s="1">
        <v>0</v>
      </c>
      <c r="M514">
        <f t="shared" si="35"/>
        <v>0</v>
      </c>
      <c r="N514">
        <f t="shared" si="36"/>
        <v>1</v>
      </c>
      <c r="O514">
        <f t="shared" si="37"/>
        <v>1</v>
      </c>
      <c r="P514">
        <f t="shared" si="38"/>
        <v>1</v>
      </c>
      <c r="Q514">
        <f t="shared" si="39"/>
        <v>1</v>
      </c>
    </row>
    <row r="515" spans="1:17" x14ac:dyDescent="0.25">
      <c r="A515" s="1">
        <v>15712825</v>
      </c>
      <c r="B515" s="1">
        <v>511</v>
      </c>
      <c r="C515" s="1" t="s">
        <v>18</v>
      </c>
      <c r="D515" s="1" t="s">
        <v>16</v>
      </c>
      <c r="E515" s="1">
        <v>29</v>
      </c>
      <c r="F515" s="1">
        <v>9</v>
      </c>
      <c r="G515" s="17">
        <v>0</v>
      </c>
      <c r="H515" s="1">
        <v>2</v>
      </c>
      <c r="I515" s="1">
        <v>0</v>
      </c>
      <c r="J515" s="1">
        <v>1</v>
      </c>
      <c r="K515" s="17">
        <v>140676.98000000001</v>
      </c>
      <c r="L515" s="1">
        <v>0</v>
      </c>
      <c r="M515">
        <f t="shared" si="35"/>
        <v>0</v>
      </c>
      <c r="N515">
        <f t="shared" si="36"/>
        <v>1</v>
      </c>
      <c r="O515">
        <f t="shared" si="37"/>
        <v>1</v>
      </c>
      <c r="P515">
        <f t="shared" si="38"/>
        <v>0</v>
      </c>
      <c r="Q515">
        <f t="shared" si="39"/>
        <v>1</v>
      </c>
    </row>
    <row r="516" spans="1:17" x14ac:dyDescent="0.25">
      <c r="A516" s="1">
        <v>15624623</v>
      </c>
      <c r="B516" s="1">
        <v>516</v>
      </c>
      <c r="C516" s="1" t="s">
        <v>15</v>
      </c>
      <c r="D516" s="1" t="s">
        <v>23</v>
      </c>
      <c r="E516" s="1">
        <v>35</v>
      </c>
      <c r="F516" s="1">
        <v>10</v>
      </c>
      <c r="G516" s="17">
        <v>104088.59</v>
      </c>
      <c r="H516" s="1">
        <v>2</v>
      </c>
      <c r="I516" s="1">
        <v>0</v>
      </c>
      <c r="J516" s="1">
        <v>0</v>
      </c>
      <c r="K516" s="17">
        <v>119666</v>
      </c>
      <c r="L516" s="1">
        <v>0</v>
      </c>
      <c r="M516">
        <f t="shared" ref="M516:M579" si="40">IF(H516&gt;=3,1,0)</f>
        <v>0</v>
      </c>
      <c r="N516">
        <f t="shared" ref="N516:N579" si="41">IF(K516&gt;$N$1,1,0)</f>
        <v>1</v>
      </c>
      <c r="O516">
        <f t="shared" ref="O516:O579" si="42">IF(F516&gt;$O$1,1,0)</f>
        <v>1</v>
      </c>
      <c r="P516">
        <f t="shared" ref="P516:P579" si="43">IF(E516&gt;$P$1,1,0)</f>
        <v>1</v>
      </c>
      <c r="Q516">
        <f t="shared" ref="Q516:Q579" si="44">IF(E516&lt;=$Q$1,1,0)</f>
        <v>1</v>
      </c>
    </row>
    <row r="517" spans="1:17" x14ac:dyDescent="0.25">
      <c r="A517" s="1">
        <v>15789669</v>
      </c>
      <c r="B517" s="1">
        <v>510</v>
      </c>
      <c r="C517" s="1" t="s">
        <v>15</v>
      </c>
      <c r="D517" s="1" t="s">
        <v>23</v>
      </c>
      <c r="E517" s="1">
        <v>65</v>
      </c>
      <c r="F517" s="1">
        <v>2</v>
      </c>
      <c r="G517" s="17">
        <v>0</v>
      </c>
      <c r="H517" s="1">
        <v>2</v>
      </c>
      <c r="I517" s="1">
        <v>1</v>
      </c>
      <c r="J517" s="1">
        <v>1</v>
      </c>
      <c r="K517" s="17">
        <v>48071.61</v>
      </c>
      <c r="L517" s="1">
        <v>0</v>
      </c>
      <c r="M517">
        <f t="shared" si="40"/>
        <v>0</v>
      </c>
      <c r="N517">
        <f t="shared" si="41"/>
        <v>1</v>
      </c>
      <c r="O517">
        <f t="shared" si="42"/>
        <v>0</v>
      </c>
      <c r="P517">
        <f t="shared" si="43"/>
        <v>1</v>
      </c>
      <c r="Q517">
        <f t="shared" si="44"/>
        <v>0</v>
      </c>
    </row>
    <row r="518" spans="1:17" x14ac:dyDescent="0.25">
      <c r="A518" s="1">
        <v>15811773</v>
      </c>
      <c r="B518" s="1">
        <v>543</v>
      </c>
      <c r="C518" s="1" t="s">
        <v>15</v>
      </c>
      <c r="D518" s="1" t="s">
        <v>23</v>
      </c>
      <c r="E518" s="1">
        <v>36</v>
      </c>
      <c r="F518" s="1">
        <v>4</v>
      </c>
      <c r="G518" s="17">
        <v>0</v>
      </c>
      <c r="H518" s="1">
        <v>2</v>
      </c>
      <c r="I518" s="1">
        <v>1</v>
      </c>
      <c r="J518" s="1">
        <v>1</v>
      </c>
      <c r="K518" s="17">
        <v>141210.5</v>
      </c>
      <c r="L518" s="1">
        <v>0</v>
      </c>
      <c r="M518">
        <f t="shared" si="40"/>
        <v>0</v>
      </c>
      <c r="N518">
        <f t="shared" si="41"/>
        <v>1</v>
      </c>
      <c r="O518">
        <f t="shared" si="42"/>
        <v>1</v>
      </c>
      <c r="P518">
        <f t="shared" si="43"/>
        <v>1</v>
      </c>
      <c r="Q518">
        <f t="shared" si="44"/>
        <v>1</v>
      </c>
    </row>
    <row r="519" spans="1:17" x14ac:dyDescent="0.25">
      <c r="A519" s="1">
        <v>15619360</v>
      </c>
      <c r="B519" s="1">
        <v>472</v>
      </c>
      <c r="C519" s="1" t="s">
        <v>18</v>
      </c>
      <c r="D519" s="1" t="s">
        <v>23</v>
      </c>
      <c r="E519" s="1">
        <v>40</v>
      </c>
      <c r="F519" s="1">
        <v>4</v>
      </c>
      <c r="G519" s="17">
        <v>0</v>
      </c>
      <c r="H519" s="1">
        <v>1</v>
      </c>
      <c r="I519" s="1">
        <v>1</v>
      </c>
      <c r="J519" s="1">
        <v>0</v>
      </c>
      <c r="K519" s="17">
        <v>70154.22</v>
      </c>
      <c r="L519" s="1">
        <v>0</v>
      </c>
      <c r="M519">
        <f t="shared" si="40"/>
        <v>0</v>
      </c>
      <c r="N519">
        <f t="shared" si="41"/>
        <v>1</v>
      </c>
      <c r="O519">
        <f t="shared" si="42"/>
        <v>1</v>
      </c>
      <c r="P519">
        <f t="shared" si="43"/>
        <v>1</v>
      </c>
      <c r="Q519">
        <f t="shared" si="44"/>
        <v>1</v>
      </c>
    </row>
    <row r="520" spans="1:17" x14ac:dyDescent="0.25">
      <c r="A520" s="1">
        <v>15601274</v>
      </c>
      <c r="B520" s="1">
        <v>667</v>
      </c>
      <c r="C520" s="1" t="s">
        <v>18</v>
      </c>
      <c r="D520" s="1" t="s">
        <v>16</v>
      </c>
      <c r="E520" s="1">
        <v>40</v>
      </c>
      <c r="F520" s="1">
        <v>1</v>
      </c>
      <c r="G520" s="17">
        <v>146502.07</v>
      </c>
      <c r="H520" s="1">
        <v>1</v>
      </c>
      <c r="I520" s="1">
        <v>1</v>
      </c>
      <c r="J520" s="1">
        <v>0</v>
      </c>
      <c r="K520" s="17">
        <v>19162.89</v>
      </c>
      <c r="L520" s="1">
        <v>0</v>
      </c>
      <c r="M520">
        <f t="shared" si="40"/>
        <v>0</v>
      </c>
      <c r="N520">
        <f t="shared" si="41"/>
        <v>0</v>
      </c>
      <c r="O520">
        <f t="shared" si="42"/>
        <v>0</v>
      </c>
      <c r="P520">
        <f t="shared" si="43"/>
        <v>1</v>
      </c>
      <c r="Q520">
        <f t="shared" si="44"/>
        <v>1</v>
      </c>
    </row>
    <row r="521" spans="1:17" x14ac:dyDescent="0.25">
      <c r="A521" s="1">
        <v>15787619</v>
      </c>
      <c r="B521" s="1">
        <v>844</v>
      </c>
      <c r="C521" s="1" t="s">
        <v>15</v>
      </c>
      <c r="D521" s="1" t="s">
        <v>23</v>
      </c>
      <c r="E521" s="1">
        <v>18</v>
      </c>
      <c r="F521" s="1">
        <v>2</v>
      </c>
      <c r="G521" s="17">
        <v>160980.03</v>
      </c>
      <c r="H521" s="1">
        <v>1</v>
      </c>
      <c r="I521" s="1">
        <v>0</v>
      </c>
      <c r="J521" s="1">
        <v>0</v>
      </c>
      <c r="K521" s="17">
        <v>145936.28</v>
      </c>
      <c r="L521" s="1">
        <v>0</v>
      </c>
      <c r="M521">
        <f t="shared" si="40"/>
        <v>0</v>
      </c>
      <c r="N521">
        <f t="shared" si="41"/>
        <v>1</v>
      </c>
      <c r="O521">
        <f t="shared" si="42"/>
        <v>0</v>
      </c>
      <c r="P521">
        <f t="shared" si="43"/>
        <v>0</v>
      </c>
      <c r="Q521">
        <f t="shared" si="44"/>
        <v>1</v>
      </c>
    </row>
    <row r="522" spans="1:17" x14ac:dyDescent="0.25">
      <c r="A522" s="1">
        <v>15677305</v>
      </c>
      <c r="B522" s="1">
        <v>490</v>
      </c>
      <c r="C522" s="1" t="s">
        <v>15</v>
      </c>
      <c r="D522" s="1" t="s">
        <v>16</v>
      </c>
      <c r="E522" s="1">
        <v>35</v>
      </c>
      <c r="F522" s="1">
        <v>7</v>
      </c>
      <c r="G522" s="17">
        <v>107749.03</v>
      </c>
      <c r="H522" s="1">
        <v>1</v>
      </c>
      <c r="I522" s="1">
        <v>1</v>
      </c>
      <c r="J522" s="1">
        <v>1</v>
      </c>
      <c r="K522" s="17">
        <v>3937.37</v>
      </c>
      <c r="L522" s="1">
        <v>0</v>
      </c>
      <c r="M522">
        <f t="shared" si="40"/>
        <v>0</v>
      </c>
      <c r="N522">
        <f t="shared" si="41"/>
        <v>0</v>
      </c>
      <c r="O522">
        <f t="shared" si="42"/>
        <v>1</v>
      </c>
      <c r="P522">
        <f t="shared" si="43"/>
        <v>1</v>
      </c>
      <c r="Q522">
        <f t="shared" si="44"/>
        <v>1</v>
      </c>
    </row>
    <row r="523" spans="1:17" x14ac:dyDescent="0.25">
      <c r="A523" s="1">
        <v>15809616</v>
      </c>
      <c r="B523" s="1">
        <v>626</v>
      </c>
      <c r="C523" s="1" t="s">
        <v>18</v>
      </c>
      <c r="D523" s="1" t="s">
        <v>23</v>
      </c>
      <c r="E523" s="1">
        <v>26</v>
      </c>
      <c r="F523" s="1">
        <v>8</v>
      </c>
      <c r="G523" s="17">
        <v>0</v>
      </c>
      <c r="H523" s="1">
        <v>2</v>
      </c>
      <c r="I523" s="1">
        <v>0</v>
      </c>
      <c r="J523" s="1">
        <v>0</v>
      </c>
      <c r="K523" s="17">
        <v>191420.71</v>
      </c>
      <c r="L523" s="1">
        <v>0</v>
      </c>
      <c r="M523">
        <f t="shared" si="40"/>
        <v>0</v>
      </c>
      <c r="N523">
        <f t="shared" si="41"/>
        <v>1</v>
      </c>
      <c r="O523">
        <f t="shared" si="42"/>
        <v>1</v>
      </c>
      <c r="P523">
        <f t="shared" si="43"/>
        <v>0</v>
      </c>
      <c r="Q523">
        <f t="shared" si="44"/>
        <v>1</v>
      </c>
    </row>
    <row r="524" spans="1:17" x14ac:dyDescent="0.25">
      <c r="A524" s="1">
        <v>15662100</v>
      </c>
      <c r="B524" s="1">
        <v>850</v>
      </c>
      <c r="C524" s="1" t="s">
        <v>26</v>
      </c>
      <c r="D524" s="1" t="s">
        <v>16</v>
      </c>
      <c r="E524" s="1">
        <v>44</v>
      </c>
      <c r="F524" s="1">
        <v>5</v>
      </c>
      <c r="G524" s="17">
        <v>128605.32</v>
      </c>
      <c r="H524" s="1">
        <v>1</v>
      </c>
      <c r="I524" s="1">
        <v>0</v>
      </c>
      <c r="J524" s="1">
        <v>1</v>
      </c>
      <c r="K524" s="17">
        <v>171096.2</v>
      </c>
      <c r="L524" s="1">
        <v>0</v>
      </c>
      <c r="M524">
        <f t="shared" si="40"/>
        <v>0</v>
      </c>
      <c r="N524">
        <f t="shared" si="41"/>
        <v>1</v>
      </c>
      <c r="O524">
        <f t="shared" si="42"/>
        <v>1</v>
      </c>
      <c r="P524">
        <f t="shared" si="43"/>
        <v>1</v>
      </c>
      <c r="Q524">
        <f t="shared" si="44"/>
        <v>1</v>
      </c>
    </row>
    <row r="525" spans="1:17" x14ac:dyDescent="0.25">
      <c r="A525" s="1">
        <v>15614049</v>
      </c>
      <c r="B525" s="1">
        <v>664</v>
      </c>
      <c r="C525" s="1" t="s">
        <v>15</v>
      </c>
      <c r="D525" s="1" t="s">
        <v>23</v>
      </c>
      <c r="E525" s="1">
        <v>55</v>
      </c>
      <c r="F525" s="1">
        <v>8</v>
      </c>
      <c r="G525" s="17">
        <v>0</v>
      </c>
      <c r="H525" s="1">
        <v>2</v>
      </c>
      <c r="I525" s="1">
        <v>1</v>
      </c>
      <c r="J525" s="1">
        <v>1</v>
      </c>
      <c r="K525" s="17">
        <v>139161.64000000001</v>
      </c>
      <c r="L525" s="1">
        <v>0</v>
      </c>
      <c r="M525">
        <f t="shared" si="40"/>
        <v>0</v>
      </c>
      <c r="N525">
        <f t="shared" si="41"/>
        <v>1</v>
      </c>
      <c r="O525">
        <f t="shared" si="42"/>
        <v>1</v>
      </c>
      <c r="P525">
        <f t="shared" si="43"/>
        <v>1</v>
      </c>
      <c r="Q525">
        <f t="shared" si="44"/>
        <v>1</v>
      </c>
    </row>
    <row r="526" spans="1:17" x14ac:dyDescent="0.25">
      <c r="A526" s="1">
        <v>15680772</v>
      </c>
      <c r="B526" s="1">
        <v>721</v>
      </c>
      <c r="C526" s="1" t="s">
        <v>18</v>
      </c>
      <c r="D526" s="1" t="s">
        <v>16</v>
      </c>
      <c r="E526" s="1">
        <v>36</v>
      </c>
      <c r="F526" s="1">
        <v>2</v>
      </c>
      <c r="G526" s="17">
        <v>0</v>
      </c>
      <c r="H526" s="1">
        <v>2</v>
      </c>
      <c r="I526" s="1">
        <v>1</v>
      </c>
      <c r="J526" s="1">
        <v>1</v>
      </c>
      <c r="K526" s="17">
        <v>106977.8</v>
      </c>
      <c r="L526" s="1">
        <v>0</v>
      </c>
      <c r="M526">
        <f t="shared" si="40"/>
        <v>0</v>
      </c>
      <c r="N526">
        <f t="shared" si="41"/>
        <v>1</v>
      </c>
      <c r="O526">
        <f t="shared" si="42"/>
        <v>0</v>
      </c>
      <c r="P526">
        <f t="shared" si="43"/>
        <v>1</v>
      </c>
      <c r="Q526">
        <f t="shared" si="44"/>
        <v>1</v>
      </c>
    </row>
    <row r="527" spans="1:17" x14ac:dyDescent="0.25">
      <c r="A527" s="1">
        <v>15666633</v>
      </c>
      <c r="B527" s="1">
        <v>758</v>
      </c>
      <c r="C527" s="1" t="s">
        <v>18</v>
      </c>
      <c r="D527" s="1" t="s">
        <v>23</v>
      </c>
      <c r="E527" s="1">
        <v>56</v>
      </c>
      <c r="F527" s="1">
        <v>1</v>
      </c>
      <c r="G527" s="17">
        <v>0</v>
      </c>
      <c r="H527" s="1">
        <v>2</v>
      </c>
      <c r="I527" s="1">
        <v>1</v>
      </c>
      <c r="J527" s="1">
        <v>1</v>
      </c>
      <c r="K527" s="17">
        <v>10643.38</v>
      </c>
      <c r="L527" s="1">
        <v>0</v>
      </c>
      <c r="M527">
        <f t="shared" si="40"/>
        <v>0</v>
      </c>
      <c r="N527">
        <f t="shared" si="41"/>
        <v>0</v>
      </c>
      <c r="O527">
        <f t="shared" si="42"/>
        <v>0</v>
      </c>
      <c r="P527">
        <f t="shared" si="43"/>
        <v>1</v>
      </c>
      <c r="Q527">
        <f t="shared" si="44"/>
        <v>0</v>
      </c>
    </row>
    <row r="528" spans="1:17" x14ac:dyDescent="0.25">
      <c r="A528" s="1">
        <v>15628112</v>
      </c>
      <c r="B528" s="1">
        <v>771</v>
      </c>
      <c r="C528" s="1" t="s">
        <v>26</v>
      </c>
      <c r="D528" s="1" t="s">
        <v>16</v>
      </c>
      <c r="E528" s="1">
        <v>36</v>
      </c>
      <c r="F528" s="1">
        <v>5</v>
      </c>
      <c r="G528" s="17">
        <v>77846.899999999994</v>
      </c>
      <c r="H528" s="1">
        <v>1</v>
      </c>
      <c r="I528" s="1">
        <v>0</v>
      </c>
      <c r="J528" s="1">
        <v>0</v>
      </c>
      <c r="K528" s="17">
        <v>99805.99</v>
      </c>
      <c r="L528" s="1">
        <v>0</v>
      </c>
      <c r="M528">
        <f t="shared" si="40"/>
        <v>0</v>
      </c>
      <c r="N528">
        <f t="shared" si="41"/>
        <v>1</v>
      </c>
      <c r="O528">
        <f t="shared" si="42"/>
        <v>1</v>
      </c>
      <c r="P528">
        <f t="shared" si="43"/>
        <v>1</v>
      </c>
      <c r="Q528">
        <f t="shared" si="44"/>
        <v>1</v>
      </c>
    </row>
    <row r="529" spans="1:17" x14ac:dyDescent="0.25">
      <c r="A529" s="1">
        <v>15690134</v>
      </c>
      <c r="B529" s="1">
        <v>464</v>
      </c>
      <c r="C529" s="1" t="s">
        <v>26</v>
      </c>
      <c r="D529" s="1" t="s">
        <v>16</v>
      </c>
      <c r="E529" s="1">
        <v>42</v>
      </c>
      <c r="F529" s="1">
        <v>3</v>
      </c>
      <c r="G529" s="17">
        <v>85679.25</v>
      </c>
      <c r="H529" s="1">
        <v>1</v>
      </c>
      <c r="I529" s="1">
        <v>1</v>
      </c>
      <c r="J529" s="1">
        <v>1</v>
      </c>
      <c r="K529" s="17">
        <v>164104.74</v>
      </c>
      <c r="L529" s="1">
        <v>0</v>
      </c>
      <c r="M529">
        <f t="shared" si="40"/>
        <v>0</v>
      </c>
      <c r="N529">
        <f t="shared" si="41"/>
        <v>1</v>
      </c>
      <c r="O529">
        <f t="shared" si="42"/>
        <v>0</v>
      </c>
      <c r="P529">
        <f t="shared" si="43"/>
        <v>1</v>
      </c>
      <c r="Q529">
        <f t="shared" si="44"/>
        <v>1</v>
      </c>
    </row>
    <row r="530" spans="1:17" x14ac:dyDescent="0.25">
      <c r="A530" s="1">
        <v>15734565</v>
      </c>
      <c r="B530" s="1">
        <v>696</v>
      </c>
      <c r="C530" s="1" t="s">
        <v>15</v>
      </c>
      <c r="D530" s="1" t="s">
        <v>23</v>
      </c>
      <c r="E530" s="1">
        <v>29</v>
      </c>
      <c r="F530" s="1">
        <v>8</v>
      </c>
      <c r="G530" s="17">
        <v>0</v>
      </c>
      <c r="H530" s="1">
        <v>2</v>
      </c>
      <c r="I530" s="1">
        <v>1</v>
      </c>
      <c r="J530" s="1">
        <v>0</v>
      </c>
      <c r="K530" s="17">
        <v>191166.09</v>
      </c>
      <c r="L530" s="1">
        <v>0</v>
      </c>
      <c r="M530">
        <f t="shared" si="40"/>
        <v>0</v>
      </c>
      <c r="N530">
        <f t="shared" si="41"/>
        <v>1</v>
      </c>
      <c r="O530">
        <f t="shared" si="42"/>
        <v>1</v>
      </c>
      <c r="P530">
        <f t="shared" si="43"/>
        <v>0</v>
      </c>
      <c r="Q530">
        <f t="shared" si="44"/>
        <v>1</v>
      </c>
    </row>
    <row r="531" spans="1:17" x14ac:dyDescent="0.25">
      <c r="A531" s="1">
        <v>15742358</v>
      </c>
      <c r="B531" s="1">
        <v>696</v>
      </c>
      <c r="C531" s="1" t="s">
        <v>26</v>
      </c>
      <c r="D531" s="1" t="s">
        <v>23</v>
      </c>
      <c r="E531" s="1">
        <v>32</v>
      </c>
      <c r="F531" s="1">
        <v>8</v>
      </c>
      <c r="G531" s="17">
        <v>101160.99</v>
      </c>
      <c r="H531" s="1">
        <v>1</v>
      </c>
      <c r="I531" s="1">
        <v>1</v>
      </c>
      <c r="J531" s="1">
        <v>1</v>
      </c>
      <c r="K531" s="17">
        <v>115916.55</v>
      </c>
      <c r="L531" s="1">
        <v>0</v>
      </c>
      <c r="M531">
        <f t="shared" si="40"/>
        <v>0</v>
      </c>
      <c r="N531">
        <f t="shared" si="41"/>
        <v>1</v>
      </c>
      <c r="O531">
        <f t="shared" si="42"/>
        <v>1</v>
      </c>
      <c r="P531">
        <f t="shared" si="43"/>
        <v>1</v>
      </c>
      <c r="Q531">
        <f t="shared" si="44"/>
        <v>1</v>
      </c>
    </row>
    <row r="532" spans="1:17" x14ac:dyDescent="0.25">
      <c r="A532" s="1">
        <v>15689044</v>
      </c>
      <c r="B532" s="1">
        <v>539</v>
      </c>
      <c r="C532" s="1" t="s">
        <v>15</v>
      </c>
      <c r="D532" s="1" t="s">
        <v>23</v>
      </c>
      <c r="E532" s="1">
        <v>37</v>
      </c>
      <c r="F532" s="1">
        <v>2</v>
      </c>
      <c r="G532" s="17">
        <v>127609.59</v>
      </c>
      <c r="H532" s="1">
        <v>1</v>
      </c>
      <c r="I532" s="1">
        <v>1</v>
      </c>
      <c r="J532" s="1">
        <v>0</v>
      </c>
      <c r="K532" s="17">
        <v>98646.22</v>
      </c>
      <c r="L532" s="1">
        <v>0</v>
      </c>
      <c r="M532">
        <f t="shared" si="40"/>
        <v>0</v>
      </c>
      <c r="N532">
        <f t="shared" si="41"/>
        <v>1</v>
      </c>
      <c r="O532">
        <f t="shared" si="42"/>
        <v>0</v>
      </c>
      <c r="P532">
        <f t="shared" si="43"/>
        <v>1</v>
      </c>
      <c r="Q532">
        <f t="shared" si="44"/>
        <v>1</v>
      </c>
    </row>
    <row r="533" spans="1:17" x14ac:dyDescent="0.25">
      <c r="A533" s="1">
        <v>15743192</v>
      </c>
      <c r="B533" s="1">
        <v>623</v>
      </c>
      <c r="C533" s="1" t="s">
        <v>15</v>
      </c>
      <c r="D533" s="1" t="s">
        <v>16</v>
      </c>
      <c r="E533" s="1">
        <v>44</v>
      </c>
      <c r="F533" s="1">
        <v>6</v>
      </c>
      <c r="G533" s="17">
        <v>0</v>
      </c>
      <c r="H533" s="1">
        <v>2</v>
      </c>
      <c r="I533" s="1">
        <v>0</v>
      </c>
      <c r="J533" s="1">
        <v>0</v>
      </c>
      <c r="K533" s="17">
        <v>167162.43</v>
      </c>
      <c r="L533" s="1">
        <v>0</v>
      </c>
      <c r="M533">
        <f t="shared" si="40"/>
        <v>0</v>
      </c>
      <c r="N533">
        <f t="shared" si="41"/>
        <v>1</v>
      </c>
      <c r="O533">
        <f t="shared" si="42"/>
        <v>1</v>
      </c>
      <c r="P533">
        <f t="shared" si="43"/>
        <v>1</v>
      </c>
      <c r="Q533">
        <f t="shared" si="44"/>
        <v>1</v>
      </c>
    </row>
    <row r="534" spans="1:17" x14ac:dyDescent="0.25">
      <c r="A534" s="1">
        <v>15580146</v>
      </c>
      <c r="B534" s="1">
        <v>738</v>
      </c>
      <c r="C534" s="1" t="s">
        <v>15</v>
      </c>
      <c r="D534" s="1" t="s">
        <v>23</v>
      </c>
      <c r="E534" s="1">
        <v>31</v>
      </c>
      <c r="F534" s="1">
        <v>9</v>
      </c>
      <c r="G534" s="17">
        <v>82674.149999999994</v>
      </c>
      <c r="H534" s="1">
        <v>1</v>
      </c>
      <c r="I534" s="1">
        <v>1</v>
      </c>
      <c r="J534" s="1">
        <v>0</v>
      </c>
      <c r="K534" s="17">
        <v>41970.720000000001</v>
      </c>
      <c r="L534" s="1">
        <v>0</v>
      </c>
      <c r="M534">
        <f t="shared" si="40"/>
        <v>0</v>
      </c>
      <c r="N534">
        <f t="shared" si="41"/>
        <v>0</v>
      </c>
      <c r="O534">
        <f t="shared" si="42"/>
        <v>1</v>
      </c>
      <c r="P534">
        <f t="shared" si="43"/>
        <v>1</v>
      </c>
      <c r="Q534">
        <f t="shared" si="44"/>
        <v>1</v>
      </c>
    </row>
    <row r="535" spans="1:17" x14ac:dyDescent="0.25">
      <c r="A535" s="1">
        <v>15644753</v>
      </c>
      <c r="B535" s="1">
        <v>848</v>
      </c>
      <c r="C535" s="1" t="s">
        <v>18</v>
      </c>
      <c r="D535" s="1" t="s">
        <v>23</v>
      </c>
      <c r="E535" s="1">
        <v>40</v>
      </c>
      <c r="F535" s="1">
        <v>3</v>
      </c>
      <c r="G535" s="17">
        <v>110929.96</v>
      </c>
      <c r="H535" s="1">
        <v>1</v>
      </c>
      <c r="I535" s="1">
        <v>1</v>
      </c>
      <c r="J535" s="1">
        <v>1</v>
      </c>
      <c r="K535" s="17">
        <v>30876.84</v>
      </c>
      <c r="L535" s="1">
        <v>0</v>
      </c>
      <c r="M535">
        <f t="shared" si="40"/>
        <v>0</v>
      </c>
      <c r="N535">
        <f t="shared" si="41"/>
        <v>0</v>
      </c>
      <c r="O535">
        <f t="shared" si="42"/>
        <v>0</v>
      </c>
      <c r="P535">
        <f t="shared" si="43"/>
        <v>1</v>
      </c>
      <c r="Q535">
        <f t="shared" si="44"/>
        <v>1</v>
      </c>
    </row>
    <row r="536" spans="1:17" x14ac:dyDescent="0.25">
      <c r="A536" s="1">
        <v>15625021</v>
      </c>
      <c r="B536" s="1">
        <v>585</v>
      </c>
      <c r="C536" s="1" t="s">
        <v>15</v>
      </c>
      <c r="D536" s="1" t="s">
        <v>23</v>
      </c>
      <c r="E536" s="1">
        <v>42</v>
      </c>
      <c r="F536" s="1">
        <v>2</v>
      </c>
      <c r="G536" s="17">
        <v>0</v>
      </c>
      <c r="H536" s="1">
        <v>2</v>
      </c>
      <c r="I536" s="1">
        <v>1</v>
      </c>
      <c r="J536" s="1">
        <v>1</v>
      </c>
      <c r="K536" s="17">
        <v>18657.77</v>
      </c>
      <c r="L536" s="1">
        <v>0</v>
      </c>
      <c r="M536">
        <f t="shared" si="40"/>
        <v>0</v>
      </c>
      <c r="N536">
        <f t="shared" si="41"/>
        <v>0</v>
      </c>
      <c r="O536">
        <f t="shared" si="42"/>
        <v>0</v>
      </c>
      <c r="P536">
        <f t="shared" si="43"/>
        <v>1</v>
      </c>
      <c r="Q536">
        <f t="shared" si="44"/>
        <v>1</v>
      </c>
    </row>
    <row r="537" spans="1:17" x14ac:dyDescent="0.25">
      <c r="A537" s="1">
        <v>15651280</v>
      </c>
      <c r="B537" s="1">
        <v>742</v>
      </c>
      <c r="C537" s="1" t="s">
        <v>26</v>
      </c>
      <c r="D537" s="1" t="s">
        <v>23</v>
      </c>
      <c r="E537" s="1">
        <v>35</v>
      </c>
      <c r="F537" s="1">
        <v>5</v>
      </c>
      <c r="G537" s="17">
        <v>136857</v>
      </c>
      <c r="H537" s="1">
        <v>1</v>
      </c>
      <c r="I537" s="1">
        <v>0</v>
      </c>
      <c r="J537" s="1">
        <v>0</v>
      </c>
      <c r="K537" s="17">
        <v>84509.57</v>
      </c>
      <c r="L537" s="1">
        <v>0</v>
      </c>
      <c r="M537">
        <f t="shared" si="40"/>
        <v>0</v>
      </c>
      <c r="N537">
        <f t="shared" si="41"/>
        <v>1</v>
      </c>
      <c r="O537">
        <f t="shared" si="42"/>
        <v>1</v>
      </c>
      <c r="P537">
        <f t="shared" si="43"/>
        <v>1</v>
      </c>
      <c r="Q537">
        <f t="shared" si="44"/>
        <v>1</v>
      </c>
    </row>
    <row r="538" spans="1:17" x14ac:dyDescent="0.25">
      <c r="A538" s="1">
        <v>15709737</v>
      </c>
      <c r="B538" s="1">
        <v>643</v>
      </c>
      <c r="C538" s="1" t="s">
        <v>15</v>
      </c>
      <c r="D538" s="1" t="s">
        <v>23</v>
      </c>
      <c r="E538" s="1">
        <v>36</v>
      </c>
      <c r="F538" s="1">
        <v>7</v>
      </c>
      <c r="G538" s="17">
        <v>161064.64000000001</v>
      </c>
      <c r="H538" s="1">
        <v>2</v>
      </c>
      <c r="I538" s="1">
        <v>0</v>
      </c>
      <c r="J538" s="1">
        <v>1</v>
      </c>
      <c r="K538" s="17">
        <v>84294.82</v>
      </c>
      <c r="L538" s="1">
        <v>0</v>
      </c>
      <c r="M538">
        <f t="shared" si="40"/>
        <v>0</v>
      </c>
      <c r="N538">
        <f t="shared" si="41"/>
        <v>1</v>
      </c>
      <c r="O538">
        <f t="shared" si="42"/>
        <v>1</v>
      </c>
      <c r="P538">
        <f t="shared" si="43"/>
        <v>1</v>
      </c>
      <c r="Q538">
        <f t="shared" si="44"/>
        <v>1</v>
      </c>
    </row>
    <row r="539" spans="1:17" x14ac:dyDescent="0.25">
      <c r="A539" s="1">
        <v>15613085</v>
      </c>
      <c r="B539" s="1">
        <v>628</v>
      </c>
      <c r="C539" s="1" t="s">
        <v>18</v>
      </c>
      <c r="D539" s="1" t="s">
        <v>16</v>
      </c>
      <c r="E539" s="1">
        <v>33</v>
      </c>
      <c r="F539" s="1">
        <v>3</v>
      </c>
      <c r="G539" s="17">
        <v>0</v>
      </c>
      <c r="H539" s="1">
        <v>1</v>
      </c>
      <c r="I539" s="1">
        <v>1</v>
      </c>
      <c r="J539" s="1">
        <v>1</v>
      </c>
      <c r="K539" s="17">
        <v>188193.25</v>
      </c>
      <c r="L539" s="1">
        <v>0</v>
      </c>
      <c r="M539">
        <f t="shared" si="40"/>
        <v>0</v>
      </c>
      <c r="N539">
        <f t="shared" si="41"/>
        <v>1</v>
      </c>
      <c r="O539">
        <f t="shared" si="42"/>
        <v>0</v>
      </c>
      <c r="P539">
        <f t="shared" si="43"/>
        <v>1</v>
      </c>
      <c r="Q539">
        <f t="shared" si="44"/>
        <v>1</v>
      </c>
    </row>
    <row r="540" spans="1:17" x14ac:dyDescent="0.25">
      <c r="A540" s="1">
        <v>15713853</v>
      </c>
      <c r="B540" s="1">
        <v>732</v>
      </c>
      <c r="C540" s="1" t="s">
        <v>26</v>
      </c>
      <c r="D540" s="1" t="s">
        <v>23</v>
      </c>
      <c r="E540" s="1">
        <v>42</v>
      </c>
      <c r="F540" s="1">
        <v>9</v>
      </c>
      <c r="G540" s="17">
        <v>108748.08</v>
      </c>
      <c r="H540" s="1">
        <v>2</v>
      </c>
      <c r="I540" s="1">
        <v>1</v>
      </c>
      <c r="J540" s="1">
        <v>1</v>
      </c>
      <c r="K540" s="17">
        <v>65323.11</v>
      </c>
      <c r="L540" s="1">
        <v>0</v>
      </c>
      <c r="M540">
        <f t="shared" si="40"/>
        <v>0</v>
      </c>
      <c r="N540">
        <f t="shared" si="41"/>
        <v>1</v>
      </c>
      <c r="O540">
        <f t="shared" si="42"/>
        <v>1</v>
      </c>
      <c r="P540">
        <f t="shared" si="43"/>
        <v>1</v>
      </c>
      <c r="Q540">
        <f t="shared" si="44"/>
        <v>1</v>
      </c>
    </row>
    <row r="541" spans="1:17" x14ac:dyDescent="0.25">
      <c r="A541" s="1">
        <v>15600651</v>
      </c>
      <c r="B541" s="1">
        <v>749</v>
      </c>
      <c r="C541" s="1" t="s">
        <v>15</v>
      </c>
      <c r="D541" s="1" t="s">
        <v>23</v>
      </c>
      <c r="E541" s="1">
        <v>24</v>
      </c>
      <c r="F541" s="1">
        <v>1</v>
      </c>
      <c r="G541" s="17">
        <v>0</v>
      </c>
      <c r="H541" s="1">
        <v>3</v>
      </c>
      <c r="I541" s="1">
        <v>1</v>
      </c>
      <c r="J541" s="1">
        <v>1</v>
      </c>
      <c r="K541" s="17">
        <v>47911.03</v>
      </c>
      <c r="L541" s="1">
        <v>0</v>
      </c>
      <c r="M541">
        <f t="shared" si="40"/>
        <v>1</v>
      </c>
      <c r="N541">
        <f t="shared" si="41"/>
        <v>1</v>
      </c>
      <c r="O541">
        <f t="shared" si="42"/>
        <v>0</v>
      </c>
      <c r="P541">
        <f t="shared" si="43"/>
        <v>0</v>
      </c>
      <c r="Q541">
        <f t="shared" si="44"/>
        <v>1</v>
      </c>
    </row>
    <row r="542" spans="1:17" x14ac:dyDescent="0.25">
      <c r="A542" s="1">
        <v>15777352</v>
      </c>
      <c r="B542" s="1">
        <v>568</v>
      </c>
      <c r="C542" s="1" t="s">
        <v>18</v>
      </c>
      <c r="D542" s="1" t="s">
        <v>16</v>
      </c>
      <c r="E542" s="1">
        <v>32</v>
      </c>
      <c r="F542" s="1">
        <v>7</v>
      </c>
      <c r="G542" s="17">
        <v>169399.6</v>
      </c>
      <c r="H542" s="1">
        <v>1</v>
      </c>
      <c r="I542" s="1">
        <v>1</v>
      </c>
      <c r="J542" s="1">
        <v>0</v>
      </c>
      <c r="K542" s="17">
        <v>61936.22</v>
      </c>
      <c r="L542" s="1">
        <v>0</v>
      </c>
      <c r="M542">
        <f t="shared" si="40"/>
        <v>0</v>
      </c>
      <c r="N542">
        <f t="shared" si="41"/>
        <v>1</v>
      </c>
      <c r="O542">
        <f t="shared" si="42"/>
        <v>1</v>
      </c>
      <c r="P542">
        <f t="shared" si="43"/>
        <v>1</v>
      </c>
      <c r="Q542">
        <f t="shared" si="44"/>
        <v>1</v>
      </c>
    </row>
    <row r="543" spans="1:17" x14ac:dyDescent="0.25">
      <c r="A543" s="1">
        <v>15717225</v>
      </c>
      <c r="B543" s="1">
        <v>544</v>
      </c>
      <c r="C543" s="1" t="s">
        <v>15</v>
      </c>
      <c r="D543" s="1" t="s">
        <v>16</v>
      </c>
      <c r="E543" s="1">
        <v>21</v>
      </c>
      <c r="F543" s="1">
        <v>10</v>
      </c>
      <c r="G543" s="17">
        <v>161525.96</v>
      </c>
      <c r="H543" s="1">
        <v>2</v>
      </c>
      <c r="I543" s="1">
        <v>1</v>
      </c>
      <c r="J543" s="1">
        <v>0</v>
      </c>
      <c r="K543" s="17">
        <v>9262.77</v>
      </c>
      <c r="L543" s="1">
        <v>0</v>
      </c>
      <c r="M543">
        <f t="shared" si="40"/>
        <v>0</v>
      </c>
      <c r="N543">
        <f t="shared" si="41"/>
        <v>0</v>
      </c>
      <c r="O543">
        <f t="shared" si="42"/>
        <v>1</v>
      </c>
      <c r="P543">
        <f t="shared" si="43"/>
        <v>0</v>
      </c>
      <c r="Q543">
        <f t="shared" si="44"/>
        <v>1</v>
      </c>
    </row>
    <row r="544" spans="1:17" x14ac:dyDescent="0.25">
      <c r="A544" s="1">
        <v>15778463</v>
      </c>
      <c r="B544" s="1">
        <v>657</v>
      </c>
      <c r="C544" s="1" t="s">
        <v>15</v>
      </c>
      <c r="D544" s="1" t="s">
        <v>16</v>
      </c>
      <c r="E544" s="1">
        <v>37</v>
      </c>
      <c r="F544" s="1">
        <v>6</v>
      </c>
      <c r="G544" s="17">
        <v>95845.6</v>
      </c>
      <c r="H544" s="1">
        <v>1</v>
      </c>
      <c r="I544" s="1">
        <v>1</v>
      </c>
      <c r="J544" s="1">
        <v>0</v>
      </c>
      <c r="K544" s="17">
        <v>122218.23</v>
      </c>
      <c r="L544" s="1">
        <v>0</v>
      </c>
      <c r="M544">
        <f t="shared" si="40"/>
        <v>0</v>
      </c>
      <c r="N544">
        <f t="shared" si="41"/>
        <v>1</v>
      </c>
      <c r="O544">
        <f t="shared" si="42"/>
        <v>1</v>
      </c>
      <c r="P544">
        <f t="shared" si="43"/>
        <v>1</v>
      </c>
      <c r="Q544">
        <f t="shared" si="44"/>
        <v>1</v>
      </c>
    </row>
    <row r="545" spans="1:17" x14ac:dyDescent="0.25">
      <c r="A545" s="1">
        <v>15593601</v>
      </c>
      <c r="B545" s="1">
        <v>734</v>
      </c>
      <c r="C545" s="1" t="s">
        <v>15</v>
      </c>
      <c r="D545" s="1" t="s">
        <v>23</v>
      </c>
      <c r="E545" s="1">
        <v>34</v>
      </c>
      <c r="F545" s="1">
        <v>6</v>
      </c>
      <c r="G545" s="17">
        <v>133598.39999999999</v>
      </c>
      <c r="H545" s="1">
        <v>1</v>
      </c>
      <c r="I545" s="1">
        <v>1</v>
      </c>
      <c r="J545" s="1">
        <v>1</v>
      </c>
      <c r="K545" s="17">
        <v>13107.24</v>
      </c>
      <c r="L545" s="1">
        <v>0</v>
      </c>
      <c r="M545">
        <f t="shared" si="40"/>
        <v>0</v>
      </c>
      <c r="N545">
        <f t="shared" si="41"/>
        <v>0</v>
      </c>
      <c r="O545">
        <f t="shared" si="42"/>
        <v>1</v>
      </c>
      <c r="P545">
        <f t="shared" si="43"/>
        <v>1</v>
      </c>
      <c r="Q545">
        <f t="shared" si="44"/>
        <v>1</v>
      </c>
    </row>
    <row r="546" spans="1:17" x14ac:dyDescent="0.25">
      <c r="A546" s="1">
        <v>15592461</v>
      </c>
      <c r="B546" s="1">
        <v>603</v>
      </c>
      <c r="C546" s="1" t="s">
        <v>26</v>
      </c>
      <c r="D546" s="1" t="s">
        <v>23</v>
      </c>
      <c r="E546" s="1">
        <v>26</v>
      </c>
      <c r="F546" s="1">
        <v>4</v>
      </c>
      <c r="G546" s="17">
        <v>109166.37</v>
      </c>
      <c r="H546" s="1">
        <v>1</v>
      </c>
      <c r="I546" s="1">
        <v>1</v>
      </c>
      <c r="J546" s="1">
        <v>1</v>
      </c>
      <c r="K546" s="17">
        <v>92840.67</v>
      </c>
      <c r="L546" s="1">
        <v>0</v>
      </c>
      <c r="M546">
        <f t="shared" si="40"/>
        <v>0</v>
      </c>
      <c r="N546">
        <f t="shared" si="41"/>
        <v>1</v>
      </c>
      <c r="O546">
        <f t="shared" si="42"/>
        <v>1</v>
      </c>
      <c r="P546">
        <f t="shared" si="43"/>
        <v>0</v>
      </c>
      <c r="Q546">
        <f t="shared" si="44"/>
        <v>1</v>
      </c>
    </row>
    <row r="547" spans="1:17" x14ac:dyDescent="0.25">
      <c r="A547" s="1">
        <v>15754605</v>
      </c>
      <c r="B547" s="1">
        <v>563</v>
      </c>
      <c r="C547" s="1" t="s">
        <v>15</v>
      </c>
      <c r="D547" s="1" t="s">
        <v>16</v>
      </c>
      <c r="E547" s="1">
        <v>39</v>
      </c>
      <c r="F547" s="1">
        <v>5</v>
      </c>
      <c r="G547" s="17">
        <v>0</v>
      </c>
      <c r="H547" s="1">
        <v>2</v>
      </c>
      <c r="I547" s="1">
        <v>1</v>
      </c>
      <c r="J547" s="1">
        <v>1</v>
      </c>
      <c r="K547" s="17">
        <v>17603.810000000001</v>
      </c>
      <c r="L547" s="1">
        <v>0</v>
      </c>
      <c r="M547">
        <f t="shared" si="40"/>
        <v>0</v>
      </c>
      <c r="N547">
        <f t="shared" si="41"/>
        <v>0</v>
      </c>
      <c r="O547">
        <f t="shared" si="42"/>
        <v>1</v>
      </c>
      <c r="P547">
        <f t="shared" si="43"/>
        <v>1</v>
      </c>
      <c r="Q547">
        <f t="shared" si="44"/>
        <v>1</v>
      </c>
    </row>
    <row r="548" spans="1:17" x14ac:dyDescent="0.25">
      <c r="A548" s="1">
        <v>15702014</v>
      </c>
      <c r="B548" s="1">
        <v>555</v>
      </c>
      <c r="C548" s="1" t="s">
        <v>18</v>
      </c>
      <c r="D548" s="1" t="s">
        <v>23</v>
      </c>
      <c r="E548" s="1">
        <v>33</v>
      </c>
      <c r="F548" s="1">
        <v>1</v>
      </c>
      <c r="G548" s="17">
        <v>56084.69</v>
      </c>
      <c r="H548" s="1">
        <v>2</v>
      </c>
      <c r="I548" s="1">
        <v>0</v>
      </c>
      <c r="J548" s="1">
        <v>0</v>
      </c>
      <c r="K548" s="17">
        <v>178798.13</v>
      </c>
      <c r="L548" s="1">
        <v>0</v>
      </c>
      <c r="M548">
        <f t="shared" si="40"/>
        <v>0</v>
      </c>
      <c r="N548">
        <f t="shared" si="41"/>
        <v>1</v>
      </c>
      <c r="O548">
        <f t="shared" si="42"/>
        <v>0</v>
      </c>
      <c r="P548">
        <f t="shared" si="43"/>
        <v>1</v>
      </c>
      <c r="Q548">
        <f t="shared" si="44"/>
        <v>1</v>
      </c>
    </row>
    <row r="549" spans="1:17" x14ac:dyDescent="0.25">
      <c r="A549" s="1">
        <v>15654238</v>
      </c>
      <c r="B549" s="1">
        <v>673</v>
      </c>
      <c r="C549" s="1" t="s">
        <v>15</v>
      </c>
      <c r="D549" s="1" t="s">
        <v>16</v>
      </c>
      <c r="E549" s="1">
        <v>40</v>
      </c>
      <c r="F549" s="1">
        <v>5</v>
      </c>
      <c r="G549" s="17">
        <v>137494.28</v>
      </c>
      <c r="H549" s="1">
        <v>1</v>
      </c>
      <c r="I549" s="1">
        <v>1</v>
      </c>
      <c r="J549" s="1">
        <v>0</v>
      </c>
      <c r="K549" s="17">
        <v>81753.919999999998</v>
      </c>
      <c r="L549" s="1">
        <v>0</v>
      </c>
      <c r="M549">
        <f t="shared" si="40"/>
        <v>0</v>
      </c>
      <c r="N549">
        <f t="shared" si="41"/>
        <v>1</v>
      </c>
      <c r="O549">
        <f t="shared" si="42"/>
        <v>1</v>
      </c>
      <c r="P549">
        <f t="shared" si="43"/>
        <v>1</v>
      </c>
      <c r="Q549">
        <f t="shared" si="44"/>
        <v>1</v>
      </c>
    </row>
    <row r="550" spans="1:17" x14ac:dyDescent="0.25">
      <c r="A550" s="1">
        <v>15656333</v>
      </c>
      <c r="B550" s="1">
        <v>574</v>
      </c>
      <c r="C550" s="1" t="s">
        <v>15</v>
      </c>
      <c r="D550" s="1" t="s">
        <v>16</v>
      </c>
      <c r="E550" s="1">
        <v>33</v>
      </c>
      <c r="F550" s="1">
        <v>3</v>
      </c>
      <c r="G550" s="17">
        <v>134348.57</v>
      </c>
      <c r="H550" s="1">
        <v>1</v>
      </c>
      <c r="I550" s="1">
        <v>1</v>
      </c>
      <c r="J550" s="1">
        <v>0</v>
      </c>
      <c r="K550" s="17">
        <v>63163.99</v>
      </c>
      <c r="L550" s="1">
        <v>0</v>
      </c>
      <c r="M550">
        <f t="shared" si="40"/>
        <v>0</v>
      </c>
      <c r="N550">
        <f t="shared" si="41"/>
        <v>1</v>
      </c>
      <c r="O550">
        <f t="shared" si="42"/>
        <v>0</v>
      </c>
      <c r="P550">
        <f t="shared" si="43"/>
        <v>1</v>
      </c>
      <c r="Q550">
        <f t="shared" si="44"/>
        <v>1</v>
      </c>
    </row>
    <row r="551" spans="1:17" x14ac:dyDescent="0.25">
      <c r="A551" s="1">
        <v>15656176</v>
      </c>
      <c r="B551" s="1">
        <v>501</v>
      </c>
      <c r="C551" s="1" t="s">
        <v>15</v>
      </c>
      <c r="D551" s="1" t="s">
        <v>23</v>
      </c>
      <c r="E551" s="1">
        <v>57</v>
      </c>
      <c r="F551" s="1">
        <v>10</v>
      </c>
      <c r="G551" s="17">
        <v>0</v>
      </c>
      <c r="H551" s="1">
        <v>2</v>
      </c>
      <c r="I551" s="1">
        <v>1</v>
      </c>
      <c r="J551" s="1">
        <v>1</v>
      </c>
      <c r="K551" s="17">
        <v>47847.19</v>
      </c>
      <c r="L551" s="1">
        <v>0</v>
      </c>
      <c r="M551">
        <f t="shared" si="40"/>
        <v>0</v>
      </c>
      <c r="N551">
        <f t="shared" si="41"/>
        <v>1</v>
      </c>
      <c r="O551">
        <f t="shared" si="42"/>
        <v>1</v>
      </c>
      <c r="P551">
        <f t="shared" si="43"/>
        <v>1</v>
      </c>
      <c r="Q551">
        <f t="shared" si="44"/>
        <v>0</v>
      </c>
    </row>
    <row r="552" spans="1:17" x14ac:dyDescent="0.25">
      <c r="A552" s="1">
        <v>15750803</v>
      </c>
      <c r="B552" s="1">
        <v>693</v>
      </c>
      <c r="C552" s="1" t="s">
        <v>15</v>
      </c>
      <c r="D552" s="1" t="s">
        <v>16</v>
      </c>
      <c r="E552" s="1">
        <v>30</v>
      </c>
      <c r="F552" s="1">
        <v>6</v>
      </c>
      <c r="G552" s="17">
        <v>127992.25</v>
      </c>
      <c r="H552" s="1">
        <v>1</v>
      </c>
      <c r="I552" s="1">
        <v>1</v>
      </c>
      <c r="J552" s="1">
        <v>1</v>
      </c>
      <c r="K552" s="17">
        <v>50457.2</v>
      </c>
      <c r="L552" s="1">
        <v>0</v>
      </c>
      <c r="M552">
        <f t="shared" si="40"/>
        <v>0</v>
      </c>
      <c r="N552">
        <f t="shared" si="41"/>
        <v>1</v>
      </c>
      <c r="O552">
        <f t="shared" si="42"/>
        <v>1</v>
      </c>
      <c r="P552">
        <f t="shared" si="43"/>
        <v>0</v>
      </c>
      <c r="Q552">
        <f t="shared" si="44"/>
        <v>1</v>
      </c>
    </row>
    <row r="553" spans="1:17" x14ac:dyDescent="0.25">
      <c r="A553" s="1">
        <v>15631681</v>
      </c>
      <c r="B553" s="1">
        <v>807</v>
      </c>
      <c r="C553" s="1" t="s">
        <v>18</v>
      </c>
      <c r="D553" s="1" t="s">
        <v>16</v>
      </c>
      <c r="E553" s="1">
        <v>43</v>
      </c>
      <c r="F553" s="1">
        <v>0</v>
      </c>
      <c r="G553" s="17">
        <v>0</v>
      </c>
      <c r="H553" s="1">
        <v>2</v>
      </c>
      <c r="I553" s="1">
        <v>0</v>
      </c>
      <c r="J553" s="1">
        <v>1</v>
      </c>
      <c r="K553" s="17">
        <v>85523.24</v>
      </c>
      <c r="L553" s="1">
        <v>0</v>
      </c>
      <c r="M553">
        <f t="shared" si="40"/>
        <v>0</v>
      </c>
      <c r="N553">
        <f t="shared" si="41"/>
        <v>1</v>
      </c>
      <c r="O553">
        <f t="shared" si="42"/>
        <v>0</v>
      </c>
      <c r="P553">
        <f t="shared" si="43"/>
        <v>1</v>
      </c>
      <c r="Q553">
        <f t="shared" si="44"/>
        <v>1</v>
      </c>
    </row>
    <row r="554" spans="1:17" x14ac:dyDescent="0.25">
      <c r="A554" s="1">
        <v>15650068</v>
      </c>
      <c r="B554" s="1">
        <v>511</v>
      </c>
      <c r="C554" s="1" t="s">
        <v>15</v>
      </c>
      <c r="D554" s="1" t="s">
        <v>23</v>
      </c>
      <c r="E554" s="1">
        <v>58</v>
      </c>
      <c r="F554" s="1">
        <v>0</v>
      </c>
      <c r="G554" s="17">
        <v>149117.31</v>
      </c>
      <c r="H554" s="1">
        <v>1</v>
      </c>
      <c r="I554" s="1">
        <v>1</v>
      </c>
      <c r="J554" s="1">
        <v>1</v>
      </c>
      <c r="K554" s="17">
        <v>162599.51</v>
      </c>
      <c r="L554" s="1">
        <v>0</v>
      </c>
      <c r="M554">
        <f t="shared" si="40"/>
        <v>0</v>
      </c>
      <c r="N554">
        <f t="shared" si="41"/>
        <v>1</v>
      </c>
      <c r="O554">
        <f t="shared" si="42"/>
        <v>0</v>
      </c>
      <c r="P554">
        <f t="shared" si="43"/>
        <v>1</v>
      </c>
      <c r="Q554">
        <f t="shared" si="44"/>
        <v>0</v>
      </c>
    </row>
    <row r="555" spans="1:17" x14ac:dyDescent="0.25">
      <c r="A555" s="1">
        <v>15685320</v>
      </c>
      <c r="B555" s="1">
        <v>767</v>
      </c>
      <c r="C555" s="1" t="s">
        <v>15</v>
      </c>
      <c r="D555" s="1" t="s">
        <v>23</v>
      </c>
      <c r="E555" s="1">
        <v>36</v>
      </c>
      <c r="F555" s="1">
        <v>3</v>
      </c>
      <c r="G555" s="17">
        <v>139180.20000000001</v>
      </c>
      <c r="H555" s="1">
        <v>1</v>
      </c>
      <c r="I555" s="1">
        <v>0</v>
      </c>
      <c r="J555" s="1">
        <v>0</v>
      </c>
      <c r="K555" s="17">
        <v>123880.19</v>
      </c>
      <c r="L555" s="1">
        <v>0</v>
      </c>
      <c r="M555">
        <f t="shared" si="40"/>
        <v>0</v>
      </c>
      <c r="N555">
        <f t="shared" si="41"/>
        <v>1</v>
      </c>
      <c r="O555">
        <f t="shared" si="42"/>
        <v>0</v>
      </c>
      <c r="P555">
        <f t="shared" si="43"/>
        <v>1</v>
      </c>
      <c r="Q555">
        <f t="shared" si="44"/>
        <v>1</v>
      </c>
    </row>
    <row r="556" spans="1:17" x14ac:dyDescent="0.25">
      <c r="A556" s="1">
        <v>15706647</v>
      </c>
      <c r="B556" s="1">
        <v>761</v>
      </c>
      <c r="C556" s="1" t="s">
        <v>15</v>
      </c>
      <c r="D556" s="1" t="s">
        <v>23</v>
      </c>
      <c r="E556" s="1">
        <v>31</v>
      </c>
      <c r="F556" s="1">
        <v>7</v>
      </c>
      <c r="G556" s="17">
        <v>0</v>
      </c>
      <c r="H556" s="1">
        <v>3</v>
      </c>
      <c r="I556" s="1">
        <v>1</v>
      </c>
      <c r="J556" s="1">
        <v>1</v>
      </c>
      <c r="K556" s="17">
        <v>166698.18</v>
      </c>
      <c r="L556" s="1">
        <v>0</v>
      </c>
      <c r="M556">
        <f t="shared" si="40"/>
        <v>1</v>
      </c>
      <c r="N556">
        <f t="shared" si="41"/>
        <v>1</v>
      </c>
      <c r="O556">
        <f t="shared" si="42"/>
        <v>1</v>
      </c>
      <c r="P556">
        <f t="shared" si="43"/>
        <v>1</v>
      </c>
      <c r="Q556">
        <f t="shared" si="44"/>
        <v>1</v>
      </c>
    </row>
    <row r="557" spans="1:17" x14ac:dyDescent="0.25">
      <c r="A557" s="1">
        <v>15622911</v>
      </c>
      <c r="B557" s="1">
        <v>759</v>
      </c>
      <c r="C557" s="1" t="s">
        <v>15</v>
      </c>
      <c r="D557" s="1" t="s">
        <v>23</v>
      </c>
      <c r="E557" s="1">
        <v>42</v>
      </c>
      <c r="F557" s="1">
        <v>4</v>
      </c>
      <c r="G557" s="17">
        <v>105420.18</v>
      </c>
      <c r="H557" s="1">
        <v>1</v>
      </c>
      <c r="I557" s="1">
        <v>0</v>
      </c>
      <c r="J557" s="1">
        <v>1</v>
      </c>
      <c r="K557" s="17">
        <v>121409.06</v>
      </c>
      <c r="L557" s="1">
        <v>0</v>
      </c>
      <c r="M557">
        <f t="shared" si="40"/>
        <v>0</v>
      </c>
      <c r="N557">
        <f t="shared" si="41"/>
        <v>1</v>
      </c>
      <c r="O557">
        <f t="shared" si="42"/>
        <v>1</v>
      </c>
      <c r="P557">
        <f t="shared" si="43"/>
        <v>1</v>
      </c>
      <c r="Q557">
        <f t="shared" si="44"/>
        <v>1</v>
      </c>
    </row>
    <row r="558" spans="1:17" x14ac:dyDescent="0.25">
      <c r="A558" s="1">
        <v>15653780</v>
      </c>
      <c r="B558" s="1">
        <v>621</v>
      </c>
      <c r="C558" s="1" t="s">
        <v>15</v>
      </c>
      <c r="D558" s="1" t="s">
        <v>16</v>
      </c>
      <c r="E558" s="1">
        <v>43</v>
      </c>
      <c r="F558" s="1">
        <v>5</v>
      </c>
      <c r="G558" s="17">
        <v>0</v>
      </c>
      <c r="H558" s="1">
        <v>1</v>
      </c>
      <c r="I558" s="1">
        <v>1</v>
      </c>
      <c r="J558" s="1">
        <v>1</v>
      </c>
      <c r="K558" s="17">
        <v>47578.45</v>
      </c>
      <c r="L558" s="1">
        <v>0</v>
      </c>
      <c r="M558">
        <f t="shared" si="40"/>
        <v>0</v>
      </c>
      <c r="N558">
        <f t="shared" si="41"/>
        <v>1</v>
      </c>
      <c r="O558">
        <f t="shared" si="42"/>
        <v>1</v>
      </c>
      <c r="P558">
        <f t="shared" si="43"/>
        <v>1</v>
      </c>
      <c r="Q558">
        <f t="shared" si="44"/>
        <v>1</v>
      </c>
    </row>
    <row r="559" spans="1:17" x14ac:dyDescent="0.25">
      <c r="A559" s="1">
        <v>15700696</v>
      </c>
      <c r="B559" s="1">
        <v>738</v>
      </c>
      <c r="C559" s="1" t="s">
        <v>18</v>
      </c>
      <c r="D559" s="1" t="s">
        <v>23</v>
      </c>
      <c r="E559" s="1">
        <v>31</v>
      </c>
      <c r="F559" s="1">
        <v>9</v>
      </c>
      <c r="G559" s="17">
        <v>79019.8</v>
      </c>
      <c r="H559" s="1">
        <v>1</v>
      </c>
      <c r="I559" s="1">
        <v>1</v>
      </c>
      <c r="J559" s="1">
        <v>1</v>
      </c>
      <c r="K559" s="17">
        <v>18606.23</v>
      </c>
      <c r="L559" s="1">
        <v>0</v>
      </c>
      <c r="M559">
        <f t="shared" si="40"/>
        <v>0</v>
      </c>
      <c r="N559">
        <f t="shared" si="41"/>
        <v>0</v>
      </c>
      <c r="O559">
        <f t="shared" si="42"/>
        <v>1</v>
      </c>
      <c r="P559">
        <f t="shared" si="43"/>
        <v>1</v>
      </c>
      <c r="Q559">
        <f t="shared" si="44"/>
        <v>1</v>
      </c>
    </row>
    <row r="560" spans="1:17" x14ac:dyDescent="0.25">
      <c r="A560" s="1">
        <v>15573112</v>
      </c>
      <c r="B560" s="1">
        <v>602</v>
      </c>
      <c r="C560" s="1" t="s">
        <v>18</v>
      </c>
      <c r="D560" s="1" t="s">
        <v>23</v>
      </c>
      <c r="E560" s="1">
        <v>29</v>
      </c>
      <c r="F560" s="1">
        <v>5</v>
      </c>
      <c r="G560" s="17">
        <v>103907.28</v>
      </c>
      <c r="H560" s="1">
        <v>1</v>
      </c>
      <c r="I560" s="1">
        <v>1</v>
      </c>
      <c r="J560" s="1">
        <v>0</v>
      </c>
      <c r="K560" s="17">
        <v>161229.84</v>
      </c>
      <c r="L560" s="1">
        <v>0</v>
      </c>
      <c r="M560">
        <f t="shared" si="40"/>
        <v>0</v>
      </c>
      <c r="N560">
        <f t="shared" si="41"/>
        <v>1</v>
      </c>
      <c r="O560">
        <f t="shared" si="42"/>
        <v>1</v>
      </c>
      <c r="P560">
        <f t="shared" si="43"/>
        <v>0</v>
      </c>
      <c r="Q560">
        <f t="shared" si="44"/>
        <v>1</v>
      </c>
    </row>
    <row r="561" spans="1:17" x14ac:dyDescent="0.25">
      <c r="A561" s="1">
        <v>15674991</v>
      </c>
      <c r="B561" s="1">
        <v>667</v>
      </c>
      <c r="C561" s="1" t="s">
        <v>15</v>
      </c>
      <c r="D561" s="1" t="s">
        <v>23</v>
      </c>
      <c r="E561" s="1">
        <v>42</v>
      </c>
      <c r="F561" s="1">
        <v>9</v>
      </c>
      <c r="G561" s="17">
        <v>0</v>
      </c>
      <c r="H561" s="1">
        <v>2</v>
      </c>
      <c r="I561" s="1">
        <v>0</v>
      </c>
      <c r="J561" s="1">
        <v>1</v>
      </c>
      <c r="K561" s="17">
        <v>58137.42</v>
      </c>
      <c r="L561" s="1">
        <v>0</v>
      </c>
      <c r="M561">
        <f t="shared" si="40"/>
        <v>0</v>
      </c>
      <c r="N561">
        <f t="shared" si="41"/>
        <v>1</v>
      </c>
      <c r="O561">
        <f t="shared" si="42"/>
        <v>1</v>
      </c>
      <c r="P561">
        <f t="shared" si="43"/>
        <v>1</v>
      </c>
      <c r="Q561">
        <f t="shared" si="44"/>
        <v>1</v>
      </c>
    </row>
    <row r="562" spans="1:17" x14ac:dyDescent="0.25">
      <c r="A562" s="1">
        <v>15718369</v>
      </c>
      <c r="B562" s="1">
        <v>795</v>
      </c>
      <c r="C562" s="1" t="s">
        <v>26</v>
      </c>
      <c r="D562" s="1" t="s">
        <v>16</v>
      </c>
      <c r="E562" s="1">
        <v>33</v>
      </c>
      <c r="F562" s="1">
        <v>9</v>
      </c>
      <c r="G562" s="17">
        <v>130862.43</v>
      </c>
      <c r="H562" s="1">
        <v>1</v>
      </c>
      <c r="I562" s="1">
        <v>1</v>
      </c>
      <c r="J562" s="1">
        <v>1</v>
      </c>
      <c r="K562" s="17">
        <v>114935.21</v>
      </c>
      <c r="L562" s="1">
        <v>0</v>
      </c>
      <c r="M562">
        <f t="shared" si="40"/>
        <v>0</v>
      </c>
      <c r="N562">
        <f t="shared" si="41"/>
        <v>1</v>
      </c>
      <c r="O562">
        <f t="shared" si="42"/>
        <v>1</v>
      </c>
      <c r="P562">
        <f t="shared" si="43"/>
        <v>1</v>
      </c>
      <c r="Q562">
        <f t="shared" si="44"/>
        <v>1</v>
      </c>
    </row>
    <row r="563" spans="1:17" x14ac:dyDescent="0.25">
      <c r="A563" s="1">
        <v>15632264</v>
      </c>
      <c r="B563" s="1">
        <v>476</v>
      </c>
      <c r="C563" s="1" t="s">
        <v>15</v>
      </c>
      <c r="D563" s="1" t="s">
        <v>16</v>
      </c>
      <c r="E563" s="1">
        <v>34</v>
      </c>
      <c r="F563" s="1">
        <v>10</v>
      </c>
      <c r="G563" s="17">
        <v>0</v>
      </c>
      <c r="H563" s="1">
        <v>2</v>
      </c>
      <c r="I563" s="1">
        <v>1</v>
      </c>
      <c r="J563" s="1">
        <v>0</v>
      </c>
      <c r="K563" s="17">
        <v>26260.98</v>
      </c>
      <c r="L563" s="1">
        <v>0</v>
      </c>
      <c r="M563">
        <f t="shared" si="40"/>
        <v>0</v>
      </c>
      <c r="N563">
        <f t="shared" si="41"/>
        <v>0</v>
      </c>
      <c r="O563">
        <f t="shared" si="42"/>
        <v>1</v>
      </c>
      <c r="P563">
        <f t="shared" si="43"/>
        <v>1</v>
      </c>
      <c r="Q563">
        <f t="shared" si="44"/>
        <v>1</v>
      </c>
    </row>
    <row r="564" spans="1:17" x14ac:dyDescent="0.25">
      <c r="A564" s="1">
        <v>15580203</v>
      </c>
      <c r="B564" s="1">
        <v>674</v>
      </c>
      <c r="C564" s="1" t="s">
        <v>18</v>
      </c>
      <c r="D564" s="1" t="s">
        <v>23</v>
      </c>
      <c r="E564" s="1">
        <v>39</v>
      </c>
      <c r="F564" s="1">
        <v>6</v>
      </c>
      <c r="G564" s="17">
        <v>120193.42</v>
      </c>
      <c r="H564" s="1">
        <v>1</v>
      </c>
      <c r="I564" s="1">
        <v>0</v>
      </c>
      <c r="J564" s="1">
        <v>0</v>
      </c>
      <c r="K564" s="17">
        <v>100130.95</v>
      </c>
      <c r="L564" s="1">
        <v>0</v>
      </c>
      <c r="M564">
        <f t="shared" si="40"/>
        <v>0</v>
      </c>
      <c r="N564">
        <f t="shared" si="41"/>
        <v>1</v>
      </c>
      <c r="O564">
        <f t="shared" si="42"/>
        <v>1</v>
      </c>
      <c r="P564">
        <f t="shared" si="43"/>
        <v>1</v>
      </c>
      <c r="Q564">
        <f t="shared" si="44"/>
        <v>1</v>
      </c>
    </row>
    <row r="565" spans="1:17" x14ac:dyDescent="0.25">
      <c r="A565" s="1">
        <v>15575492</v>
      </c>
      <c r="B565" s="1">
        <v>828</v>
      </c>
      <c r="C565" s="1" t="s">
        <v>15</v>
      </c>
      <c r="D565" s="1" t="s">
        <v>16</v>
      </c>
      <c r="E565" s="1">
        <v>41</v>
      </c>
      <c r="F565" s="1">
        <v>7</v>
      </c>
      <c r="G565" s="17">
        <v>0</v>
      </c>
      <c r="H565" s="1">
        <v>2</v>
      </c>
      <c r="I565" s="1">
        <v>1</v>
      </c>
      <c r="J565" s="1">
        <v>0</v>
      </c>
      <c r="K565" s="17">
        <v>171378.77</v>
      </c>
      <c r="L565" s="1">
        <v>0</v>
      </c>
      <c r="M565">
        <f t="shared" si="40"/>
        <v>0</v>
      </c>
      <c r="N565">
        <f t="shared" si="41"/>
        <v>1</v>
      </c>
      <c r="O565">
        <f t="shared" si="42"/>
        <v>1</v>
      </c>
      <c r="P565">
        <f t="shared" si="43"/>
        <v>1</v>
      </c>
      <c r="Q565">
        <f t="shared" si="44"/>
        <v>1</v>
      </c>
    </row>
    <row r="566" spans="1:17" x14ac:dyDescent="0.25">
      <c r="A566" s="1">
        <v>15648064</v>
      </c>
      <c r="B566" s="1">
        <v>649</v>
      </c>
      <c r="C566" s="1" t="s">
        <v>15</v>
      </c>
      <c r="D566" s="1" t="s">
        <v>23</v>
      </c>
      <c r="E566" s="1">
        <v>33</v>
      </c>
      <c r="F566" s="1">
        <v>2</v>
      </c>
      <c r="G566" s="17">
        <v>0</v>
      </c>
      <c r="H566" s="1">
        <v>2</v>
      </c>
      <c r="I566" s="1">
        <v>1</v>
      </c>
      <c r="J566" s="1">
        <v>0</v>
      </c>
      <c r="K566" s="17">
        <v>2010.98</v>
      </c>
      <c r="L566" s="1">
        <v>0</v>
      </c>
      <c r="M566">
        <f t="shared" si="40"/>
        <v>0</v>
      </c>
      <c r="N566">
        <f t="shared" si="41"/>
        <v>0</v>
      </c>
      <c r="O566">
        <f t="shared" si="42"/>
        <v>0</v>
      </c>
      <c r="P566">
        <f t="shared" si="43"/>
        <v>1</v>
      </c>
      <c r="Q566">
        <f t="shared" si="44"/>
        <v>1</v>
      </c>
    </row>
    <row r="567" spans="1:17" x14ac:dyDescent="0.25">
      <c r="A567" s="1">
        <v>15756475</v>
      </c>
      <c r="B567" s="1">
        <v>551</v>
      </c>
      <c r="C567" s="1" t="s">
        <v>26</v>
      </c>
      <c r="D567" s="1" t="s">
        <v>23</v>
      </c>
      <c r="E567" s="1">
        <v>31</v>
      </c>
      <c r="F567" s="1">
        <v>9</v>
      </c>
      <c r="G567" s="17">
        <v>82293.820000000007</v>
      </c>
      <c r="H567" s="1">
        <v>2</v>
      </c>
      <c r="I567" s="1">
        <v>1</v>
      </c>
      <c r="J567" s="1">
        <v>1</v>
      </c>
      <c r="K567" s="17">
        <v>91565.25</v>
      </c>
      <c r="L567" s="1">
        <v>0</v>
      </c>
      <c r="M567">
        <f t="shared" si="40"/>
        <v>0</v>
      </c>
      <c r="N567">
        <f t="shared" si="41"/>
        <v>1</v>
      </c>
      <c r="O567">
        <f t="shared" si="42"/>
        <v>1</v>
      </c>
      <c r="P567">
        <f t="shared" si="43"/>
        <v>1</v>
      </c>
      <c r="Q567">
        <f t="shared" si="44"/>
        <v>1</v>
      </c>
    </row>
    <row r="568" spans="1:17" x14ac:dyDescent="0.25">
      <c r="A568" s="1">
        <v>15776231</v>
      </c>
      <c r="B568" s="1">
        <v>626</v>
      </c>
      <c r="C568" s="1" t="s">
        <v>26</v>
      </c>
      <c r="D568" s="1" t="s">
        <v>23</v>
      </c>
      <c r="E568" s="1">
        <v>35</v>
      </c>
      <c r="F568" s="1">
        <v>4</v>
      </c>
      <c r="G568" s="17">
        <v>88109.81</v>
      </c>
      <c r="H568" s="1">
        <v>1</v>
      </c>
      <c r="I568" s="1">
        <v>1</v>
      </c>
      <c r="J568" s="1">
        <v>1</v>
      </c>
      <c r="K568" s="17">
        <v>32825.5</v>
      </c>
      <c r="L568" s="1">
        <v>0</v>
      </c>
      <c r="M568">
        <f t="shared" si="40"/>
        <v>0</v>
      </c>
      <c r="N568">
        <f t="shared" si="41"/>
        <v>0</v>
      </c>
      <c r="O568">
        <f t="shared" si="42"/>
        <v>1</v>
      </c>
      <c r="P568">
        <f t="shared" si="43"/>
        <v>1</v>
      </c>
      <c r="Q568">
        <f t="shared" si="44"/>
        <v>1</v>
      </c>
    </row>
    <row r="569" spans="1:17" x14ac:dyDescent="0.25">
      <c r="A569" s="1">
        <v>15667871</v>
      </c>
      <c r="B569" s="1">
        <v>572</v>
      </c>
      <c r="C569" s="1" t="s">
        <v>18</v>
      </c>
      <c r="D569" s="1" t="s">
        <v>23</v>
      </c>
      <c r="E569" s="1">
        <v>35</v>
      </c>
      <c r="F569" s="1">
        <v>4</v>
      </c>
      <c r="G569" s="17">
        <v>152390.26</v>
      </c>
      <c r="H569" s="1">
        <v>1</v>
      </c>
      <c r="I569" s="1">
        <v>1</v>
      </c>
      <c r="J569" s="1">
        <v>0</v>
      </c>
      <c r="K569" s="17">
        <v>128123.66</v>
      </c>
      <c r="L569" s="1">
        <v>0</v>
      </c>
      <c r="M569">
        <f t="shared" si="40"/>
        <v>0</v>
      </c>
      <c r="N569">
        <f t="shared" si="41"/>
        <v>1</v>
      </c>
      <c r="O569">
        <f t="shared" si="42"/>
        <v>1</v>
      </c>
      <c r="P569">
        <f t="shared" si="43"/>
        <v>1</v>
      </c>
      <c r="Q569">
        <f t="shared" si="44"/>
        <v>1</v>
      </c>
    </row>
    <row r="570" spans="1:17" x14ac:dyDescent="0.25">
      <c r="A570" s="1">
        <v>15724296</v>
      </c>
      <c r="B570" s="1">
        <v>684</v>
      </c>
      <c r="C570" s="1" t="s">
        <v>18</v>
      </c>
      <c r="D570" s="1" t="s">
        <v>23</v>
      </c>
      <c r="E570" s="1">
        <v>41</v>
      </c>
      <c r="F570" s="1">
        <v>2</v>
      </c>
      <c r="G570" s="17">
        <v>119782.72</v>
      </c>
      <c r="H570" s="1">
        <v>2</v>
      </c>
      <c r="I570" s="1">
        <v>0</v>
      </c>
      <c r="J570" s="1">
        <v>0</v>
      </c>
      <c r="K570" s="17">
        <v>120284.67</v>
      </c>
      <c r="L570" s="1">
        <v>0</v>
      </c>
      <c r="M570">
        <f t="shared" si="40"/>
        <v>0</v>
      </c>
      <c r="N570">
        <f t="shared" si="41"/>
        <v>1</v>
      </c>
      <c r="O570">
        <f t="shared" si="42"/>
        <v>0</v>
      </c>
      <c r="P570">
        <f t="shared" si="43"/>
        <v>1</v>
      </c>
      <c r="Q570">
        <f t="shared" si="44"/>
        <v>1</v>
      </c>
    </row>
    <row r="571" spans="1:17" x14ac:dyDescent="0.25">
      <c r="A571" s="1">
        <v>15721935</v>
      </c>
      <c r="B571" s="1">
        <v>521</v>
      </c>
      <c r="C571" s="1" t="s">
        <v>15</v>
      </c>
      <c r="D571" s="1" t="s">
        <v>23</v>
      </c>
      <c r="E571" s="1">
        <v>25</v>
      </c>
      <c r="F571" s="1">
        <v>7</v>
      </c>
      <c r="G571" s="17">
        <v>0</v>
      </c>
      <c r="H571" s="1">
        <v>2</v>
      </c>
      <c r="I571" s="1">
        <v>1</v>
      </c>
      <c r="J571" s="1">
        <v>1</v>
      </c>
      <c r="K571" s="17">
        <v>157878.67000000001</v>
      </c>
      <c r="L571" s="1">
        <v>0</v>
      </c>
      <c r="M571">
        <f t="shared" si="40"/>
        <v>0</v>
      </c>
      <c r="N571">
        <f t="shared" si="41"/>
        <v>1</v>
      </c>
      <c r="O571">
        <f t="shared" si="42"/>
        <v>1</v>
      </c>
      <c r="P571">
        <f t="shared" si="43"/>
        <v>0</v>
      </c>
      <c r="Q571">
        <f t="shared" si="44"/>
        <v>1</v>
      </c>
    </row>
    <row r="572" spans="1:17" x14ac:dyDescent="0.25">
      <c r="A572" s="1">
        <v>15598883</v>
      </c>
      <c r="B572" s="1">
        <v>599</v>
      </c>
      <c r="C572" s="1" t="s">
        <v>18</v>
      </c>
      <c r="D572" s="1" t="s">
        <v>16</v>
      </c>
      <c r="E572" s="1">
        <v>37</v>
      </c>
      <c r="F572" s="1">
        <v>2</v>
      </c>
      <c r="G572" s="17">
        <v>0</v>
      </c>
      <c r="H572" s="1">
        <v>2</v>
      </c>
      <c r="I572" s="1">
        <v>1</v>
      </c>
      <c r="J572" s="1">
        <v>1</v>
      </c>
      <c r="K572" s="17">
        <v>143739.29</v>
      </c>
      <c r="L572" s="1">
        <v>0</v>
      </c>
      <c r="M572">
        <f t="shared" si="40"/>
        <v>0</v>
      </c>
      <c r="N572">
        <f t="shared" si="41"/>
        <v>1</v>
      </c>
      <c r="O572">
        <f t="shared" si="42"/>
        <v>0</v>
      </c>
      <c r="P572">
        <f t="shared" si="43"/>
        <v>1</v>
      </c>
      <c r="Q572">
        <f t="shared" si="44"/>
        <v>1</v>
      </c>
    </row>
    <row r="573" spans="1:17" x14ac:dyDescent="0.25">
      <c r="A573" s="1">
        <v>15807709</v>
      </c>
      <c r="B573" s="1">
        <v>714</v>
      </c>
      <c r="C573" s="1" t="s">
        <v>26</v>
      </c>
      <c r="D573" s="1" t="s">
        <v>16</v>
      </c>
      <c r="E573" s="1">
        <v>55</v>
      </c>
      <c r="F573" s="1">
        <v>9</v>
      </c>
      <c r="G573" s="17">
        <v>180075.22</v>
      </c>
      <c r="H573" s="1">
        <v>1</v>
      </c>
      <c r="I573" s="1">
        <v>1</v>
      </c>
      <c r="J573" s="1">
        <v>1</v>
      </c>
      <c r="K573" s="17">
        <v>100127.71</v>
      </c>
      <c r="L573" s="1">
        <v>0</v>
      </c>
      <c r="M573">
        <f t="shared" si="40"/>
        <v>0</v>
      </c>
      <c r="N573">
        <f t="shared" si="41"/>
        <v>1</v>
      </c>
      <c r="O573">
        <f t="shared" si="42"/>
        <v>1</v>
      </c>
      <c r="P573">
        <f t="shared" si="43"/>
        <v>1</v>
      </c>
      <c r="Q573">
        <f t="shared" si="44"/>
        <v>1</v>
      </c>
    </row>
    <row r="574" spans="1:17" x14ac:dyDescent="0.25">
      <c r="A574" s="1">
        <v>15636684</v>
      </c>
      <c r="B574" s="1">
        <v>727</v>
      </c>
      <c r="C574" s="1" t="s">
        <v>15</v>
      </c>
      <c r="D574" s="1" t="s">
        <v>23</v>
      </c>
      <c r="E574" s="1">
        <v>34</v>
      </c>
      <c r="F574" s="1">
        <v>10</v>
      </c>
      <c r="G574" s="17">
        <v>0</v>
      </c>
      <c r="H574" s="1">
        <v>2</v>
      </c>
      <c r="I574" s="1">
        <v>1</v>
      </c>
      <c r="J574" s="1">
        <v>1</v>
      </c>
      <c r="K574" s="17">
        <v>198637.34</v>
      </c>
      <c r="L574" s="1">
        <v>0</v>
      </c>
      <c r="M574">
        <f t="shared" si="40"/>
        <v>0</v>
      </c>
      <c r="N574">
        <f t="shared" si="41"/>
        <v>1</v>
      </c>
      <c r="O574">
        <f t="shared" si="42"/>
        <v>1</v>
      </c>
      <c r="P574">
        <f t="shared" si="43"/>
        <v>1</v>
      </c>
      <c r="Q574">
        <f t="shared" si="44"/>
        <v>1</v>
      </c>
    </row>
    <row r="575" spans="1:17" x14ac:dyDescent="0.25">
      <c r="A575" s="1">
        <v>15584766</v>
      </c>
      <c r="B575" s="1">
        <v>557</v>
      </c>
      <c r="C575" s="1" t="s">
        <v>15</v>
      </c>
      <c r="D575" s="1" t="s">
        <v>23</v>
      </c>
      <c r="E575" s="1">
        <v>33</v>
      </c>
      <c r="F575" s="1">
        <v>3</v>
      </c>
      <c r="G575" s="17">
        <v>54503.55</v>
      </c>
      <c r="H575" s="1">
        <v>1</v>
      </c>
      <c r="I575" s="1">
        <v>1</v>
      </c>
      <c r="J575" s="1">
        <v>1</v>
      </c>
      <c r="K575" s="17">
        <v>371.05</v>
      </c>
      <c r="L575" s="1">
        <v>0</v>
      </c>
      <c r="M575">
        <f t="shared" si="40"/>
        <v>0</v>
      </c>
      <c r="N575">
        <f t="shared" si="41"/>
        <v>0</v>
      </c>
      <c r="O575">
        <f t="shared" si="42"/>
        <v>0</v>
      </c>
      <c r="P575">
        <f t="shared" si="43"/>
        <v>1</v>
      </c>
      <c r="Q575">
        <f t="shared" si="44"/>
        <v>1</v>
      </c>
    </row>
    <row r="576" spans="1:17" x14ac:dyDescent="0.25">
      <c r="A576" s="1">
        <v>15745417</v>
      </c>
      <c r="B576" s="1">
        <v>707</v>
      </c>
      <c r="C576" s="1" t="s">
        <v>15</v>
      </c>
      <c r="D576" s="1" t="s">
        <v>23</v>
      </c>
      <c r="E576" s="1">
        <v>58</v>
      </c>
      <c r="F576" s="1">
        <v>6</v>
      </c>
      <c r="G576" s="17">
        <v>89685.92</v>
      </c>
      <c r="H576" s="1">
        <v>1</v>
      </c>
      <c r="I576" s="1">
        <v>0</v>
      </c>
      <c r="J576" s="1">
        <v>1</v>
      </c>
      <c r="K576" s="17">
        <v>126471.13</v>
      </c>
      <c r="L576" s="1">
        <v>0</v>
      </c>
      <c r="M576">
        <f t="shared" si="40"/>
        <v>0</v>
      </c>
      <c r="N576">
        <f t="shared" si="41"/>
        <v>1</v>
      </c>
      <c r="O576">
        <f t="shared" si="42"/>
        <v>1</v>
      </c>
      <c r="P576">
        <f t="shared" si="43"/>
        <v>1</v>
      </c>
      <c r="Q576">
        <f t="shared" si="44"/>
        <v>0</v>
      </c>
    </row>
    <row r="577" spans="1:17" x14ac:dyDescent="0.25">
      <c r="A577" s="1">
        <v>15590876</v>
      </c>
      <c r="B577" s="1">
        <v>764</v>
      </c>
      <c r="C577" s="1" t="s">
        <v>15</v>
      </c>
      <c r="D577" s="1" t="s">
        <v>16</v>
      </c>
      <c r="E577" s="1">
        <v>24</v>
      </c>
      <c r="F577" s="1">
        <v>7</v>
      </c>
      <c r="G577" s="17">
        <v>106234.02</v>
      </c>
      <c r="H577" s="1">
        <v>1</v>
      </c>
      <c r="I577" s="1">
        <v>0</v>
      </c>
      <c r="J577" s="1">
        <v>0</v>
      </c>
      <c r="K577" s="17">
        <v>115676.38</v>
      </c>
      <c r="L577" s="1">
        <v>0</v>
      </c>
      <c r="M577">
        <f t="shared" si="40"/>
        <v>0</v>
      </c>
      <c r="N577">
        <f t="shared" si="41"/>
        <v>1</v>
      </c>
      <c r="O577">
        <f t="shared" si="42"/>
        <v>1</v>
      </c>
      <c r="P577">
        <f t="shared" si="43"/>
        <v>0</v>
      </c>
      <c r="Q577">
        <f t="shared" si="44"/>
        <v>1</v>
      </c>
    </row>
    <row r="578" spans="1:17" x14ac:dyDescent="0.25">
      <c r="A578" s="1">
        <v>15675522</v>
      </c>
      <c r="B578" s="1">
        <v>628</v>
      </c>
      <c r="C578" s="1" t="s">
        <v>26</v>
      </c>
      <c r="D578" s="1" t="s">
        <v>16</v>
      </c>
      <c r="E578" s="1">
        <v>30</v>
      </c>
      <c r="F578" s="1">
        <v>9</v>
      </c>
      <c r="G578" s="17">
        <v>132351.29</v>
      </c>
      <c r="H578" s="1">
        <v>2</v>
      </c>
      <c r="I578" s="1">
        <v>1</v>
      </c>
      <c r="J578" s="1">
        <v>1</v>
      </c>
      <c r="K578" s="17">
        <v>74169.13</v>
      </c>
      <c r="L578" s="1">
        <v>0</v>
      </c>
      <c r="M578">
        <f t="shared" si="40"/>
        <v>0</v>
      </c>
      <c r="N578">
        <f t="shared" si="41"/>
        <v>1</v>
      </c>
      <c r="O578">
        <f t="shared" si="42"/>
        <v>1</v>
      </c>
      <c r="P578">
        <f t="shared" si="43"/>
        <v>0</v>
      </c>
      <c r="Q578">
        <f t="shared" si="44"/>
        <v>1</v>
      </c>
    </row>
    <row r="579" spans="1:17" x14ac:dyDescent="0.25">
      <c r="A579" s="1">
        <v>15677371</v>
      </c>
      <c r="B579" s="1">
        <v>629</v>
      </c>
      <c r="C579" s="1" t="s">
        <v>18</v>
      </c>
      <c r="D579" s="1" t="s">
        <v>16</v>
      </c>
      <c r="E579" s="1">
        <v>30</v>
      </c>
      <c r="F579" s="1">
        <v>2</v>
      </c>
      <c r="G579" s="17">
        <v>34013.629999999997</v>
      </c>
      <c r="H579" s="1">
        <v>1</v>
      </c>
      <c r="I579" s="1">
        <v>1</v>
      </c>
      <c r="J579" s="1">
        <v>0</v>
      </c>
      <c r="K579" s="17">
        <v>19570.63</v>
      </c>
      <c r="L579" s="1">
        <v>0</v>
      </c>
      <c r="M579">
        <f t="shared" si="40"/>
        <v>0</v>
      </c>
      <c r="N579">
        <f t="shared" si="41"/>
        <v>0</v>
      </c>
      <c r="O579">
        <f t="shared" si="42"/>
        <v>0</v>
      </c>
      <c r="P579">
        <f t="shared" si="43"/>
        <v>0</v>
      </c>
      <c r="Q579">
        <f t="shared" si="44"/>
        <v>1</v>
      </c>
    </row>
    <row r="580" spans="1:17" x14ac:dyDescent="0.25">
      <c r="A580" s="1">
        <v>15691625</v>
      </c>
      <c r="B580" s="1">
        <v>537</v>
      </c>
      <c r="C580" s="1" t="s">
        <v>26</v>
      </c>
      <c r="D580" s="1" t="s">
        <v>16</v>
      </c>
      <c r="E580" s="1">
        <v>41</v>
      </c>
      <c r="F580" s="1">
        <v>3</v>
      </c>
      <c r="G580" s="17">
        <v>138306.34</v>
      </c>
      <c r="H580" s="1">
        <v>1</v>
      </c>
      <c r="I580" s="1">
        <v>1</v>
      </c>
      <c r="J580" s="1">
        <v>0</v>
      </c>
      <c r="K580" s="17">
        <v>106761.47</v>
      </c>
      <c r="L580" s="1">
        <v>0</v>
      </c>
      <c r="M580">
        <f t="shared" ref="M580:M643" si="45">IF(H580&gt;=3,1,0)</f>
        <v>0</v>
      </c>
      <c r="N580">
        <f t="shared" ref="N580:N643" si="46">IF(K580&gt;$N$1,1,0)</f>
        <v>1</v>
      </c>
      <c r="O580">
        <f t="shared" ref="O580:O643" si="47">IF(F580&gt;$O$1,1,0)</f>
        <v>0</v>
      </c>
      <c r="P580">
        <f t="shared" ref="P580:P643" si="48">IF(E580&gt;$P$1,1,0)</f>
        <v>1</v>
      </c>
      <c r="Q580">
        <f t="shared" ref="Q580:Q643" si="49">IF(E580&lt;=$Q$1,1,0)</f>
        <v>1</v>
      </c>
    </row>
    <row r="581" spans="1:17" x14ac:dyDescent="0.25">
      <c r="A581" s="1">
        <v>15625881</v>
      </c>
      <c r="B581" s="1">
        <v>634</v>
      </c>
      <c r="C581" s="1" t="s">
        <v>26</v>
      </c>
      <c r="D581" s="1" t="s">
        <v>23</v>
      </c>
      <c r="E581" s="1">
        <v>37</v>
      </c>
      <c r="F581" s="1">
        <v>3</v>
      </c>
      <c r="G581" s="17">
        <v>111432.77</v>
      </c>
      <c r="H581" s="1">
        <v>2</v>
      </c>
      <c r="I581" s="1">
        <v>1</v>
      </c>
      <c r="J581" s="1">
        <v>1</v>
      </c>
      <c r="K581" s="17">
        <v>167032.49</v>
      </c>
      <c r="L581" s="1">
        <v>0</v>
      </c>
      <c r="M581">
        <f t="shared" si="45"/>
        <v>0</v>
      </c>
      <c r="N581">
        <f t="shared" si="46"/>
        <v>1</v>
      </c>
      <c r="O581">
        <f t="shared" si="47"/>
        <v>0</v>
      </c>
      <c r="P581">
        <f t="shared" si="48"/>
        <v>1</v>
      </c>
      <c r="Q581">
        <f t="shared" si="49"/>
        <v>1</v>
      </c>
    </row>
    <row r="582" spans="1:17" x14ac:dyDescent="0.25">
      <c r="A582" s="1">
        <v>15785542</v>
      </c>
      <c r="B582" s="1" t="s">
        <v>753</v>
      </c>
      <c r="C582" s="1" t="s">
        <v>26</v>
      </c>
      <c r="D582" s="1" t="s">
        <v>23</v>
      </c>
      <c r="E582" s="1">
        <v>26</v>
      </c>
      <c r="F582" s="1">
        <v>4</v>
      </c>
      <c r="G582" s="17">
        <v>118287.01</v>
      </c>
      <c r="H582" s="1">
        <v>2</v>
      </c>
      <c r="I582" s="1">
        <v>0</v>
      </c>
      <c r="J582" s="1">
        <v>0</v>
      </c>
      <c r="K582" s="17" t="s">
        <v>753</v>
      </c>
      <c r="L582" s="1">
        <v>0</v>
      </c>
      <c r="M582">
        <f t="shared" si="45"/>
        <v>0</v>
      </c>
      <c r="N582">
        <f t="shared" si="46"/>
        <v>1</v>
      </c>
      <c r="O582">
        <f t="shared" si="47"/>
        <v>1</v>
      </c>
      <c r="P582">
        <f t="shared" si="48"/>
        <v>0</v>
      </c>
      <c r="Q582">
        <f t="shared" si="49"/>
        <v>1</v>
      </c>
    </row>
    <row r="583" spans="1:17" x14ac:dyDescent="0.25">
      <c r="A583" s="1">
        <v>15662403</v>
      </c>
      <c r="B583" s="1">
        <v>622</v>
      </c>
      <c r="C583" s="1" t="s">
        <v>15</v>
      </c>
      <c r="D583" s="1" t="s">
        <v>16</v>
      </c>
      <c r="E583" s="1">
        <v>32</v>
      </c>
      <c r="F583" s="1">
        <v>6</v>
      </c>
      <c r="G583" s="17">
        <v>169089.38</v>
      </c>
      <c r="H583" s="1">
        <v>2</v>
      </c>
      <c r="I583" s="1">
        <v>1</v>
      </c>
      <c r="J583" s="1">
        <v>0</v>
      </c>
      <c r="K583" s="17">
        <v>101057.95</v>
      </c>
      <c r="L583" s="1">
        <v>0</v>
      </c>
      <c r="M583">
        <f t="shared" si="45"/>
        <v>0</v>
      </c>
      <c r="N583">
        <f t="shared" si="46"/>
        <v>1</v>
      </c>
      <c r="O583">
        <f t="shared" si="47"/>
        <v>1</v>
      </c>
      <c r="P583">
        <f t="shared" si="48"/>
        <v>1</v>
      </c>
      <c r="Q583">
        <f t="shared" si="49"/>
        <v>1</v>
      </c>
    </row>
    <row r="584" spans="1:17" x14ac:dyDescent="0.25">
      <c r="A584" s="1">
        <v>15595440</v>
      </c>
      <c r="B584" s="1">
        <v>508</v>
      </c>
      <c r="C584" s="1" t="s">
        <v>15</v>
      </c>
      <c r="D584" s="1" t="s">
        <v>23</v>
      </c>
      <c r="E584" s="1">
        <v>49</v>
      </c>
      <c r="F584" s="1">
        <v>7</v>
      </c>
      <c r="G584" s="17">
        <v>122451.46</v>
      </c>
      <c r="H584" s="1">
        <v>2</v>
      </c>
      <c r="I584" s="1">
        <v>1</v>
      </c>
      <c r="J584" s="1">
        <v>1</v>
      </c>
      <c r="K584" s="17">
        <v>75808.100000000006</v>
      </c>
      <c r="L584" s="1">
        <v>0</v>
      </c>
      <c r="M584">
        <f t="shared" si="45"/>
        <v>0</v>
      </c>
      <c r="N584">
        <f t="shared" si="46"/>
        <v>1</v>
      </c>
      <c r="O584">
        <f t="shared" si="47"/>
        <v>1</v>
      </c>
      <c r="P584">
        <f t="shared" si="48"/>
        <v>1</v>
      </c>
      <c r="Q584">
        <f t="shared" si="49"/>
        <v>1</v>
      </c>
    </row>
    <row r="585" spans="1:17" x14ac:dyDescent="0.25">
      <c r="A585" s="1">
        <v>15773039</v>
      </c>
      <c r="B585" s="1">
        <v>550</v>
      </c>
      <c r="C585" s="1" t="s">
        <v>15</v>
      </c>
      <c r="D585" s="1" t="s">
        <v>23</v>
      </c>
      <c r="E585" s="1">
        <v>37</v>
      </c>
      <c r="F585" s="1">
        <v>3</v>
      </c>
      <c r="G585" s="17">
        <v>0</v>
      </c>
      <c r="H585" s="1">
        <v>1</v>
      </c>
      <c r="I585" s="1">
        <v>1</v>
      </c>
      <c r="J585" s="1">
        <v>1</v>
      </c>
      <c r="K585" s="17">
        <v>179670.31</v>
      </c>
      <c r="L585" s="1">
        <v>0</v>
      </c>
      <c r="M585">
        <f t="shared" si="45"/>
        <v>0</v>
      </c>
      <c r="N585">
        <f t="shared" si="46"/>
        <v>1</v>
      </c>
      <c r="O585">
        <f t="shared" si="47"/>
        <v>0</v>
      </c>
      <c r="P585">
        <f t="shared" si="48"/>
        <v>1</v>
      </c>
      <c r="Q585">
        <f t="shared" si="49"/>
        <v>1</v>
      </c>
    </row>
    <row r="586" spans="1:17" x14ac:dyDescent="0.25">
      <c r="A586" s="1">
        <v>15694717</v>
      </c>
      <c r="B586" s="1">
        <v>544</v>
      </c>
      <c r="C586" s="1" t="s">
        <v>26</v>
      </c>
      <c r="D586" s="1" t="s">
        <v>23</v>
      </c>
      <c r="E586" s="1">
        <v>37</v>
      </c>
      <c r="F586" s="1">
        <v>2</v>
      </c>
      <c r="G586" s="17">
        <v>79731.91</v>
      </c>
      <c r="H586" s="1">
        <v>1</v>
      </c>
      <c r="I586" s="1">
        <v>1</v>
      </c>
      <c r="J586" s="1">
        <v>1</v>
      </c>
      <c r="K586" s="17">
        <v>57558.95</v>
      </c>
      <c r="L586" s="1">
        <v>0</v>
      </c>
      <c r="M586">
        <f t="shared" si="45"/>
        <v>0</v>
      </c>
      <c r="N586">
        <f t="shared" si="46"/>
        <v>1</v>
      </c>
      <c r="O586">
        <f t="shared" si="47"/>
        <v>0</v>
      </c>
      <c r="P586">
        <f t="shared" si="48"/>
        <v>1</v>
      </c>
      <c r="Q586">
        <f t="shared" si="49"/>
        <v>1</v>
      </c>
    </row>
    <row r="587" spans="1:17" x14ac:dyDescent="0.25">
      <c r="A587" s="1">
        <v>15786014</v>
      </c>
      <c r="B587" s="1">
        <v>568</v>
      </c>
      <c r="C587" s="1" t="s">
        <v>15</v>
      </c>
      <c r="D587" s="1" t="s">
        <v>23</v>
      </c>
      <c r="E587" s="1">
        <v>28</v>
      </c>
      <c r="F587" s="1">
        <v>5</v>
      </c>
      <c r="G587" s="17">
        <v>145105.64000000001</v>
      </c>
      <c r="H587" s="1">
        <v>2</v>
      </c>
      <c r="I587" s="1">
        <v>1</v>
      </c>
      <c r="J587" s="1">
        <v>0</v>
      </c>
      <c r="K587" s="17">
        <v>185489.11</v>
      </c>
      <c r="L587" s="1">
        <v>0</v>
      </c>
      <c r="M587">
        <f t="shared" si="45"/>
        <v>0</v>
      </c>
      <c r="N587">
        <f t="shared" si="46"/>
        <v>1</v>
      </c>
      <c r="O587">
        <f t="shared" si="47"/>
        <v>1</v>
      </c>
      <c r="P587">
        <f t="shared" si="48"/>
        <v>0</v>
      </c>
      <c r="Q587">
        <f t="shared" si="49"/>
        <v>1</v>
      </c>
    </row>
    <row r="588" spans="1:17" x14ac:dyDescent="0.25">
      <c r="A588" s="1">
        <v>15573318</v>
      </c>
      <c r="B588" s="1">
        <v>610</v>
      </c>
      <c r="C588" s="1" t="s">
        <v>15</v>
      </c>
      <c r="D588" s="1" t="s">
        <v>23</v>
      </c>
      <c r="E588" s="1">
        <v>26</v>
      </c>
      <c r="F588" s="1">
        <v>8</v>
      </c>
      <c r="G588" s="17">
        <v>0</v>
      </c>
      <c r="H588" s="1">
        <v>2</v>
      </c>
      <c r="I588" s="1">
        <v>1</v>
      </c>
      <c r="J588" s="1">
        <v>0</v>
      </c>
      <c r="K588" s="17">
        <v>166031.07999999999</v>
      </c>
      <c r="L588" s="1">
        <v>0</v>
      </c>
      <c r="M588">
        <f t="shared" si="45"/>
        <v>0</v>
      </c>
      <c r="N588">
        <f t="shared" si="46"/>
        <v>1</v>
      </c>
      <c r="O588">
        <f t="shared" si="47"/>
        <v>1</v>
      </c>
      <c r="P588">
        <f t="shared" si="48"/>
        <v>0</v>
      </c>
      <c r="Q588">
        <f t="shared" si="49"/>
        <v>1</v>
      </c>
    </row>
    <row r="589" spans="1:17" x14ac:dyDescent="0.25">
      <c r="A589" s="1">
        <v>15626900</v>
      </c>
      <c r="B589" s="1">
        <v>427</v>
      </c>
      <c r="C589" s="1" t="s">
        <v>15</v>
      </c>
      <c r="D589" s="1" t="s">
        <v>23</v>
      </c>
      <c r="E589" s="1">
        <v>29</v>
      </c>
      <c r="F589" s="1">
        <v>1</v>
      </c>
      <c r="G589" s="17">
        <v>141325.56</v>
      </c>
      <c r="H589" s="1">
        <v>1</v>
      </c>
      <c r="I589" s="1">
        <v>1</v>
      </c>
      <c r="J589" s="1">
        <v>1</v>
      </c>
      <c r="K589" s="17">
        <v>93839.3</v>
      </c>
      <c r="L589" s="1">
        <v>0</v>
      </c>
      <c r="M589">
        <f t="shared" si="45"/>
        <v>0</v>
      </c>
      <c r="N589">
        <f t="shared" si="46"/>
        <v>1</v>
      </c>
      <c r="O589">
        <f t="shared" si="47"/>
        <v>0</v>
      </c>
      <c r="P589">
        <f t="shared" si="48"/>
        <v>0</v>
      </c>
      <c r="Q589">
        <f t="shared" si="49"/>
        <v>1</v>
      </c>
    </row>
    <row r="590" spans="1:17" x14ac:dyDescent="0.25">
      <c r="A590" s="1">
        <v>15701376</v>
      </c>
      <c r="B590" s="1">
        <v>668</v>
      </c>
      <c r="C590" s="1" t="s">
        <v>26</v>
      </c>
      <c r="D590" s="1" t="s">
        <v>23</v>
      </c>
      <c r="E590" s="1">
        <v>37</v>
      </c>
      <c r="F590" s="1">
        <v>10</v>
      </c>
      <c r="G590" s="17">
        <v>152958.29</v>
      </c>
      <c r="H590" s="1">
        <v>2</v>
      </c>
      <c r="I590" s="1">
        <v>1</v>
      </c>
      <c r="J590" s="1">
        <v>1</v>
      </c>
      <c r="K590" s="17">
        <v>159585.60999999999</v>
      </c>
      <c r="L590" s="1">
        <v>0</v>
      </c>
      <c r="M590">
        <f t="shared" si="45"/>
        <v>0</v>
      </c>
      <c r="N590">
        <f t="shared" si="46"/>
        <v>1</v>
      </c>
      <c r="O590">
        <f t="shared" si="47"/>
        <v>1</v>
      </c>
      <c r="P590">
        <f t="shared" si="48"/>
        <v>1</v>
      </c>
      <c r="Q590">
        <f t="shared" si="49"/>
        <v>1</v>
      </c>
    </row>
    <row r="591" spans="1:17" x14ac:dyDescent="0.25">
      <c r="A591" s="1">
        <v>15591969</v>
      </c>
      <c r="B591" s="1">
        <v>497</v>
      </c>
      <c r="C591" s="1" t="s">
        <v>18</v>
      </c>
      <c r="D591" s="1" t="s">
        <v>23</v>
      </c>
      <c r="E591" s="1">
        <v>27</v>
      </c>
      <c r="F591" s="1">
        <v>9</v>
      </c>
      <c r="G591" s="17">
        <v>75263.16</v>
      </c>
      <c r="H591" s="1">
        <v>1</v>
      </c>
      <c r="I591" s="1">
        <v>1</v>
      </c>
      <c r="J591" s="1">
        <v>1</v>
      </c>
      <c r="K591" s="17">
        <v>164825.04</v>
      </c>
      <c r="L591" s="1">
        <v>0</v>
      </c>
      <c r="M591">
        <f t="shared" si="45"/>
        <v>0</v>
      </c>
      <c r="N591">
        <f t="shared" si="46"/>
        <v>1</v>
      </c>
      <c r="O591">
        <f t="shared" si="47"/>
        <v>1</v>
      </c>
      <c r="P591">
        <f t="shared" si="48"/>
        <v>0</v>
      </c>
      <c r="Q591">
        <f t="shared" si="49"/>
        <v>1</v>
      </c>
    </row>
    <row r="592" spans="1:17" x14ac:dyDescent="0.25">
      <c r="A592" s="1">
        <v>15743040</v>
      </c>
      <c r="B592" s="1">
        <v>724</v>
      </c>
      <c r="C592" s="1" t="s">
        <v>26</v>
      </c>
      <c r="D592" s="1" t="s">
        <v>23</v>
      </c>
      <c r="E592" s="1">
        <v>41</v>
      </c>
      <c r="F592" s="1">
        <v>2</v>
      </c>
      <c r="G592" s="17">
        <v>127892.57</v>
      </c>
      <c r="H592" s="1">
        <v>2</v>
      </c>
      <c r="I592" s="1">
        <v>0</v>
      </c>
      <c r="J592" s="1">
        <v>1</v>
      </c>
      <c r="K592" s="17">
        <v>199645.45</v>
      </c>
      <c r="L592" s="1">
        <v>0</v>
      </c>
      <c r="M592">
        <f t="shared" si="45"/>
        <v>0</v>
      </c>
      <c r="N592">
        <f t="shared" si="46"/>
        <v>1</v>
      </c>
      <c r="O592">
        <f t="shared" si="47"/>
        <v>0</v>
      </c>
      <c r="P592">
        <f t="shared" si="48"/>
        <v>1</v>
      </c>
      <c r="Q592">
        <f t="shared" si="49"/>
        <v>1</v>
      </c>
    </row>
    <row r="593" spans="1:17" x14ac:dyDescent="0.25">
      <c r="A593" s="1">
        <v>15624528</v>
      </c>
      <c r="B593" s="1">
        <v>664</v>
      </c>
      <c r="C593" s="1" t="s">
        <v>26</v>
      </c>
      <c r="D593" s="1" t="s">
        <v>23</v>
      </c>
      <c r="E593" s="1">
        <v>26</v>
      </c>
      <c r="F593" s="1">
        <v>7</v>
      </c>
      <c r="G593" s="17">
        <v>116244.14</v>
      </c>
      <c r="H593" s="1">
        <v>2</v>
      </c>
      <c r="I593" s="1">
        <v>1</v>
      </c>
      <c r="J593" s="1">
        <v>1</v>
      </c>
      <c r="K593" s="17">
        <v>95145.14</v>
      </c>
      <c r="L593" s="1">
        <v>0</v>
      </c>
      <c r="M593">
        <f t="shared" si="45"/>
        <v>0</v>
      </c>
      <c r="N593">
        <f t="shared" si="46"/>
        <v>1</v>
      </c>
      <c r="O593">
        <f t="shared" si="47"/>
        <v>1</v>
      </c>
      <c r="P593">
        <f t="shared" si="48"/>
        <v>0</v>
      </c>
      <c r="Q593">
        <f t="shared" si="49"/>
        <v>1</v>
      </c>
    </row>
    <row r="594" spans="1:17" x14ac:dyDescent="0.25">
      <c r="A594" s="1">
        <v>15805955</v>
      </c>
      <c r="B594" s="1">
        <v>638</v>
      </c>
      <c r="C594" s="1" t="s">
        <v>15</v>
      </c>
      <c r="D594" s="1" t="s">
        <v>16</v>
      </c>
      <c r="E594" s="1">
        <v>48</v>
      </c>
      <c r="F594" s="1">
        <v>10</v>
      </c>
      <c r="G594" s="17">
        <v>138333.03</v>
      </c>
      <c r="H594" s="1">
        <v>1</v>
      </c>
      <c r="I594" s="1">
        <v>1</v>
      </c>
      <c r="J594" s="1">
        <v>1</v>
      </c>
      <c r="K594" s="17">
        <v>47679.14</v>
      </c>
      <c r="L594" s="1">
        <v>0</v>
      </c>
      <c r="M594">
        <f t="shared" si="45"/>
        <v>0</v>
      </c>
      <c r="N594">
        <f t="shared" si="46"/>
        <v>1</v>
      </c>
      <c r="O594">
        <f t="shared" si="47"/>
        <v>1</v>
      </c>
      <c r="P594">
        <f t="shared" si="48"/>
        <v>1</v>
      </c>
      <c r="Q594">
        <f t="shared" si="49"/>
        <v>1</v>
      </c>
    </row>
    <row r="595" spans="1:17" x14ac:dyDescent="0.25">
      <c r="A595" s="1">
        <v>15719856</v>
      </c>
      <c r="B595" s="1">
        <v>646</v>
      </c>
      <c r="C595" s="1" t="s">
        <v>15</v>
      </c>
      <c r="D595" s="1" t="s">
        <v>16</v>
      </c>
      <c r="E595" s="1">
        <v>45</v>
      </c>
      <c r="F595" s="1">
        <v>3</v>
      </c>
      <c r="G595" s="17">
        <v>47134.75</v>
      </c>
      <c r="H595" s="1">
        <v>1</v>
      </c>
      <c r="I595" s="1">
        <v>1</v>
      </c>
      <c r="J595" s="1">
        <v>1</v>
      </c>
      <c r="K595" s="17">
        <v>57236.44</v>
      </c>
      <c r="L595" s="1">
        <v>0</v>
      </c>
      <c r="M595">
        <f t="shared" si="45"/>
        <v>0</v>
      </c>
      <c r="N595">
        <f t="shared" si="46"/>
        <v>1</v>
      </c>
      <c r="O595">
        <f t="shared" si="47"/>
        <v>0</v>
      </c>
      <c r="P595">
        <f t="shared" si="48"/>
        <v>1</v>
      </c>
      <c r="Q595">
        <f t="shared" si="49"/>
        <v>1</v>
      </c>
    </row>
    <row r="596" spans="1:17" x14ac:dyDescent="0.25">
      <c r="A596" s="1">
        <v>15784597</v>
      </c>
      <c r="B596" s="1">
        <v>648</v>
      </c>
      <c r="C596" s="1" t="s">
        <v>15</v>
      </c>
      <c r="D596" s="1" t="s">
        <v>23</v>
      </c>
      <c r="E596" s="1">
        <v>26</v>
      </c>
      <c r="F596" s="1">
        <v>9</v>
      </c>
      <c r="G596" s="17">
        <v>162923.85</v>
      </c>
      <c r="H596" s="1">
        <v>1</v>
      </c>
      <c r="I596" s="1">
        <v>1</v>
      </c>
      <c r="J596" s="1">
        <v>0</v>
      </c>
      <c r="K596" s="17">
        <v>98368.24</v>
      </c>
      <c r="L596" s="1">
        <v>0</v>
      </c>
      <c r="M596">
        <f t="shared" si="45"/>
        <v>0</v>
      </c>
      <c r="N596">
        <f t="shared" si="46"/>
        <v>1</v>
      </c>
      <c r="O596">
        <f t="shared" si="47"/>
        <v>1</v>
      </c>
      <c r="P596">
        <f t="shared" si="48"/>
        <v>0</v>
      </c>
      <c r="Q596">
        <f t="shared" si="49"/>
        <v>1</v>
      </c>
    </row>
    <row r="597" spans="1:17" x14ac:dyDescent="0.25">
      <c r="A597" s="1">
        <v>15814035</v>
      </c>
      <c r="B597" s="1">
        <v>601</v>
      </c>
      <c r="C597" s="1" t="s">
        <v>15</v>
      </c>
      <c r="D597" s="1" t="s">
        <v>23</v>
      </c>
      <c r="E597" s="1">
        <v>29</v>
      </c>
      <c r="F597" s="1">
        <v>9</v>
      </c>
      <c r="G597" s="17">
        <v>0</v>
      </c>
      <c r="H597" s="1">
        <v>1</v>
      </c>
      <c r="I597" s="1">
        <v>1</v>
      </c>
      <c r="J597" s="1">
        <v>1</v>
      </c>
      <c r="K597" s="17">
        <v>80393.27</v>
      </c>
      <c r="L597" s="1">
        <v>0</v>
      </c>
      <c r="M597">
        <f t="shared" si="45"/>
        <v>0</v>
      </c>
      <c r="N597">
        <f t="shared" si="46"/>
        <v>1</v>
      </c>
      <c r="O597">
        <f t="shared" si="47"/>
        <v>1</v>
      </c>
      <c r="P597">
        <f t="shared" si="48"/>
        <v>0</v>
      </c>
      <c r="Q597">
        <f t="shared" si="49"/>
        <v>1</v>
      </c>
    </row>
    <row r="598" spans="1:17" x14ac:dyDescent="0.25">
      <c r="A598" s="1">
        <v>15705515</v>
      </c>
      <c r="B598" s="1">
        <v>587</v>
      </c>
      <c r="C598" s="1" t="s">
        <v>26</v>
      </c>
      <c r="D598" s="1" t="s">
        <v>23</v>
      </c>
      <c r="E598" s="1">
        <v>40</v>
      </c>
      <c r="F598" s="1">
        <v>5</v>
      </c>
      <c r="G598" s="17">
        <v>138241.9</v>
      </c>
      <c r="H598" s="1">
        <v>2</v>
      </c>
      <c r="I598" s="1">
        <v>1</v>
      </c>
      <c r="J598" s="1">
        <v>0</v>
      </c>
      <c r="K598" s="17">
        <v>159418.1</v>
      </c>
      <c r="L598" s="1">
        <v>0</v>
      </c>
      <c r="M598">
        <f t="shared" si="45"/>
        <v>0</v>
      </c>
      <c r="N598">
        <f t="shared" si="46"/>
        <v>1</v>
      </c>
      <c r="O598">
        <f t="shared" si="47"/>
        <v>1</v>
      </c>
      <c r="P598">
        <f t="shared" si="48"/>
        <v>1</v>
      </c>
      <c r="Q598">
        <f t="shared" si="49"/>
        <v>1</v>
      </c>
    </row>
    <row r="599" spans="1:17" x14ac:dyDescent="0.25">
      <c r="A599" s="1">
        <v>15773456</v>
      </c>
      <c r="B599" s="1">
        <v>678</v>
      </c>
      <c r="C599" s="1" t="s">
        <v>26</v>
      </c>
      <c r="D599" s="1" t="s">
        <v>23</v>
      </c>
      <c r="E599" s="1">
        <v>36</v>
      </c>
      <c r="F599" s="1">
        <v>3</v>
      </c>
      <c r="G599" s="17">
        <v>145747.67000000001</v>
      </c>
      <c r="H599" s="1">
        <v>2</v>
      </c>
      <c r="I599" s="1">
        <v>0</v>
      </c>
      <c r="J599" s="1">
        <v>1</v>
      </c>
      <c r="K599" s="17">
        <v>89566.74</v>
      </c>
      <c r="L599" s="1">
        <v>0</v>
      </c>
      <c r="M599">
        <f t="shared" si="45"/>
        <v>0</v>
      </c>
      <c r="N599">
        <f t="shared" si="46"/>
        <v>1</v>
      </c>
      <c r="O599">
        <f t="shared" si="47"/>
        <v>0</v>
      </c>
      <c r="P599">
        <f t="shared" si="48"/>
        <v>1</v>
      </c>
      <c r="Q599">
        <f t="shared" si="49"/>
        <v>1</v>
      </c>
    </row>
    <row r="600" spans="1:17" x14ac:dyDescent="0.25">
      <c r="A600" s="1">
        <v>15662976</v>
      </c>
      <c r="B600" s="1">
        <v>637</v>
      </c>
      <c r="C600" s="1" t="s">
        <v>18</v>
      </c>
      <c r="D600" s="1" t="s">
        <v>23</v>
      </c>
      <c r="E600" s="1">
        <v>37</v>
      </c>
      <c r="F600" s="1">
        <v>8</v>
      </c>
      <c r="G600" s="17">
        <v>0</v>
      </c>
      <c r="H600" s="1">
        <v>1</v>
      </c>
      <c r="I600" s="1">
        <v>1</v>
      </c>
      <c r="J600" s="1">
        <v>1</v>
      </c>
      <c r="K600" s="17">
        <v>186062.36</v>
      </c>
      <c r="L600" s="1">
        <v>0</v>
      </c>
      <c r="M600">
        <f t="shared" si="45"/>
        <v>0</v>
      </c>
      <c r="N600">
        <f t="shared" si="46"/>
        <v>1</v>
      </c>
      <c r="O600">
        <f t="shared" si="47"/>
        <v>1</v>
      </c>
      <c r="P600">
        <f t="shared" si="48"/>
        <v>1</v>
      </c>
      <c r="Q600">
        <f t="shared" si="49"/>
        <v>1</v>
      </c>
    </row>
    <row r="601" spans="1:17" x14ac:dyDescent="0.25">
      <c r="A601" s="1">
        <v>15637954</v>
      </c>
      <c r="B601" s="1">
        <v>730</v>
      </c>
      <c r="C601" s="1" t="s">
        <v>15</v>
      </c>
      <c r="D601" s="1" t="s">
        <v>16</v>
      </c>
      <c r="E601" s="1">
        <v>35</v>
      </c>
      <c r="F601" s="1">
        <v>0</v>
      </c>
      <c r="G601" s="17">
        <v>155470.54999999999</v>
      </c>
      <c r="H601" s="1">
        <v>1</v>
      </c>
      <c r="I601" s="1">
        <v>1</v>
      </c>
      <c r="J601" s="1">
        <v>1</v>
      </c>
      <c r="K601" s="17">
        <v>53718.28</v>
      </c>
      <c r="L601" s="1">
        <v>0</v>
      </c>
      <c r="M601">
        <f t="shared" si="45"/>
        <v>0</v>
      </c>
      <c r="N601">
        <f t="shared" si="46"/>
        <v>1</v>
      </c>
      <c r="O601">
        <f t="shared" si="47"/>
        <v>0</v>
      </c>
      <c r="P601">
        <f t="shared" si="48"/>
        <v>1</v>
      </c>
      <c r="Q601">
        <f t="shared" si="49"/>
        <v>1</v>
      </c>
    </row>
    <row r="602" spans="1:17" x14ac:dyDescent="0.25">
      <c r="A602" s="1">
        <v>15802381</v>
      </c>
      <c r="B602" s="1">
        <v>461</v>
      </c>
      <c r="C602" s="1" t="s">
        <v>26</v>
      </c>
      <c r="D602" s="1" t="s">
        <v>16</v>
      </c>
      <c r="E602" s="1">
        <v>34</v>
      </c>
      <c r="F602" s="1">
        <v>5</v>
      </c>
      <c r="G602" s="17">
        <v>63663.93</v>
      </c>
      <c r="H602" s="1">
        <v>1</v>
      </c>
      <c r="I602" s="1">
        <v>0</v>
      </c>
      <c r="J602" s="1">
        <v>1</v>
      </c>
      <c r="K602" s="17">
        <v>167784.28</v>
      </c>
      <c r="L602" s="1">
        <v>0</v>
      </c>
      <c r="M602">
        <f t="shared" si="45"/>
        <v>0</v>
      </c>
      <c r="N602">
        <f t="shared" si="46"/>
        <v>1</v>
      </c>
      <c r="O602">
        <f t="shared" si="47"/>
        <v>1</v>
      </c>
      <c r="P602">
        <f t="shared" si="48"/>
        <v>1</v>
      </c>
      <c r="Q602">
        <f t="shared" si="49"/>
        <v>1</v>
      </c>
    </row>
    <row r="603" spans="1:17" x14ac:dyDescent="0.25">
      <c r="A603" s="1">
        <v>15655007</v>
      </c>
      <c r="B603" s="1">
        <v>758</v>
      </c>
      <c r="C603" s="1" t="s">
        <v>15</v>
      </c>
      <c r="D603" s="1" t="s">
        <v>16</v>
      </c>
      <c r="E603" s="1">
        <v>33</v>
      </c>
      <c r="F603" s="1">
        <v>7</v>
      </c>
      <c r="G603" s="17">
        <v>0</v>
      </c>
      <c r="H603" s="1">
        <v>2</v>
      </c>
      <c r="I603" s="1">
        <v>0</v>
      </c>
      <c r="J603" s="1">
        <v>0</v>
      </c>
      <c r="K603" s="17">
        <v>82996.47</v>
      </c>
      <c r="L603" s="1">
        <v>0</v>
      </c>
      <c r="M603">
        <f t="shared" si="45"/>
        <v>0</v>
      </c>
      <c r="N603">
        <f t="shared" si="46"/>
        <v>1</v>
      </c>
      <c r="O603">
        <f t="shared" si="47"/>
        <v>1</v>
      </c>
      <c r="P603">
        <f t="shared" si="48"/>
        <v>1</v>
      </c>
      <c r="Q603">
        <f t="shared" si="49"/>
        <v>1</v>
      </c>
    </row>
    <row r="604" spans="1:17" x14ac:dyDescent="0.25">
      <c r="A604" s="1">
        <v>15659843</v>
      </c>
      <c r="B604" s="1">
        <v>643</v>
      </c>
      <c r="C604" s="1" t="s">
        <v>15</v>
      </c>
      <c r="D604" s="1" t="s">
        <v>16</v>
      </c>
      <c r="E604" s="1">
        <v>46</v>
      </c>
      <c r="F604" s="1">
        <v>6</v>
      </c>
      <c r="G604" s="17">
        <v>0</v>
      </c>
      <c r="H604" s="1">
        <v>2</v>
      </c>
      <c r="I604" s="1">
        <v>0</v>
      </c>
      <c r="J604" s="1">
        <v>0</v>
      </c>
      <c r="K604" s="17">
        <v>106781.59</v>
      </c>
      <c r="L604" s="1">
        <v>0</v>
      </c>
      <c r="M604">
        <f t="shared" si="45"/>
        <v>0</v>
      </c>
      <c r="N604">
        <f t="shared" si="46"/>
        <v>1</v>
      </c>
      <c r="O604">
        <f t="shared" si="47"/>
        <v>1</v>
      </c>
      <c r="P604">
        <f t="shared" si="48"/>
        <v>1</v>
      </c>
      <c r="Q604">
        <f t="shared" si="49"/>
        <v>1</v>
      </c>
    </row>
    <row r="605" spans="1:17" x14ac:dyDescent="0.25">
      <c r="A605" s="1">
        <v>15792388</v>
      </c>
      <c r="B605" s="1">
        <v>645</v>
      </c>
      <c r="C605" s="1" t="s">
        <v>15</v>
      </c>
      <c r="D605" s="1" t="s">
        <v>16</v>
      </c>
      <c r="E605" s="1">
        <v>48</v>
      </c>
      <c r="F605" s="1">
        <v>7</v>
      </c>
      <c r="G605" s="17">
        <v>90612.34</v>
      </c>
      <c r="H605" s="1">
        <v>1</v>
      </c>
      <c r="I605" s="1">
        <v>1</v>
      </c>
      <c r="J605" s="1">
        <v>1</v>
      </c>
      <c r="K605" s="17">
        <v>149139.13</v>
      </c>
      <c r="L605" s="1">
        <v>0</v>
      </c>
      <c r="M605">
        <f t="shared" si="45"/>
        <v>0</v>
      </c>
      <c r="N605">
        <f t="shared" si="46"/>
        <v>1</v>
      </c>
      <c r="O605">
        <f t="shared" si="47"/>
        <v>1</v>
      </c>
      <c r="P605">
        <f t="shared" si="48"/>
        <v>1</v>
      </c>
      <c r="Q605">
        <f t="shared" si="49"/>
        <v>1</v>
      </c>
    </row>
    <row r="606" spans="1:17" x14ac:dyDescent="0.25">
      <c r="A606" s="1">
        <v>15703119</v>
      </c>
      <c r="B606" s="1">
        <v>652</v>
      </c>
      <c r="C606" s="1" t="s">
        <v>15</v>
      </c>
      <c r="D606" s="1" t="s">
        <v>23</v>
      </c>
      <c r="E606" s="1">
        <v>38</v>
      </c>
      <c r="F606" s="1">
        <v>6</v>
      </c>
      <c r="G606" s="17">
        <v>0</v>
      </c>
      <c r="H606" s="1">
        <v>2</v>
      </c>
      <c r="I606" s="1">
        <v>1</v>
      </c>
      <c r="J606" s="1">
        <v>1</v>
      </c>
      <c r="K606" s="17">
        <v>145700.22</v>
      </c>
      <c r="L606" s="1">
        <v>0</v>
      </c>
      <c r="M606">
        <f t="shared" si="45"/>
        <v>0</v>
      </c>
      <c r="N606">
        <f t="shared" si="46"/>
        <v>1</v>
      </c>
      <c r="O606">
        <f t="shared" si="47"/>
        <v>1</v>
      </c>
      <c r="P606">
        <f t="shared" si="48"/>
        <v>1</v>
      </c>
      <c r="Q606">
        <f t="shared" si="49"/>
        <v>1</v>
      </c>
    </row>
    <row r="607" spans="1:17" x14ac:dyDescent="0.25">
      <c r="A607" s="1">
        <v>15725811</v>
      </c>
      <c r="B607" s="1">
        <v>705</v>
      </c>
      <c r="C607" s="1" t="s">
        <v>15</v>
      </c>
      <c r="D607" s="1" t="s">
        <v>23</v>
      </c>
      <c r="E607" s="1">
        <v>25</v>
      </c>
      <c r="F607" s="1">
        <v>0</v>
      </c>
      <c r="G607" s="17">
        <v>97544.29</v>
      </c>
      <c r="H607" s="1">
        <v>1</v>
      </c>
      <c r="I607" s="1">
        <v>0</v>
      </c>
      <c r="J607" s="1">
        <v>1</v>
      </c>
      <c r="K607" s="17">
        <v>59887.15</v>
      </c>
      <c r="L607" s="1">
        <v>0</v>
      </c>
      <c r="M607">
        <f t="shared" si="45"/>
        <v>0</v>
      </c>
      <c r="N607">
        <f t="shared" si="46"/>
        <v>1</v>
      </c>
      <c r="O607">
        <f t="shared" si="47"/>
        <v>0</v>
      </c>
      <c r="P607">
        <f t="shared" si="48"/>
        <v>0</v>
      </c>
      <c r="Q607">
        <f t="shared" si="49"/>
        <v>1</v>
      </c>
    </row>
    <row r="608" spans="1:17" x14ac:dyDescent="0.25">
      <c r="A608" s="1">
        <v>15734674</v>
      </c>
      <c r="B608" s="1">
        <v>593</v>
      </c>
      <c r="C608" s="1" t="s">
        <v>15</v>
      </c>
      <c r="D608" s="1" t="s">
        <v>16</v>
      </c>
      <c r="E608" s="1">
        <v>41</v>
      </c>
      <c r="F608" s="1">
        <v>6</v>
      </c>
      <c r="G608" s="17">
        <v>0</v>
      </c>
      <c r="H608" s="1">
        <v>1</v>
      </c>
      <c r="I608" s="1">
        <v>1</v>
      </c>
      <c r="J608" s="1">
        <v>0</v>
      </c>
      <c r="K608" s="17">
        <v>65170.66</v>
      </c>
      <c r="L608" s="1">
        <v>0</v>
      </c>
      <c r="M608">
        <f t="shared" si="45"/>
        <v>0</v>
      </c>
      <c r="N608">
        <f t="shared" si="46"/>
        <v>1</v>
      </c>
      <c r="O608">
        <f t="shared" si="47"/>
        <v>1</v>
      </c>
      <c r="P608">
        <f t="shared" si="48"/>
        <v>1</v>
      </c>
      <c r="Q608">
        <f t="shared" si="49"/>
        <v>1</v>
      </c>
    </row>
    <row r="609" spans="1:17" x14ac:dyDescent="0.25">
      <c r="A609" s="1">
        <v>15677307</v>
      </c>
      <c r="B609" s="1">
        <v>684</v>
      </c>
      <c r="C609" s="1" t="s">
        <v>26</v>
      </c>
      <c r="D609" s="1" t="s">
        <v>16</v>
      </c>
      <c r="E609" s="1">
        <v>40</v>
      </c>
      <c r="F609" s="1">
        <v>6</v>
      </c>
      <c r="G609" s="17">
        <v>137326.65</v>
      </c>
      <c r="H609" s="1">
        <v>1</v>
      </c>
      <c r="I609" s="1">
        <v>1</v>
      </c>
      <c r="J609" s="1">
        <v>0</v>
      </c>
      <c r="K609" s="17">
        <v>186976.6</v>
      </c>
      <c r="L609" s="1">
        <v>0</v>
      </c>
      <c r="M609">
        <f t="shared" si="45"/>
        <v>0</v>
      </c>
      <c r="N609">
        <f t="shared" si="46"/>
        <v>1</v>
      </c>
      <c r="O609">
        <f t="shared" si="47"/>
        <v>1</v>
      </c>
      <c r="P609">
        <f t="shared" si="48"/>
        <v>1</v>
      </c>
      <c r="Q609">
        <f t="shared" si="49"/>
        <v>1</v>
      </c>
    </row>
    <row r="610" spans="1:17" x14ac:dyDescent="0.25">
      <c r="A610" s="1">
        <v>15592222</v>
      </c>
      <c r="B610" s="1">
        <v>505</v>
      </c>
      <c r="C610" s="1" t="s">
        <v>15</v>
      </c>
      <c r="D610" s="1" t="s">
        <v>23</v>
      </c>
      <c r="E610" s="1">
        <v>49</v>
      </c>
      <c r="F610" s="1">
        <v>7</v>
      </c>
      <c r="G610" s="17">
        <v>80001.23</v>
      </c>
      <c r="H610" s="1">
        <v>1</v>
      </c>
      <c r="I610" s="1">
        <v>0</v>
      </c>
      <c r="J610" s="1">
        <v>0</v>
      </c>
      <c r="K610" s="17">
        <v>135180.10999999999</v>
      </c>
      <c r="L610" s="1">
        <v>0</v>
      </c>
      <c r="M610">
        <f t="shared" si="45"/>
        <v>0</v>
      </c>
      <c r="N610">
        <f t="shared" si="46"/>
        <v>1</v>
      </c>
      <c r="O610">
        <f t="shared" si="47"/>
        <v>1</v>
      </c>
      <c r="P610">
        <f t="shared" si="48"/>
        <v>1</v>
      </c>
      <c r="Q610">
        <f t="shared" si="49"/>
        <v>1</v>
      </c>
    </row>
    <row r="611" spans="1:17" x14ac:dyDescent="0.25">
      <c r="A611" s="1">
        <v>15594594</v>
      </c>
      <c r="B611" s="1">
        <v>546</v>
      </c>
      <c r="C611" s="1" t="s">
        <v>18</v>
      </c>
      <c r="D611" s="1" t="s">
        <v>23</v>
      </c>
      <c r="E611" s="1">
        <v>42</v>
      </c>
      <c r="F611" s="1">
        <v>7</v>
      </c>
      <c r="G611" s="17">
        <v>139070.51</v>
      </c>
      <c r="H611" s="1">
        <v>1</v>
      </c>
      <c r="I611" s="1">
        <v>1</v>
      </c>
      <c r="J611" s="1">
        <v>1</v>
      </c>
      <c r="K611" s="17">
        <v>86945</v>
      </c>
      <c r="L611" s="1">
        <v>0</v>
      </c>
      <c r="M611">
        <f t="shared" si="45"/>
        <v>0</v>
      </c>
      <c r="N611">
        <f t="shared" si="46"/>
        <v>1</v>
      </c>
      <c r="O611">
        <f t="shared" si="47"/>
        <v>1</v>
      </c>
      <c r="P611">
        <f t="shared" si="48"/>
        <v>1</v>
      </c>
      <c r="Q611">
        <f t="shared" si="49"/>
        <v>1</v>
      </c>
    </row>
    <row r="612" spans="1:17" x14ac:dyDescent="0.25">
      <c r="A612" s="1">
        <v>15680970</v>
      </c>
      <c r="B612" s="1">
        <v>611</v>
      </c>
      <c r="C612" s="1" t="s">
        <v>26</v>
      </c>
      <c r="D612" s="1" t="s">
        <v>16</v>
      </c>
      <c r="E612" s="1">
        <v>41</v>
      </c>
      <c r="F612" s="1">
        <v>2</v>
      </c>
      <c r="G612" s="17">
        <v>114206.84</v>
      </c>
      <c r="H612" s="1">
        <v>1</v>
      </c>
      <c r="I612" s="1">
        <v>1</v>
      </c>
      <c r="J612" s="1">
        <v>0</v>
      </c>
      <c r="K612" s="17">
        <v>164061.6</v>
      </c>
      <c r="L612" s="1">
        <v>0</v>
      </c>
      <c r="M612">
        <f t="shared" si="45"/>
        <v>0</v>
      </c>
      <c r="N612">
        <f t="shared" si="46"/>
        <v>1</v>
      </c>
      <c r="O612">
        <f t="shared" si="47"/>
        <v>0</v>
      </c>
      <c r="P612">
        <f t="shared" si="48"/>
        <v>1</v>
      </c>
      <c r="Q612">
        <f t="shared" si="49"/>
        <v>1</v>
      </c>
    </row>
    <row r="613" spans="1:17" x14ac:dyDescent="0.25">
      <c r="A613" s="1">
        <v>15729362</v>
      </c>
      <c r="B613" s="1">
        <v>745</v>
      </c>
      <c r="C613" s="1" t="s">
        <v>15</v>
      </c>
      <c r="D613" s="1" t="s">
        <v>23</v>
      </c>
      <c r="E613" s="1">
        <v>36</v>
      </c>
      <c r="F613" s="1">
        <v>8</v>
      </c>
      <c r="G613" s="17">
        <v>67226.37</v>
      </c>
      <c r="H613" s="1">
        <v>1</v>
      </c>
      <c r="I613" s="1">
        <v>1</v>
      </c>
      <c r="J613" s="1">
        <v>0</v>
      </c>
      <c r="K613" s="17">
        <v>130789.6</v>
      </c>
      <c r="L613" s="1">
        <v>0</v>
      </c>
      <c r="M613">
        <f t="shared" si="45"/>
        <v>0</v>
      </c>
      <c r="N613">
        <f t="shared" si="46"/>
        <v>1</v>
      </c>
      <c r="O613">
        <f t="shared" si="47"/>
        <v>1</v>
      </c>
      <c r="P613">
        <f t="shared" si="48"/>
        <v>1</v>
      </c>
      <c r="Q613">
        <f t="shared" si="49"/>
        <v>1</v>
      </c>
    </row>
    <row r="614" spans="1:17" x14ac:dyDescent="0.25">
      <c r="A614" s="1">
        <v>15729599</v>
      </c>
      <c r="B614" s="1">
        <v>804</v>
      </c>
      <c r="C614" s="1" t="s">
        <v>18</v>
      </c>
      <c r="D614" s="1" t="s">
        <v>23</v>
      </c>
      <c r="E614" s="1">
        <v>33</v>
      </c>
      <c r="F614" s="1">
        <v>7</v>
      </c>
      <c r="G614" s="17">
        <v>76548.600000000006</v>
      </c>
      <c r="H614" s="1">
        <v>1</v>
      </c>
      <c r="I614" s="1">
        <v>0</v>
      </c>
      <c r="J614" s="1">
        <v>1</v>
      </c>
      <c r="K614" s="17">
        <v>98453.45</v>
      </c>
      <c r="L614" s="1">
        <v>0</v>
      </c>
      <c r="M614">
        <f t="shared" si="45"/>
        <v>0</v>
      </c>
      <c r="N614">
        <f t="shared" si="46"/>
        <v>1</v>
      </c>
      <c r="O614">
        <f t="shared" si="47"/>
        <v>1</v>
      </c>
      <c r="P614">
        <f t="shared" si="48"/>
        <v>1</v>
      </c>
      <c r="Q614">
        <f t="shared" si="49"/>
        <v>1</v>
      </c>
    </row>
    <row r="615" spans="1:17" x14ac:dyDescent="0.25">
      <c r="A615" s="1">
        <v>15660155</v>
      </c>
      <c r="B615" s="1">
        <v>792</v>
      </c>
      <c r="C615" s="1" t="s">
        <v>18</v>
      </c>
      <c r="D615" s="1" t="s">
        <v>23</v>
      </c>
      <c r="E615" s="1">
        <v>36</v>
      </c>
      <c r="F615" s="1">
        <v>5</v>
      </c>
      <c r="G615" s="17">
        <v>92140.15</v>
      </c>
      <c r="H615" s="1">
        <v>1</v>
      </c>
      <c r="I615" s="1">
        <v>0</v>
      </c>
      <c r="J615" s="1">
        <v>1</v>
      </c>
      <c r="K615" s="17">
        <v>67468.67</v>
      </c>
      <c r="L615" s="1">
        <v>0</v>
      </c>
      <c r="M615">
        <f t="shared" si="45"/>
        <v>0</v>
      </c>
      <c r="N615">
        <f t="shared" si="46"/>
        <v>1</v>
      </c>
      <c r="O615">
        <f t="shared" si="47"/>
        <v>1</v>
      </c>
      <c r="P615">
        <f t="shared" si="48"/>
        <v>1</v>
      </c>
      <c r="Q615">
        <f t="shared" si="49"/>
        <v>1</v>
      </c>
    </row>
    <row r="616" spans="1:17" x14ac:dyDescent="0.25">
      <c r="A616" s="1">
        <v>15677135</v>
      </c>
      <c r="B616" s="1">
        <v>520</v>
      </c>
      <c r="C616" s="1" t="s">
        <v>26</v>
      </c>
      <c r="D616" s="1" t="s">
        <v>23</v>
      </c>
      <c r="E616" s="1">
        <v>61</v>
      </c>
      <c r="F616" s="1">
        <v>8</v>
      </c>
      <c r="G616" s="17">
        <v>133802.29</v>
      </c>
      <c r="H616" s="1">
        <v>2</v>
      </c>
      <c r="I616" s="1">
        <v>1</v>
      </c>
      <c r="J616" s="1">
        <v>1</v>
      </c>
      <c r="K616" s="17">
        <v>90304.01</v>
      </c>
      <c r="L616" s="1">
        <v>0</v>
      </c>
      <c r="M616">
        <f t="shared" si="45"/>
        <v>0</v>
      </c>
      <c r="N616">
        <f t="shared" si="46"/>
        <v>1</v>
      </c>
      <c r="O616">
        <f t="shared" si="47"/>
        <v>1</v>
      </c>
      <c r="P616">
        <f t="shared" si="48"/>
        <v>1</v>
      </c>
      <c r="Q616">
        <f t="shared" si="49"/>
        <v>0</v>
      </c>
    </row>
    <row r="617" spans="1:17" x14ac:dyDescent="0.25">
      <c r="A617" s="1">
        <v>15640825</v>
      </c>
      <c r="B617" s="1">
        <v>695</v>
      </c>
      <c r="C617" s="1" t="s">
        <v>18</v>
      </c>
      <c r="D617" s="1" t="s">
        <v>23</v>
      </c>
      <c r="E617" s="1">
        <v>46</v>
      </c>
      <c r="F617" s="1">
        <v>3</v>
      </c>
      <c r="G617" s="17">
        <v>122549.64</v>
      </c>
      <c r="H617" s="1">
        <v>1</v>
      </c>
      <c r="I617" s="1">
        <v>1</v>
      </c>
      <c r="J617" s="1">
        <v>1</v>
      </c>
      <c r="K617" s="17">
        <v>56297.85</v>
      </c>
      <c r="L617" s="1">
        <v>0</v>
      </c>
      <c r="M617">
        <f t="shared" si="45"/>
        <v>0</v>
      </c>
      <c r="N617">
        <f t="shared" si="46"/>
        <v>1</v>
      </c>
      <c r="O617">
        <f t="shared" si="47"/>
        <v>0</v>
      </c>
      <c r="P617">
        <f t="shared" si="48"/>
        <v>1</v>
      </c>
      <c r="Q617">
        <f t="shared" si="49"/>
        <v>1</v>
      </c>
    </row>
    <row r="618" spans="1:17" x14ac:dyDescent="0.25">
      <c r="A618" s="1">
        <v>15797748</v>
      </c>
      <c r="B618" s="1">
        <v>729</v>
      </c>
      <c r="C618" s="1" t="s">
        <v>15</v>
      </c>
      <c r="D618" s="1" t="s">
        <v>23</v>
      </c>
      <c r="E618" s="1">
        <v>44</v>
      </c>
      <c r="F618" s="1">
        <v>5</v>
      </c>
      <c r="G618" s="17">
        <v>0</v>
      </c>
      <c r="H618" s="1">
        <v>2</v>
      </c>
      <c r="I618" s="1">
        <v>0</v>
      </c>
      <c r="J618" s="1">
        <v>1</v>
      </c>
      <c r="K618" s="17">
        <v>9200.5400000000009</v>
      </c>
      <c r="L618" s="1">
        <v>0</v>
      </c>
      <c r="M618">
        <f t="shared" si="45"/>
        <v>0</v>
      </c>
      <c r="N618">
        <f t="shared" si="46"/>
        <v>0</v>
      </c>
      <c r="O618">
        <f t="shared" si="47"/>
        <v>1</v>
      </c>
      <c r="P618">
        <f t="shared" si="48"/>
        <v>1</v>
      </c>
      <c r="Q618">
        <f t="shared" si="49"/>
        <v>1</v>
      </c>
    </row>
    <row r="619" spans="1:17" x14ac:dyDescent="0.25">
      <c r="A619" s="1">
        <v>15705620</v>
      </c>
      <c r="B619" s="1">
        <v>730</v>
      </c>
      <c r="C619" s="1" t="s">
        <v>15</v>
      </c>
      <c r="D619" s="1" t="s">
        <v>23</v>
      </c>
      <c r="E619" s="1">
        <v>34</v>
      </c>
      <c r="F619" s="1">
        <v>5</v>
      </c>
      <c r="G619" s="17">
        <v>122453.37</v>
      </c>
      <c r="H619" s="1">
        <v>2</v>
      </c>
      <c r="I619" s="1">
        <v>1</v>
      </c>
      <c r="J619" s="1">
        <v>0</v>
      </c>
      <c r="K619" s="17">
        <v>138882.98000000001</v>
      </c>
      <c r="L619" s="1">
        <v>0</v>
      </c>
      <c r="M619">
        <f t="shared" si="45"/>
        <v>0</v>
      </c>
      <c r="N619">
        <f t="shared" si="46"/>
        <v>1</v>
      </c>
      <c r="O619">
        <f t="shared" si="47"/>
        <v>1</v>
      </c>
      <c r="P619">
        <f t="shared" si="48"/>
        <v>1</v>
      </c>
      <c r="Q619">
        <f t="shared" si="49"/>
        <v>1</v>
      </c>
    </row>
    <row r="620" spans="1:17" x14ac:dyDescent="0.25">
      <c r="A620" s="1">
        <v>15605461</v>
      </c>
      <c r="B620" s="1">
        <v>594</v>
      </c>
      <c r="C620" s="1" t="s">
        <v>26</v>
      </c>
      <c r="D620" s="1" t="s">
        <v>16</v>
      </c>
      <c r="E620" s="1">
        <v>29</v>
      </c>
      <c r="F620" s="1">
        <v>3</v>
      </c>
      <c r="G620" s="17">
        <v>130830.22</v>
      </c>
      <c r="H620" s="1">
        <v>1</v>
      </c>
      <c r="I620" s="1">
        <v>1</v>
      </c>
      <c r="J620" s="1">
        <v>0</v>
      </c>
      <c r="K620" s="17">
        <v>61048.53</v>
      </c>
      <c r="L620" s="1">
        <v>0</v>
      </c>
      <c r="M620">
        <f t="shared" si="45"/>
        <v>0</v>
      </c>
      <c r="N620">
        <f t="shared" si="46"/>
        <v>1</v>
      </c>
      <c r="O620">
        <f t="shared" si="47"/>
        <v>0</v>
      </c>
      <c r="P620">
        <f t="shared" si="48"/>
        <v>0</v>
      </c>
      <c r="Q620">
        <f t="shared" si="49"/>
        <v>1</v>
      </c>
    </row>
    <row r="621" spans="1:17" x14ac:dyDescent="0.25">
      <c r="A621" s="1">
        <v>15656300</v>
      </c>
      <c r="B621" s="1">
        <v>411</v>
      </c>
      <c r="C621" s="1" t="s">
        <v>15</v>
      </c>
      <c r="D621" s="1" t="s">
        <v>23</v>
      </c>
      <c r="E621" s="1">
        <v>29</v>
      </c>
      <c r="F621" s="1">
        <v>0</v>
      </c>
      <c r="G621" s="17">
        <v>59697.17</v>
      </c>
      <c r="H621" s="1">
        <v>2</v>
      </c>
      <c r="I621" s="1">
        <v>1</v>
      </c>
      <c r="J621" s="1">
        <v>1</v>
      </c>
      <c r="K621" s="17">
        <v>53483.21</v>
      </c>
      <c r="L621" s="1">
        <v>0</v>
      </c>
      <c r="M621">
        <f t="shared" si="45"/>
        <v>0</v>
      </c>
      <c r="N621">
        <f t="shared" si="46"/>
        <v>1</v>
      </c>
      <c r="O621">
        <f t="shared" si="47"/>
        <v>0</v>
      </c>
      <c r="P621">
        <f t="shared" si="48"/>
        <v>0</v>
      </c>
      <c r="Q621">
        <f t="shared" si="49"/>
        <v>1</v>
      </c>
    </row>
    <row r="622" spans="1:17" x14ac:dyDescent="0.25">
      <c r="A622" s="1">
        <v>15739803</v>
      </c>
      <c r="B622" s="1">
        <v>686</v>
      </c>
      <c r="C622" s="1" t="s">
        <v>18</v>
      </c>
      <c r="D622" s="1" t="s">
        <v>23</v>
      </c>
      <c r="E622" s="1">
        <v>34</v>
      </c>
      <c r="F622" s="1">
        <v>9</v>
      </c>
      <c r="G622" s="17">
        <v>0</v>
      </c>
      <c r="H622" s="1">
        <v>2</v>
      </c>
      <c r="I622" s="1">
        <v>1</v>
      </c>
      <c r="J622" s="1">
        <v>0</v>
      </c>
      <c r="K622" s="17">
        <v>127569.8</v>
      </c>
      <c r="L622" s="1">
        <v>0</v>
      </c>
      <c r="M622">
        <f t="shared" si="45"/>
        <v>0</v>
      </c>
      <c r="N622">
        <f t="shared" si="46"/>
        <v>1</v>
      </c>
      <c r="O622">
        <f t="shared" si="47"/>
        <v>1</v>
      </c>
      <c r="P622">
        <f t="shared" si="48"/>
        <v>1</v>
      </c>
      <c r="Q622">
        <f t="shared" si="49"/>
        <v>1</v>
      </c>
    </row>
    <row r="623" spans="1:17" x14ac:dyDescent="0.25">
      <c r="A623" s="1">
        <v>15715941</v>
      </c>
      <c r="B623" s="1">
        <v>692</v>
      </c>
      <c r="C623" s="1" t="s">
        <v>15</v>
      </c>
      <c r="D623" s="1" t="s">
        <v>23</v>
      </c>
      <c r="E623" s="1">
        <v>54</v>
      </c>
      <c r="F623" s="1">
        <v>5</v>
      </c>
      <c r="G623" s="17">
        <v>0</v>
      </c>
      <c r="H623" s="1">
        <v>2</v>
      </c>
      <c r="I623" s="1">
        <v>1</v>
      </c>
      <c r="J623" s="1">
        <v>1</v>
      </c>
      <c r="K623" s="17">
        <v>88721.84</v>
      </c>
      <c r="L623" s="1">
        <v>0</v>
      </c>
      <c r="M623">
        <f t="shared" si="45"/>
        <v>0</v>
      </c>
      <c r="N623">
        <f t="shared" si="46"/>
        <v>1</v>
      </c>
      <c r="O623">
        <f t="shared" si="47"/>
        <v>1</v>
      </c>
      <c r="P623">
        <f t="shared" si="48"/>
        <v>1</v>
      </c>
      <c r="Q623">
        <f t="shared" si="49"/>
        <v>1</v>
      </c>
    </row>
    <row r="624" spans="1:17" x14ac:dyDescent="0.25">
      <c r="A624" s="1">
        <v>15805062</v>
      </c>
      <c r="B624" s="1">
        <v>667</v>
      </c>
      <c r="C624" s="1" t="s">
        <v>18</v>
      </c>
      <c r="D624" s="1" t="s">
        <v>23</v>
      </c>
      <c r="E624" s="1">
        <v>38</v>
      </c>
      <c r="F624" s="1">
        <v>1</v>
      </c>
      <c r="G624" s="17">
        <v>87202.38</v>
      </c>
      <c r="H624" s="1">
        <v>1</v>
      </c>
      <c r="I624" s="1">
        <v>1</v>
      </c>
      <c r="J624" s="1">
        <v>1</v>
      </c>
      <c r="K624" s="17">
        <v>77866.91</v>
      </c>
      <c r="L624" s="1">
        <v>0</v>
      </c>
      <c r="M624">
        <f t="shared" si="45"/>
        <v>0</v>
      </c>
      <c r="N624">
        <f t="shared" si="46"/>
        <v>1</v>
      </c>
      <c r="O624">
        <f t="shared" si="47"/>
        <v>0</v>
      </c>
      <c r="P624">
        <f t="shared" si="48"/>
        <v>1</v>
      </c>
      <c r="Q624">
        <f t="shared" si="49"/>
        <v>1</v>
      </c>
    </row>
    <row r="625" spans="1:17" x14ac:dyDescent="0.25">
      <c r="A625" s="1">
        <v>15610156</v>
      </c>
      <c r="B625" s="1">
        <v>637</v>
      </c>
      <c r="C625" s="1" t="s">
        <v>15</v>
      </c>
      <c r="D625" s="1" t="s">
        <v>23</v>
      </c>
      <c r="E625" s="1">
        <v>40</v>
      </c>
      <c r="F625" s="1">
        <v>2</v>
      </c>
      <c r="G625" s="17">
        <v>133463.1</v>
      </c>
      <c r="H625" s="1">
        <v>1</v>
      </c>
      <c r="I625" s="1">
        <v>0</v>
      </c>
      <c r="J625" s="1">
        <v>1</v>
      </c>
      <c r="K625" s="17">
        <v>93165.34</v>
      </c>
      <c r="L625" s="1">
        <v>0</v>
      </c>
      <c r="M625">
        <f t="shared" si="45"/>
        <v>0</v>
      </c>
      <c r="N625">
        <f t="shared" si="46"/>
        <v>1</v>
      </c>
      <c r="O625">
        <f t="shared" si="47"/>
        <v>0</v>
      </c>
      <c r="P625">
        <f t="shared" si="48"/>
        <v>1</v>
      </c>
      <c r="Q625">
        <f t="shared" si="49"/>
        <v>1</v>
      </c>
    </row>
    <row r="626" spans="1:17" x14ac:dyDescent="0.25">
      <c r="A626" s="1">
        <v>15801277</v>
      </c>
      <c r="B626" s="1">
        <v>715</v>
      </c>
      <c r="C626" s="1" t="s">
        <v>15</v>
      </c>
      <c r="D626" s="1" t="s">
        <v>16</v>
      </c>
      <c r="E626" s="1">
        <v>31</v>
      </c>
      <c r="F626" s="1">
        <v>2</v>
      </c>
      <c r="G626" s="17">
        <v>112212.14</v>
      </c>
      <c r="H626" s="1">
        <v>2</v>
      </c>
      <c r="I626" s="1">
        <v>1</v>
      </c>
      <c r="J626" s="1">
        <v>1</v>
      </c>
      <c r="K626" s="17">
        <v>181600.72</v>
      </c>
      <c r="L626" s="1">
        <v>0</v>
      </c>
      <c r="M626">
        <f t="shared" si="45"/>
        <v>0</v>
      </c>
      <c r="N626">
        <f t="shared" si="46"/>
        <v>1</v>
      </c>
      <c r="O626">
        <f t="shared" si="47"/>
        <v>0</v>
      </c>
      <c r="P626">
        <f t="shared" si="48"/>
        <v>1</v>
      </c>
      <c r="Q626">
        <f t="shared" si="49"/>
        <v>1</v>
      </c>
    </row>
    <row r="627" spans="1:17" x14ac:dyDescent="0.25">
      <c r="A627" s="1">
        <v>15670080</v>
      </c>
      <c r="B627" s="1">
        <v>584</v>
      </c>
      <c r="C627" s="1" t="s">
        <v>26</v>
      </c>
      <c r="D627" s="1" t="s">
        <v>16</v>
      </c>
      <c r="E627" s="1">
        <v>29</v>
      </c>
      <c r="F627" s="1">
        <v>7</v>
      </c>
      <c r="G627" s="17">
        <v>105204.01</v>
      </c>
      <c r="H627" s="1">
        <v>1</v>
      </c>
      <c r="I627" s="1">
        <v>0</v>
      </c>
      <c r="J627" s="1">
        <v>1</v>
      </c>
      <c r="K627" s="17">
        <v>138490.03</v>
      </c>
      <c r="L627" s="1">
        <v>0</v>
      </c>
      <c r="M627">
        <f t="shared" si="45"/>
        <v>0</v>
      </c>
      <c r="N627">
        <f t="shared" si="46"/>
        <v>1</v>
      </c>
      <c r="O627">
        <f t="shared" si="47"/>
        <v>1</v>
      </c>
      <c r="P627">
        <f t="shared" si="48"/>
        <v>0</v>
      </c>
      <c r="Q627">
        <f t="shared" si="49"/>
        <v>1</v>
      </c>
    </row>
    <row r="628" spans="1:17" x14ac:dyDescent="0.25">
      <c r="A628" s="1">
        <v>15738191</v>
      </c>
      <c r="B628" s="1">
        <v>577</v>
      </c>
      <c r="C628" s="1" t="s">
        <v>15</v>
      </c>
      <c r="D628" s="1" t="s">
        <v>23</v>
      </c>
      <c r="E628" s="1">
        <v>25</v>
      </c>
      <c r="F628" s="1">
        <v>3</v>
      </c>
      <c r="G628" s="17">
        <v>0</v>
      </c>
      <c r="H628" s="1">
        <v>2</v>
      </c>
      <c r="I628" s="1">
        <v>0</v>
      </c>
      <c r="J628" s="1">
        <v>1</v>
      </c>
      <c r="K628" s="17">
        <v>124508.29</v>
      </c>
      <c r="L628" s="1">
        <v>0</v>
      </c>
      <c r="M628">
        <f t="shared" si="45"/>
        <v>0</v>
      </c>
      <c r="N628">
        <f t="shared" si="46"/>
        <v>1</v>
      </c>
      <c r="O628">
        <f t="shared" si="47"/>
        <v>0</v>
      </c>
      <c r="P628">
        <f t="shared" si="48"/>
        <v>0</v>
      </c>
      <c r="Q628">
        <f t="shared" si="49"/>
        <v>1</v>
      </c>
    </row>
    <row r="629" spans="1:17" x14ac:dyDescent="0.25">
      <c r="A629" s="1">
        <v>15589975</v>
      </c>
      <c r="B629" s="1">
        <v>646</v>
      </c>
      <c r="C629" s="1" t="s">
        <v>15</v>
      </c>
      <c r="D629" s="1" t="s">
        <v>16</v>
      </c>
      <c r="E629" s="1">
        <v>73</v>
      </c>
      <c r="F629" s="1">
        <v>6</v>
      </c>
      <c r="G629" s="17">
        <v>97259.25</v>
      </c>
      <c r="H629" s="1">
        <v>1</v>
      </c>
      <c r="I629" s="1">
        <v>0</v>
      </c>
      <c r="J629" s="1">
        <v>1</v>
      </c>
      <c r="K629" s="17">
        <v>104719.66</v>
      </c>
      <c r="L629" s="1">
        <v>0</v>
      </c>
      <c r="M629">
        <f t="shared" si="45"/>
        <v>0</v>
      </c>
      <c r="N629">
        <f t="shared" si="46"/>
        <v>1</v>
      </c>
      <c r="O629">
        <f t="shared" si="47"/>
        <v>1</v>
      </c>
      <c r="P629">
        <f t="shared" si="48"/>
        <v>1</v>
      </c>
      <c r="Q629">
        <f t="shared" si="49"/>
        <v>0</v>
      </c>
    </row>
    <row r="630" spans="1:17" x14ac:dyDescent="0.25">
      <c r="A630" s="1">
        <v>15686164</v>
      </c>
      <c r="B630" s="1">
        <v>850</v>
      </c>
      <c r="C630" s="1" t="s">
        <v>26</v>
      </c>
      <c r="D630" s="1" t="s">
        <v>16</v>
      </c>
      <c r="E630" s="1">
        <v>31</v>
      </c>
      <c r="F630" s="1">
        <v>1</v>
      </c>
      <c r="G630" s="17">
        <v>108822.39999999999</v>
      </c>
      <c r="H630" s="1">
        <v>1</v>
      </c>
      <c r="I630" s="1">
        <v>1</v>
      </c>
      <c r="J630" s="1">
        <v>1</v>
      </c>
      <c r="K630" s="17">
        <v>132173.31</v>
      </c>
      <c r="L630" s="1">
        <v>0</v>
      </c>
      <c r="M630">
        <f t="shared" si="45"/>
        <v>0</v>
      </c>
      <c r="N630">
        <f t="shared" si="46"/>
        <v>1</v>
      </c>
      <c r="O630">
        <f t="shared" si="47"/>
        <v>0</v>
      </c>
      <c r="P630">
        <f t="shared" si="48"/>
        <v>1</v>
      </c>
      <c r="Q630">
        <f t="shared" si="49"/>
        <v>1</v>
      </c>
    </row>
    <row r="631" spans="1:17" x14ac:dyDescent="0.25">
      <c r="A631" s="1">
        <v>15761043</v>
      </c>
      <c r="B631" s="1">
        <v>632</v>
      </c>
      <c r="C631" s="1" t="s">
        <v>26</v>
      </c>
      <c r="D631" s="1" t="s">
        <v>16</v>
      </c>
      <c r="E631" s="1">
        <v>38</v>
      </c>
      <c r="F631" s="1">
        <v>6</v>
      </c>
      <c r="G631" s="17">
        <v>86569.76</v>
      </c>
      <c r="H631" s="1">
        <v>2</v>
      </c>
      <c r="I631" s="1">
        <v>1</v>
      </c>
      <c r="J631" s="1">
        <v>0</v>
      </c>
      <c r="K631" s="17">
        <v>98090.91</v>
      </c>
      <c r="L631" s="1">
        <v>0</v>
      </c>
      <c r="M631">
        <f t="shared" si="45"/>
        <v>0</v>
      </c>
      <c r="N631">
        <f t="shared" si="46"/>
        <v>1</v>
      </c>
      <c r="O631">
        <f t="shared" si="47"/>
        <v>1</v>
      </c>
      <c r="P631">
        <f t="shared" si="48"/>
        <v>1</v>
      </c>
      <c r="Q631">
        <f t="shared" si="49"/>
        <v>1</v>
      </c>
    </row>
    <row r="632" spans="1:17" x14ac:dyDescent="0.25">
      <c r="A632" s="1">
        <v>15576269</v>
      </c>
      <c r="B632" s="1">
        <v>523</v>
      </c>
      <c r="C632" s="1" t="s">
        <v>18</v>
      </c>
      <c r="D632" s="1" t="s">
        <v>23</v>
      </c>
      <c r="E632" s="1">
        <v>34</v>
      </c>
      <c r="F632" s="1">
        <v>7</v>
      </c>
      <c r="G632" s="17">
        <v>0</v>
      </c>
      <c r="H632" s="1">
        <v>2</v>
      </c>
      <c r="I632" s="1">
        <v>1</v>
      </c>
      <c r="J632" s="1">
        <v>0</v>
      </c>
      <c r="K632" s="17">
        <v>62030.06</v>
      </c>
      <c r="L632" s="1">
        <v>0</v>
      </c>
      <c r="M632">
        <f t="shared" si="45"/>
        <v>0</v>
      </c>
      <c r="N632">
        <f t="shared" si="46"/>
        <v>1</v>
      </c>
      <c r="O632">
        <f t="shared" si="47"/>
        <v>1</v>
      </c>
      <c r="P632">
        <f t="shared" si="48"/>
        <v>1</v>
      </c>
      <c r="Q632">
        <f t="shared" si="49"/>
        <v>1</v>
      </c>
    </row>
    <row r="633" spans="1:17" x14ac:dyDescent="0.25">
      <c r="A633" s="1">
        <v>15676715</v>
      </c>
      <c r="B633" s="1">
        <v>640</v>
      </c>
      <c r="C633" s="1" t="s">
        <v>15</v>
      </c>
      <c r="D633" s="1" t="s">
        <v>23</v>
      </c>
      <c r="E633" s="1">
        <v>68</v>
      </c>
      <c r="F633" s="1">
        <v>9</v>
      </c>
      <c r="G633" s="17">
        <v>0</v>
      </c>
      <c r="H633" s="1">
        <v>2</v>
      </c>
      <c r="I633" s="1">
        <v>1</v>
      </c>
      <c r="J633" s="1">
        <v>1</v>
      </c>
      <c r="K633" s="17">
        <v>199493.38</v>
      </c>
      <c r="L633" s="1">
        <v>0</v>
      </c>
      <c r="M633">
        <f t="shared" si="45"/>
        <v>0</v>
      </c>
      <c r="N633">
        <f t="shared" si="46"/>
        <v>1</v>
      </c>
      <c r="O633">
        <f t="shared" si="47"/>
        <v>1</v>
      </c>
      <c r="P633">
        <f t="shared" si="48"/>
        <v>1</v>
      </c>
      <c r="Q633">
        <f t="shared" si="49"/>
        <v>0</v>
      </c>
    </row>
    <row r="634" spans="1:17" x14ac:dyDescent="0.25">
      <c r="A634" s="1">
        <v>15800703</v>
      </c>
      <c r="B634" s="1">
        <v>485</v>
      </c>
      <c r="C634" s="1" t="s">
        <v>18</v>
      </c>
      <c r="D634" s="1" t="s">
        <v>16</v>
      </c>
      <c r="E634" s="1">
        <v>21</v>
      </c>
      <c r="F634" s="1">
        <v>5</v>
      </c>
      <c r="G634" s="17">
        <v>113157.22</v>
      </c>
      <c r="H634" s="1">
        <v>1</v>
      </c>
      <c r="I634" s="1">
        <v>1</v>
      </c>
      <c r="J634" s="1">
        <v>1</v>
      </c>
      <c r="K634" s="17">
        <v>54141.5</v>
      </c>
      <c r="L634" s="1">
        <v>0</v>
      </c>
      <c r="M634">
        <f t="shared" si="45"/>
        <v>0</v>
      </c>
      <c r="N634">
        <f t="shared" si="46"/>
        <v>1</v>
      </c>
      <c r="O634">
        <f t="shared" si="47"/>
        <v>1</v>
      </c>
      <c r="P634">
        <f t="shared" si="48"/>
        <v>0</v>
      </c>
      <c r="Q634">
        <f t="shared" si="49"/>
        <v>1</v>
      </c>
    </row>
    <row r="635" spans="1:17" x14ac:dyDescent="0.25">
      <c r="A635" s="1">
        <v>15653547</v>
      </c>
      <c r="B635" s="1">
        <v>850</v>
      </c>
      <c r="C635" s="1" t="s">
        <v>15</v>
      </c>
      <c r="D635" s="1" t="s">
        <v>23</v>
      </c>
      <c r="E635" s="1">
        <v>56</v>
      </c>
      <c r="F635" s="1">
        <v>7</v>
      </c>
      <c r="G635" s="17">
        <v>131317.48000000001</v>
      </c>
      <c r="H635" s="1">
        <v>1</v>
      </c>
      <c r="I635" s="1">
        <v>1</v>
      </c>
      <c r="J635" s="1">
        <v>1</v>
      </c>
      <c r="K635" s="17">
        <v>119175.45</v>
      </c>
      <c r="L635" s="1">
        <v>0</v>
      </c>
      <c r="M635">
        <f t="shared" si="45"/>
        <v>0</v>
      </c>
      <c r="N635">
        <f t="shared" si="46"/>
        <v>1</v>
      </c>
      <c r="O635">
        <f t="shared" si="47"/>
        <v>1</v>
      </c>
      <c r="P635">
        <f t="shared" si="48"/>
        <v>1</v>
      </c>
      <c r="Q635">
        <f t="shared" si="49"/>
        <v>0</v>
      </c>
    </row>
    <row r="636" spans="1:17" x14ac:dyDescent="0.25">
      <c r="A636" s="1">
        <v>15659428</v>
      </c>
      <c r="B636" s="1">
        <v>520</v>
      </c>
      <c r="C636" s="1" t="s">
        <v>18</v>
      </c>
      <c r="D636" s="1" t="s">
        <v>16</v>
      </c>
      <c r="E636" s="1">
        <v>42</v>
      </c>
      <c r="F636" s="1">
        <v>6</v>
      </c>
      <c r="G636" s="17">
        <v>0</v>
      </c>
      <c r="H636" s="1">
        <v>2</v>
      </c>
      <c r="I636" s="1">
        <v>1</v>
      </c>
      <c r="J636" s="1">
        <v>1</v>
      </c>
      <c r="K636" s="17">
        <v>34410.550000000003</v>
      </c>
      <c r="L636" s="1">
        <v>0</v>
      </c>
      <c r="M636">
        <f t="shared" si="45"/>
        <v>0</v>
      </c>
      <c r="N636">
        <f t="shared" si="46"/>
        <v>0</v>
      </c>
      <c r="O636">
        <f t="shared" si="47"/>
        <v>1</v>
      </c>
      <c r="P636">
        <f t="shared" si="48"/>
        <v>1</v>
      </c>
      <c r="Q636">
        <f t="shared" si="49"/>
        <v>1</v>
      </c>
    </row>
    <row r="637" spans="1:17" x14ac:dyDescent="0.25">
      <c r="A637" s="1">
        <v>15592300</v>
      </c>
      <c r="B637" s="1">
        <v>543</v>
      </c>
      <c r="C637" s="1" t="s">
        <v>18</v>
      </c>
      <c r="D637" s="1" t="s">
        <v>23</v>
      </c>
      <c r="E637" s="1">
        <v>35</v>
      </c>
      <c r="F637" s="1">
        <v>10</v>
      </c>
      <c r="G637" s="17">
        <v>59408.63</v>
      </c>
      <c r="H637" s="1">
        <v>1</v>
      </c>
      <c r="I637" s="1">
        <v>1</v>
      </c>
      <c r="J637" s="1">
        <v>0</v>
      </c>
      <c r="K637" s="17">
        <v>76773.53</v>
      </c>
      <c r="L637" s="1">
        <v>0</v>
      </c>
      <c r="M637">
        <f t="shared" si="45"/>
        <v>0</v>
      </c>
      <c r="N637">
        <f t="shared" si="46"/>
        <v>1</v>
      </c>
      <c r="O637">
        <f t="shared" si="47"/>
        <v>1</v>
      </c>
      <c r="P637">
        <f t="shared" si="48"/>
        <v>1</v>
      </c>
      <c r="Q637">
        <f t="shared" si="49"/>
        <v>1</v>
      </c>
    </row>
    <row r="638" spans="1:17" x14ac:dyDescent="0.25">
      <c r="A638" s="1">
        <v>15645569</v>
      </c>
      <c r="B638" s="1">
        <v>762</v>
      </c>
      <c r="C638" s="1" t="s">
        <v>18</v>
      </c>
      <c r="D638" s="1" t="s">
        <v>16</v>
      </c>
      <c r="E638" s="1">
        <v>26</v>
      </c>
      <c r="F638" s="1">
        <v>7</v>
      </c>
      <c r="G638" s="17">
        <v>123709.46</v>
      </c>
      <c r="H638" s="1">
        <v>2</v>
      </c>
      <c r="I638" s="1">
        <v>1</v>
      </c>
      <c r="J638" s="1">
        <v>1</v>
      </c>
      <c r="K638" s="17">
        <v>169654.57</v>
      </c>
      <c r="L638" s="1">
        <v>0</v>
      </c>
      <c r="M638">
        <f t="shared" si="45"/>
        <v>0</v>
      </c>
      <c r="N638">
        <f t="shared" si="46"/>
        <v>1</v>
      </c>
      <c r="O638">
        <f t="shared" si="47"/>
        <v>1</v>
      </c>
      <c r="P638">
        <f t="shared" si="48"/>
        <v>0</v>
      </c>
      <c r="Q638">
        <f t="shared" si="49"/>
        <v>1</v>
      </c>
    </row>
    <row r="639" spans="1:17" x14ac:dyDescent="0.25">
      <c r="A639" s="1">
        <v>15583725</v>
      </c>
      <c r="B639" s="1">
        <v>682</v>
      </c>
      <c r="C639" s="1" t="s">
        <v>15</v>
      </c>
      <c r="D639" s="1" t="s">
        <v>23</v>
      </c>
      <c r="E639" s="1">
        <v>48</v>
      </c>
      <c r="F639" s="1">
        <v>1</v>
      </c>
      <c r="G639" s="17">
        <v>138778.15</v>
      </c>
      <c r="H639" s="1">
        <v>1</v>
      </c>
      <c r="I639" s="1">
        <v>0</v>
      </c>
      <c r="J639" s="1">
        <v>1</v>
      </c>
      <c r="K639" s="17">
        <v>168840.23</v>
      </c>
      <c r="L639" s="1">
        <v>0</v>
      </c>
      <c r="M639">
        <f t="shared" si="45"/>
        <v>0</v>
      </c>
      <c r="N639">
        <f t="shared" si="46"/>
        <v>1</v>
      </c>
      <c r="O639">
        <f t="shared" si="47"/>
        <v>0</v>
      </c>
      <c r="P639">
        <f t="shared" si="48"/>
        <v>1</v>
      </c>
      <c r="Q639">
        <f t="shared" si="49"/>
        <v>1</v>
      </c>
    </row>
    <row r="640" spans="1:17" x14ac:dyDescent="0.25">
      <c r="A640" s="1">
        <v>15688251</v>
      </c>
      <c r="B640" s="1">
        <v>767</v>
      </c>
      <c r="C640" s="1" t="s">
        <v>15</v>
      </c>
      <c r="D640" s="1" t="s">
        <v>23</v>
      </c>
      <c r="E640" s="1">
        <v>43</v>
      </c>
      <c r="F640" s="1">
        <v>1</v>
      </c>
      <c r="G640" s="17">
        <v>76408.850000000006</v>
      </c>
      <c r="H640" s="1">
        <v>2</v>
      </c>
      <c r="I640" s="1">
        <v>1</v>
      </c>
      <c r="J640" s="1">
        <v>0</v>
      </c>
      <c r="K640" s="17">
        <v>77837.63</v>
      </c>
      <c r="L640" s="1">
        <v>0</v>
      </c>
      <c r="M640">
        <f t="shared" si="45"/>
        <v>0</v>
      </c>
      <c r="N640">
        <f t="shared" si="46"/>
        <v>1</v>
      </c>
      <c r="O640">
        <f t="shared" si="47"/>
        <v>0</v>
      </c>
      <c r="P640">
        <f t="shared" si="48"/>
        <v>1</v>
      </c>
      <c r="Q640">
        <f t="shared" si="49"/>
        <v>1</v>
      </c>
    </row>
    <row r="641" spans="1:17" x14ac:dyDescent="0.25">
      <c r="A641" s="1">
        <v>15575883</v>
      </c>
      <c r="B641" s="1">
        <v>559</v>
      </c>
      <c r="C641" s="1" t="s">
        <v>15</v>
      </c>
      <c r="D641" s="1" t="s">
        <v>23</v>
      </c>
      <c r="E641" s="1">
        <v>34</v>
      </c>
      <c r="F641" s="1">
        <v>2</v>
      </c>
      <c r="G641" s="17">
        <v>137390.10999999999</v>
      </c>
      <c r="H641" s="1">
        <v>2</v>
      </c>
      <c r="I641" s="1">
        <v>1</v>
      </c>
      <c r="J641" s="1">
        <v>0</v>
      </c>
      <c r="K641" s="17">
        <v>9677</v>
      </c>
      <c r="L641" s="1">
        <v>0</v>
      </c>
      <c r="M641">
        <f t="shared" si="45"/>
        <v>0</v>
      </c>
      <c r="N641">
        <f t="shared" si="46"/>
        <v>0</v>
      </c>
      <c r="O641">
        <f t="shared" si="47"/>
        <v>0</v>
      </c>
      <c r="P641">
        <f t="shared" si="48"/>
        <v>1</v>
      </c>
      <c r="Q641">
        <f t="shared" si="49"/>
        <v>1</v>
      </c>
    </row>
    <row r="642" spans="1:17" x14ac:dyDescent="0.25">
      <c r="A642" s="1">
        <v>15711889</v>
      </c>
      <c r="B642" s="1">
        <v>668</v>
      </c>
      <c r="C642" s="1" t="s">
        <v>15</v>
      </c>
      <c r="D642" s="1" t="s">
        <v>23</v>
      </c>
      <c r="E642" s="1">
        <v>42</v>
      </c>
      <c r="F642" s="1">
        <v>3</v>
      </c>
      <c r="G642" s="17">
        <v>150461.07</v>
      </c>
      <c r="H642" s="1">
        <v>1</v>
      </c>
      <c r="I642" s="1">
        <v>1</v>
      </c>
      <c r="J642" s="1">
        <v>0</v>
      </c>
      <c r="K642" s="17">
        <v>108139.23</v>
      </c>
      <c r="L642" s="1">
        <v>0</v>
      </c>
      <c r="M642">
        <f t="shared" si="45"/>
        <v>0</v>
      </c>
      <c r="N642">
        <f t="shared" si="46"/>
        <v>1</v>
      </c>
      <c r="O642">
        <f t="shared" si="47"/>
        <v>0</v>
      </c>
      <c r="P642">
        <f t="shared" si="48"/>
        <v>1</v>
      </c>
      <c r="Q642">
        <f t="shared" si="49"/>
        <v>1</v>
      </c>
    </row>
    <row r="643" spans="1:17" x14ac:dyDescent="0.25">
      <c r="A643" s="1">
        <v>15680920</v>
      </c>
      <c r="B643" s="1">
        <v>695</v>
      </c>
      <c r="C643" s="1" t="s">
        <v>15</v>
      </c>
      <c r="D643" s="1" t="s">
        <v>23</v>
      </c>
      <c r="E643" s="1">
        <v>46</v>
      </c>
      <c r="F643" s="1">
        <v>7</v>
      </c>
      <c r="G643" s="17">
        <v>49512.55</v>
      </c>
      <c r="H643" s="1">
        <v>1</v>
      </c>
      <c r="I643" s="1">
        <v>1</v>
      </c>
      <c r="J643" s="1">
        <v>0</v>
      </c>
      <c r="K643" s="17">
        <v>133007.34</v>
      </c>
      <c r="L643" s="1">
        <v>0</v>
      </c>
      <c r="M643">
        <f t="shared" si="45"/>
        <v>0</v>
      </c>
      <c r="N643">
        <f t="shared" si="46"/>
        <v>1</v>
      </c>
      <c r="O643">
        <f t="shared" si="47"/>
        <v>1</v>
      </c>
      <c r="P643">
        <f t="shared" si="48"/>
        <v>1</v>
      </c>
      <c r="Q643">
        <f t="shared" si="49"/>
        <v>1</v>
      </c>
    </row>
    <row r="644" spans="1:17" x14ac:dyDescent="0.25">
      <c r="A644" s="1">
        <v>15681081</v>
      </c>
      <c r="B644" s="1">
        <v>545</v>
      </c>
      <c r="C644" s="1" t="s">
        <v>18</v>
      </c>
      <c r="D644" s="1" t="s">
        <v>16</v>
      </c>
      <c r="E644" s="1">
        <v>47</v>
      </c>
      <c r="F644" s="1">
        <v>5</v>
      </c>
      <c r="G644" s="17">
        <v>0</v>
      </c>
      <c r="H644" s="1">
        <v>2</v>
      </c>
      <c r="I644" s="1">
        <v>1</v>
      </c>
      <c r="J644" s="1">
        <v>1</v>
      </c>
      <c r="K644" s="17">
        <v>38970.14</v>
      </c>
      <c r="L644" s="1">
        <v>0</v>
      </c>
      <c r="M644">
        <f t="shared" ref="M644:M707" si="50">IF(H644&gt;=3,1,0)</f>
        <v>0</v>
      </c>
      <c r="N644">
        <f t="shared" ref="N644:N707" si="51">IF(K644&gt;$N$1,1,0)</f>
        <v>0</v>
      </c>
      <c r="O644">
        <f t="shared" ref="O644:O707" si="52">IF(F644&gt;$O$1,1,0)</f>
        <v>1</v>
      </c>
      <c r="P644">
        <f t="shared" ref="P644:P707" si="53">IF(E644&gt;$P$1,1,0)</f>
        <v>1</v>
      </c>
      <c r="Q644">
        <f t="shared" ref="Q644:Q707" si="54">IF(E644&lt;=$Q$1,1,0)</f>
        <v>1</v>
      </c>
    </row>
    <row r="645" spans="1:17" x14ac:dyDescent="0.25">
      <c r="A645" s="1">
        <v>15726676</v>
      </c>
      <c r="B645" s="1">
        <v>616</v>
      </c>
      <c r="C645" s="1" t="s">
        <v>18</v>
      </c>
      <c r="D645" s="1" t="s">
        <v>23</v>
      </c>
      <c r="E645" s="1">
        <v>30</v>
      </c>
      <c r="F645" s="1">
        <v>5</v>
      </c>
      <c r="G645" s="17">
        <v>0</v>
      </c>
      <c r="H645" s="1">
        <v>2</v>
      </c>
      <c r="I645" s="1">
        <v>0</v>
      </c>
      <c r="J645" s="1">
        <v>1</v>
      </c>
      <c r="K645" s="17">
        <v>196108.51</v>
      </c>
      <c r="L645" s="1">
        <v>0</v>
      </c>
      <c r="M645">
        <f t="shared" si="50"/>
        <v>0</v>
      </c>
      <c r="N645">
        <f t="shared" si="51"/>
        <v>1</v>
      </c>
      <c r="O645">
        <f t="shared" si="52"/>
        <v>1</v>
      </c>
      <c r="P645">
        <f t="shared" si="53"/>
        <v>0</v>
      </c>
      <c r="Q645">
        <f t="shared" si="54"/>
        <v>1</v>
      </c>
    </row>
    <row r="646" spans="1:17" x14ac:dyDescent="0.25">
      <c r="A646" s="1">
        <v>15699005</v>
      </c>
      <c r="B646" s="1">
        <v>710</v>
      </c>
      <c r="C646" s="1" t="s">
        <v>15</v>
      </c>
      <c r="D646" s="1" t="s">
        <v>16</v>
      </c>
      <c r="E646" s="1">
        <v>41</v>
      </c>
      <c r="F646" s="1">
        <v>2</v>
      </c>
      <c r="G646" s="17">
        <v>156067.04999999999</v>
      </c>
      <c r="H646" s="1">
        <v>1</v>
      </c>
      <c r="I646" s="1">
        <v>1</v>
      </c>
      <c r="J646" s="1">
        <v>1</v>
      </c>
      <c r="K646" s="17">
        <v>9983.8799999999992</v>
      </c>
      <c r="L646" s="1">
        <v>0</v>
      </c>
      <c r="M646">
        <f t="shared" si="50"/>
        <v>0</v>
      </c>
      <c r="N646">
        <f t="shared" si="51"/>
        <v>0</v>
      </c>
      <c r="O646">
        <f t="shared" si="52"/>
        <v>0</v>
      </c>
      <c r="P646">
        <f t="shared" si="53"/>
        <v>1</v>
      </c>
      <c r="Q646">
        <f t="shared" si="54"/>
        <v>1</v>
      </c>
    </row>
    <row r="647" spans="1:17" x14ac:dyDescent="0.25">
      <c r="A647" s="1">
        <v>15813034</v>
      </c>
      <c r="B647" s="1">
        <v>727</v>
      </c>
      <c r="C647" s="1" t="s">
        <v>18</v>
      </c>
      <c r="D647" s="1" t="s">
        <v>23</v>
      </c>
      <c r="E647" s="1">
        <v>38</v>
      </c>
      <c r="F647" s="1">
        <v>2</v>
      </c>
      <c r="G647" s="17">
        <v>62276.99</v>
      </c>
      <c r="H647" s="1">
        <v>1</v>
      </c>
      <c r="I647" s="1">
        <v>1</v>
      </c>
      <c r="J647" s="1">
        <v>1</v>
      </c>
      <c r="K647" s="17">
        <v>59280.79</v>
      </c>
      <c r="L647" s="1">
        <v>0</v>
      </c>
      <c r="M647">
        <f t="shared" si="50"/>
        <v>0</v>
      </c>
      <c r="N647">
        <f t="shared" si="51"/>
        <v>1</v>
      </c>
      <c r="O647">
        <f t="shared" si="52"/>
        <v>0</v>
      </c>
      <c r="P647">
        <f t="shared" si="53"/>
        <v>1</v>
      </c>
      <c r="Q647">
        <f t="shared" si="54"/>
        <v>1</v>
      </c>
    </row>
    <row r="648" spans="1:17" x14ac:dyDescent="0.25">
      <c r="A648" s="1">
        <v>15708917</v>
      </c>
      <c r="B648" s="1">
        <v>598</v>
      </c>
      <c r="C648" s="1" t="s">
        <v>26</v>
      </c>
      <c r="D648" s="1" t="s">
        <v>23</v>
      </c>
      <c r="E648" s="1">
        <v>53</v>
      </c>
      <c r="F648" s="1">
        <v>10</v>
      </c>
      <c r="G648" s="17">
        <v>167772.96</v>
      </c>
      <c r="H648" s="1">
        <v>1</v>
      </c>
      <c r="I648" s="1">
        <v>1</v>
      </c>
      <c r="J648" s="1">
        <v>1</v>
      </c>
      <c r="K648" s="17">
        <v>136886.85999999999</v>
      </c>
      <c r="L648" s="1">
        <v>0</v>
      </c>
      <c r="M648">
        <f t="shared" si="50"/>
        <v>0</v>
      </c>
      <c r="N648">
        <f t="shared" si="51"/>
        <v>1</v>
      </c>
      <c r="O648">
        <f t="shared" si="52"/>
        <v>1</v>
      </c>
      <c r="P648">
        <f t="shared" si="53"/>
        <v>1</v>
      </c>
      <c r="Q648">
        <f t="shared" si="54"/>
        <v>1</v>
      </c>
    </row>
    <row r="649" spans="1:17" x14ac:dyDescent="0.25">
      <c r="A649" s="1">
        <v>15793726</v>
      </c>
      <c r="B649" s="1">
        <v>681</v>
      </c>
      <c r="C649" s="1" t="s">
        <v>15</v>
      </c>
      <c r="D649" s="1" t="s">
        <v>16</v>
      </c>
      <c r="E649" s="1">
        <v>79</v>
      </c>
      <c r="F649" s="1">
        <v>0</v>
      </c>
      <c r="G649" s="17">
        <v>0</v>
      </c>
      <c r="H649" s="1">
        <v>2</v>
      </c>
      <c r="I649" s="1">
        <v>0</v>
      </c>
      <c r="J649" s="1">
        <v>1</v>
      </c>
      <c r="K649" s="17">
        <v>170968.99</v>
      </c>
      <c r="L649" s="1">
        <v>0</v>
      </c>
      <c r="M649">
        <f t="shared" si="50"/>
        <v>0</v>
      </c>
      <c r="N649">
        <f t="shared" si="51"/>
        <v>1</v>
      </c>
      <c r="O649">
        <f t="shared" si="52"/>
        <v>0</v>
      </c>
      <c r="P649">
        <f t="shared" si="53"/>
        <v>1</v>
      </c>
      <c r="Q649">
        <f t="shared" si="54"/>
        <v>0</v>
      </c>
    </row>
    <row r="650" spans="1:17" x14ac:dyDescent="0.25">
      <c r="A650" s="1">
        <v>15785519</v>
      </c>
      <c r="B650" s="1">
        <v>565</v>
      </c>
      <c r="C650" s="1" t="s">
        <v>15</v>
      </c>
      <c r="D650" s="1" t="s">
        <v>23</v>
      </c>
      <c r="E650" s="1">
        <v>36</v>
      </c>
      <c r="F650" s="1">
        <v>6</v>
      </c>
      <c r="G650" s="17">
        <v>106192.1</v>
      </c>
      <c r="H650" s="1">
        <v>1</v>
      </c>
      <c r="I650" s="1">
        <v>1</v>
      </c>
      <c r="J650" s="1">
        <v>0</v>
      </c>
      <c r="K650" s="17">
        <v>149575.59</v>
      </c>
      <c r="L650" s="1">
        <v>0</v>
      </c>
      <c r="M650">
        <f t="shared" si="50"/>
        <v>0</v>
      </c>
      <c r="N650">
        <f t="shared" si="51"/>
        <v>1</v>
      </c>
      <c r="O650">
        <f t="shared" si="52"/>
        <v>1</v>
      </c>
      <c r="P650">
        <f t="shared" si="53"/>
        <v>1</v>
      </c>
      <c r="Q650">
        <f t="shared" si="54"/>
        <v>1</v>
      </c>
    </row>
    <row r="651" spans="1:17" x14ac:dyDescent="0.25">
      <c r="A651" s="1">
        <v>15669064</v>
      </c>
      <c r="B651" s="1">
        <v>671</v>
      </c>
      <c r="C651" s="1" t="s">
        <v>26</v>
      </c>
      <c r="D651" s="1" t="s">
        <v>23</v>
      </c>
      <c r="E651" s="1">
        <v>35</v>
      </c>
      <c r="F651" s="1">
        <v>1</v>
      </c>
      <c r="G651" s="17">
        <v>144848.74</v>
      </c>
      <c r="H651" s="1">
        <v>1</v>
      </c>
      <c r="I651" s="1">
        <v>1</v>
      </c>
      <c r="J651" s="1">
        <v>1</v>
      </c>
      <c r="K651" s="17">
        <v>179012.3</v>
      </c>
      <c r="L651" s="1">
        <v>0</v>
      </c>
      <c r="M651">
        <f t="shared" si="50"/>
        <v>0</v>
      </c>
      <c r="N651">
        <f t="shared" si="51"/>
        <v>1</v>
      </c>
      <c r="O651">
        <f t="shared" si="52"/>
        <v>0</v>
      </c>
      <c r="P651">
        <f t="shared" si="53"/>
        <v>1</v>
      </c>
      <c r="Q651">
        <f t="shared" si="54"/>
        <v>1</v>
      </c>
    </row>
    <row r="652" spans="1:17" x14ac:dyDescent="0.25">
      <c r="A652" s="1">
        <v>15734886</v>
      </c>
      <c r="B652" s="1">
        <v>686</v>
      </c>
      <c r="C652" s="1" t="s">
        <v>15</v>
      </c>
      <c r="D652" s="1" t="s">
        <v>16</v>
      </c>
      <c r="E652" s="1">
        <v>34</v>
      </c>
      <c r="F652" s="1">
        <v>3</v>
      </c>
      <c r="G652" s="17">
        <v>123971.51</v>
      </c>
      <c r="H652" s="1">
        <v>2</v>
      </c>
      <c r="I652" s="1">
        <v>1</v>
      </c>
      <c r="J652" s="1">
        <v>0</v>
      </c>
      <c r="K652" s="17">
        <v>147794.63</v>
      </c>
      <c r="L652" s="1">
        <v>0</v>
      </c>
      <c r="M652">
        <f t="shared" si="50"/>
        <v>0</v>
      </c>
      <c r="N652">
        <f t="shared" si="51"/>
        <v>1</v>
      </c>
      <c r="O652">
        <f t="shared" si="52"/>
        <v>0</v>
      </c>
      <c r="P652">
        <f t="shared" si="53"/>
        <v>1</v>
      </c>
      <c r="Q652">
        <f t="shared" si="54"/>
        <v>1</v>
      </c>
    </row>
    <row r="653" spans="1:17" x14ac:dyDescent="0.25">
      <c r="A653" s="1">
        <v>15577657</v>
      </c>
      <c r="B653" s="1">
        <v>732</v>
      </c>
      <c r="C653" s="1" t="s">
        <v>15</v>
      </c>
      <c r="D653" s="1" t="s">
        <v>23</v>
      </c>
      <c r="E653" s="1">
        <v>41</v>
      </c>
      <c r="F653" s="1">
        <v>8</v>
      </c>
      <c r="G653" s="17">
        <v>0</v>
      </c>
      <c r="H653" s="1">
        <v>2</v>
      </c>
      <c r="I653" s="1">
        <v>1</v>
      </c>
      <c r="J653" s="1">
        <v>1</v>
      </c>
      <c r="K653" s="17">
        <v>170886.17</v>
      </c>
      <c r="L653" s="1">
        <v>0</v>
      </c>
      <c r="M653">
        <f t="shared" si="50"/>
        <v>0</v>
      </c>
      <c r="N653">
        <f t="shared" si="51"/>
        <v>1</v>
      </c>
      <c r="O653">
        <f t="shared" si="52"/>
        <v>1</v>
      </c>
      <c r="P653">
        <f t="shared" si="53"/>
        <v>1</v>
      </c>
      <c r="Q653">
        <f t="shared" si="54"/>
        <v>1</v>
      </c>
    </row>
    <row r="654" spans="1:17" x14ac:dyDescent="0.25">
      <c r="A654" s="1">
        <v>15752137</v>
      </c>
      <c r="B654" s="1">
        <v>648</v>
      </c>
      <c r="C654" s="1" t="s">
        <v>15</v>
      </c>
      <c r="D654" s="1" t="s">
        <v>23</v>
      </c>
      <c r="E654" s="1">
        <v>33</v>
      </c>
      <c r="F654" s="1">
        <v>7</v>
      </c>
      <c r="G654" s="17">
        <v>134944</v>
      </c>
      <c r="H654" s="1">
        <v>1</v>
      </c>
      <c r="I654" s="1">
        <v>1</v>
      </c>
      <c r="J654" s="1">
        <v>1</v>
      </c>
      <c r="K654" s="17">
        <v>117036.38</v>
      </c>
      <c r="L654" s="1">
        <v>0</v>
      </c>
      <c r="M654">
        <f t="shared" si="50"/>
        <v>0</v>
      </c>
      <c r="N654">
        <f t="shared" si="51"/>
        <v>1</v>
      </c>
      <c r="O654">
        <f t="shared" si="52"/>
        <v>1</v>
      </c>
      <c r="P654">
        <f t="shared" si="53"/>
        <v>1</v>
      </c>
      <c r="Q654">
        <f t="shared" si="54"/>
        <v>1</v>
      </c>
    </row>
    <row r="655" spans="1:17" x14ac:dyDescent="0.25">
      <c r="A655" s="1">
        <v>15677512</v>
      </c>
      <c r="B655" s="1">
        <v>628</v>
      </c>
      <c r="C655" s="1" t="s">
        <v>18</v>
      </c>
      <c r="D655" s="1" t="s">
        <v>16</v>
      </c>
      <c r="E655" s="1">
        <v>22</v>
      </c>
      <c r="F655" s="1">
        <v>3</v>
      </c>
      <c r="G655" s="17">
        <v>0</v>
      </c>
      <c r="H655" s="1">
        <v>1</v>
      </c>
      <c r="I655" s="1">
        <v>1</v>
      </c>
      <c r="J655" s="1">
        <v>0</v>
      </c>
      <c r="K655" s="17">
        <v>85426.28</v>
      </c>
      <c r="L655" s="1">
        <v>0</v>
      </c>
      <c r="M655">
        <f t="shared" si="50"/>
        <v>0</v>
      </c>
      <c r="N655">
        <f t="shared" si="51"/>
        <v>1</v>
      </c>
      <c r="O655">
        <f t="shared" si="52"/>
        <v>0</v>
      </c>
      <c r="P655">
        <f t="shared" si="53"/>
        <v>0</v>
      </c>
      <c r="Q655">
        <f t="shared" si="54"/>
        <v>1</v>
      </c>
    </row>
    <row r="656" spans="1:17" x14ac:dyDescent="0.25">
      <c r="A656" s="1">
        <v>15727829</v>
      </c>
      <c r="B656" s="1">
        <v>567</v>
      </c>
      <c r="C656" s="1" t="s">
        <v>15</v>
      </c>
      <c r="D656" s="1" t="s">
        <v>23</v>
      </c>
      <c r="E656" s="1">
        <v>42</v>
      </c>
      <c r="F656" s="1">
        <v>2</v>
      </c>
      <c r="G656" s="17">
        <v>0</v>
      </c>
      <c r="H656" s="1">
        <v>2</v>
      </c>
      <c r="I656" s="1">
        <v>1</v>
      </c>
      <c r="J656" s="1">
        <v>1</v>
      </c>
      <c r="K656" s="17">
        <v>167984.61</v>
      </c>
      <c r="L656" s="1">
        <v>0</v>
      </c>
      <c r="M656">
        <f t="shared" si="50"/>
        <v>0</v>
      </c>
      <c r="N656">
        <f t="shared" si="51"/>
        <v>1</v>
      </c>
      <c r="O656">
        <f t="shared" si="52"/>
        <v>0</v>
      </c>
      <c r="P656">
        <f t="shared" si="53"/>
        <v>1</v>
      </c>
      <c r="Q656">
        <f t="shared" si="54"/>
        <v>1</v>
      </c>
    </row>
    <row r="657" spans="1:17" x14ac:dyDescent="0.25">
      <c r="A657" s="1">
        <v>15588350</v>
      </c>
      <c r="B657" s="1">
        <v>744</v>
      </c>
      <c r="C657" s="1" t="s">
        <v>15</v>
      </c>
      <c r="D657" s="1" t="s">
        <v>16</v>
      </c>
      <c r="E657" s="1">
        <v>43</v>
      </c>
      <c r="F657" s="1">
        <v>10</v>
      </c>
      <c r="G657" s="17">
        <v>147832.15</v>
      </c>
      <c r="H657" s="1">
        <v>1</v>
      </c>
      <c r="I657" s="1">
        <v>0</v>
      </c>
      <c r="J657" s="1">
        <v>1</v>
      </c>
      <c r="K657" s="17">
        <v>24234.11</v>
      </c>
      <c r="L657" s="1">
        <v>0</v>
      </c>
      <c r="M657">
        <f t="shared" si="50"/>
        <v>0</v>
      </c>
      <c r="N657">
        <f t="shared" si="51"/>
        <v>0</v>
      </c>
      <c r="O657">
        <f t="shared" si="52"/>
        <v>1</v>
      </c>
      <c r="P657">
        <f t="shared" si="53"/>
        <v>1</v>
      </c>
      <c r="Q657">
        <f t="shared" si="54"/>
        <v>1</v>
      </c>
    </row>
    <row r="658" spans="1:17" x14ac:dyDescent="0.25">
      <c r="A658" s="1">
        <v>15766741</v>
      </c>
      <c r="B658" s="1">
        <v>525</v>
      </c>
      <c r="C658" s="1" t="s">
        <v>15</v>
      </c>
      <c r="D658" s="1" t="s">
        <v>23</v>
      </c>
      <c r="E658" s="1">
        <v>36</v>
      </c>
      <c r="F658" s="1">
        <v>2</v>
      </c>
      <c r="G658" s="17">
        <v>114628.4</v>
      </c>
      <c r="H658" s="1">
        <v>1</v>
      </c>
      <c r="I658" s="1">
        <v>0</v>
      </c>
      <c r="J658" s="1">
        <v>1</v>
      </c>
      <c r="K658" s="17">
        <v>168290.06</v>
      </c>
      <c r="L658" s="1">
        <v>0</v>
      </c>
      <c r="M658">
        <f t="shared" si="50"/>
        <v>0</v>
      </c>
      <c r="N658">
        <f t="shared" si="51"/>
        <v>1</v>
      </c>
      <c r="O658">
        <f t="shared" si="52"/>
        <v>0</v>
      </c>
      <c r="P658">
        <f t="shared" si="53"/>
        <v>1</v>
      </c>
      <c r="Q658">
        <f t="shared" si="54"/>
        <v>1</v>
      </c>
    </row>
    <row r="659" spans="1:17" x14ac:dyDescent="0.25">
      <c r="A659" s="1">
        <v>15620344</v>
      </c>
      <c r="B659" s="1">
        <v>813</v>
      </c>
      <c r="C659" s="1" t="s">
        <v>15</v>
      </c>
      <c r="D659" s="1" t="s">
        <v>23</v>
      </c>
      <c r="E659" s="1">
        <v>29</v>
      </c>
      <c r="F659" s="1">
        <v>6</v>
      </c>
      <c r="G659" s="17">
        <v>0</v>
      </c>
      <c r="H659" s="1">
        <v>1</v>
      </c>
      <c r="I659" s="1">
        <v>1</v>
      </c>
      <c r="J659" s="1">
        <v>0</v>
      </c>
      <c r="K659" s="17">
        <v>33953.870000000003</v>
      </c>
      <c r="L659" s="1">
        <v>0</v>
      </c>
      <c r="M659">
        <f t="shared" si="50"/>
        <v>0</v>
      </c>
      <c r="N659">
        <f t="shared" si="51"/>
        <v>0</v>
      </c>
      <c r="O659">
        <f t="shared" si="52"/>
        <v>1</v>
      </c>
      <c r="P659">
        <f t="shared" si="53"/>
        <v>0</v>
      </c>
      <c r="Q659">
        <f t="shared" si="54"/>
        <v>1</v>
      </c>
    </row>
    <row r="660" spans="1:17" x14ac:dyDescent="0.25">
      <c r="A660" s="1">
        <v>15566594</v>
      </c>
      <c r="B660" s="1">
        <v>709</v>
      </c>
      <c r="C660" s="1" t="s">
        <v>18</v>
      </c>
      <c r="D660" s="1" t="s">
        <v>23</v>
      </c>
      <c r="E660" s="1">
        <v>23</v>
      </c>
      <c r="F660" s="1">
        <v>10</v>
      </c>
      <c r="G660" s="17">
        <v>0</v>
      </c>
      <c r="H660" s="1">
        <v>2</v>
      </c>
      <c r="I660" s="1">
        <v>0</v>
      </c>
      <c r="J660" s="1">
        <v>0</v>
      </c>
      <c r="K660" s="17">
        <v>129590.18</v>
      </c>
      <c r="L660" s="1">
        <v>0</v>
      </c>
      <c r="M660">
        <f t="shared" si="50"/>
        <v>0</v>
      </c>
      <c r="N660">
        <f t="shared" si="51"/>
        <v>1</v>
      </c>
      <c r="O660">
        <f t="shared" si="52"/>
        <v>1</v>
      </c>
      <c r="P660">
        <f t="shared" si="53"/>
        <v>0</v>
      </c>
      <c r="Q660">
        <f t="shared" si="54"/>
        <v>1</v>
      </c>
    </row>
    <row r="661" spans="1:17" x14ac:dyDescent="0.25">
      <c r="A661" s="1">
        <v>15775625</v>
      </c>
      <c r="B661" s="1">
        <v>596</v>
      </c>
      <c r="C661" s="1" t="s">
        <v>15</v>
      </c>
      <c r="D661" s="1" t="s">
        <v>23</v>
      </c>
      <c r="E661" s="1">
        <v>47</v>
      </c>
      <c r="F661" s="1">
        <v>6</v>
      </c>
      <c r="G661" s="17">
        <v>0</v>
      </c>
      <c r="H661" s="1">
        <v>1</v>
      </c>
      <c r="I661" s="1">
        <v>1</v>
      </c>
      <c r="J661" s="1">
        <v>0</v>
      </c>
      <c r="K661" s="17">
        <v>74835.649999999994</v>
      </c>
      <c r="L661" s="1">
        <v>0</v>
      </c>
      <c r="M661">
        <f t="shared" si="50"/>
        <v>0</v>
      </c>
      <c r="N661">
        <f t="shared" si="51"/>
        <v>1</v>
      </c>
      <c r="O661">
        <f t="shared" si="52"/>
        <v>1</v>
      </c>
      <c r="P661">
        <f t="shared" si="53"/>
        <v>1</v>
      </c>
      <c r="Q661">
        <f t="shared" si="54"/>
        <v>1</v>
      </c>
    </row>
    <row r="662" spans="1:17" x14ac:dyDescent="0.25">
      <c r="A662" s="1">
        <v>15728693</v>
      </c>
      <c r="B662" s="1">
        <v>574</v>
      </c>
      <c r="C662" s="1" t="s">
        <v>26</v>
      </c>
      <c r="D662" s="1" t="s">
        <v>16</v>
      </c>
      <c r="E662" s="1">
        <v>43</v>
      </c>
      <c r="F662" s="1">
        <v>3</v>
      </c>
      <c r="G662" s="17">
        <v>141349.43</v>
      </c>
      <c r="H662" s="1">
        <v>1</v>
      </c>
      <c r="I662" s="1">
        <v>1</v>
      </c>
      <c r="J662" s="1">
        <v>1</v>
      </c>
      <c r="K662" s="17">
        <v>100187.43</v>
      </c>
      <c r="L662" s="1">
        <v>0</v>
      </c>
      <c r="M662">
        <f t="shared" si="50"/>
        <v>0</v>
      </c>
      <c r="N662">
        <f t="shared" si="51"/>
        <v>1</v>
      </c>
      <c r="O662">
        <f t="shared" si="52"/>
        <v>0</v>
      </c>
      <c r="P662">
        <f t="shared" si="53"/>
        <v>1</v>
      </c>
      <c r="Q662">
        <f t="shared" si="54"/>
        <v>1</v>
      </c>
    </row>
    <row r="663" spans="1:17" x14ac:dyDescent="0.25">
      <c r="A663" s="1">
        <v>15697000</v>
      </c>
      <c r="B663" s="1">
        <v>728</v>
      </c>
      <c r="C663" s="1" t="s">
        <v>26</v>
      </c>
      <c r="D663" s="1" t="s">
        <v>23</v>
      </c>
      <c r="E663" s="1">
        <v>32</v>
      </c>
      <c r="F663" s="1">
        <v>5</v>
      </c>
      <c r="G663" s="17">
        <v>61825.5</v>
      </c>
      <c r="H663" s="1">
        <v>1</v>
      </c>
      <c r="I663" s="1">
        <v>1</v>
      </c>
      <c r="J663" s="1">
        <v>1</v>
      </c>
      <c r="K663" s="17">
        <v>156124.93</v>
      </c>
      <c r="L663" s="1">
        <v>0</v>
      </c>
      <c r="M663">
        <f t="shared" si="50"/>
        <v>0</v>
      </c>
      <c r="N663">
        <f t="shared" si="51"/>
        <v>1</v>
      </c>
      <c r="O663">
        <f t="shared" si="52"/>
        <v>1</v>
      </c>
      <c r="P663">
        <f t="shared" si="53"/>
        <v>1</v>
      </c>
      <c r="Q663">
        <f t="shared" si="54"/>
        <v>1</v>
      </c>
    </row>
    <row r="664" spans="1:17" x14ac:dyDescent="0.25">
      <c r="A664" s="1">
        <v>15811589</v>
      </c>
      <c r="B664" s="1">
        <v>716</v>
      </c>
      <c r="C664" s="1" t="s">
        <v>18</v>
      </c>
      <c r="D664" s="1" t="s">
        <v>23</v>
      </c>
      <c r="E664" s="1">
        <v>42</v>
      </c>
      <c r="F664" s="1">
        <v>8</v>
      </c>
      <c r="G664" s="17">
        <v>0</v>
      </c>
      <c r="H664" s="1">
        <v>2</v>
      </c>
      <c r="I664" s="1">
        <v>1</v>
      </c>
      <c r="J664" s="1">
        <v>0</v>
      </c>
      <c r="K664" s="17">
        <v>180800.42</v>
      </c>
      <c r="L664" s="1">
        <v>0</v>
      </c>
      <c r="M664">
        <f t="shared" si="50"/>
        <v>0</v>
      </c>
      <c r="N664">
        <f t="shared" si="51"/>
        <v>1</v>
      </c>
      <c r="O664">
        <f t="shared" si="52"/>
        <v>1</v>
      </c>
      <c r="P664">
        <f t="shared" si="53"/>
        <v>1</v>
      </c>
      <c r="Q664">
        <f t="shared" si="54"/>
        <v>1</v>
      </c>
    </row>
    <row r="665" spans="1:17" x14ac:dyDescent="0.25">
      <c r="A665" s="1">
        <v>15591509</v>
      </c>
      <c r="B665" s="1">
        <v>690</v>
      </c>
      <c r="C665" s="1" t="s">
        <v>15</v>
      </c>
      <c r="D665" s="1" t="s">
        <v>23</v>
      </c>
      <c r="E665" s="1">
        <v>36</v>
      </c>
      <c r="F665" s="1">
        <v>7</v>
      </c>
      <c r="G665" s="17">
        <v>101583.11</v>
      </c>
      <c r="H665" s="1">
        <v>2</v>
      </c>
      <c r="I665" s="1">
        <v>1</v>
      </c>
      <c r="J665" s="1">
        <v>0</v>
      </c>
      <c r="K665" s="17">
        <v>123775.15</v>
      </c>
      <c r="L665" s="1">
        <v>0</v>
      </c>
      <c r="M665">
        <f t="shared" si="50"/>
        <v>0</v>
      </c>
      <c r="N665">
        <f t="shared" si="51"/>
        <v>1</v>
      </c>
      <c r="O665">
        <f t="shared" si="52"/>
        <v>1</v>
      </c>
      <c r="P665">
        <f t="shared" si="53"/>
        <v>1</v>
      </c>
      <c r="Q665">
        <f t="shared" si="54"/>
        <v>1</v>
      </c>
    </row>
    <row r="666" spans="1:17" x14ac:dyDescent="0.25">
      <c r="A666" s="1">
        <v>15786308</v>
      </c>
      <c r="B666" s="1">
        <v>730</v>
      </c>
      <c r="C666" s="1" t="s">
        <v>18</v>
      </c>
      <c r="D666" s="1" t="s">
        <v>16</v>
      </c>
      <c r="E666" s="1">
        <v>33</v>
      </c>
      <c r="F666" s="1">
        <v>9</v>
      </c>
      <c r="G666" s="17">
        <v>0</v>
      </c>
      <c r="H666" s="1">
        <v>2</v>
      </c>
      <c r="I666" s="1">
        <v>0</v>
      </c>
      <c r="J666" s="1">
        <v>0</v>
      </c>
      <c r="K666" s="17">
        <v>176576.62</v>
      </c>
      <c r="L666" s="1">
        <v>0</v>
      </c>
      <c r="M666">
        <f t="shared" si="50"/>
        <v>0</v>
      </c>
      <c r="N666">
        <f t="shared" si="51"/>
        <v>1</v>
      </c>
      <c r="O666">
        <f t="shared" si="52"/>
        <v>1</v>
      </c>
      <c r="P666">
        <f t="shared" si="53"/>
        <v>1</v>
      </c>
      <c r="Q666">
        <f t="shared" si="54"/>
        <v>1</v>
      </c>
    </row>
    <row r="667" spans="1:17" x14ac:dyDescent="0.25">
      <c r="A667" s="1">
        <v>15594917</v>
      </c>
      <c r="B667" s="1">
        <v>676</v>
      </c>
      <c r="C667" s="1" t="s">
        <v>15</v>
      </c>
      <c r="D667" s="1" t="s">
        <v>16</v>
      </c>
      <c r="E667" s="1">
        <v>34</v>
      </c>
      <c r="F667" s="1">
        <v>1</v>
      </c>
      <c r="G667" s="17">
        <v>63095.01</v>
      </c>
      <c r="H667" s="1">
        <v>1</v>
      </c>
      <c r="I667" s="1">
        <v>1</v>
      </c>
      <c r="J667" s="1">
        <v>1</v>
      </c>
      <c r="K667" s="17">
        <v>40645.81</v>
      </c>
      <c r="L667" s="1">
        <v>0</v>
      </c>
      <c r="M667">
        <f t="shared" si="50"/>
        <v>0</v>
      </c>
      <c r="N667">
        <f t="shared" si="51"/>
        <v>0</v>
      </c>
      <c r="O667">
        <f t="shared" si="52"/>
        <v>0</v>
      </c>
      <c r="P667">
        <f t="shared" si="53"/>
        <v>1</v>
      </c>
      <c r="Q667">
        <f t="shared" si="54"/>
        <v>1</v>
      </c>
    </row>
    <row r="668" spans="1:17" x14ac:dyDescent="0.25">
      <c r="A668" s="1">
        <v>15641732</v>
      </c>
      <c r="B668" s="1">
        <v>543</v>
      </c>
      <c r="C668" s="1" t="s">
        <v>15</v>
      </c>
      <c r="D668" s="1" t="s">
        <v>16</v>
      </c>
      <c r="E668" s="1">
        <v>36</v>
      </c>
      <c r="F668" s="1">
        <v>3</v>
      </c>
      <c r="G668" s="17">
        <v>0</v>
      </c>
      <c r="H668" s="1">
        <v>2</v>
      </c>
      <c r="I668" s="1">
        <v>0</v>
      </c>
      <c r="J668" s="1">
        <v>0</v>
      </c>
      <c r="K668" s="17">
        <v>26019.59</v>
      </c>
      <c r="L668" s="1">
        <v>0</v>
      </c>
      <c r="M668">
        <f t="shared" si="50"/>
        <v>0</v>
      </c>
      <c r="N668">
        <f t="shared" si="51"/>
        <v>0</v>
      </c>
      <c r="O668">
        <f t="shared" si="52"/>
        <v>0</v>
      </c>
      <c r="P668">
        <f t="shared" si="53"/>
        <v>1</v>
      </c>
      <c r="Q668">
        <f t="shared" si="54"/>
        <v>1</v>
      </c>
    </row>
    <row r="669" spans="1:17" x14ac:dyDescent="0.25">
      <c r="A669" s="1">
        <v>15762218</v>
      </c>
      <c r="B669" s="1">
        <v>701</v>
      </c>
      <c r="C669" s="1" t="s">
        <v>15</v>
      </c>
      <c r="D669" s="1" t="s">
        <v>16</v>
      </c>
      <c r="E669" s="1">
        <v>39</v>
      </c>
      <c r="F669" s="1">
        <v>9</v>
      </c>
      <c r="G669" s="17">
        <v>0</v>
      </c>
      <c r="H669" s="1">
        <v>2</v>
      </c>
      <c r="I669" s="1">
        <v>0</v>
      </c>
      <c r="J669" s="1">
        <v>1</v>
      </c>
      <c r="K669" s="17">
        <v>145894.9</v>
      </c>
      <c r="L669" s="1">
        <v>0</v>
      </c>
      <c r="M669">
        <f t="shared" si="50"/>
        <v>0</v>
      </c>
      <c r="N669">
        <f t="shared" si="51"/>
        <v>1</v>
      </c>
      <c r="O669">
        <f t="shared" si="52"/>
        <v>1</v>
      </c>
      <c r="P669">
        <f t="shared" si="53"/>
        <v>1</v>
      </c>
      <c r="Q669">
        <f t="shared" si="54"/>
        <v>1</v>
      </c>
    </row>
    <row r="670" spans="1:17" x14ac:dyDescent="0.25">
      <c r="A670" s="1">
        <v>15709368</v>
      </c>
      <c r="B670" s="1">
        <v>614</v>
      </c>
      <c r="C670" s="1" t="s">
        <v>15</v>
      </c>
      <c r="D670" s="1" t="s">
        <v>16</v>
      </c>
      <c r="E670" s="1">
        <v>43</v>
      </c>
      <c r="F670" s="1">
        <v>6</v>
      </c>
      <c r="G670" s="17">
        <v>0</v>
      </c>
      <c r="H670" s="1">
        <v>2</v>
      </c>
      <c r="I670" s="1">
        <v>1</v>
      </c>
      <c r="J670" s="1">
        <v>1</v>
      </c>
      <c r="K670" s="17">
        <v>109041.53</v>
      </c>
      <c r="L670" s="1">
        <v>0</v>
      </c>
      <c r="M670">
        <f t="shared" si="50"/>
        <v>0</v>
      </c>
      <c r="N670">
        <f t="shared" si="51"/>
        <v>1</v>
      </c>
      <c r="O670">
        <f t="shared" si="52"/>
        <v>1</v>
      </c>
      <c r="P670">
        <f t="shared" si="53"/>
        <v>1</v>
      </c>
      <c r="Q670">
        <f t="shared" si="54"/>
        <v>1</v>
      </c>
    </row>
    <row r="671" spans="1:17" x14ac:dyDescent="0.25">
      <c r="A671" s="1">
        <v>15626578</v>
      </c>
      <c r="B671" s="1">
        <v>622</v>
      </c>
      <c r="C671" s="1" t="s">
        <v>15</v>
      </c>
      <c r="D671" s="1" t="s">
        <v>23</v>
      </c>
      <c r="E671" s="1">
        <v>26</v>
      </c>
      <c r="F671" s="1">
        <v>9</v>
      </c>
      <c r="G671" s="17">
        <v>0</v>
      </c>
      <c r="H671" s="1">
        <v>2</v>
      </c>
      <c r="I671" s="1">
        <v>1</v>
      </c>
      <c r="J671" s="1">
        <v>1</v>
      </c>
      <c r="K671" s="17">
        <v>153237.59</v>
      </c>
      <c r="L671" s="1">
        <v>0</v>
      </c>
      <c r="M671">
        <f t="shared" si="50"/>
        <v>0</v>
      </c>
      <c r="N671">
        <f t="shared" si="51"/>
        <v>1</v>
      </c>
      <c r="O671">
        <f t="shared" si="52"/>
        <v>1</v>
      </c>
      <c r="P671">
        <f t="shared" si="53"/>
        <v>0</v>
      </c>
      <c r="Q671">
        <f t="shared" si="54"/>
        <v>1</v>
      </c>
    </row>
    <row r="672" spans="1:17" x14ac:dyDescent="0.25">
      <c r="A672" s="1">
        <v>15733119</v>
      </c>
      <c r="B672" s="1">
        <v>718</v>
      </c>
      <c r="C672" s="1" t="s">
        <v>15</v>
      </c>
      <c r="D672" s="1" t="s">
        <v>23</v>
      </c>
      <c r="E672" s="1">
        <v>35</v>
      </c>
      <c r="F672" s="1">
        <v>8</v>
      </c>
      <c r="G672" s="17">
        <v>0</v>
      </c>
      <c r="H672" s="1">
        <v>2</v>
      </c>
      <c r="I672" s="1">
        <v>1</v>
      </c>
      <c r="J672" s="1">
        <v>0</v>
      </c>
      <c r="K672" s="17">
        <v>94820.85</v>
      </c>
      <c r="L672" s="1">
        <v>0</v>
      </c>
      <c r="M672">
        <f t="shared" si="50"/>
        <v>0</v>
      </c>
      <c r="N672">
        <f t="shared" si="51"/>
        <v>1</v>
      </c>
      <c r="O672">
        <f t="shared" si="52"/>
        <v>1</v>
      </c>
      <c r="P672">
        <f t="shared" si="53"/>
        <v>1</v>
      </c>
      <c r="Q672">
        <f t="shared" si="54"/>
        <v>1</v>
      </c>
    </row>
    <row r="673" spans="1:17" x14ac:dyDescent="0.25">
      <c r="A673" s="1">
        <v>15737888</v>
      </c>
      <c r="B673" s="1">
        <v>850</v>
      </c>
      <c r="C673" s="1" t="s">
        <v>18</v>
      </c>
      <c r="D673" s="1" t="s">
        <v>16</v>
      </c>
      <c r="E673" s="1">
        <v>43</v>
      </c>
      <c r="F673" s="1">
        <v>2</v>
      </c>
      <c r="G673" s="17">
        <v>125510.82</v>
      </c>
      <c r="H673" s="1">
        <v>1</v>
      </c>
      <c r="I673" s="1">
        <v>1</v>
      </c>
      <c r="J673" s="1">
        <v>1</v>
      </c>
      <c r="K673" s="17">
        <v>79084.100000000006</v>
      </c>
      <c r="L673" s="1">
        <v>0</v>
      </c>
      <c r="M673">
        <f t="shared" si="50"/>
        <v>0</v>
      </c>
      <c r="N673">
        <f t="shared" si="51"/>
        <v>1</v>
      </c>
      <c r="O673">
        <f t="shared" si="52"/>
        <v>0</v>
      </c>
      <c r="P673">
        <f t="shared" si="53"/>
        <v>1</v>
      </c>
      <c r="Q673">
        <f t="shared" si="54"/>
        <v>1</v>
      </c>
    </row>
    <row r="674" spans="1:17" x14ac:dyDescent="0.25">
      <c r="A674" s="1">
        <v>15604044</v>
      </c>
      <c r="B674" s="1">
        <v>700</v>
      </c>
      <c r="C674" s="1" t="s">
        <v>15</v>
      </c>
      <c r="D674" s="1" t="s">
        <v>23</v>
      </c>
      <c r="E674" s="1">
        <v>38</v>
      </c>
      <c r="F674" s="1">
        <v>8</v>
      </c>
      <c r="G674" s="17">
        <v>134811.29999999999</v>
      </c>
      <c r="H674" s="1">
        <v>1</v>
      </c>
      <c r="I674" s="1">
        <v>1</v>
      </c>
      <c r="J674" s="1">
        <v>0</v>
      </c>
      <c r="K674" s="17">
        <v>1299.75</v>
      </c>
      <c r="L674" s="1">
        <v>0</v>
      </c>
      <c r="M674">
        <f t="shared" si="50"/>
        <v>0</v>
      </c>
      <c r="N674">
        <f t="shared" si="51"/>
        <v>0</v>
      </c>
      <c r="O674">
        <f t="shared" si="52"/>
        <v>1</v>
      </c>
      <c r="P674">
        <f t="shared" si="53"/>
        <v>1</v>
      </c>
      <c r="Q674">
        <f t="shared" si="54"/>
        <v>1</v>
      </c>
    </row>
    <row r="675" spans="1:17" x14ac:dyDescent="0.25">
      <c r="A675" s="1">
        <v>15583303</v>
      </c>
      <c r="B675" s="1">
        <v>593</v>
      </c>
      <c r="C675" s="1" t="s">
        <v>15</v>
      </c>
      <c r="D675" s="1" t="s">
        <v>16</v>
      </c>
      <c r="E675" s="1">
        <v>29</v>
      </c>
      <c r="F675" s="1">
        <v>2</v>
      </c>
      <c r="G675" s="17">
        <v>152265.43</v>
      </c>
      <c r="H675" s="1">
        <v>1</v>
      </c>
      <c r="I675" s="1">
        <v>1</v>
      </c>
      <c r="J675" s="1">
        <v>0</v>
      </c>
      <c r="K675" s="17">
        <v>34004.44</v>
      </c>
      <c r="L675" s="1">
        <v>0</v>
      </c>
      <c r="M675">
        <f t="shared" si="50"/>
        <v>0</v>
      </c>
      <c r="N675">
        <f t="shared" si="51"/>
        <v>0</v>
      </c>
      <c r="O675">
        <f t="shared" si="52"/>
        <v>0</v>
      </c>
      <c r="P675">
        <f t="shared" si="53"/>
        <v>0</v>
      </c>
      <c r="Q675">
        <f t="shared" si="54"/>
        <v>1</v>
      </c>
    </row>
    <row r="676" spans="1:17" x14ac:dyDescent="0.25">
      <c r="A676" s="1">
        <v>15585255</v>
      </c>
      <c r="B676" s="1">
        <v>577</v>
      </c>
      <c r="C676" s="1" t="s">
        <v>15</v>
      </c>
      <c r="D676" s="1" t="s">
        <v>23</v>
      </c>
      <c r="E676" s="1">
        <v>42</v>
      </c>
      <c r="F676" s="1">
        <v>9</v>
      </c>
      <c r="G676" s="17">
        <v>0</v>
      </c>
      <c r="H676" s="1">
        <v>1</v>
      </c>
      <c r="I676" s="1">
        <v>1</v>
      </c>
      <c r="J676" s="1">
        <v>0</v>
      </c>
      <c r="K676" s="17">
        <v>74077.91</v>
      </c>
      <c r="L676" s="1">
        <v>0</v>
      </c>
      <c r="M676">
        <f t="shared" si="50"/>
        <v>0</v>
      </c>
      <c r="N676">
        <f t="shared" si="51"/>
        <v>1</v>
      </c>
      <c r="O676">
        <f t="shared" si="52"/>
        <v>1</v>
      </c>
      <c r="P676">
        <f t="shared" si="53"/>
        <v>1</v>
      </c>
      <c r="Q676">
        <f t="shared" si="54"/>
        <v>1</v>
      </c>
    </row>
    <row r="677" spans="1:17" x14ac:dyDescent="0.25">
      <c r="A677" s="1">
        <v>15635905</v>
      </c>
      <c r="B677" s="1">
        <v>616</v>
      </c>
      <c r="C677" s="1" t="s">
        <v>18</v>
      </c>
      <c r="D677" s="1" t="s">
        <v>16</v>
      </c>
      <c r="E677" s="1">
        <v>32</v>
      </c>
      <c r="F677" s="1">
        <v>6</v>
      </c>
      <c r="G677" s="17">
        <v>0</v>
      </c>
      <c r="H677" s="1">
        <v>2</v>
      </c>
      <c r="I677" s="1">
        <v>1</v>
      </c>
      <c r="J677" s="1">
        <v>1</v>
      </c>
      <c r="K677" s="17">
        <v>43001.46</v>
      </c>
      <c r="L677" s="1">
        <v>0</v>
      </c>
      <c r="M677">
        <f t="shared" si="50"/>
        <v>0</v>
      </c>
      <c r="N677">
        <f t="shared" si="51"/>
        <v>0</v>
      </c>
      <c r="O677">
        <f t="shared" si="52"/>
        <v>1</v>
      </c>
      <c r="P677">
        <f t="shared" si="53"/>
        <v>1</v>
      </c>
      <c r="Q677">
        <f t="shared" si="54"/>
        <v>1</v>
      </c>
    </row>
    <row r="678" spans="1:17" x14ac:dyDescent="0.25">
      <c r="A678" s="1">
        <v>15758639</v>
      </c>
      <c r="B678" s="1">
        <v>641</v>
      </c>
      <c r="C678" s="1" t="s">
        <v>15</v>
      </c>
      <c r="D678" s="1" t="s">
        <v>23</v>
      </c>
      <c r="E678" s="1">
        <v>37</v>
      </c>
      <c r="F678" s="1">
        <v>7</v>
      </c>
      <c r="G678" s="17">
        <v>0</v>
      </c>
      <c r="H678" s="1">
        <v>2</v>
      </c>
      <c r="I678" s="1">
        <v>1</v>
      </c>
      <c r="J678" s="1">
        <v>0</v>
      </c>
      <c r="K678" s="17">
        <v>75248.3</v>
      </c>
      <c r="L678" s="1">
        <v>0</v>
      </c>
      <c r="M678">
        <f t="shared" si="50"/>
        <v>0</v>
      </c>
      <c r="N678">
        <f t="shared" si="51"/>
        <v>1</v>
      </c>
      <c r="O678">
        <f t="shared" si="52"/>
        <v>1</v>
      </c>
      <c r="P678">
        <f t="shared" si="53"/>
        <v>1</v>
      </c>
      <c r="Q678">
        <f t="shared" si="54"/>
        <v>1</v>
      </c>
    </row>
    <row r="679" spans="1:17" x14ac:dyDescent="0.25">
      <c r="A679" s="1">
        <v>15808621</v>
      </c>
      <c r="B679" s="1">
        <v>659</v>
      </c>
      <c r="C679" s="1" t="s">
        <v>26</v>
      </c>
      <c r="D679" s="1" t="s">
        <v>23</v>
      </c>
      <c r="E679" s="1">
        <v>36</v>
      </c>
      <c r="F679" s="1">
        <v>2</v>
      </c>
      <c r="G679" s="17">
        <v>76190.48</v>
      </c>
      <c r="H679" s="1">
        <v>2</v>
      </c>
      <c r="I679" s="1">
        <v>1</v>
      </c>
      <c r="J679" s="1">
        <v>1</v>
      </c>
      <c r="K679" s="17">
        <v>149066.14000000001</v>
      </c>
      <c r="L679" s="1">
        <v>0</v>
      </c>
      <c r="M679">
        <f t="shared" si="50"/>
        <v>0</v>
      </c>
      <c r="N679">
        <f t="shared" si="51"/>
        <v>1</v>
      </c>
      <c r="O679">
        <f t="shared" si="52"/>
        <v>0</v>
      </c>
      <c r="P679">
        <f t="shared" si="53"/>
        <v>1</v>
      </c>
      <c r="Q679">
        <f t="shared" si="54"/>
        <v>1</v>
      </c>
    </row>
    <row r="680" spans="1:17" x14ac:dyDescent="0.25">
      <c r="A680" s="1">
        <v>15795564</v>
      </c>
      <c r="B680" s="1">
        <v>737</v>
      </c>
      <c r="C680" s="1" t="s">
        <v>26</v>
      </c>
      <c r="D680" s="1" t="s">
        <v>23</v>
      </c>
      <c r="E680" s="1">
        <v>31</v>
      </c>
      <c r="F680" s="1">
        <v>5</v>
      </c>
      <c r="G680" s="17">
        <v>121192.22</v>
      </c>
      <c r="H680" s="1">
        <v>2</v>
      </c>
      <c r="I680" s="1">
        <v>1</v>
      </c>
      <c r="J680" s="1">
        <v>1</v>
      </c>
      <c r="K680" s="17">
        <v>74890.58</v>
      </c>
      <c r="L680" s="1">
        <v>0</v>
      </c>
      <c r="M680">
        <f t="shared" si="50"/>
        <v>0</v>
      </c>
      <c r="N680">
        <f t="shared" si="51"/>
        <v>1</v>
      </c>
      <c r="O680">
        <f t="shared" si="52"/>
        <v>1</v>
      </c>
      <c r="P680">
        <f t="shared" si="53"/>
        <v>1</v>
      </c>
      <c r="Q680">
        <f t="shared" si="54"/>
        <v>1</v>
      </c>
    </row>
    <row r="681" spans="1:17" x14ac:dyDescent="0.25">
      <c r="A681" s="1">
        <v>15650237</v>
      </c>
      <c r="B681" s="1">
        <v>754</v>
      </c>
      <c r="C681" s="1" t="s">
        <v>18</v>
      </c>
      <c r="D681" s="1" t="s">
        <v>16</v>
      </c>
      <c r="E681" s="1">
        <v>32</v>
      </c>
      <c r="F681" s="1">
        <v>7</v>
      </c>
      <c r="G681" s="17">
        <v>0</v>
      </c>
      <c r="H681" s="1">
        <v>2</v>
      </c>
      <c r="I681" s="1">
        <v>1</v>
      </c>
      <c r="J681" s="1">
        <v>0</v>
      </c>
      <c r="K681" s="17">
        <v>89520.75</v>
      </c>
      <c r="L681" s="1">
        <v>0</v>
      </c>
      <c r="M681">
        <f t="shared" si="50"/>
        <v>0</v>
      </c>
      <c r="N681">
        <f t="shared" si="51"/>
        <v>1</v>
      </c>
      <c r="O681">
        <f t="shared" si="52"/>
        <v>1</v>
      </c>
      <c r="P681">
        <f t="shared" si="53"/>
        <v>1</v>
      </c>
      <c r="Q681">
        <f t="shared" si="54"/>
        <v>1</v>
      </c>
    </row>
    <row r="682" spans="1:17" x14ac:dyDescent="0.25">
      <c r="A682" s="1">
        <v>15612187</v>
      </c>
      <c r="B682" s="1">
        <v>547</v>
      </c>
      <c r="C682" s="1" t="s">
        <v>26</v>
      </c>
      <c r="D682" s="1" t="s">
        <v>23</v>
      </c>
      <c r="E682" s="1">
        <v>32</v>
      </c>
      <c r="F682" s="1">
        <v>8</v>
      </c>
      <c r="G682" s="17">
        <v>155726.85</v>
      </c>
      <c r="H682" s="1">
        <v>1</v>
      </c>
      <c r="I682" s="1">
        <v>1</v>
      </c>
      <c r="J682" s="1">
        <v>0</v>
      </c>
      <c r="K682" s="17">
        <v>67789.990000000005</v>
      </c>
      <c r="L682" s="1">
        <v>0</v>
      </c>
      <c r="M682">
        <f t="shared" si="50"/>
        <v>0</v>
      </c>
      <c r="N682">
        <f t="shared" si="51"/>
        <v>1</v>
      </c>
      <c r="O682">
        <f t="shared" si="52"/>
        <v>1</v>
      </c>
      <c r="P682">
        <f t="shared" si="53"/>
        <v>1</v>
      </c>
      <c r="Q682">
        <f t="shared" si="54"/>
        <v>1</v>
      </c>
    </row>
    <row r="683" spans="1:17" x14ac:dyDescent="0.25">
      <c r="A683" s="1">
        <v>15753754</v>
      </c>
      <c r="B683" s="1">
        <v>587</v>
      </c>
      <c r="C683" s="1" t="s">
        <v>18</v>
      </c>
      <c r="D683" s="1" t="s">
        <v>16</v>
      </c>
      <c r="E683" s="1">
        <v>34</v>
      </c>
      <c r="F683" s="1">
        <v>1</v>
      </c>
      <c r="G683" s="17">
        <v>0</v>
      </c>
      <c r="H683" s="1">
        <v>2</v>
      </c>
      <c r="I683" s="1">
        <v>1</v>
      </c>
      <c r="J683" s="1">
        <v>1</v>
      </c>
      <c r="K683" s="17">
        <v>97932.68</v>
      </c>
      <c r="L683" s="1">
        <v>0</v>
      </c>
      <c r="M683">
        <f t="shared" si="50"/>
        <v>0</v>
      </c>
      <c r="N683">
        <f t="shared" si="51"/>
        <v>1</v>
      </c>
      <c r="O683">
        <f t="shared" si="52"/>
        <v>0</v>
      </c>
      <c r="P683">
        <f t="shared" si="53"/>
        <v>1</v>
      </c>
      <c r="Q683">
        <f t="shared" si="54"/>
        <v>1</v>
      </c>
    </row>
    <row r="684" spans="1:17" x14ac:dyDescent="0.25">
      <c r="A684" s="1">
        <v>15685226</v>
      </c>
      <c r="B684" s="1">
        <v>712</v>
      </c>
      <c r="C684" s="1" t="s">
        <v>26</v>
      </c>
      <c r="D684" s="1" t="s">
        <v>16</v>
      </c>
      <c r="E684" s="1">
        <v>29</v>
      </c>
      <c r="F684" s="1">
        <v>7</v>
      </c>
      <c r="G684" s="17">
        <v>147199.07</v>
      </c>
      <c r="H684" s="1">
        <v>1</v>
      </c>
      <c r="I684" s="1">
        <v>1</v>
      </c>
      <c r="J684" s="1">
        <v>1</v>
      </c>
      <c r="K684" s="17">
        <v>84932.4</v>
      </c>
      <c r="L684" s="1">
        <v>0</v>
      </c>
      <c r="M684">
        <f t="shared" si="50"/>
        <v>0</v>
      </c>
      <c r="N684">
        <f t="shared" si="51"/>
        <v>1</v>
      </c>
      <c r="O684">
        <f t="shared" si="52"/>
        <v>1</v>
      </c>
      <c r="P684">
        <f t="shared" si="53"/>
        <v>0</v>
      </c>
      <c r="Q684">
        <f t="shared" si="54"/>
        <v>1</v>
      </c>
    </row>
    <row r="685" spans="1:17" x14ac:dyDescent="0.25">
      <c r="A685" s="1">
        <v>15673481</v>
      </c>
      <c r="B685" s="1">
        <v>726</v>
      </c>
      <c r="C685" s="1" t="s">
        <v>18</v>
      </c>
      <c r="D685" s="1" t="s">
        <v>16</v>
      </c>
      <c r="E685" s="1">
        <v>48</v>
      </c>
      <c r="F685" s="1">
        <v>6</v>
      </c>
      <c r="G685" s="17">
        <v>99906.19</v>
      </c>
      <c r="H685" s="1">
        <v>1</v>
      </c>
      <c r="I685" s="1">
        <v>1</v>
      </c>
      <c r="J685" s="1">
        <v>0</v>
      </c>
      <c r="K685" s="17">
        <v>64323.24</v>
      </c>
      <c r="L685" s="1">
        <v>0</v>
      </c>
      <c r="M685">
        <f t="shared" si="50"/>
        <v>0</v>
      </c>
      <c r="N685">
        <f t="shared" si="51"/>
        <v>1</v>
      </c>
      <c r="O685">
        <f t="shared" si="52"/>
        <v>1</v>
      </c>
      <c r="P685">
        <f t="shared" si="53"/>
        <v>1</v>
      </c>
      <c r="Q685">
        <f t="shared" si="54"/>
        <v>1</v>
      </c>
    </row>
    <row r="686" spans="1:17" x14ac:dyDescent="0.25">
      <c r="A686" s="1">
        <v>15810432</v>
      </c>
      <c r="B686" s="1">
        <v>795</v>
      </c>
      <c r="C686" s="1" t="s">
        <v>18</v>
      </c>
      <c r="D686" s="1" t="s">
        <v>23</v>
      </c>
      <c r="E686" s="1">
        <v>35</v>
      </c>
      <c r="F686" s="1">
        <v>8</v>
      </c>
      <c r="G686" s="17">
        <v>0</v>
      </c>
      <c r="H686" s="1">
        <v>2</v>
      </c>
      <c r="I686" s="1">
        <v>1</v>
      </c>
      <c r="J686" s="1">
        <v>0</v>
      </c>
      <c r="K686" s="17">
        <v>167155.35999999999</v>
      </c>
      <c r="L686" s="1">
        <v>0</v>
      </c>
      <c r="M686">
        <f t="shared" si="50"/>
        <v>0</v>
      </c>
      <c r="N686">
        <f t="shared" si="51"/>
        <v>1</v>
      </c>
      <c r="O686">
        <f t="shared" si="52"/>
        <v>1</v>
      </c>
      <c r="P686">
        <f t="shared" si="53"/>
        <v>1</v>
      </c>
      <c r="Q686">
        <f t="shared" si="54"/>
        <v>1</v>
      </c>
    </row>
    <row r="687" spans="1:17" x14ac:dyDescent="0.25">
      <c r="A687" s="1">
        <v>15725737</v>
      </c>
      <c r="B687" s="1">
        <v>669</v>
      </c>
      <c r="C687" s="1" t="s">
        <v>15</v>
      </c>
      <c r="D687" s="1" t="s">
        <v>23</v>
      </c>
      <c r="E687" s="1">
        <v>46</v>
      </c>
      <c r="F687" s="1">
        <v>3</v>
      </c>
      <c r="G687" s="17">
        <v>0</v>
      </c>
      <c r="H687" s="1">
        <v>2</v>
      </c>
      <c r="I687" s="1">
        <v>0</v>
      </c>
      <c r="J687" s="1">
        <v>1</v>
      </c>
      <c r="K687" s="17">
        <v>8487.75</v>
      </c>
      <c r="L687" s="1">
        <v>0</v>
      </c>
      <c r="M687">
        <f t="shared" si="50"/>
        <v>0</v>
      </c>
      <c r="N687">
        <f t="shared" si="51"/>
        <v>0</v>
      </c>
      <c r="O687">
        <f t="shared" si="52"/>
        <v>0</v>
      </c>
      <c r="P687">
        <f t="shared" si="53"/>
        <v>1</v>
      </c>
      <c r="Q687">
        <f t="shared" si="54"/>
        <v>1</v>
      </c>
    </row>
    <row r="688" spans="1:17" x14ac:dyDescent="0.25">
      <c r="A688" s="1">
        <v>15686611</v>
      </c>
      <c r="B688" s="1">
        <v>495</v>
      </c>
      <c r="C688" s="1" t="s">
        <v>15</v>
      </c>
      <c r="D688" s="1" t="s">
        <v>23</v>
      </c>
      <c r="E688" s="1">
        <v>30</v>
      </c>
      <c r="F688" s="1">
        <v>10</v>
      </c>
      <c r="G688" s="17">
        <v>129755.99</v>
      </c>
      <c r="H688" s="1">
        <v>1</v>
      </c>
      <c r="I688" s="1">
        <v>0</v>
      </c>
      <c r="J688" s="1">
        <v>0</v>
      </c>
      <c r="K688" s="17">
        <v>172749.65</v>
      </c>
      <c r="L688" s="1">
        <v>0</v>
      </c>
      <c r="M688">
        <f t="shared" si="50"/>
        <v>0</v>
      </c>
      <c r="N688">
        <f t="shared" si="51"/>
        <v>1</v>
      </c>
      <c r="O688">
        <f t="shared" si="52"/>
        <v>1</v>
      </c>
      <c r="P688">
        <f t="shared" si="53"/>
        <v>0</v>
      </c>
      <c r="Q688">
        <f t="shared" si="54"/>
        <v>1</v>
      </c>
    </row>
    <row r="689" spans="1:17" x14ac:dyDescent="0.25">
      <c r="A689" s="1">
        <v>15806983</v>
      </c>
      <c r="B689" s="1">
        <v>640</v>
      </c>
      <c r="C689" s="1" t="s">
        <v>15</v>
      </c>
      <c r="D689" s="1" t="s">
        <v>23</v>
      </c>
      <c r="E689" s="1">
        <v>44</v>
      </c>
      <c r="F689" s="1">
        <v>3</v>
      </c>
      <c r="G689" s="17">
        <v>137148.68</v>
      </c>
      <c r="H689" s="1">
        <v>1</v>
      </c>
      <c r="I689" s="1">
        <v>1</v>
      </c>
      <c r="J689" s="1">
        <v>0</v>
      </c>
      <c r="K689" s="17">
        <v>92381.01</v>
      </c>
      <c r="L689" s="1">
        <v>0</v>
      </c>
      <c r="M689">
        <f t="shared" si="50"/>
        <v>0</v>
      </c>
      <c r="N689">
        <f t="shared" si="51"/>
        <v>1</v>
      </c>
      <c r="O689">
        <f t="shared" si="52"/>
        <v>0</v>
      </c>
      <c r="P689">
        <f t="shared" si="53"/>
        <v>1</v>
      </c>
      <c r="Q689">
        <f t="shared" si="54"/>
        <v>1</v>
      </c>
    </row>
    <row r="690" spans="1:17" x14ac:dyDescent="0.25">
      <c r="A690" s="1">
        <v>15634245</v>
      </c>
      <c r="B690" s="1">
        <v>758</v>
      </c>
      <c r="C690" s="1" t="s">
        <v>26</v>
      </c>
      <c r="D690" s="1" t="s">
        <v>16</v>
      </c>
      <c r="E690" s="1">
        <v>47</v>
      </c>
      <c r="F690" s="1">
        <v>9</v>
      </c>
      <c r="G690" s="17">
        <v>95523.16</v>
      </c>
      <c r="H690" s="1">
        <v>1</v>
      </c>
      <c r="I690" s="1">
        <v>1</v>
      </c>
      <c r="J690" s="1">
        <v>0</v>
      </c>
      <c r="K690" s="17">
        <v>73294.48</v>
      </c>
      <c r="L690" s="1">
        <v>0</v>
      </c>
      <c r="M690">
        <f t="shared" si="50"/>
        <v>0</v>
      </c>
      <c r="N690">
        <f t="shared" si="51"/>
        <v>1</v>
      </c>
      <c r="O690">
        <f t="shared" si="52"/>
        <v>1</v>
      </c>
      <c r="P690">
        <f t="shared" si="53"/>
        <v>1</v>
      </c>
      <c r="Q690">
        <f t="shared" si="54"/>
        <v>1</v>
      </c>
    </row>
    <row r="691" spans="1:17" x14ac:dyDescent="0.25">
      <c r="A691" s="1">
        <v>15635367</v>
      </c>
      <c r="B691" s="1">
        <v>774</v>
      </c>
      <c r="C691" s="1" t="s">
        <v>15</v>
      </c>
      <c r="D691" s="1" t="s">
        <v>23</v>
      </c>
      <c r="E691" s="1">
        <v>26</v>
      </c>
      <c r="F691" s="1">
        <v>2</v>
      </c>
      <c r="G691" s="17">
        <v>93844.69</v>
      </c>
      <c r="H691" s="1">
        <v>1</v>
      </c>
      <c r="I691" s="1">
        <v>1</v>
      </c>
      <c r="J691" s="1">
        <v>0</v>
      </c>
      <c r="K691" s="17">
        <v>28415.360000000001</v>
      </c>
      <c r="L691" s="1">
        <v>0</v>
      </c>
      <c r="M691">
        <f t="shared" si="50"/>
        <v>0</v>
      </c>
      <c r="N691">
        <f t="shared" si="51"/>
        <v>0</v>
      </c>
      <c r="O691">
        <f t="shared" si="52"/>
        <v>0</v>
      </c>
      <c r="P691">
        <f t="shared" si="53"/>
        <v>0</v>
      </c>
      <c r="Q691">
        <f t="shared" si="54"/>
        <v>1</v>
      </c>
    </row>
    <row r="692" spans="1:17" x14ac:dyDescent="0.25">
      <c r="A692" s="1">
        <v>15661507</v>
      </c>
      <c r="B692" s="1">
        <v>587</v>
      </c>
      <c r="C692" s="1" t="s">
        <v>18</v>
      </c>
      <c r="D692" s="1" t="s">
        <v>23</v>
      </c>
      <c r="E692" s="1">
        <v>45</v>
      </c>
      <c r="F692" s="1">
        <v>6</v>
      </c>
      <c r="G692" s="17">
        <v>0</v>
      </c>
      <c r="H692" s="1">
        <v>1</v>
      </c>
      <c r="I692" s="1">
        <v>0</v>
      </c>
      <c r="J692" s="1">
        <v>0</v>
      </c>
      <c r="K692" s="17">
        <v>158684.81</v>
      </c>
      <c r="L692" s="1">
        <v>0</v>
      </c>
      <c r="M692">
        <f t="shared" si="50"/>
        <v>0</v>
      </c>
      <c r="N692">
        <f t="shared" si="51"/>
        <v>1</v>
      </c>
      <c r="O692">
        <f t="shared" si="52"/>
        <v>1</v>
      </c>
      <c r="P692">
        <f t="shared" si="53"/>
        <v>1</v>
      </c>
      <c r="Q692">
        <f t="shared" si="54"/>
        <v>1</v>
      </c>
    </row>
    <row r="693" spans="1:17" x14ac:dyDescent="0.25">
      <c r="A693" s="1">
        <v>15769504</v>
      </c>
      <c r="B693" s="1">
        <v>743</v>
      </c>
      <c r="C693" s="1" t="s">
        <v>26</v>
      </c>
      <c r="D693" s="1" t="s">
        <v>16</v>
      </c>
      <c r="E693" s="1">
        <v>34</v>
      </c>
      <c r="F693" s="1">
        <v>1</v>
      </c>
      <c r="G693" s="17">
        <v>131736.88</v>
      </c>
      <c r="H693" s="1">
        <v>1</v>
      </c>
      <c r="I693" s="1">
        <v>1</v>
      </c>
      <c r="J693" s="1">
        <v>1</v>
      </c>
      <c r="K693" s="17">
        <v>108543.21</v>
      </c>
      <c r="L693" s="1">
        <v>0</v>
      </c>
      <c r="M693">
        <f t="shared" si="50"/>
        <v>0</v>
      </c>
      <c r="N693">
        <f t="shared" si="51"/>
        <v>1</v>
      </c>
      <c r="O693">
        <f t="shared" si="52"/>
        <v>0</v>
      </c>
      <c r="P693">
        <f t="shared" si="53"/>
        <v>1</v>
      </c>
      <c r="Q693">
        <f t="shared" si="54"/>
        <v>1</v>
      </c>
    </row>
    <row r="694" spans="1:17" x14ac:dyDescent="0.25">
      <c r="A694" s="1">
        <v>15592937</v>
      </c>
      <c r="B694" s="1">
        <v>632</v>
      </c>
      <c r="C694" s="1" t="s">
        <v>26</v>
      </c>
      <c r="D694" s="1" t="s">
        <v>16</v>
      </c>
      <c r="E694" s="1">
        <v>41</v>
      </c>
      <c r="F694" s="1">
        <v>3</v>
      </c>
      <c r="G694" s="17">
        <v>81877.38</v>
      </c>
      <c r="H694" s="1">
        <v>1</v>
      </c>
      <c r="I694" s="1">
        <v>1</v>
      </c>
      <c r="J694" s="1">
        <v>1</v>
      </c>
      <c r="K694" s="17">
        <v>33642.21</v>
      </c>
      <c r="L694" s="1">
        <v>0</v>
      </c>
      <c r="M694">
        <f t="shared" si="50"/>
        <v>0</v>
      </c>
      <c r="N694">
        <f t="shared" si="51"/>
        <v>0</v>
      </c>
      <c r="O694">
        <f t="shared" si="52"/>
        <v>0</v>
      </c>
      <c r="P694">
        <f t="shared" si="53"/>
        <v>1</v>
      </c>
      <c r="Q694">
        <f t="shared" si="54"/>
        <v>1</v>
      </c>
    </row>
    <row r="695" spans="1:17" x14ac:dyDescent="0.25">
      <c r="A695" s="1">
        <v>15748625</v>
      </c>
      <c r="B695" s="1">
        <v>664</v>
      </c>
      <c r="C695" s="1" t="s">
        <v>15</v>
      </c>
      <c r="D695" s="1" t="s">
        <v>23</v>
      </c>
      <c r="E695" s="1">
        <v>57</v>
      </c>
      <c r="F695" s="1">
        <v>6</v>
      </c>
      <c r="G695" s="17">
        <v>0</v>
      </c>
      <c r="H695" s="1">
        <v>2</v>
      </c>
      <c r="I695" s="1">
        <v>1</v>
      </c>
      <c r="J695" s="1">
        <v>1</v>
      </c>
      <c r="K695" s="17">
        <v>15304.08</v>
      </c>
      <c r="L695" s="1">
        <v>0</v>
      </c>
      <c r="M695">
        <f t="shared" si="50"/>
        <v>0</v>
      </c>
      <c r="N695">
        <f t="shared" si="51"/>
        <v>0</v>
      </c>
      <c r="O695">
        <f t="shared" si="52"/>
        <v>1</v>
      </c>
      <c r="P695">
        <f t="shared" si="53"/>
        <v>1</v>
      </c>
      <c r="Q695">
        <f t="shared" si="54"/>
        <v>0</v>
      </c>
    </row>
    <row r="696" spans="1:17" x14ac:dyDescent="0.25">
      <c r="A696" s="1">
        <v>15805254</v>
      </c>
      <c r="B696" s="1">
        <v>652</v>
      </c>
      <c r="C696" s="1" t="s">
        <v>18</v>
      </c>
      <c r="D696" s="1" t="s">
        <v>16</v>
      </c>
      <c r="E696" s="1">
        <v>75</v>
      </c>
      <c r="F696" s="1">
        <v>10</v>
      </c>
      <c r="G696" s="17">
        <v>0</v>
      </c>
      <c r="H696" s="1">
        <v>2</v>
      </c>
      <c r="I696" s="1">
        <v>1</v>
      </c>
      <c r="J696" s="1">
        <v>1</v>
      </c>
      <c r="K696" s="17">
        <v>114675.75</v>
      </c>
      <c r="L696" s="1">
        <v>0</v>
      </c>
      <c r="M696">
        <f t="shared" si="50"/>
        <v>0</v>
      </c>
      <c r="N696">
        <f t="shared" si="51"/>
        <v>1</v>
      </c>
      <c r="O696">
        <f t="shared" si="52"/>
        <v>1</v>
      </c>
      <c r="P696">
        <f t="shared" si="53"/>
        <v>1</v>
      </c>
      <c r="Q696">
        <f t="shared" si="54"/>
        <v>0</v>
      </c>
    </row>
    <row r="697" spans="1:17" x14ac:dyDescent="0.25">
      <c r="A697" s="1">
        <v>15619529</v>
      </c>
      <c r="B697" s="1">
        <v>531</v>
      </c>
      <c r="C697" s="1" t="s">
        <v>18</v>
      </c>
      <c r="D697" s="1" t="s">
        <v>23</v>
      </c>
      <c r="E697" s="1">
        <v>27</v>
      </c>
      <c r="F697" s="1">
        <v>8</v>
      </c>
      <c r="G697" s="17">
        <v>132576.25</v>
      </c>
      <c r="H697" s="1">
        <v>1</v>
      </c>
      <c r="I697" s="1">
        <v>0</v>
      </c>
      <c r="J697" s="1">
        <v>0</v>
      </c>
      <c r="K697" s="17">
        <v>7222.92</v>
      </c>
      <c r="L697" s="1">
        <v>0</v>
      </c>
      <c r="M697">
        <f t="shared" si="50"/>
        <v>0</v>
      </c>
      <c r="N697">
        <f t="shared" si="51"/>
        <v>0</v>
      </c>
      <c r="O697">
        <f t="shared" si="52"/>
        <v>1</v>
      </c>
      <c r="P697">
        <f t="shared" si="53"/>
        <v>0</v>
      </c>
      <c r="Q697">
        <f t="shared" si="54"/>
        <v>1</v>
      </c>
    </row>
    <row r="698" spans="1:17" x14ac:dyDescent="0.25">
      <c r="A698" s="1">
        <v>15700772</v>
      </c>
      <c r="B698" s="1">
        <v>571</v>
      </c>
      <c r="C698" s="1" t="s">
        <v>15</v>
      </c>
      <c r="D698" s="1" t="s">
        <v>23</v>
      </c>
      <c r="E698" s="1">
        <v>44</v>
      </c>
      <c r="F698" s="1">
        <v>9</v>
      </c>
      <c r="G698" s="17">
        <v>0</v>
      </c>
      <c r="H698" s="1">
        <v>2</v>
      </c>
      <c r="I698" s="1">
        <v>0</v>
      </c>
      <c r="J698" s="1">
        <v>0</v>
      </c>
      <c r="K698" s="17">
        <v>38433.35</v>
      </c>
      <c r="L698" s="1">
        <v>0</v>
      </c>
      <c r="M698">
        <f t="shared" si="50"/>
        <v>0</v>
      </c>
      <c r="N698">
        <f t="shared" si="51"/>
        <v>0</v>
      </c>
      <c r="O698">
        <f t="shared" si="52"/>
        <v>1</v>
      </c>
      <c r="P698">
        <f t="shared" si="53"/>
        <v>1</v>
      </c>
      <c r="Q698">
        <f t="shared" si="54"/>
        <v>1</v>
      </c>
    </row>
    <row r="699" spans="1:17" x14ac:dyDescent="0.25">
      <c r="A699" s="1">
        <v>15686436</v>
      </c>
      <c r="B699" s="1">
        <v>523</v>
      </c>
      <c r="C699" s="1" t="s">
        <v>18</v>
      </c>
      <c r="D699" s="1" t="s">
        <v>23</v>
      </c>
      <c r="E699" s="1">
        <v>32</v>
      </c>
      <c r="F699" s="1">
        <v>4</v>
      </c>
      <c r="G699" s="17">
        <v>0</v>
      </c>
      <c r="H699" s="1">
        <v>2</v>
      </c>
      <c r="I699" s="1">
        <v>1</v>
      </c>
      <c r="J699" s="1">
        <v>0</v>
      </c>
      <c r="K699" s="17">
        <v>167848.02</v>
      </c>
      <c r="L699" s="1">
        <v>0</v>
      </c>
      <c r="M699">
        <f t="shared" si="50"/>
        <v>0</v>
      </c>
      <c r="N699">
        <f t="shared" si="51"/>
        <v>1</v>
      </c>
      <c r="O699">
        <f t="shared" si="52"/>
        <v>1</v>
      </c>
      <c r="P699">
        <f t="shared" si="53"/>
        <v>1</v>
      </c>
      <c r="Q699">
        <f t="shared" si="54"/>
        <v>1</v>
      </c>
    </row>
    <row r="700" spans="1:17" x14ac:dyDescent="0.25">
      <c r="A700" s="1">
        <v>15794396</v>
      </c>
      <c r="B700" s="1">
        <v>494</v>
      </c>
      <c r="C700" s="1" t="s">
        <v>26</v>
      </c>
      <c r="D700" s="1" t="s">
        <v>16</v>
      </c>
      <c r="E700" s="1">
        <v>38</v>
      </c>
      <c r="F700" s="1">
        <v>7</v>
      </c>
      <c r="G700" s="17">
        <v>174937.64</v>
      </c>
      <c r="H700" s="1">
        <v>1</v>
      </c>
      <c r="I700" s="1">
        <v>1</v>
      </c>
      <c r="J700" s="1">
        <v>0</v>
      </c>
      <c r="K700" s="17">
        <v>40084.32</v>
      </c>
      <c r="L700" s="1">
        <v>0</v>
      </c>
      <c r="M700">
        <f t="shared" si="50"/>
        <v>0</v>
      </c>
      <c r="N700">
        <f t="shared" si="51"/>
        <v>0</v>
      </c>
      <c r="O700">
        <f t="shared" si="52"/>
        <v>1</v>
      </c>
      <c r="P700">
        <f t="shared" si="53"/>
        <v>1</v>
      </c>
      <c r="Q700">
        <f t="shared" si="54"/>
        <v>1</v>
      </c>
    </row>
    <row r="701" spans="1:17" x14ac:dyDescent="0.25">
      <c r="A701" s="1">
        <v>15725166</v>
      </c>
      <c r="B701" s="1">
        <v>707</v>
      </c>
      <c r="C701" s="1" t="s">
        <v>15</v>
      </c>
      <c r="D701" s="1" t="s">
        <v>23</v>
      </c>
      <c r="E701" s="1">
        <v>30</v>
      </c>
      <c r="F701" s="1">
        <v>8</v>
      </c>
      <c r="G701" s="17">
        <v>0</v>
      </c>
      <c r="H701" s="1">
        <v>2</v>
      </c>
      <c r="I701" s="1">
        <v>1</v>
      </c>
      <c r="J701" s="1">
        <v>0</v>
      </c>
      <c r="K701" s="17">
        <v>33159.370000000003</v>
      </c>
      <c r="L701" s="1">
        <v>0</v>
      </c>
      <c r="M701">
        <f t="shared" si="50"/>
        <v>0</v>
      </c>
      <c r="N701">
        <f t="shared" si="51"/>
        <v>0</v>
      </c>
      <c r="O701">
        <f t="shared" si="52"/>
        <v>1</v>
      </c>
      <c r="P701">
        <f t="shared" si="53"/>
        <v>0</v>
      </c>
      <c r="Q701">
        <f t="shared" si="54"/>
        <v>1</v>
      </c>
    </row>
    <row r="702" spans="1:17" x14ac:dyDescent="0.25">
      <c r="A702" s="1">
        <v>15716164</v>
      </c>
      <c r="B702" s="1">
        <v>501</v>
      </c>
      <c r="C702" s="1" t="s">
        <v>15</v>
      </c>
      <c r="D702" s="1" t="s">
        <v>16</v>
      </c>
      <c r="E702" s="1">
        <v>41</v>
      </c>
      <c r="F702" s="1">
        <v>3</v>
      </c>
      <c r="G702" s="17">
        <v>144260.5</v>
      </c>
      <c r="H702" s="1">
        <v>1</v>
      </c>
      <c r="I702" s="1">
        <v>1</v>
      </c>
      <c r="J702" s="1">
        <v>0</v>
      </c>
      <c r="K702" s="17">
        <v>172114.67</v>
      </c>
      <c r="L702" s="1">
        <v>0</v>
      </c>
      <c r="M702">
        <f t="shared" si="50"/>
        <v>0</v>
      </c>
      <c r="N702">
        <f t="shared" si="51"/>
        <v>1</v>
      </c>
      <c r="O702">
        <f t="shared" si="52"/>
        <v>0</v>
      </c>
      <c r="P702">
        <f t="shared" si="53"/>
        <v>1</v>
      </c>
      <c r="Q702">
        <f t="shared" si="54"/>
        <v>1</v>
      </c>
    </row>
    <row r="703" spans="1:17" x14ac:dyDescent="0.25">
      <c r="A703" s="1">
        <v>15693814</v>
      </c>
      <c r="B703" s="1">
        <v>806</v>
      </c>
      <c r="C703" s="1" t="s">
        <v>18</v>
      </c>
      <c r="D703" s="1" t="s">
        <v>23</v>
      </c>
      <c r="E703" s="1">
        <v>25</v>
      </c>
      <c r="F703" s="1">
        <v>7</v>
      </c>
      <c r="G703" s="17">
        <v>0</v>
      </c>
      <c r="H703" s="1">
        <v>2</v>
      </c>
      <c r="I703" s="1">
        <v>1</v>
      </c>
      <c r="J703" s="1">
        <v>0</v>
      </c>
      <c r="K703" s="17">
        <v>18461.900000000001</v>
      </c>
      <c r="L703" s="1">
        <v>0</v>
      </c>
      <c r="M703">
        <f t="shared" si="50"/>
        <v>0</v>
      </c>
      <c r="N703">
        <f t="shared" si="51"/>
        <v>0</v>
      </c>
      <c r="O703">
        <f t="shared" si="52"/>
        <v>1</v>
      </c>
      <c r="P703">
        <f t="shared" si="53"/>
        <v>0</v>
      </c>
      <c r="Q703">
        <f t="shared" si="54"/>
        <v>1</v>
      </c>
    </row>
    <row r="704" spans="1:17" x14ac:dyDescent="0.25">
      <c r="A704" s="1">
        <v>15694272</v>
      </c>
      <c r="B704" s="1">
        <v>673</v>
      </c>
      <c r="C704" s="1" t="s">
        <v>15</v>
      </c>
      <c r="D704" s="1" t="s">
        <v>23</v>
      </c>
      <c r="E704" s="1">
        <v>30</v>
      </c>
      <c r="F704" s="1">
        <v>1</v>
      </c>
      <c r="G704" s="17">
        <v>64097.75</v>
      </c>
      <c r="H704" s="1">
        <v>1</v>
      </c>
      <c r="I704" s="1">
        <v>1</v>
      </c>
      <c r="J704" s="1">
        <v>1</v>
      </c>
      <c r="K704" s="17">
        <v>77783.350000000006</v>
      </c>
      <c r="L704" s="1">
        <v>0</v>
      </c>
      <c r="M704">
        <f t="shared" si="50"/>
        <v>0</v>
      </c>
      <c r="N704">
        <f t="shared" si="51"/>
        <v>1</v>
      </c>
      <c r="O704">
        <f t="shared" si="52"/>
        <v>0</v>
      </c>
      <c r="P704">
        <f t="shared" si="53"/>
        <v>0</v>
      </c>
      <c r="Q704">
        <f t="shared" si="54"/>
        <v>1</v>
      </c>
    </row>
    <row r="705" spans="1:17" x14ac:dyDescent="0.25">
      <c r="A705" s="1">
        <v>15697307</v>
      </c>
      <c r="B705" s="1">
        <v>588</v>
      </c>
      <c r="C705" s="1" t="s">
        <v>18</v>
      </c>
      <c r="D705" s="1" t="s">
        <v>23</v>
      </c>
      <c r="E705" s="1">
        <v>34</v>
      </c>
      <c r="F705" s="1">
        <v>10</v>
      </c>
      <c r="G705" s="17">
        <v>0</v>
      </c>
      <c r="H705" s="1">
        <v>2</v>
      </c>
      <c r="I705" s="1">
        <v>1</v>
      </c>
      <c r="J705" s="1">
        <v>0</v>
      </c>
      <c r="K705" s="17">
        <v>79078.91</v>
      </c>
      <c r="L705" s="1">
        <v>0</v>
      </c>
      <c r="M705">
        <f t="shared" si="50"/>
        <v>0</v>
      </c>
      <c r="N705">
        <f t="shared" si="51"/>
        <v>1</v>
      </c>
      <c r="O705">
        <f t="shared" si="52"/>
        <v>1</v>
      </c>
      <c r="P705">
        <f t="shared" si="53"/>
        <v>1</v>
      </c>
      <c r="Q705">
        <f t="shared" si="54"/>
        <v>1</v>
      </c>
    </row>
    <row r="706" spans="1:17" x14ac:dyDescent="0.25">
      <c r="A706" s="1">
        <v>15813741</v>
      </c>
      <c r="B706" s="1">
        <v>549</v>
      </c>
      <c r="C706" s="1" t="s">
        <v>18</v>
      </c>
      <c r="D706" s="1" t="s">
        <v>23</v>
      </c>
      <c r="E706" s="1">
        <v>25</v>
      </c>
      <c r="F706" s="1">
        <v>6</v>
      </c>
      <c r="G706" s="17">
        <v>193858.2</v>
      </c>
      <c r="H706" s="1">
        <v>1</v>
      </c>
      <c r="I706" s="1">
        <v>0</v>
      </c>
      <c r="J706" s="1">
        <v>1</v>
      </c>
      <c r="K706" s="17">
        <v>21600.11</v>
      </c>
      <c r="L706" s="1">
        <v>0</v>
      </c>
      <c r="M706">
        <f t="shared" si="50"/>
        <v>0</v>
      </c>
      <c r="N706">
        <f t="shared" si="51"/>
        <v>0</v>
      </c>
      <c r="O706">
        <f t="shared" si="52"/>
        <v>1</v>
      </c>
      <c r="P706">
        <f t="shared" si="53"/>
        <v>0</v>
      </c>
      <c r="Q706">
        <f t="shared" si="54"/>
        <v>1</v>
      </c>
    </row>
    <row r="707" spans="1:17" x14ac:dyDescent="0.25">
      <c r="A707" s="1">
        <v>15660101</v>
      </c>
      <c r="B707" s="1">
        <v>803</v>
      </c>
      <c r="C707" s="1" t="s">
        <v>15</v>
      </c>
      <c r="D707" s="1" t="s">
        <v>23</v>
      </c>
      <c r="E707" s="1">
        <v>31</v>
      </c>
      <c r="F707" s="1">
        <v>9</v>
      </c>
      <c r="G707" s="17">
        <v>157120.85999999999</v>
      </c>
      <c r="H707" s="1">
        <v>2</v>
      </c>
      <c r="I707" s="1">
        <v>1</v>
      </c>
      <c r="J707" s="1">
        <v>0</v>
      </c>
      <c r="K707" s="17">
        <v>141300.53</v>
      </c>
      <c r="L707" s="1">
        <v>0</v>
      </c>
      <c r="M707">
        <f t="shared" si="50"/>
        <v>0</v>
      </c>
      <c r="N707">
        <f t="shared" si="51"/>
        <v>1</v>
      </c>
      <c r="O707">
        <f t="shared" si="52"/>
        <v>1</v>
      </c>
      <c r="P707">
        <f t="shared" si="53"/>
        <v>1</v>
      </c>
      <c r="Q707">
        <f t="shared" si="54"/>
        <v>1</v>
      </c>
    </row>
    <row r="708" spans="1:17" x14ac:dyDescent="0.25">
      <c r="A708" s="1">
        <v>15633537</v>
      </c>
      <c r="B708" s="1">
        <v>540</v>
      </c>
      <c r="C708" s="1" t="s">
        <v>26</v>
      </c>
      <c r="D708" s="1" t="s">
        <v>16</v>
      </c>
      <c r="E708" s="1">
        <v>42</v>
      </c>
      <c r="F708" s="1">
        <v>9</v>
      </c>
      <c r="G708" s="17">
        <v>87271.41</v>
      </c>
      <c r="H708" s="1">
        <v>2</v>
      </c>
      <c r="I708" s="1">
        <v>1</v>
      </c>
      <c r="J708" s="1">
        <v>0</v>
      </c>
      <c r="K708" s="17">
        <v>172572.64</v>
      </c>
      <c r="L708" s="1">
        <v>0</v>
      </c>
      <c r="M708">
        <f t="shared" ref="M708:M771" si="55">IF(H708&gt;=3,1,0)</f>
        <v>0</v>
      </c>
      <c r="N708">
        <f t="shared" ref="N708:N771" si="56">IF(K708&gt;$N$1,1,0)</f>
        <v>1</v>
      </c>
      <c r="O708">
        <f t="shared" ref="O708:O771" si="57">IF(F708&gt;$O$1,1,0)</f>
        <v>1</v>
      </c>
      <c r="P708">
        <f t="shared" ref="P708:P771" si="58">IF(E708&gt;$P$1,1,0)</f>
        <v>1</v>
      </c>
      <c r="Q708">
        <f t="shared" ref="Q708:Q771" si="59">IF(E708&lt;=$Q$1,1,0)</f>
        <v>1</v>
      </c>
    </row>
    <row r="709" spans="1:17" x14ac:dyDescent="0.25">
      <c r="A709" s="1">
        <v>15780804</v>
      </c>
      <c r="B709" s="1">
        <v>482</v>
      </c>
      <c r="C709" s="1" t="s">
        <v>15</v>
      </c>
      <c r="D709" s="1" t="s">
        <v>23</v>
      </c>
      <c r="E709" s="1">
        <v>55</v>
      </c>
      <c r="F709" s="1">
        <v>5</v>
      </c>
      <c r="G709" s="17">
        <v>97318.25</v>
      </c>
      <c r="H709" s="1">
        <v>1</v>
      </c>
      <c r="I709" s="1">
        <v>0</v>
      </c>
      <c r="J709" s="1">
        <v>1</v>
      </c>
      <c r="K709" s="17">
        <v>78416.14</v>
      </c>
      <c r="L709" s="1">
        <v>0</v>
      </c>
      <c r="M709">
        <f t="shared" si="55"/>
        <v>0</v>
      </c>
      <c r="N709">
        <f t="shared" si="56"/>
        <v>1</v>
      </c>
      <c r="O709">
        <f t="shared" si="57"/>
        <v>1</v>
      </c>
      <c r="P709">
        <f t="shared" si="58"/>
        <v>1</v>
      </c>
      <c r="Q709">
        <f t="shared" si="59"/>
        <v>1</v>
      </c>
    </row>
    <row r="710" spans="1:17" x14ac:dyDescent="0.25">
      <c r="A710" s="1">
        <v>15680998</v>
      </c>
      <c r="B710" s="1">
        <v>725</v>
      </c>
      <c r="C710" s="1" t="s">
        <v>15</v>
      </c>
      <c r="D710" s="1" t="s">
        <v>23</v>
      </c>
      <c r="E710" s="1">
        <v>44</v>
      </c>
      <c r="F710" s="1">
        <v>5</v>
      </c>
      <c r="G710" s="17">
        <v>0</v>
      </c>
      <c r="H710" s="1">
        <v>1</v>
      </c>
      <c r="I710" s="1">
        <v>1</v>
      </c>
      <c r="J710" s="1">
        <v>1</v>
      </c>
      <c r="K710" s="17">
        <v>117356.14</v>
      </c>
      <c r="L710" s="1">
        <v>0</v>
      </c>
      <c r="M710">
        <f t="shared" si="55"/>
        <v>0</v>
      </c>
      <c r="N710">
        <f t="shared" si="56"/>
        <v>1</v>
      </c>
      <c r="O710">
        <f t="shared" si="57"/>
        <v>1</v>
      </c>
      <c r="P710">
        <f t="shared" si="58"/>
        <v>1</v>
      </c>
      <c r="Q710">
        <f t="shared" si="59"/>
        <v>1</v>
      </c>
    </row>
    <row r="711" spans="1:17" x14ac:dyDescent="0.25">
      <c r="A711" s="1">
        <v>15677538</v>
      </c>
      <c r="B711" s="1">
        <v>569</v>
      </c>
      <c r="C711" s="1" t="s">
        <v>15</v>
      </c>
      <c r="D711" s="1" t="s">
        <v>23</v>
      </c>
      <c r="E711" s="1">
        <v>38</v>
      </c>
      <c r="F711" s="1">
        <v>7</v>
      </c>
      <c r="G711" s="17">
        <v>0</v>
      </c>
      <c r="H711" s="1">
        <v>1</v>
      </c>
      <c r="I711" s="1">
        <v>1</v>
      </c>
      <c r="J711" s="1">
        <v>1</v>
      </c>
      <c r="K711" s="17">
        <v>108469.2</v>
      </c>
      <c r="L711" s="1">
        <v>0</v>
      </c>
      <c r="M711">
        <f t="shared" si="55"/>
        <v>0</v>
      </c>
      <c r="N711">
        <f t="shared" si="56"/>
        <v>1</v>
      </c>
      <c r="O711">
        <f t="shared" si="57"/>
        <v>1</v>
      </c>
      <c r="P711">
        <f t="shared" si="58"/>
        <v>1</v>
      </c>
      <c r="Q711">
        <f t="shared" si="59"/>
        <v>1</v>
      </c>
    </row>
    <row r="712" spans="1:17" x14ac:dyDescent="0.25">
      <c r="A712" s="1">
        <v>15761986</v>
      </c>
      <c r="B712" s="1">
        <v>439</v>
      </c>
      <c r="C712" s="1" t="s">
        <v>18</v>
      </c>
      <c r="D712" s="1" t="s">
        <v>16</v>
      </c>
      <c r="E712" s="1">
        <v>32</v>
      </c>
      <c r="F712" s="1">
        <v>3</v>
      </c>
      <c r="G712" s="17">
        <v>138901.60999999999</v>
      </c>
      <c r="H712" s="1">
        <v>1</v>
      </c>
      <c r="I712" s="1">
        <v>1</v>
      </c>
      <c r="J712" s="1">
        <v>0</v>
      </c>
      <c r="K712" s="17">
        <v>75685.97</v>
      </c>
      <c r="L712" s="1">
        <v>0</v>
      </c>
      <c r="M712">
        <f t="shared" si="55"/>
        <v>0</v>
      </c>
      <c r="N712">
        <f t="shared" si="56"/>
        <v>1</v>
      </c>
      <c r="O712">
        <f t="shared" si="57"/>
        <v>0</v>
      </c>
      <c r="P712">
        <f t="shared" si="58"/>
        <v>1</v>
      </c>
      <c r="Q712">
        <f t="shared" si="59"/>
        <v>1</v>
      </c>
    </row>
    <row r="713" spans="1:17" x14ac:dyDescent="0.25">
      <c r="A713" s="1">
        <v>15736879</v>
      </c>
      <c r="B713" s="1">
        <v>669</v>
      </c>
      <c r="C713" s="1" t="s">
        <v>15</v>
      </c>
      <c r="D713" s="1" t="s">
        <v>23</v>
      </c>
      <c r="E713" s="1">
        <v>23</v>
      </c>
      <c r="F713" s="1">
        <v>1</v>
      </c>
      <c r="G713" s="17">
        <v>0</v>
      </c>
      <c r="H713" s="1">
        <v>2</v>
      </c>
      <c r="I713" s="1">
        <v>0</v>
      </c>
      <c r="J713" s="1">
        <v>0</v>
      </c>
      <c r="K713" s="17">
        <v>66088.83</v>
      </c>
      <c r="L713" s="1">
        <v>0</v>
      </c>
      <c r="M713">
        <f t="shared" si="55"/>
        <v>0</v>
      </c>
      <c r="N713">
        <f t="shared" si="56"/>
        <v>1</v>
      </c>
      <c r="O713">
        <f t="shared" si="57"/>
        <v>0</v>
      </c>
      <c r="P713">
        <f t="shared" si="58"/>
        <v>0</v>
      </c>
      <c r="Q713">
        <f t="shared" si="59"/>
        <v>1</v>
      </c>
    </row>
    <row r="714" spans="1:17" x14ac:dyDescent="0.25">
      <c r="A714" s="1">
        <v>15750658</v>
      </c>
      <c r="B714" s="1">
        <v>798</v>
      </c>
      <c r="C714" s="1" t="s">
        <v>15</v>
      </c>
      <c r="D714" s="1" t="s">
        <v>23</v>
      </c>
      <c r="E714" s="1">
        <v>37</v>
      </c>
      <c r="F714" s="1">
        <v>8</v>
      </c>
      <c r="G714" s="17">
        <v>0</v>
      </c>
      <c r="H714" s="1">
        <v>3</v>
      </c>
      <c r="I714" s="1">
        <v>0</v>
      </c>
      <c r="J714" s="1">
        <v>0</v>
      </c>
      <c r="K714" s="17">
        <v>110783.28</v>
      </c>
      <c r="L714" s="1">
        <v>0</v>
      </c>
      <c r="M714">
        <f t="shared" si="55"/>
        <v>1</v>
      </c>
      <c r="N714">
        <f t="shared" si="56"/>
        <v>1</v>
      </c>
      <c r="O714">
        <f t="shared" si="57"/>
        <v>1</v>
      </c>
      <c r="P714">
        <f t="shared" si="58"/>
        <v>1</v>
      </c>
      <c r="Q714">
        <f t="shared" si="59"/>
        <v>1</v>
      </c>
    </row>
    <row r="715" spans="1:17" x14ac:dyDescent="0.25">
      <c r="A715" s="1">
        <v>15805565</v>
      </c>
      <c r="B715" s="1">
        <v>691</v>
      </c>
      <c r="C715" s="1" t="s">
        <v>26</v>
      </c>
      <c r="D715" s="1" t="s">
        <v>23</v>
      </c>
      <c r="E715" s="1">
        <v>30</v>
      </c>
      <c r="F715" s="1">
        <v>7</v>
      </c>
      <c r="G715" s="17">
        <v>116927.89</v>
      </c>
      <c r="H715" s="1">
        <v>1</v>
      </c>
      <c r="I715" s="1">
        <v>1</v>
      </c>
      <c r="J715" s="1">
        <v>0</v>
      </c>
      <c r="K715" s="17">
        <v>21198.39</v>
      </c>
      <c r="L715" s="1">
        <v>0</v>
      </c>
      <c r="M715">
        <f t="shared" si="55"/>
        <v>0</v>
      </c>
      <c r="N715">
        <f t="shared" si="56"/>
        <v>0</v>
      </c>
      <c r="O715">
        <f t="shared" si="57"/>
        <v>1</v>
      </c>
      <c r="P715">
        <f t="shared" si="58"/>
        <v>0</v>
      </c>
      <c r="Q715">
        <f t="shared" si="59"/>
        <v>1</v>
      </c>
    </row>
    <row r="716" spans="1:17" x14ac:dyDescent="0.25">
      <c r="A716" s="1">
        <v>15683553</v>
      </c>
      <c r="B716" s="1">
        <v>788</v>
      </c>
      <c r="C716" s="1" t="s">
        <v>15</v>
      </c>
      <c r="D716" s="1" t="s">
        <v>16</v>
      </c>
      <c r="E716" s="1">
        <v>33</v>
      </c>
      <c r="F716" s="1">
        <v>5</v>
      </c>
      <c r="G716" s="17">
        <v>0</v>
      </c>
      <c r="H716" s="1">
        <v>2</v>
      </c>
      <c r="I716" s="1">
        <v>0</v>
      </c>
      <c r="J716" s="1">
        <v>0</v>
      </c>
      <c r="K716" s="17">
        <v>116978.19</v>
      </c>
      <c r="L716" s="1">
        <v>0</v>
      </c>
      <c r="M716">
        <f t="shared" si="55"/>
        <v>0</v>
      </c>
      <c r="N716">
        <f t="shared" si="56"/>
        <v>1</v>
      </c>
      <c r="O716">
        <f t="shared" si="57"/>
        <v>1</v>
      </c>
      <c r="P716">
        <f t="shared" si="58"/>
        <v>1</v>
      </c>
      <c r="Q716">
        <f t="shared" si="59"/>
        <v>1</v>
      </c>
    </row>
    <row r="717" spans="1:17" x14ac:dyDescent="0.25">
      <c r="A717" s="1">
        <v>15706552</v>
      </c>
      <c r="B717" s="1">
        <v>533</v>
      </c>
      <c r="C717" s="1" t="s">
        <v>15</v>
      </c>
      <c r="D717" s="1" t="s">
        <v>23</v>
      </c>
      <c r="E717" s="1">
        <v>36</v>
      </c>
      <c r="F717" s="1">
        <v>7</v>
      </c>
      <c r="G717" s="17">
        <v>85311.7</v>
      </c>
      <c r="H717" s="1">
        <v>1</v>
      </c>
      <c r="I717" s="1">
        <v>0</v>
      </c>
      <c r="J717" s="1">
        <v>1</v>
      </c>
      <c r="K717" s="17">
        <v>156731.91</v>
      </c>
      <c r="L717" s="1">
        <v>0</v>
      </c>
      <c r="M717">
        <f t="shared" si="55"/>
        <v>0</v>
      </c>
      <c r="N717">
        <f t="shared" si="56"/>
        <v>1</v>
      </c>
      <c r="O717">
        <f t="shared" si="57"/>
        <v>1</v>
      </c>
      <c r="P717">
        <f t="shared" si="58"/>
        <v>1</v>
      </c>
      <c r="Q717">
        <f t="shared" si="59"/>
        <v>1</v>
      </c>
    </row>
    <row r="718" spans="1:17" x14ac:dyDescent="0.25">
      <c r="A718" s="1">
        <v>15727556</v>
      </c>
      <c r="B718" s="1">
        <v>744</v>
      </c>
      <c r="C718" s="1" t="s">
        <v>18</v>
      </c>
      <c r="D718" s="1" t="s">
        <v>16</v>
      </c>
      <c r="E718" s="1">
        <v>26</v>
      </c>
      <c r="F718" s="1">
        <v>5</v>
      </c>
      <c r="G718" s="17">
        <v>166297.89000000001</v>
      </c>
      <c r="H718" s="1">
        <v>1</v>
      </c>
      <c r="I718" s="1">
        <v>1</v>
      </c>
      <c r="J718" s="1">
        <v>1</v>
      </c>
      <c r="K718" s="17">
        <v>181694.44</v>
      </c>
      <c r="L718" s="1">
        <v>0</v>
      </c>
      <c r="M718">
        <f t="shared" si="55"/>
        <v>0</v>
      </c>
      <c r="N718">
        <f t="shared" si="56"/>
        <v>1</v>
      </c>
      <c r="O718">
        <f t="shared" si="57"/>
        <v>1</v>
      </c>
      <c r="P718">
        <f t="shared" si="58"/>
        <v>0</v>
      </c>
      <c r="Q718">
        <f t="shared" si="59"/>
        <v>1</v>
      </c>
    </row>
    <row r="719" spans="1:17" x14ac:dyDescent="0.25">
      <c r="A719" s="1">
        <v>15621075</v>
      </c>
      <c r="B719" s="1">
        <v>778</v>
      </c>
      <c r="C719" s="1" t="s">
        <v>26</v>
      </c>
      <c r="D719" s="1" t="s">
        <v>16</v>
      </c>
      <c r="E719" s="1">
        <v>45</v>
      </c>
      <c r="F719" s="1">
        <v>1</v>
      </c>
      <c r="G719" s="17">
        <v>162150.42000000001</v>
      </c>
      <c r="H719" s="1">
        <v>2</v>
      </c>
      <c r="I719" s="1">
        <v>1</v>
      </c>
      <c r="J719" s="1">
        <v>0</v>
      </c>
      <c r="K719" s="17">
        <v>174531.27</v>
      </c>
      <c r="L719" s="1">
        <v>0</v>
      </c>
      <c r="M719">
        <f t="shared" si="55"/>
        <v>0</v>
      </c>
      <c r="N719">
        <f t="shared" si="56"/>
        <v>1</v>
      </c>
      <c r="O719">
        <f t="shared" si="57"/>
        <v>0</v>
      </c>
      <c r="P719">
        <f t="shared" si="58"/>
        <v>1</v>
      </c>
      <c r="Q719">
        <f t="shared" si="59"/>
        <v>1</v>
      </c>
    </row>
    <row r="720" spans="1:17" x14ac:dyDescent="0.25">
      <c r="A720" s="1">
        <v>15613786</v>
      </c>
      <c r="B720" s="1">
        <v>818</v>
      </c>
      <c r="C720" s="1" t="s">
        <v>18</v>
      </c>
      <c r="D720" s="1" t="s">
        <v>23</v>
      </c>
      <c r="E720" s="1">
        <v>26</v>
      </c>
      <c r="F720" s="1">
        <v>4</v>
      </c>
      <c r="G720" s="17">
        <v>0</v>
      </c>
      <c r="H720" s="1">
        <v>2</v>
      </c>
      <c r="I720" s="1">
        <v>1</v>
      </c>
      <c r="J720" s="1">
        <v>1</v>
      </c>
      <c r="K720" s="17">
        <v>167036.94</v>
      </c>
      <c r="L720" s="1">
        <v>0</v>
      </c>
      <c r="M720">
        <f t="shared" si="55"/>
        <v>0</v>
      </c>
      <c r="N720">
        <f t="shared" si="56"/>
        <v>1</v>
      </c>
      <c r="O720">
        <f t="shared" si="57"/>
        <v>1</v>
      </c>
      <c r="P720">
        <f t="shared" si="58"/>
        <v>0</v>
      </c>
      <c r="Q720">
        <f t="shared" si="59"/>
        <v>1</v>
      </c>
    </row>
    <row r="721" spans="1:17" x14ac:dyDescent="0.25">
      <c r="A721" s="1">
        <v>15614215</v>
      </c>
      <c r="B721" s="1">
        <v>717</v>
      </c>
      <c r="C721" s="1" t="s">
        <v>15</v>
      </c>
      <c r="D721" s="1" t="s">
        <v>23</v>
      </c>
      <c r="E721" s="1">
        <v>53</v>
      </c>
      <c r="F721" s="1">
        <v>6</v>
      </c>
      <c r="G721" s="17">
        <v>0</v>
      </c>
      <c r="H721" s="1">
        <v>2</v>
      </c>
      <c r="I721" s="1">
        <v>0</v>
      </c>
      <c r="J721" s="1">
        <v>1</v>
      </c>
      <c r="K721" s="17">
        <v>97614.87</v>
      </c>
      <c r="L721" s="1">
        <v>0</v>
      </c>
      <c r="M721">
        <f t="shared" si="55"/>
        <v>0</v>
      </c>
      <c r="N721">
        <f t="shared" si="56"/>
        <v>1</v>
      </c>
      <c r="O721">
        <f t="shared" si="57"/>
        <v>1</v>
      </c>
      <c r="P721">
        <f t="shared" si="58"/>
        <v>1</v>
      </c>
      <c r="Q721">
        <f t="shared" si="59"/>
        <v>1</v>
      </c>
    </row>
    <row r="722" spans="1:17" x14ac:dyDescent="0.25">
      <c r="A722" s="1">
        <v>15790355</v>
      </c>
      <c r="B722" s="1">
        <v>606</v>
      </c>
      <c r="C722" s="1" t="s">
        <v>26</v>
      </c>
      <c r="D722" s="1" t="s">
        <v>23</v>
      </c>
      <c r="E722" s="1">
        <v>36</v>
      </c>
      <c r="F722" s="1">
        <v>5</v>
      </c>
      <c r="G722" s="17">
        <v>190479.48</v>
      </c>
      <c r="H722" s="1">
        <v>2</v>
      </c>
      <c r="I722" s="1">
        <v>0</v>
      </c>
      <c r="J722" s="1">
        <v>0</v>
      </c>
      <c r="K722" s="17">
        <v>179351.89</v>
      </c>
      <c r="L722" s="1">
        <v>0</v>
      </c>
      <c r="M722">
        <f t="shared" si="55"/>
        <v>0</v>
      </c>
      <c r="N722">
        <f t="shared" si="56"/>
        <v>1</v>
      </c>
      <c r="O722">
        <f t="shared" si="57"/>
        <v>1</v>
      </c>
      <c r="P722">
        <f t="shared" si="58"/>
        <v>1</v>
      </c>
      <c r="Q722">
        <f t="shared" si="59"/>
        <v>1</v>
      </c>
    </row>
    <row r="723" spans="1:17" x14ac:dyDescent="0.25">
      <c r="A723" s="1">
        <v>15773890</v>
      </c>
      <c r="B723" s="1">
        <v>733</v>
      </c>
      <c r="C723" s="1" t="s">
        <v>15</v>
      </c>
      <c r="D723" s="1" t="s">
        <v>23</v>
      </c>
      <c r="E723" s="1">
        <v>22</v>
      </c>
      <c r="F723" s="1">
        <v>5</v>
      </c>
      <c r="G723" s="17">
        <v>0</v>
      </c>
      <c r="H723" s="1">
        <v>2</v>
      </c>
      <c r="I723" s="1">
        <v>1</v>
      </c>
      <c r="J723" s="1">
        <v>1</v>
      </c>
      <c r="K723" s="17">
        <v>117202.19</v>
      </c>
      <c r="L723" s="1">
        <v>0</v>
      </c>
      <c r="M723">
        <f t="shared" si="55"/>
        <v>0</v>
      </c>
      <c r="N723">
        <f t="shared" si="56"/>
        <v>1</v>
      </c>
      <c r="O723">
        <f t="shared" si="57"/>
        <v>1</v>
      </c>
      <c r="P723">
        <f t="shared" si="58"/>
        <v>0</v>
      </c>
      <c r="Q723">
        <f t="shared" si="59"/>
        <v>1</v>
      </c>
    </row>
    <row r="724" spans="1:17" x14ac:dyDescent="0.25">
      <c r="A724" s="1">
        <v>15585036</v>
      </c>
      <c r="B724" s="1">
        <v>694</v>
      </c>
      <c r="C724" s="1" t="s">
        <v>18</v>
      </c>
      <c r="D724" s="1" t="s">
        <v>16</v>
      </c>
      <c r="E724" s="1">
        <v>37</v>
      </c>
      <c r="F724" s="1">
        <v>3</v>
      </c>
      <c r="G724" s="17">
        <v>0</v>
      </c>
      <c r="H724" s="1">
        <v>2</v>
      </c>
      <c r="I724" s="1">
        <v>1</v>
      </c>
      <c r="J724" s="1">
        <v>1</v>
      </c>
      <c r="K724" s="17">
        <v>147012.22</v>
      </c>
      <c r="L724" s="1">
        <v>0</v>
      </c>
      <c r="M724">
        <f t="shared" si="55"/>
        <v>0</v>
      </c>
      <c r="N724">
        <f t="shared" si="56"/>
        <v>1</v>
      </c>
      <c r="O724">
        <f t="shared" si="57"/>
        <v>0</v>
      </c>
      <c r="P724">
        <f t="shared" si="58"/>
        <v>1</v>
      </c>
      <c r="Q724">
        <f t="shared" si="59"/>
        <v>1</v>
      </c>
    </row>
    <row r="725" spans="1:17" x14ac:dyDescent="0.25">
      <c r="A725" s="1">
        <v>15566292</v>
      </c>
      <c r="B725" s="1">
        <v>574</v>
      </c>
      <c r="C725" s="1" t="s">
        <v>18</v>
      </c>
      <c r="D725" s="1" t="s">
        <v>23</v>
      </c>
      <c r="E725" s="1">
        <v>36</v>
      </c>
      <c r="F725" s="1">
        <v>1</v>
      </c>
      <c r="G725" s="17">
        <v>0</v>
      </c>
      <c r="H725" s="1">
        <v>2</v>
      </c>
      <c r="I725" s="1">
        <v>0</v>
      </c>
      <c r="J725" s="1">
        <v>1</v>
      </c>
      <c r="K725" s="17">
        <v>71709.119999999995</v>
      </c>
      <c r="L725" s="1">
        <v>0</v>
      </c>
      <c r="M725">
        <f t="shared" si="55"/>
        <v>0</v>
      </c>
      <c r="N725">
        <f t="shared" si="56"/>
        <v>1</v>
      </c>
      <c r="O725">
        <f t="shared" si="57"/>
        <v>0</v>
      </c>
      <c r="P725">
        <f t="shared" si="58"/>
        <v>1</v>
      </c>
      <c r="Q725">
        <f t="shared" si="59"/>
        <v>1</v>
      </c>
    </row>
    <row r="726" spans="1:17" x14ac:dyDescent="0.25">
      <c r="A726" s="1">
        <v>15698839</v>
      </c>
      <c r="B726" s="1">
        <v>460</v>
      </c>
      <c r="C726" s="1" t="s">
        <v>26</v>
      </c>
      <c r="D726" s="1" t="s">
        <v>23</v>
      </c>
      <c r="E726" s="1">
        <v>46</v>
      </c>
      <c r="F726" s="1">
        <v>4</v>
      </c>
      <c r="G726" s="17">
        <v>127559.97</v>
      </c>
      <c r="H726" s="1">
        <v>2</v>
      </c>
      <c r="I726" s="1">
        <v>1</v>
      </c>
      <c r="J726" s="1">
        <v>1</v>
      </c>
      <c r="K726" s="17">
        <v>126952.5</v>
      </c>
      <c r="L726" s="1">
        <v>0</v>
      </c>
      <c r="M726">
        <f t="shared" si="55"/>
        <v>0</v>
      </c>
      <c r="N726">
        <f t="shared" si="56"/>
        <v>1</v>
      </c>
      <c r="O726">
        <f t="shared" si="57"/>
        <v>1</v>
      </c>
      <c r="P726">
        <f t="shared" si="58"/>
        <v>1</v>
      </c>
      <c r="Q726">
        <f t="shared" si="59"/>
        <v>1</v>
      </c>
    </row>
    <row r="727" spans="1:17" x14ac:dyDescent="0.25">
      <c r="A727" s="1">
        <v>15696859</v>
      </c>
      <c r="B727" s="1">
        <v>474</v>
      </c>
      <c r="C727" s="1" t="s">
        <v>15</v>
      </c>
      <c r="D727" s="1" t="s">
        <v>23</v>
      </c>
      <c r="E727" s="1">
        <v>45</v>
      </c>
      <c r="F727" s="1">
        <v>10</v>
      </c>
      <c r="G727" s="17">
        <v>0</v>
      </c>
      <c r="H727" s="1">
        <v>2</v>
      </c>
      <c r="I727" s="1">
        <v>0</v>
      </c>
      <c r="J727" s="1">
        <v>0</v>
      </c>
      <c r="K727" s="17">
        <v>172175.9</v>
      </c>
      <c r="L727" s="1">
        <v>0</v>
      </c>
      <c r="M727">
        <f t="shared" si="55"/>
        <v>0</v>
      </c>
      <c r="N727">
        <f t="shared" si="56"/>
        <v>1</v>
      </c>
      <c r="O727">
        <f t="shared" si="57"/>
        <v>1</v>
      </c>
      <c r="P727">
        <f t="shared" si="58"/>
        <v>1</v>
      </c>
      <c r="Q727">
        <f t="shared" si="59"/>
        <v>1</v>
      </c>
    </row>
    <row r="728" spans="1:17" x14ac:dyDescent="0.25">
      <c r="A728" s="1">
        <v>15730460</v>
      </c>
      <c r="B728" s="1">
        <v>722</v>
      </c>
      <c r="C728" s="1" t="s">
        <v>15</v>
      </c>
      <c r="D728" s="1" t="s">
        <v>23</v>
      </c>
      <c r="E728" s="1">
        <v>37</v>
      </c>
      <c r="F728" s="1">
        <v>2</v>
      </c>
      <c r="G728" s="17">
        <v>0</v>
      </c>
      <c r="H728" s="1">
        <v>1</v>
      </c>
      <c r="I728" s="1">
        <v>0</v>
      </c>
      <c r="J728" s="1">
        <v>0</v>
      </c>
      <c r="K728" s="17">
        <v>120906.83</v>
      </c>
      <c r="L728" s="1">
        <v>0</v>
      </c>
      <c r="M728">
        <f t="shared" si="55"/>
        <v>0</v>
      </c>
      <c r="N728">
        <f t="shared" si="56"/>
        <v>1</v>
      </c>
      <c r="O728">
        <f t="shared" si="57"/>
        <v>0</v>
      </c>
      <c r="P728">
        <f t="shared" si="58"/>
        <v>1</v>
      </c>
      <c r="Q728">
        <f t="shared" si="59"/>
        <v>1</v>
      </c>
    </row>
    <row r="729" spans="1:17" x14ac:dyDescent="0.25">
      <c r="A729" s="1">
        <v>15593773</v>
      </c>
      <c r="B729" s="1">
        <v>784</v>
      </c>
      <c r="C729" s="1" t="s">
        <v>18</v>
      </c>
      <c r="D729" s="1" t="s">
        <v>23</v>
      </c>
      <c r="E729" s="1">
        <v>35</v>
      </c>
      <c r="F729" s="1">
        <v>3</v>
      </c>
      <c r="G729" s="17">
        <v>0</v>
      </c>
      <c r="H729" s="1">
        <v>2</v>
      </c>
      <c r="I729" s="1">
        <v>0</v>
      </c>
      <c r="J729" s="1">
        <v>0</v>
      </c>
      <c r="K729" s="17">
        <v>81483.64</v>
      </c>
      <c r="L729" s="1">
        <v>0</v>
      </c>
      <c r="M729">
        <f t="shared" si="55"/>
        <v>0</v>
      </c>
      <c r="N729">
        <f t="shared" si="56"/>
        <v>1</v>
      </c>
      <c r="O729">
        <f t="shared" si="57"/>
        <v>0</v>
      </c>
      <c r="P729">
        <f t="shared" si="58"/>
        <v>1</v>
      </c>
      <c r="Q729">
        <f t="shared" si="59"/>
        <v>1</v>
      </c>
    </row>
    <row r="730" spans="1:17" x14ac:dyDescent="0.25">
      <c r="A730" s="1">
        <v>15754105</v>
      </c>
      <c r="B730" s="1">
        <v>650</v>
      </c>
      <c r="C730" s="1" t="s">
        <v>15</v>
      </c>
      <c r="D730" s="1" t="s">
        <v>23</v>
      </c>
      <c r="E730" s="1">
        <v>37</v>
      </c>
      <c r="F730" s="1">
        <v>5</v>
      </c>
      <c r="G730" s="17">
        <v>106967.18</v>
      </c>
      <c r="H730" s="1">
        <v>1</v>
      </c>
      <c r="I730" s="1">
        <v>0</v>
      </c>
      <c r="J730" s="1">
        <v>0</v>
      </c>
      <c r="K730" s="17">
        <v>24495.03</v>
      </c>
      <c r="L730" s="1">
        <v>0</v>
      </c>
      <c r="M730">
        <f t="shared" si="55"/>
        <v>0</v>
      </c>
      <c r="N730">
        <f t="shared" si="56"/>
        <v>0</v>
      </c>
      <c r="O730">
        <f t="shared" si="57"/>
        <v>1</v>
      </c>
      <c r="P730">
        <f t="shared" si="58"/>
        <v>1</v>
      </c>
      <c r="Q730">
        <f t="shared" si="59"/>
        <v>1</v>
      </c>
    </row>
    <row r="731" spans="1:17" x14ac:dyDescent="0.25">
      <c r="A731" s="1">
        <v>15663252</v>
      </c>
      <c r="B731" s="1">
        <v>850</v>
      </c>
      <c r="C731" s="1" t="s">
        <v>18</v>
      </c>
      <c r="D731" s="1" t="s">
        <v>16</v>
      </c>
      <c r="E731" s="1">
        <v>32</v>
      </c>
      <c r="F731" s="1">
        <v>9</v>
      </c>
      <c r="G731" s="17">
        <v>0</v>
      </c>
      <c r="H731" s="1">
        <v>2</v>
      </c>
      <c r="I731" s="1">
        <v>1</v>
      </c>
      <c r="J731" s="1">
        <v>1</v>
      </c>
      <c r="K731" s="17">
        <v>18924.919999999998</v>
      </c>
      <c r="L731" s="1">
        <v>0</v>
      </c>
      <c r="M731">
        <f t="shared" si="55"/>
        <v>0</v>
      </c>
      <c r="N731">
        <f t="shared" si="56"/>
        <v>0</v>
      </c>
      <c r="O731">
        <f t="shared" si="57"/>
        <v>1</v>
      </c>
      <c r="P731">
        <f t="shared" si="58"/>
        <v>1</v>
      </c>
      <c r="Q731">
        <f t="shared" si="59"/>
        <v>1</v>
      </c>
    </row>
    <row r="732" spans="1:17" x14ac:dyDescent="0.25">
      <c r="A732" s="1">
        <v>15721181</v>
      </c>
      <c r="B732" s="1">
        <v>611</v>
      </c>
      <c r="C732" s="1" t="s">
        <v>18</v>
      </c>
      <c r="D732" s="1" t="s">
        <v>23</v>
      </c>
      <c r="E732" s="1">
        <v>46</v>
      </c>
      <c r="F732" s="1">
        <v>6</v>
      </c>
      <c r="G732" s="17">
        <v>0</v>
      </c>
      <c r="H732" s="1">
        <v>2</v>
      </c>
      <c r="I732" s="1">
        <v>1</v>
      </c>
      <c r="J732" s="1">
        <v>0</v>
      </c>
      <c r="K732" s="17">
        <v>45886.33</v>
      </c>
      <c r="L732" s="1">
        <v>0</v>
      </c>
      <c r="M732">
        <f t="shared" si="55"/>
        <v>0</v>
      </c>
      <c r="N732">
        <f t="shared" si="56"/>
        <v>1</v>
      </c>
      <c r="O732">
        <f t="shared" si="57"/>
        <v>1</v>
      </c>
      <c r="P732">
        <f t="shared" si="58"/>
        <v>1</v>
      </c>
      <c r="Q732">
        <f t="shared" si="59"/>
        <v>1</v>
      </c>
    </row>
    <row r="733" spans="1:17" x14ac:dyDescent="0.25">
      <c r="A733" s="1">
        <v>15673570</v>
      </c>
      <c r="B733" s="1">
        <v>580</v>
      </c>
      <c r="C733" s="1" t="s">
        <v>15</v>
      </c>
      <c r="D733" s="1" t="s">
        <v>23</v>
      </c>
      <c r="E733" s="1">
        <v>37</v>
      </c>
      <c r="F733" s="1">
        <v>9</v>
      </c>
      <c r="G733" s="17">
        <v>0</v>
      </c>
      <c r="H733" s="1">
        <v>2</v>
      </c>
      <c r="I733" s="1">
        <v>0</v>
      </c>
      <c r="J733" s="1">
        <v>1</v>
      </c>
      <c r="K733" s="17">
        <v>77108.66</v>
      </c>
      <c r="L733" s="1">
        <v>0</v>
      </c>
      <c r="M733">
        <f t="shared" si="55"/>
        <v>0</v>
      </c>
      <c r="N733">
        <f t="shared" si="56"/>
        <v>1</v>
      </c>
      <c r="O733">
        <f t="shared" si="57"/>
        <v>1</v>
      </c>
      <c r="P733">
        <f t="shared" si="58"/>
        <v>1</v>
      </c>
      <c r="Q733">
        <f t="shared" si="59"/>
        <v>1</v>
      </c>
    </row>
    <row r="734" spans="1:17" x14ac:dyDescent="0.25">
      <c r="A734" s="1">
        <v>15790314</v>
      </c>
      <c r="B734" s="1">
        <v>649</v>
      </c>
      <c r="C734" s="1" t="s">
        <v>15</v>
      </c>
      <c r="D734" s="1" t="s">
        <v>23</v>
      </c>
      <c r="E734" s="1">
        <v>41</v>
      </c>
      <c r="F734" s="1">
        <v>0</v>
      </c>
      <c r="G734" s="17">
        <v>0</v>
      </c>
      <c r="H734" s="1">
        <v>2</v>
      </c>
      <c r="I734" s="1">
        <v>0</v>
      </c>
      <c r="J734" s="1">
        <v>1</v>
      </c>
      <c r="K734" s="17">
        <v>130567.02</v>
      </c>
      <c r="L734" s="1">
        <v>0</v>
      </c>
      <c r="M734">
        <f t="shared" si="55"/>
        <v>0</v>
      </c>
      <c r="N734">
        <f t="shared" si="56"/>
        <v>1</v>
      </c>
      <c r="O734">
        <f t="shared" si="57"/>
        <v>0</v>
      </c>
      <c r="P734">
        <f t="shared" si="58"/>
        <v>1</v>
      </c>
      <c r="Q734">
        <f t="shared" si="59"/>
        <v>1</v>
      </c>
    </row>
    <row r="735" spans="1:17" x14ac:dyDescent="0.25">
      <c r="A735" s="1">
        <v>15636673</v>
      </c>
      <c r="B735" s="1">
        <v>667</v>
      </c>
      <c r="C735" s="1" t="s">
        <v>15</v>
      </c>
      <c r="D735" s="1" t="s">
        <v>23</v>
      </c>
      <c r="E735" s="1">
        <v>31</v>
      </c>
      <c r="F735" s="1">
        <v>1</v>
      </c>
      <c r="G735" s="17">
        <v>119266.69</v>
      </c>
      <c r="H735" s="1">
        <v>1</v>
      </c>
      <c r="I735" s="1">
        <v>1</v>
      </c>
      <c r="J735" s="1">
        <v>1</v>
      </c>
      <c r="K735" s="17">
        <v>28257.63</v>
      </c>
      <c r="L735" s="1">
        <v>0</v>
      </c>
      <c r="M735">
        <f t="shared" si="55"/>
        <v>0</v>
      </c>
      <c r="N735">
        <f t="shared" si="56"/>
        <v>0</v>
      </c>
      <c r="O735">
        <f t="shared" si="57"/>
        <v>0</v>
      </c>
      <c r="P735">
        <f t="shared" si="58"/>
        <v>1</v>
      </c>
      <c r="Q735">
        <f t="shared" si="59"/>
        <v>1</v>
      </c>
    </row>
    <row r="736" spans="1:17" x14ac:dyDescent="0.25">
      <c r="A736" s="1">
        <v>15645772</v>
      </c>
      <c r="B736" s="1">
        <v>661</v>
      </c>
      <c r="C736" s="1" t="s">
        <v>15</v>
      </c>
      <c r="D736" s="1" t="s">
        <v>23</v>
      </c>
      <c r="E736" s="1">
        <v>33</v>
      </c>
      <c r="F736" s="1">
        <v>9</v>
      </c>
      <c r="G736" s="17">
        <v>0</v>
      </c>
      <c r="H736" s="1">
        <v>2</v>
      </c>
      <c r="I736" s="1">
        <v>1</v>
      </c>
      <c r="J736" s="1">
        <v>1</v>
      </c>
      <c r="K736" s="17">
        <v>84174.81</v>
      </c>
      <c r="L736" s="1">
        <v>0</v>
      </c>
      <c r="M736">
        <f t="shared" si="55"/>
        <v>0</v>
      </c>
      <c r="N736">
        <f t="shared" si="56"/>
        <v>1</v>
      </c>
      <c r="O736">
        <f t="shared" si="57"/>
        <v>1</v>
      </c>
      <c r="P736">
        <f t="shared" si="58"/>
        <v>1</v>
      </c>
      <c r="Q736">
        <f t="shared" si="59"/>
        <v>1</v>
      </c>
    </row>
    <row r="737" spans="1:17" x14ac:dyDescent="0.25">
      <c r="A737" s="1">
        <v>15689294</v>
      </c>
      <c r="B737" s="1">
        <v>705</v>
      </c>
      <c r="C737" s="1" t="s">
        <v>26</v>
      </c>
      <c r="D737" s="1" t="s">
        <v>23</v>
      </c>
      <c r="E737" s="1">
        <v>44</v>
      </c>
      <c r="F737" s="1">
        <v>3</v>
      </c>
      <c r="G737" s="17">
        <v>105934.96</v>
      </c>
      <c r="H737" s="1">
        <v>1</v>
      </c>
      <c r="I737" s="1">
        <v>1</v>
      </c>
      <c r="J737" s="1">
        <v>0</v>
      </c>
      <c r="K737" s="17">
        <v>82463.69</v>
      </c>
      <c r="L737" s="1">
        <v>0</v>
      </c>
      <c r="M737">
        <f t="shared" si="55"/>
        <v>0</v>
      </c>
      <c r="N737">
        <f t="shared" si="56"/>
        <v>1</v>
      </c>
      <c r="O737">
        <f t="shared" si="57"/>
        <v>0</v>
      </c>
      <c r="P737">
        <f t="shared" si="58"/>
        <v>1</v>
      </c>
      <c r="Q737">
        <f t="shared" si="59"/>
        <v>1</v>
      </c>
    </row>
    <row r="738" spans="1:17" x14ac:dyDescent="0.25">
      <c r="A738" s="1">
        <v>15705639</v>
      </c>
      <c r="B738" s="1">
        <v>692</v>
      </c>
      <c r="C738" s="1" t="s">
        <v>15</v>
      </c>
      <c r="D738" s="1" t="s">
        <v>16</v>
      </c>
      <c r="E738" s="1">
        <v>28</v>
      </c>
      <c r="F738" s="1">
        <v>8</v>
      </c>
      <c r="G738" s="17">
        <v>95059.02</v>
      </c>
      <c r="H738" s="1">
        <v>2</v>
      </c>
      <c r="I738" s="1">
        <v>1</v>
      </c>
      <c r="J738" s="1">
        <v>0</v>
      </c>
      <c r="K738" s="17">
        <v>44420.18</v>
      </c>
      <c r="L738" s="1">
        <v>0</v>
      </c>
      <c r="M738">
        <f t="shared" si="55"/>
        <v>0</v>
      </c>
      <c r="N738">
        <f t="shared" si="56"/>
        <v>0</v>
      </c>
      <c r="O738">
        <f t="shared" si="57"/>
        <v>1</v>
      </c>
      <c r="P738">
        <f t="shared" si="58"/>
        <v>0</v>
      </c>
      <c r="Q738">
        <f t="shared" si="59"/>
        <v>1</v>
      </c>
    </row>
    <row r="739" spans="1:17" x14ac:dyDescent="0.25">
      <c r="A739" s="1">
        <v>15587535</v>
      </c>
      <c r="B739" s="1">
        <v>450</v>
      </c>
      <c r="C739" s="1" t="s">
        <v>18</v>
      </c>
      <c r="D739" s="1" t="s">
        <v>16</v>
      </c>
      <c r="E739" s="1">
        <v>46</v>
      </c>
      <c r="F739" s="1">
        <v>5</v>
      </c>
      <c r="G739" s="17">
        <v>177619.71</v>
      </c>
      <c r="H739" s="1">
        <v>1</v>
      </c>
      <c r="I739" s="1">
        <v>1</v>
      </c>
      <c r="J739" s="1">
        <v>0</v>
      </c>
      <c r="K739" s="17">
        <v>54227.06</v>
      </c>
      <c r="L739" s="1">
        <v>0</v>
      </c>
      <c r="M739">
        <f t="shared" si="55"/>
        <v>0</v>
      </c>
      <c r="N739">
        <f t="shared" si="56"/>
        <v>1</v>
      </c>
      <c r="O739">
        <f t="shared" si="57"/>
        <v>1</v>
      </c>
      <c r="P739">
        <f t="shared" si="58"/>
        <v>1</v>
      </c>
      <c r="Q739">
        <f t="shared" si="59"/>
        <v>1</v>
      </c>
    </row>
    <row r="740" spans="1:17" x14ac:dyDescent="0.25">
      <c r="A740" s="1">
        <v>15701164</v>
      </c>
      <c r="B740" s="1">
        <v>506</v>
      </c>
      <c r="C740" s="1" t="s">
        <v>15</v>
      </c>
      <c r="D740" s="1" t="s">
        <v>16</v>
      </c>
      <c r="E740" s="1">
        <v>34</v>
      </c>
      <c r="F740" s="1">
        <v>4</v>
      </c>
      <c r="G740" s="17">
        <v>90307.62</v>
      </c>
      <c r="H740" s="1">
        <v>1</v>
      </c>
      <c r="I740" s="1">
        <v>1</v>
      </c>
      <c r="J740" s="1">
        <v>1</v>
      </c>
      <c r="K740" s="17">
        <v>159235.29</v>
      </c>
      <c r="L740" s="1">
        <v>0</v>
      </c>
      <c r="M740">
        <f t="shared" si="55"/>
        <v>0</v>
      </c>
      <c r="N740">
        <f t="shared" si="56"/>
        <v>1</v>
      </c>
      <c r="O740">
        <f t="shared" si="57"/>
        <v>1</v>
      </c>
      <c r="P740">
        <f t="shared" si="58"/>
        <v>1</v>
      </c>
      <c r="Q740">
        <f t="shared" si="59"/>
        <v>1</v>
      </c>
    </row>
    <row r="741" spans="1:17" x14ac:dyDescent="0.25">
      <c r="A741" s="1">
        <v>15785611</v>
      </c>
      <c r="B741" s="1">
        <v>752</v>
      </c>
      <c r="C741" s="1" t="s">
        <v>26</v>
      </c>
      <c r="D741" s="1" t="s">
        <v>23</v>
      </c>
      <c r="E741" s="1">
        <v>38</v>
      </c>
      <c r="F741" s="1">
        <v>3</v>
      </c>
      <c r="G741" s="17">
        <v>183102.29</v>
      </c>
      <c r="H741" s="1">
        <v>1</v>
      </c>
      <c r="I741" s="1">
        <v>1</v>
      </c>
      <c r="J741" s="1">
        <v>1</v>
      </c>
      <c r="K741" s="17">
        <v>71557.119999999995</v>
      </c>
      <c r="L741" s="1">
        <v>0</v>
      </c>
      <c r="M741">
        <f t="shared" si="55"/>
        <v>0</v>
      </c>
      <c r="N741">
        <f t="shared" si="56"/>
        <v>1</v>
      </c>
      <c r="O741">
        <f t="shared" si="57"/>
        <v>0</v>
      </c>
      <c r="P741">
        <f t="shared" si="58"/>
        <v>1</v>
      </c>
      <c r="Q741">
        <f t="shared" si="59"/>
        <v>1</v>
      </c>
    </row>
    <row r="742" spans="1:17" x14ac:dyDescent="0.25">
      <c r="A742" s="1">
        <v>15687946</v>
      </c>
      <c r="B742" s="1">
        <v>556</v>
      </c>
      <c r="C742" s="1" t="s">
        <v>15</v>
      </c>
      <c r="D742" s="1" t="s">
        <v>16</v>
      </c>
      <c r="E742" s="1">
        <v>61</v>
      </c>
      <c r="F742" s="1">
        <v>2</v>
      </c>
      <c r="G742" s="17">
        <v>117419.35</v>
      </c>
      <c r="H742" s="1">
        <v>1</v>
      </c>
      <c r="I742" s="1">
        <v>1</v>
      </c>
      <c r="J742" s="1">
        <v>1</v>
      </c>
      <c r="K742" s="17">
        <v>94153.83</v>
      </c>
      <c r="L742" s="1">
        <v>0</v>
      </c>
      <c r="M742">
        <f t="shared" si="55"/>
        <v>0</v>
      </c>
      <c r="N742">
        <f t="shared" si="56"/>
        <v>1</v>
      </c>
      <c r="O742">
        <f t="shared" si="57"/>
        <v>0</v>
      </c>
      <c r="P742">
        <f t="shared" si="58"/>
        <v>1</v>
      </c>
      <c r="Q742">
        <f t="shared" si="59"/>
        <v>0</v>
      </c>
    </row>
    <row r="743" spans="1:17" x14ac:dyDescent="0.25">
      <c r="A743" s="1">
        <v>15767954</v>
      </c>
      <c r="B743" s="1">
        <v>635</v>
      </c>
      <c r="C743" s="1" t="s">
        <v>26</v>
      </c>
      <c r="D743" s="1" t="s">
        <v>16</v>
      </c>
      <c r="E743" s="1">
        <v>28</v>
      </c>
      <c r="F743" s="1">
        <v>3</v>
      </c>
      <c r="G743" s="17">
        <v>81623.67</v>
      </c>
      <c r="H743" s="1">
        <v>2</v>
      </c>
      <c r="I743" s="1">
        <v>1</v>
      </c>
      <c r="J743" s="1">
        <v>1</v>
      </c>
      <c r="K743" s="17">
        <v>156791.35999999999</v>
      </c>
      <c r="L743" s="1">
        <v>0</v>
      </c>
      <c r="M743">
        <f t="shared" si="55"/>
        <v>0</v>
      </c>
      <c r="N743">
        <f t="shared" si="56"/>
        <v>1</v>
      </c>
      <c r="O743">
        <f t="shared" si="57"/>
        <v>0</v>
      </c>
      <c r="P743">
        <f t="shared" si="58"/>
        <v>0</v>
      </c>
      <c r="Q743">
        <f t="shared" si="59"/>
        <v>1</v>
      </c>
    </row>
    <row r="744" spans="1:17" x14ac:dyDescent="0.25">
      <c r="A744" s="1">
        <v>15589493</v>
      </c>
      <c r="B744" s="1">
        <v>716</v>
      </c>
      <c r="C744" s="1" t="s">
        <v>26</v>
      </c>
      <c r="D744" s="1" t="s">
        <v>23</v>
      </c>
      <c r="E744" s="1">
        <v>27</v>
      </c>
      <c r="F744" s="1">
        <v>1</v>
      </c>
      <c r="G744" s="17">
        <v>122552.34</v>
      </c>
      <c r="H744" s="1">
        <v>2</v>
      </c>
      <c r="I744" s="1">
        <v>1</v>
      </c>
      <c r="J744" s="1">
        <v>0</v>
      </c>
      <c r="K744" s="17">
        <v>67611.360000000001</v>
      </c>
      <c r="L744" s="1">
        <v>0</v>
      </c>
      <c r="M744">
        <f t="shared" si="55"/>
        <v>0</v>
      </c>
      <c r="N744">
        <f t="shared" si="56"/>
        <v>1</v>
      </c>
      <c r="O744">
        <f t="shared" si="57"/>
        <v>0</v>
      </c>
      <c r="P744">
        <f t="shared" si="58"/>
        <v>0</v>
      </c>
      <c r="Q744">
        <f t="shared" si="59"/>
        <v>1</v>
      </c>
    </row>
    <row r="745" spans="1:17" x14ac:dyDescent="0.25">
      <c r="A745" s="1">
        <v>15797227</v>
      </c>
      <c r="B745" s="1">
        <v>754</v>
      </c>
      <c r="C745" s="1" t="s">
        <v>15</v>
      </c>
      <c r="D745" s="1" t="s">
        <v>23</v>
      </c>
      <c r="E745" s="1">
        <v>28</v>
      </c>
      <c r="F745" s="1">
        <v>8</v>
      </c>
      <c r="G745" s="17">
        <v>0</v>
      </c>
      <c r="H745" s="1">
        <v>2</v>
      </c>
      <c r="I745" s="1">
        <v>1</v>
      </c>
      <c r="J745" s="1">
        <v>1</v>
      </c>
      <c r="K745" s="17">
        <v>52615.62</v>
      </c>
      <c r="L745" s="1">
        <v>0</v>
      </c>
      <c r="M745">
        <f t="shared" si="55"/>
        <v>0</v>
      </c>
      <c r="N745">
        <f t="shared" si="56"/>
        <v>1</v>
      </c>
      <c r="O745">
        <f t="shared" si="57"/>
        <v>1</v>
      </c>
      <c r="P745">
        <f t="shared" si="58"/>
        <v>0</v>
      </c>
      <c r="Q745">
        <f t="shared" si="59"/>
        <v>1</v>
      </c>
    </row>
    <row r="746" spans="1:17" x14ac:dyDescent="0.25">
      <c r="A746" s="1">
        <v>15576623</v>
      </c>
      <c r="B746" s="1">
        <v>584</v>
      </c>
      <c r="C746" s="1" t="s">
        <v>15</v>
      </c>
      <c r="D746" s="1" t="s">
        <v>23</v>
      </c>
      <c r="E746" s="1">
        <v>31</v>
      </c>
      <c r="F746" s="1">
        <v>5</v>
      </c>
      <c r="G746" s="17">
        <v>0</v>
      </c>
      <c r="H746" s="1">
        <v>2</v>
      </c>
      <c r="I746" s="1">
        <v>1</v>
      </c>
      <c r="J746" s="1">
        <v>0</v>
      </c>
      <c r="K746" s="17">
        <v>31474.27</v>
      </c>
      <c r="L746" s="1">
        <v>0</v>
      </c>
      <c r="M746">
        <f t="shared" si="55"/>
        <v>0</v>
      </c>
      <c r="N746">
        <f t="shared" si="56"/>
        <v>0</v>
      </c>
      <c r="O746">
        <f t="shared" si="57"/>
        <v>1</v>
      </c>
      <c r="P746">
        <f t="shared" si="58"/>
        <v>1</v>
      </c>
      <c r="Q746">
        <f t="shared" si="59"/>
        <v>1</v>
      </c>
    </row>
    <row r="747" spans="1:17" x14ac:dyDescent="0.25">
      <c r="A747" s="1">
        <v>15605284</v>
      </c>
      <c r="B747" s="1">
        <v>688</v>
      </c>
      <c r="C747" s="1" t="s">
        <v>15</v>
      </c>
      <c r="D747" s="1" t="s">
        <v>23</v>
      </c>
      <c r="E747" s="1">
        <v>26</v>
      </c>
      <c r="F747" s="1">
        <v>1</v>
      </c>
      <c r="G747" s="17">
        <v>0</v>
      </c>
      <c r="H747" s="1">
        <v>2</v>
      </c>
      <c r="I747" s="1">
        <v>1</v>
      </c>
      <c r="J747" s="1">
        <v>1</v>
      </c>
      <c r="K747" s="17">
        <v>104435.94</v>
      </c>
      <c r="L747" s="1">
        <v>0</v>
      </c>
      <c r="M747">
        <f t="shared" si="55"/>
        <v>0</v>
      </c>
      <c r="N747">
        <f t="shared" si="56"/>
        <v>1</v>
      </c>
      <c r="O747">
        <f t="shared" si="57"/>
        <v>0</v>
      </c>
      <c r="P747">
        <f t="shared" si="58"/>
        <v>0</v>
      </c>
      <c r="Q747">
        <f t="shared" si="59"/>
        <v>1</v>
      </c>
    </row>
    <row r="748" spans="1:17" x14ac:dyDescent="0.25">
      <c r="A748" s="1">
        <v>15585595</v>
      </c>
      <c r="B748" s="1">
        <v>774</v>
      </c>
      <c r="C748" s="1" t="s">
        <v>15</v>
      </c>
      <c r="D748" s="1" t="s">
        <v>16</v>
      </c>
      <c r="E748" s="1">
        <v>28</v>
      </c>
      <c r="F748" s="1">
        <v>1</v>
      </c>
      <c r="G748" s="17">
        <v>71264.02</v>
      </c>
      <c r="H748" s="1">
        <v>2</v>
      </c>
      <c r="I748" s="1">
        <v>0</v>
      </c>
      <c r="J748" s="1">
        <v>1</v>
      </c>
      <c r="K748" s="17">
        <v>68759.570000000007</v>
      </c>
      <c r="L748" s="1">
        <v>0</v>
      </c>
      <c r="M748">
        <f t="shared" si="55"/>
        <v>0</v>
      </c>
      <c r="N748">
        <f t="shared" si="56"/>
        <v>1</v>
      </c>
      <c r="O748">
        <f t="shared" si="57"/>
        <v>0</v>
      </c>
      <c r="P748">
        <f t="shared" si="58"/>
        <v>0</v>
      </c>
      <c r="Q748">
        <f t="shared" si="59"/>
        <v>1</v>
      </c>
    </row>
    <row r="749" spans="1:17" x14ac:dyDescent="0.25">
      <c r="A749" s="1">
        <v>15812750</v>
      </c>
      <c r="B749" s="1">
        <v>591</v>
      </c>
      <c r="C749" s="1" t="s">
        <v>15</v>
      </c>
      <c r="D749" s="1" t="s">
        <v>23</v>
      </c>
      <c r="E749" s="1">
        <v>24</v>
      </c>
      <c r="F749" s="1">
        <v>6</v>
      </c>
      <c r="G749" s="17">
        <v>147360</v>
      </c>
      <c r="H749" s="1">
        <v>1</v>
      </c>
      <c r="I749" s="1">
        <v>1</v>
      </c>
      <c r="J749" s="1">
        <v>1</v>
      </c>
      <c r="K749" s="17">
        <v>25310.82</v>
      </c>
      <c r="L749" s="1">
        <v>0</v>
      </c>
      <c r="M749">
        <f t="shared" si="55"/>
        <v>0</v>
      </c>
      <c r="N749">
        <f t="shared" si="56"/>
        <v>0</v>
      </c>
      <c r="O749">
        <f t="shared" si="57"/>
        <v>1</v>
      </c>
      <c r="P749">
        <f t="shared" si="58"/>
        <v>0</v>
      </c>
      <c r="Q749">
        <f t="shared" si="59"/>
        <v>1</v>
      </c>
    </row>
    <row r="750" spans="1:17" x14ac:dyDescent="0.25">
      <c r="A750" s="1">
        <v>15711540</v>
      </c>
      <c r="B750" s="1">
        <v>712</v>
      </c>
      <c r="C750" s="1" t="s">
        <v>15</v>
      </c>
      <c r="D750" s="1" t="s">
        <v>16</v>
      </c>
      <c r="E750" s="1">
        <v>29</v>
      </c>
      <c r="F750" s="1">
        <v>2</v>
      </c>
      <c r="G750" s="17">
        <v>0</v>
      </c>
      <c r="H750" s="1">
        <v>1</v>
      </c>
      <c r="I750" s="1">
        <v>1</v>
      </c>
      <c r="J750" s="1">
        <v>1</v>
      </c>
      <c r="K750" s="17">
        <v>144375</v>
      </c>
      <c r="L750" s="1">
        <v>0</v>
      </c>
      <c r="M750">
        <f t="shared" si="55"/>
        <v>0</v>
      </c>
      <c r="N750">
        <f t="shared" si="56"/>
        <v>1</v>
      </c>
      <c r="O750">
        <f t="shared" si="57"/>
        <v>0</v>
      </c>
      <c r="P750">
        <f t="shared" si="58"/>
        <v>0</v>
      </c>
      <c r="Q750">
        <f t="shared" si="59"/>
        <v>1</v>
      </c>
    </row>
    <row r="751" spans="1:17" x14ac:dyDescent="0.25">
      <c r="A751" s="1">
        <v>15633283</v>
      </c>
      <c r="B751" s="1">
        <v>536</v>
      </c>
      <c r="C751" s="1" t="s">
        <v>15</v>
      </c>
      <c r="D751" s="1" t="s">
        <v>23</v>
      </c>
      <c r="E751" s="1">
        <v>35</v>
      </c>
      <c r="F751" s="1">
        <v>8</v>
      </c>
      <c r="G751" s="17">
        <v>0</v>
      </c>
      <c r="H751" s="1">
        <v>2</v>
      </c>
      <c r="I751" s="1">
        <v>1</v>
      </c>
      <c r="J751" s="1">
        <v>0</v>
      </c>
      <c r="K751" s="17">
        <v>64833.279999999999</v>
      </c>
      <c r="L751" s="1">
        <v>0</v>
      </c>
      <c r="M751">
        <f t="shared" si="55"/>
        <v>0</v>
      </c>
      <c r="N751">
        <f t="shared" si="56"/>
        <v>1</v>
      </c>
      <c r="O751">
        <f t="shared" si="57"/>
        <v>1</v>
      </c>
      <c r="P751">
        <f t="shared" si="58"/>
        <v>1</v>
      </c>
      <c r="Q751">
        <f t="shared" si="59"/>
        <v>1</v>
      </c>
    </row>
    <row r="752" spans="1:17" x14ac:dyDescent="0.25">
      <c r="A752" s="1">
        <v>15570134</v>
      </c>
      <c r="B752" s="1">
        <v>683</v>
      </c>
      <c r="C752" s="1" t="s">
        <v>15</v>
      </c>
      <c r="D752" s="1" t="s">
        <v>16</v>
      </c>
      <c r="E752" s="1">
        <v>35</v>
      </c>
      <c r="F752" s="1">
        <v>6</v>
      </c>
      <c r="G752" s="17">
        <v>187530.66</v>
      </c>
      <c r="H752" s="1">
        <v>2</v>
      </c>
      <c r="I752" s="1">
        <v>1</v>
      </c>
      <c r="J752" s="1">
        <v>1</v>
      </c>
      <c r="K752" s="17">
        <v>37976.36</v>
      </c>
      <c r="L752" s="1">
        <v>0</v>
      </c>
      <c r="M752">
        <f t="shared" si="55"/>
        <v>0</v>
      </c>
      <c r="N752">
        <f t="shared" si="56"/>
        <v>0</v>
      </c>
      <c r="O752">
        <f t="shared" si="57"/>
        <v>1</v>
      </c>
      <c r="P752">
        <f t="shared" si="58"/>
        <v>1</v>
      </c>
      <c r="Q752">
        <f t="shared" si="59"/>
        <v>1</v>
      </c>
    </row>
    <row r="753" spans="1:17" x14ac:dyDescent="0.25">
      <c r="A753" s="1">
        <v>15605918</v>
      </c>
      <c r="B753" s="1">
        <v>635</v>
      </c>
      <c r="C753" s="1" t="s">
        <v>26</v>
      </c>
      <c r="D753" s="1" t="s">
        <v>23</v>
      </c>
      <c r="E753" s="1">
        <v>43</v>
      </c>
      <c r="F753" s="1">
        <v>5</v>
      </c>
      <c r="G753" s="17">
        <v>78992.75</v>
      </c>
      <c r="H753" s="1">
        <v>2</v>
      </c>
      <c r="I753" s="1">
        <v>0</v>
      </c>
      <c r="J753" s="1">
        <v>0</v>
      </c>
      <c r="K753" s="17">
        <v>153265.31</v>
      </c>
      <c r="L753" s="1">
        <v>0</v>
      </c>
      <c r="M753">
        <f t="shared" si="55"/>
        <v>0</v>
      </c>
      <c r="N753">
        <f t="shared" si="56"/>
        <v>1</v>
      </c>
      <c r="O753">
        <f t="shared" si="57"/>
        <v>1</v>
      </c>
      <c r="P753">
        <f t="shared" si="58"/>
        <v>1</v>
      </c>
      <c r="Q753">
        <f t="shared" si="59"/>
        <v>1</v>
      </c>
    </row>
    <row r="754" spans="1:17" x14ac:dyDescent="0.25">
      <c r="A754" s="1">
        <v>15642937</v>
      </c>
      <c r="B754" s="1">
        <v>550</v>
      </c>
      <c r="C754" s="1" t="s">
        <v>15</v>
      </c>
      <c r="D754" s="1" t="s">
        <v>16</v>
      </c>
      <c r="E754" s="1">
        <v>46</v>
      </c>
      <c r="F754" s="1">
        <v>7</v>
      </c>
      <c r="G754" s="17">
        <v>0</v>
      </c>
      <c r="H754" s="1">
        <v>2</v>
      </c>
      <c r="I754" s="1">
        <v>1</v>
      </c>
      <c r="J754" s="1">
        <v>0</v>
      </c>
      <c r="K754" s="17">
        <v>130590.35</v>
      </c>
      <c r="L754" s="1">
        <v>0</v>
      </c>
      <c r="M754">
        <f t="shared" si="55"/>
        <v>0</v>
      </c>
      <c r="N754">
        <f t="shared" si="56"/>
        <v>1</v>
      </c>
      <c r="O754">
        <f t="shared" si="57"/>
        <v>1</v>
      </c>
      <c r="P754">
        <f t="shared" si="58"/>
        <v>1</v>
      </c>
      <c r="Q754">
        <f t="shared" si="59"/>
        <v>1</v>
      </c>
    </row>
    <row r="755" spans="1:17" x14ac:dyDescent="0.25">
      <c r="A755" s="1">
        <v>15710424</v>
      </c>
      <c r="B755" s="1">
        <v>435</v>
      </c>
      <c r="C755" s="1" t="s">
        <v>15</v>
      </c>
      <c r="D755" s="1" t="s">
        <v>23</v>
      </c>
      <c r="E755" s="1">
        <v>36</v>
      </c>
      <c r="F755" s="1">
        <v>4</v>
      </c>
      <c r="G755" s="17">
        <v>0</v>
      </c>
      <c r="H755" s="1">
        <v>1</v>
      </c>
      <c r="I755" s="1">
        <v>1</v>
      </c>
      <c r="J755" s="1">
        <v>1</v>
      </c>
      <c r="K755" s="17">
        <v>197015.2</v>
      </c>
      <c r="L755" s="1">
        <v>0</v>
      </c>
      <c r="M755">
        <f t="shared" si="55"/>
        <v>0</v>
      </c>
      <c r="N755">
        <f t="shared" si="56"/>
        <v>1</v>
      </c>
      <c r="O755">
        <f t="shared" si="57"/>
        <v>1</v>
      </c>
      <c r="P755">
        <f t="shared" si="58"/>
        <v>1</v>
      </c>
      <c r="Q755">
        <f t="shared" si="59"/>
        <v>1</v>
      </c>
    </row>
    <row r="756" spans="1:17" x14ac:dyDescent="0.25">
      <c r="A756" s="1">
        <v>15798398</v>
      </c>
      <c r="B756" s="1">
        <v>785</v>
      </c>
      <c r="C756" s="1" t="s">
        <v>15</v>
      </c>
      <c r="D756" s="1" t="s">
        <v>16</v>
      </c>
      <c r="E756" s="1">
        <v>36</v>
      </c>
      <c r="F756" s="1">
        <v>4</v>
      </c>
      <c r="G756" s="17">
        <v>135438.39999999999</v>
      </c>
      <c r="H756" s="1">
        <v>1</v>
      </c>
      <c r="I756" s="1">
        <v>0</v>
      </c>
      <c r="J756" s="1">
        <v>0</v>
      </c>
      <c r="K756" s="17">
        <v>190627.01</v>
      </c>
      <c r="L756" s="1">
        <v>0</v>
      </c>
      <c r="M756">
        <f t="shared" si="55"/>
        <v>0</v>
      </c>
      <c r="N756">
        <f t="shared" si="56"/>
        <v>1</v>
      </c>
      <c r="O756">
        <f t="shared" si="57"/>
        <v>1</v>
      </c>
      <c r="P756">
        <f t="shared" si="58"/>
        <v>1</v>
      </c>
      <c r="Q756">
        <f t="shared" si="59"/>
        <v>1</v>
      </c>
    </row>
    <row r="757" spans="1:17" x14ac:dyDescent="0.25">
      <c r="A757" s="1">
        <v>15653253</v>
      </c>
      <c r="B757" s="1">
        <v>704</v>
      </c>
      <c r="C757" s="1" t="s">
        <v>18</v>
      </c>
      <c r="D757" s="1" t="s">
        <v>23</v>
      </c>
      <c r="E757" s="1">
        <v>48</v>
      </c>
      <c r="F757" s="1">
        <v>8</v>
      </c>
      <c r="G757" s="17">
        <v>167997.6</v>
      </c>
      <c r="H757" s="1">
        <v>1</v>
      </c>
      <c r="I757" s="1">
        <v>1</v>
      </c>
      <c r="J757" s="1">
        <v>1</v>
      </c>
      <c r="K757" s="17">
        <v>173498.45</v>
      </c>
      <c r="L757" s="1">
        <v>0</v>
      </c>
      <c r="M757">
        <f t="shared" si="55"/>
        <v>0</v>
      </c>
      <c r="N757">
        <f t="shared" si="56"/>
        <v>1</v>
      </c>
      <c r="O757">
        <f t="shared" si="57"/>
        <v>1</v>
      </c>
      <c r="P757">
        <f t="shared" si="58"/>
        <v>1</v>
      </c>
      <c r="Q757">
        <f t="shared" si="59"/>
        <v>1</v>
      </c>
    </row>
    <row r="758" spans="1:17" x14ac:dyDescent="0.25">
      <c r="A758" s="1">
        <v>15747795</v>
      </c>
      <c r="B758" s="1">
        <v>593</v>
      </c>
      <c r="C758" s="1" t="s">
        <v>26</v>
      </c>
      <c r="D758" s="1" t="s">
        <v>16</v>
      </c>
      <c r="E758" s="1">
        <v>38</v>
      </c>
      <c r="F758" s="1">
        <v>4</v>
      </c>
      <c r="G758" s="17">
        <v>129499.42</v>
      </c>
      <c r="H758" s="1">
        <v>1</v>
      </c>
      <c r="I758" s="1">
        <v>1</v>
      </c>
      <c r="J758" s="1">
        <v>1</v>
      </c>
      <c r="K758" s="17">
        <v>154071.26999999999</v>
      </c>
      <c r="L758" s="1">
        <v>0</v>
      </c>
      <c r="M758">
        <f t="shared" si="55"/>
        <v>0</v>
      </c>
      <c r="N758">
        <f t="shared" si="56"/>
        <v>1</v>
      </c>
      <c r="O758">
        <f t="shared" si="57"/>
        <v>1</v>
      </c>
      <c r="P758">
        <f t="shared" si="58"/>
        <v>1</v>
      </c>
      <c r="Q758">
        <f t="shared" si="59"/>
        <v>1</v>
      </c>
    </row>
    <row r="759" spans="1:17" x14ac:dyDescent="0.25">
      <c r="A759" s="1">
        <v>15603134</v>
      </c>
      <c r="B759" s="1">
        <v>656</v>
      </c>
      <c r="C759" s="1" t="s">
        <v>18</v>
      </c>
      <c r="D759" s="1" t="s">
        <v>16</v>
      </c>
      <c r="E759" s="1">
        <v>40</v>
      </c>
      <c r="F759" s="1">
        <v>10</v>
      </c>
      <c r="G759" s="17">
        <v>167878.5</v>
      </c>
      <c r="H759" s="1">
        <v>1</v>
      </c>
      <c r="I759" s="1">
        <v>0</v>
      </c>
      <c r="J759" s="1">
        <v>1</v>
      </c>
      <c r="K759" s="17">
        <v>151887.16</v>
      </c>
      <c r="L759" s="1">
        <v>0</v>
      </c>
      <c r="M759">
        <f t="shared" si="55"/>
        <v>0</v>
      </c>
      <c r="N759">
        <f t="shared" si="56"/>
        <v>1</v>
      </c>
      <c r="O759">
        <f t="shared" si="57"/>
        <v>1</v>
      </c>
      <c r="P759">
        <f t="shared" si="58"/>
        <v>1</v>
      </c>
      <c r="Q759">
        <f t="shared" si="59"/>
        <v>1</v>
      </c>
    </row>
    <row r="760" spans="1:17" x14ac:dyDescent="0.25">
      <c r="A760" s="1">
        <v>15633461</v>
      </c>
      <c r="B760" s="1">
        <v>639</v>
      </c>
      <c r="C760" s="1" t="s">
        <v>26</v>
      </c>
      <c r="D760" s="1" t="s">
        <v>23</v>
      </c>
      <c r="E760" s="1">
        <v>38</v>
      </c>
      <c r="F760" s="1">
        <v>5</v>
      </c>
      <c r="G760" s="17">
        <v>130170.82</v>
      </c>
      <c r="H760" s="1">
        <v>1</v>
      </c>
      <c r="I760" s="1">
        <v>1</v>
      </c>
      <c r="J760" s="1">
        <v>1</v>
      </c>
      <c r="K760" s="17">
        <v>149599.62</v>
      </c>
      <c r="L760" s="1">
        <v>0</v>
      </c>
      <c r="M760">
        <f t="shared" si="55"/>
        <v>0</v>
      </c>
      <c r="N760">
        <f t="shared" si="56"/>
        <v>1</v>
      </c>
      <c r="O760">
        <f t="shared" si="57"/>
        <v>1</v>
      </c>
      <c r="P760">
        <f t="shared" si="58"/>
        <v>1</v>
      </c>
      <c r="Q760">
        <f t="shared" si="59"/>
        <v>1</v>
      </c>
    </row>
    <row r="761" spans="1:17" x14ac:dyDescent="0.25">
      <c r="A761" s="1">
        <v>15754084</v>
      </c>
      <c r="B761" s="1">
        <v>710</v>
      </c>
      <c r="C761" s="1" t="s">
        <v>18</v>
      </c>
      <c r="D761" s="1" t="s">
        <v>23</v>
      </c>
      <c r="E761" s="1">
        <v>35</v>
      </c>
      <c r="F761" s="1">
        <v>1</v>
      </c>
      <c r="G761" s="17">
        <v>106518.52</v>
      </c>
      <c r="H761" s="1">
        <v>1</v>
      </c>
      <c r="I761" s="1">
        <v>1</v>
      </c>
      <c r="J761" s="1">
        <v>1</v>
      </c>
      <c r="K761" s="17">
        <v>127951.81</v>
      </c>
      <c r="L761" s="1">
        <v>0</v>
      </c>
      <c r="M761">
        <f t="shared" si="55"/>
        <v>0</v>
      </c>
      <c r="N761">
        <f t="shared" si="56"/>
        <v>1</v>
      </c>
      <c r="O761">
        <f t="shared" si="57"/>
        <v>0</v>
      </c>
      <c r="P761">
        <f t="shared" si="58"/>
        <v>1</v>
      </c>
      <c r="Q761">
        <f t="shared" si="59"/>
        <v>1</v>
      </c>
    </row>
    <row r="762" spans="1:17" x14ac:dyDescent="0.25">
      <c r="A762" s="1">
        <v>15812518</v>
      </c>
      <c r="B762" s="1">
        <v>657</v>
      </c>
      <c r="C762" s="1" t="s">
        <v>18</v>
      </c>
      <c r="D762" s="1" t="s">
        <v>16</v>
      </c>
      <c r="E762" s="1">
        <v>37</v>
      </c>
      <c r="F762" s="1">
        <v>0</v>
      </c>
      <c r="G762" s="17">
        <v>163607.18</v>
      </c>
      <c r="H762" s="1">
        <v>1</v>
      </c>
      <c r="I762" s="1">
        <v>0</v>
      </c>
      <c r="J762" s="1">
        <v>1</v>
      </c>
      <c r="K762" s="17">
        <v>44203.55</v>
      </c>
      <c r="L762" s="1">
        <v>0</v>
      </c>
      <c r="M762">
        <f t="shared" si="55"/>
        <v>0</v>
      </c>
      <c r="N762">
        <f t="shared" si="56"/>
        <v>0</v>
      </c>
      <c r="O762">
        <f t="shared" si="57"/>
        <v>0</v>
      </c>
      <c r="P762">
        <f t="shared" si="58"/>
        <v>1</v>
      </c>
      <c r="Q762">
        <f t="shared" si="59"/>
        <v>1</v>
      </c>
    </row>
    <row r="763" spans="1:17" x14ac:dyDescent="0.25">
      <c r="A763" s="1">
        <v>15605447</v>
      </c>
      <c r="B763" s="1">
        <v>752</v>
      </c>
      <c r="C763" s="1" t="s">
        <v>15</v>
      </c>
      <c r="D763" s="1" t="s">
        <v>23</v>
      </c>
      <c r="E763" s="1">
        <v>49</v>
      </c>
      <c r="F763" s="1">
        <v>2</v>
      </c>
      <c r="G763" s="17">
        <v>78653.84</v>
      </c>
      <c r="H763" s="1">
        <v>1</v>
      </c>
      <c r="I763" s="1">
        <v>1</v>
      </c>
      <c r="J763" s="1">
        <v>0</v>
      </c>
      <c r="K763" s="17">
        <v>7698.6</v>
      </c>
      <c r="L763" s="1">
        <v>0</v>
      </c>
      <c r="M763">
        <f t="shared" si="55"/>
        <v>0</v>
      </c>
      <c r="N763">
        <f t="shared" si="56"/>
        <v>0</v>
      </c>
      <c r="O763">
        <f t="shared" si="57"/>
        <v>0</v>
      </c>
      <c r="P763">
        <f t="shared" si="58"/>
        <v>1</v>
      </c>
      <c r="Q763">
        <f t="shared" si="59"/>
        <v>1</v>
      </c>
    </row>
    <row r="764" spans="1:17" x14ac:dyDescent="0.25">
      <c r="A764" s="1">
        <v>15655961</v>
      </c>
      <c r="B764" s="1">
        <v>756</v>
      </c>
      <c r="C764" s="1" t="s">
        <v>26</v>
      </c>
      <c r="D764" s="1" t="s">
        <v>23</v>
      </c>
      <c r="E764" s="1">
        <v>27</v>
      </c>
      <c r="F764" s="1">
        <v>1</v>
      </c>
      <c r="G764" s="17">
        <v>131899</v>
      </c>
      <c r="H764" s="1">
        <v>1</v>
      </c>
      <c r="I764" s="1">
        <v>1</v>
      </c>
      <c r="J764" s="1">
        <v>0</v>
      </c>
      <c r="K764" s="17">
        <v>93302.29</v>
      </c>
      <c r="L764" s="1">
        <v>0</v>
      </c>
      <c r="M764">
        <f t="shared" si="55"/>
        <v>0</v>
      </c>
      <c r="N764">
        <f t="shared" si="56"/>
        <v>1</v>
      </c>
      <c r="O764">
        <f t="shared" si="57"/>
        <v>0</v>
      </c>
      <c r="P764">
        <f t="shared" si="58"/>
        <v>0</v>
      </c>
      <c r="Q764">
        <f t="shared" si="59"/>
        <v>1</v>
      </c>
    </row>
    <row r="765" spans="1:17" x14ac:dyDescent="0.25">
      <c r="A765" s="1">
        <v>15603830</v>
      </c>
      <c r="B765" s="1">
        <v>600</v>
      </c>
      <c r="C765" s="1" t="s">
        <v>18</v>
      </c>
      <c r="D765" s="1" t="s">
        <v>23</v>
      </c>
      <c r="E765" s="1">
        <v>36</v>
      </c>
      <c r="F765" s="1">
        <v>4</v>
      </c>
      <c r="G765" s="17">
        <v>0</v>
      </c>
      <c r="H765" s="1">
        <v>2</v>
      </c>
      <c r="I765" s="1">
        <v>1</v>
      </c>
      <c r="J765" s="1">
        <v>0</v>
      </c>
      <c r="K765" s="17">
        <v>143635.35999999999</v>
      </c>
      <c r="L765" s="1">
        <v>0</v>
      </c>
      <c r="M765">
        <f t="shared" si="55"/>
        <v>0</v>
      </c>
      <c r="N765">
        <f t="shared" si="56"/>
        <v>1</v>
      </c>
      <c r="O765">
        <f t="shared" si="57"/>
        <v>1</v>
      </c>
      <c r="P765">
        <f t="shared" si="58"/>
        <v>1</v>
      </c>
      <c r="Q765">
        <f t="shared" si="59"/>
        <v>1</v>
      </c>
    </row>
    <row r="766" spans="1:17" x14ac:dyDescent="0.25">
      <c r="A766" s="1">
        <v>15704770</v>
      </c>
      <c r="B766" s="1">
        <v>773</v>
      </c>
      <c r="C766" s="1" t="s">
        <v>15</v>
      </c>
      <c r="D766" s="1" t="s">
        <v>23</v>
      </c>
      <c r="E766" s="1">
        <v>25</v>
      </c>
      <c r="F766" s="1">
        <v>1</v>
      </c>
      <c r="G766" s="17">
        <v>124532.78</v>
      </c>
      <c r="H766" s="1">
        <v>2</v>
      </c>
      <c r="I766" s="1">
        <v>0</v>
      </c>
      <c r="J766" s="1">
        <v>1</v>
      </c>
      <c r="K766" s="17">
        <v>11723.57</v>
      </c>
      <c r="L766" s="1">
        <v>0</v>
      </c>
      <c r="M766">
        <f t="shared" si="55"/>
        <v>0</v>
      </c>
      <c r="N766">
        <f t="shared" si="56"/>
        <v>0</v>
      </c>
      <c r="O766">
        <f t="shared" si="57"/>
        <v>0</v>
      </c>
      <c r="P766">
        <f t="shared" si="58"/>
        <v>0</v>
      </c>
      <c r="Q766">
        <f t="shared" si="59"/>
        <v>1</v>
      </c>
    </row>
    <row r="767" spans="1:17" x14ac:dyDescent="0.25">
      <c r="A767" s="1">
        <v>15682757</v>
      </c>
      <c r="B767" s="1">
        <v>734</v>
      </c>
      <c r="C767" s="1" t="s">
        <v>15</v>
      </c>
      <c r="D767" s="1" t="s">
        <v>23</v>
      </c>
      <c r="E767" s="1">
        <v>30</v>
      </c>
      <c r="F767" s="1">
        <v>3</v>
      </c>
      <c r="G767" s="17">
        <v>0</v>
      </c>
      <c r="H767" s="1">
        <v>2</v>
      </c>
      <c r="I767" s="1">
        <v>1</v>
      </c>
      <c r="J767" s="1">
        <v>0</v>
      </c>
      <c r="K767" s="17">
        <v>107640.25</v>
      </c>
      <c r="L767" s="1">
        <v>0</v>
      </c>
      <c r="M767">
        <f t="shared" si="55"/>
        <v>0</v>
      </c>
      <c r="N767">
        <f t="shared" si="56"/>
        <v>1</v>
      </c>
      <c r="O767">
        <f t="shared" si="57"/>
        <v>0</v>
      </c>
      <c r="P767">
        <f t="shared" si="58"/>
        <v>0</v>
      </c>
      <c r="Q767">
        <f t="shared" si="59"/>
        <v>1</v>
      </c>
    </row>
    <row r="768" spans="1:17" x14ac:dyDescent="0.25">
      <c r="A768" s="1">
        <v>15812878</v>
      </c>
      <c r="B768" s="1">
        <v>785</v>
      </c>
      <c r="C768" s="1" t="s">
        <v>26</v>
      </c>
      <c r="D768" s="1" t="s">
        <v>16</v>
      </c>
      <c r="E768" s="1">
        <v>36</v>
      </c>
      <c r="F768" s="1">
        <v>2</v>
      </c>
      <c r="G768" s="17">
        <v>99806.85</v>
      </c>
      <c r="H768" s="1">
        <v>1</v>
      </c>
      <c r="I768" s="1">
        <v>0</v>
      </c>
      <c r="J768" s="1">
        <v>1</v>
      </c>
      <c r="K768" s="17">
        <v>36976.519999999997</v>
      </c>
      <c r="L768" s="1">
        <v>0</v>
      </c>
      <c r="M768">
        <f t="shared" si="55"/>
        <v>0</v>
      </c>
      <c r="N768">
        <f t="shared" si="56"/>
        <v>0</v>
      </c>
      <c r="O768">
        <f t="shared" si="57"/>
        <v>0</v>
      </c>
      <c r="P768">
        <f t="shared" si="58"/>
        <v>1</v>
      </c>
      <c r="Q768">
        <f t="shared" si="59"/>
        <v>1</v>
      </c>
    </row>
    <row r="769" spans="1:17" x14ac:dyDescent="0.25">
      <c r="A769" s="1">
        <v>15708916</v>
      </c>
      <c r="B769" s="1">
        <v>587</v>
      </c>
      <c r="C769" s="1" t="s">
        <v>15</v>
      </c>
      <c r="D769" s="1" t="s">
        <v>23</v>
      </c>
      <c r="E769" s="1">
        <v>38</v>
      </c>
      <c r="F769" s="1">
        <v>0</v>
      </c>
      <c r="G769" s="17">
        <v>0</v>
      </c>
      <c r="H769" s="1">
        <v>2</v>
      </c>
      <c r="I769" s="1">
        <v>1</v>
      </c>
      <c r="J769" s="1">
        <v>0</v>
      </c>
      <c r="K769" s="17">
        <v>47414.15</v>
      </c>
      <c r="L769" s="1">
        <v>0</v>
      </c>
      <c r="M769">
        <f t="shared" si="55"/>
        <v>0</v>
      </c>
      <c r="N769">
        <f t="shared" si="56"/>
        <v>1</v>
      </c>
      <c r="O769">
        <f t="shared" si="57"/>
        <v>0</v>
      </c>
      <c r="P769">
        <f t="shared" si="58"/>
        <v>1</v>
      </c>
      <c r="Q769">
        <f t="shared" si="59"/>
        <v>1</v>
      </c>
    </row>
    <row r="770" spans="1:17" x14ac:dyDescent="0.25">
      <c r="A770" s="1">
        <v>15626114</v>
      </c>
      <c r="B770" s="1">
        <v>429</v>
      </c>
      <c r="C770" s="1" t="s">
        <v>15</v>
      </c>
      <c r="D770" s="1" t="s">
        <v>23</v>
      </c>
      <c r="E770" s="1">
        <v>24</v>
      </c>
      <c r="F770" s="1">
        <v>4</v>
      </c>
      <c r="G770" s="17">
        <v>95741.75</v>
      </c>
      <c r="H770" s="1">
        <v>1</v>
      </c>
      <c r="I770" s="1">
        <v>1</v>
      </c>
      <c r="J770" s="1">
        <v>0</v>
      </c>
      <c r="K770" s="17">
        <v>46170.75</v>
      </c>
      <c r="L770" s="1">
        <v>0</v>
      </c>
      <c r="M770">
        <f t="shared" si="55"/>
        <v>0</v>
      </c>
      <c r="N770">
        <f t="shared" si="56"/>
        <v>1</v>
      </c>
      <c r="O770">
        <f t="shared" si="57"/>
        <v>1</v>
      </c>
      <c r="P770">
        <f t="shared" si="58"/>
        <v>0</v>
      </c>
      <c r="Q770">
        <f t="shared" si="59"/>
        <v>1</v>
      </c>
    </row>
    <row r="771" spans="1:17" x14ac:dyDescent="0.25">
      <c r="A771" s="1">
        <v>15654060</v>
      </c>
      <c r="B771" s="1">
        <v>517</v>
      </c>
      <c r="C771" s="1" t="s">
        <v>15</v>
      </c>
      <c r="D771" s="1" t="s">
        <v>23</v>
      </c>
      <c r="E771" s="1">
        <v>41</v>
      </c>
      <c r="F771" s="1">
        <v>2</v>
      </c>
      <c r="G771" s="17">
        <v>0</v>
      </c>
      <c r="H771" s="1">
        <v>2</v>
      </c>
      <c r="I771" s="1">
        <v>0</v>
      </c>
      <c r="J771" s="1">
        <v>1</v>
      </c>
      <c r="K771" s="17">
        <v>75937.47</v>
      </c>
      <c r="L771" s="1">
        <v>0</v>
      </c>
      <c r="M771">
        <f t="shared" si="55"/>
        <v>0</v>
      </c>
      <c r="N771">
        <f t="shared" si="56"/>
        <v>1</v>
      </c>
      <c r="O771">
        <f t="shared" si="57"/>
        <v>0</v>
      </c>
      <c r="P771">
        <f t="shared" si="58"/>
        <v>1</v>
      </c>
      <c r="Q771">
        <f t="shared" si="59"/>
        <v>1</v>
      </c>
    </row>
    <row r="772" spans="1:17" x14ac:dyDescent="0.25">
      <c r="A772" s="1">
        <v>15747542</v>
      </c>
      <c r="B772" s="1">
        <v>605</v>
      </c>
      <c r="C772" s="1" t="s">
        <v>15</v>
      </c>
      <c r="D772" s="1" t="s">
        <v>23</v>
      </c>
      <c r="E772" s="1">
        <v>52</v>
      </c>
      <c r="F772" s="1">
        <v>7</v>
      </c>
      <c r="G772" s="17">
        <v>0</v>
      </c>
      <c r="H772" s="1">
        <v>2</v>
      </c>
      <c r="I772" s="1">
        <v>1</v>
      </c>
      <c r="J772" s="1">
        <v>1</v>
      </c>
      <c r="K772" s="17">
        <v>173952.5</v>
      </c>
      <c r="L772" s="1">
        <v>0</v>
      </c>
      <c r="M772">
        <f t="shared" ref="M772:M835" si="60">IF(H772&gt;=3,1,0)</f>
        <v>0</v>
      </c>
      <c r="N772">
        <f t="shared" ref="N772:N835" si="61">IF(K772&gt;$N$1,1,0)</f>
        <v>1</v>
      </c>
      <c r="O772">
        <f t="shared" ref="O772:O835" si="62">IF(F772&gt;$O$1,1,0)</f>
        <v>1</v>
      </c>
      <c r="P772">
        <f t="shared" ref="P772:P835" si="63">IF(E772&gt;$P$1,1,0)</f>
        <v>1</v>
      </c>
      <c r="Q772">
        <f t="shared" ref="Q772:Q835" si="64">IF(E772&lt;=$Q$1,1,0)</f>
        <v>1</v>
      </c>
    </row>
    <row r="773" spans="1:17" x14ac:dyDescent="0.25">
      <c r="A773" s="1">
        <v>15740900</v>
      </c>
      <c r="B773" s="1">
        <v>589</v>
      </c>
      <c r="C773" s="1" t="s">
        <v>15</v>
      </c>
      <c r="D773" s="1" t="s">
        <v>23</v>
      </c>
      <c r="E773" s="1">
        <v>34</v>
      </c>
      <c r="F773" s="1">
        <v>6</v>
      </c>
      <c r="G773" s="17">
        <v>0</v>
      </c>
      <c r="H773" s="1">
        <v>2</v>
      </c>
      <c r="I773" s="1">
        <v>1</v>
      </c>
      <c r="J773" s="1">
        <v>1</v>
      </c>
      <c r="K773" s="17">
        <v>177896.92</v>
      </c>
      <c r="L773" s="1">
        <v>0</v>
      </c>
      <c r="M773">
        <f t="shared" si="60"/>
        <v>0</v>
      </c>
      <c r="N773">
        <f t="shared" si="61"/>
        <v>1</v>
      </c>
      <c r="O773">
        <f t="shared" si="62"/>
        <v>1</v>
      </c>
      <c r="P773">
        <f t="shared" si="63"/>
        <v>1</v>
      </c>
      <c r="Q773">
        <f t="shared" si="64"/>
        <v>1</v>
      </c>
    </row>
    <row r="774" spans="1:17" x14ac:dyDescent="0.25">
      <c r="A774" s="1">
        <v>15745012</v>
      </c>
      <c r="B774" s="1">
        <v>653</v>
      </c>
      <c r="C774" s="1" t="s">
        <v>15</v>
      </c>
      <c r="D774" s="1" t="s">
        <v>16</v>
      </c>
      <c r="E774" s="1">
        <v>43</v>
      </c>
      <c r="F774" s="1">
        <v>6</v>
      </c>
      <c r="G774" s="17">
        <v>0</v>
      </c>
      <c r="H774" s="1">
        <v>2</v>
      </c>
      <c r="I774" s="1">
        <v>1</v>
      </c>
      <c r="J774" s="1">
        <v>1</v>
      </c>
      <c r="K774" s="17">
        <v>7330.59</v>
      </c>
      <c r="L774" s="1">
        <v>0</v>
      </c>
      <c r="M774">
        <f t="shared" si="60"/>
        <v>0</v>
      </c>
      <c r="N774">
        <f t="shared" si="61"/>
        <v>0</v>
      </c>
      <c r="O774">
        <f t="shared" si="62"/>
        <v>1</v>
      </c>
      <c r="P774">
        <f t="shared" si="63"/>
        <v>1</v>
      </c>
      <c r="Q774">
        <f t="shared" si="64"/>
        <v>1</v>
      </c>
    </row>
    <row r="775" spans="1:17" x14ac:dyDescent="0.25">
      <c r="A775" s="1">
        <v>15760861</v>
      </c>
      <c r="B775" s="1">
        <v>619</v>
      </c>
      <c r="C775" s="1" t="s">
        <v>15</v>
      </c>
      <c r="D775" s="1" t="s">
        <v>23</v>
      </c>
      <c r="E775" s="1">
        <v>43</v>
      </c>
      <c r="F775" s="1">
        <v>1</v>
      </c>
      <c r="G775" s="17">
        <v>125211.92</v>
      </c>
      <c r="H775" s="1">
        <v>1</v>
      </c>
      <c r="I775" s="1">
        <v>1</v>
      </c>
      <c r="J775" s="1">
        <v>1</v>
      </c>
      <c r="K775" s="17">
        <v>113410.49</v>
      </c>
      <c r="L775" s="1">
        <v>0</v>
      </c>
      <c r="M775">
        <f t="shared" si="60"/>
        <v>0</v>
      </c>
      <c r="N775">
        <f t="shared" si="61"/>
        <v>1</v>
      </c>
      <c r="O775">
        <f t="shared" si="62"/>
        <v>0</v>
      </c>
      <c r="P775">
        <f t="shared" si="63"/>
        <v>1</v>
      </c>
      <c r="Q775">
        <f t="shared" si="64"/>
        <v>1</v>
      </c>
    </row>
    <row r="776" spans="1:17" x14ac:dyDescent="0.25">
      <c r="A776" s="1">
        <v>15578980</v>
      </c>
      <c r="B776" s="1">
        <v>516</v>
      </c>
      <c r="C776" s="1" t="s">
        <v>18</v>
      </c>
      <c r="D776" s="1" t="s">
        <v>16</v>
      </c>
      <c r="E776" s="1">
        <v>33</v>
      </c>
      <c r="F776" s="1">
        <v>3</v>
      </c>
      <c r="G776" s="17">
        <v>0</v>
      </c>
      <c r="H776" s="1">
        <v>2</v>
      </c>
      <c r="I776" s="1">
        <v>1</v>
      </c>
      <c r="J776" s="1">
        <v>1</v>
      </c>
      <c r="K776" s="17">
        <v>58685.59</v>
      </c>
      <c r="L776" s="1">
        <v>0</v>
      </c>
      <c r="M776">
        <f t="shared" si="60"/>
        <v>0</v>
      </c>
      <c r="N776">
        <f t="shared" si="61"/>
        <v>1</v>
      </c>
      <c r="O776">
        <f t="shared" si="62"/>
        <v>0</v>
      </c>
      <c r="P776">
        <f t="shared" si="63"/>
        <v>1</v>
      </c>
      <c r="Q776">
        <f t="shared" si="64"/>
        <v>1</v>
      </c>
    </row>
    <row r="777" spans="1:17" x14ac:dyDescent="0.25">
      <c r="A777" s="1">
        <v>15760431</v>
      </c>
      <c r="B777" s="1">
        <v>850</v>
      </c>
      <c r="C777" s="1" t="s">
        <v>15</v>
      </c>
      <c r="D777" s="1" t="s">
        <v>23</v>
      </c>
      <c r="E777" s="1">
        <v>38</v>
      </c>
      <c r="F777" s="1">
        <v>1</v>
      </c>
      <c r="G777" s="17">
        <v>0</v>
      </c>
      <c r="H777" s="1">
        <v>2</v>
      </c>
      <c r="I777" s="1">
        <v>1</v>
      </c>
      <c r="J777" s="1">
        <v>1</v>
      </c>
      <c r="K777" s="17">
        <v>80006.649999999994</v>
      </c>
      <c r="L777" s="1">
        <v>0</v>
      </c>
      <c r="M777">
        <f t="shared" si="60"/>
        <v>0</v>
      </c>
      <c r="N777">
        <f t="shared" si="61"/>
        <v>1</v>
      </c>
      <c r="O777">
        <f t="shared" si="62"/>
        <v>0</v>
      </c>
      <c r="P777">
        <f t="shared" si="63"/>
        <v>1</v>
      </c>
      <c r="Q777">
        <f t="shared" si="64"/>
        <v>1</v>
      </c>
    </row>
    <row r="778" spans="1:17" x14ac:dyDescent="0.25">
      <c r="A778" s="1">
        <v>15794916</v>
      </c>
      <c r="B778" s="1">
        <v>725</v>
      </c>
      <c r="C778" s="1" t="s">
        <v>15</v>
      </c>
      <c r="D778" s="1" t="s">
        <v>23</v>
      </c>
      <c r="E778" s="1">
        <v>41</v>
      </c>
      <c r="F778" s="1">
        <v>7</v>
      </c>
      <c r="G778" s="17">
        <v>113980.21</v>
      </c>
      <c r="H778" s="1">
        <v>1</v>
      </c>
      <c r="I778" s="1">
        <v>1</v>
      </c>
      <c r="J778" s="1">
        <v>1</v>
      </c>
      <c r="K778" s="17">
        <v>116704.25</v>
      </c>
      <c r="L778" s="1">
        <v>0</v>
      </c>
      <c r="M778">
        <f t="shared" si="60"/>
        <v>0</v>
      </c>
      <c r="N778">
        <f t="shared" si="61"/>
        <v>1</v>
      </c>
      <c r="O778">
        <f t="shared" si="62"/>
        <v>1</v>
      </c>
      <c r="P778">
        <f t="shared" si="63"/>
        <v>1</v>
      </c>
      <c r="Q778">
        <f t="shared" si="64"/>
        <v>1</v>
      </c>
    </row>
    <row r="779" spans="1:17" x14ac:dyDescent="0.25">
      <c r="A779" s="1">
        <v>15751208</v>
      </c>
      <c r="B779" s="1">
        <v>684</v>
      </c>
      <c r="C779" s="1" t="s">
        <v>18</v>
      </c>
      <c r="D779" s="1" t="s">
        <v>23</v>
      </c>
      <c r="E779" s="1">
        <v>56</v>
      </c>
      <c r="F779" s="1">
        <v>8</v>
      </c>
      <c r="G779" s="17">
        <v>78707.16</v>
      </c>
      <c r="H779" s="1">
        <v>1</v>
      </c>
      <c r="I779" s="1">
        <v>1</v>
      </c>
      <c r="J779" s="1">
        <v>1</v>
      </c>
      <c r="K779" s="17">
        <v>99398.36</v>
      </c>
      <c r="L779" s="1">
        <v>0</v>
      </c>
      <c r="M779">
        <f t="shared" si="60"/>
        <v>0</v>
      </c>
      <c r="N779">
        <f t="shared" si="61"/>
        <v>1</v>
      </c>
      <c r="O779">
        <f t="shared" si="62"/>
        <v>1</v>
      </c>
      <c r="P779">
        <f t="shared" si="63"/>
        <v>1</v>
      </c>
      <c r="Q779">
        <f t="shared" si="64"/>
        <v>0</v>
      </c>
    </row>
    <row r="780" spans="1:17" x14ac:dyDescent="0.25">
      <c r="A780" s="1">
        <v>15578186</v>
      </c>
      <c r="B780" s="1">
        <v>486</v>
      </c>
      <c r="C780" s="1" t="s">
        <v>26</v>
      </c>
      <c r="D780" s="1" t="s">
        <v>23</v>
      </c>
      <c r="E780" s="1">
        <v>37</v>
      </c>
      <c r="F780" s="1">
        <v>9</v>
      </c>
      <c r="G780" s="17">
        <v>115217.99</v>
      </c>
      <c r="H780" s="1">
        <v>2</v>
      </c>
      <c r="I780" s="1">
        <v>1</v>
      </c>
      <c r="J780" s="1">
        <v>0</v>
      </c>
      <c r="K780" s="17">
        <v>144995.32999999999</v>
      </c>
      <c r="L780" s="1">
        <v>0</v>
      </c>
      <c r="M780">
        <f t="shared" si="60"/>
        <v>0</v>
      </c>
      <c r="N780">
        <f t="shared" si="61"/>
        <v>1</v>
      </c>
      <c r="O780">
        <f t="shared" si="62"/>
        <v>1</v>
      </c>
      <c r="P780">
        <f t="shared" si="63"/>
        <v>1</v>
      </c>
      <c r="Q780">
        <f t="shared" si="64"/>
        <v>1</v>
      </c>
    </row>
    <row r="781" spans="1:17" x14ac:dyDescent="0.25">
      <c r="A781" s="1">
        <v>15705521</v>
      </c>
      <c r="B781" s="1">
        <v>548</v>
      </c>
      <c r="C781" s="1" t="s">
        <v>26</v>
      </c>
      <c r="D781" s="1" t="s">
        <v>16</v>
      </c>
      <c r="E781" s="1">
        <v>33</v>
      </c>
      <c r="F781" s="1">
        <v>0</v>
      </c>
      <c r="G781" s="17">
        <v>101084.36</v>
      </c>
      <c r="H781" s="1">
        <v>1</v>
      </c>
      <c r="I781" s="1">
        <v>1</v>
      </c>
      <c r="J781" s="1">
        <v>0</v>
      </c>
      <c r="K781" s="17">
        <v>42749.85</v>
      </c>
      <c r="L781" s="1">
        <v>0</v>
      </c>
      <c r="M781">
        <f t="shared" si="60"/>
        <v>0</v>
      </c>
      <c r="N781">
        <f t="shared" si="61"/>
        <v>0</v>
      </c>
      <c r="O781">
        <f t="shared" si="62"/>
        <v>0</v>
      </c>
      <c r="P781">
        <f t="shared" si="63"/>
        <v>1</v>
      </c>
      <c r="Q781">
        <f t="shared" si="64"/>
        <v>1</v>
      </c>
    </row>
    <row r="782" spans="1:17" x14ac:dyDescent="0.25">
      <c r="A782" s="1">
        <v>15755648</v>
      </c>
      <c r="B782" s="1">
        <v>675</v>
      </c>
      <c r="C782" s="1" t="s">
        <v>15</v>
      </c>
      <c r="D782" s="1" t="s">
        <v>16</v>
      </c>
      <c r="E782" s="1">
        <v>21</v>
      </c>
      <c r="F782" s="1">
        <v>8</v>
      </c>
      <c r="G782" s="17">
        <v>98373.26</v>
      </c>
      <c r="H782" s="1">
        <v>1</v>
      </c>
      <c r="I782" s="1">
        <v>1</v>
      </c>
      <c r="J782" s="1">
        <v>0</v>
      </c>
      <c r="K782" s="17">
        <v>18203</v>
      </c>
      <c r="L782" s="1">
        <v>0</v>
      </c>
      <c r="M782">
        <f t="shared" si="60"/>
        <v>0</v>
      </c>
      <c r="N782">
        <f t="shared" si="61"/>
        <v>0</v>
      </c>
      <c r="O782">
        <f t="shared" si="62"/>
        <v>1</v>
      </c>
      <c r="P782">
        <f t="shared" si="63"/>
        <v>0</v>
      </c>
      <c r="Q782">
        <f t="shared" si="64"/>
        <v>1</v>
      </c>
    </row>
    <row r="783" spans="1:17" x14ac:dyDescent="0.25">
      <c r="A783" s="1">
        <v>15785869</v>
      </c>
      <c r="B783" s="1">
        <v>718</v>
      </c>
      <c r="C783" s="1" t="s">
        <v>15</v>
      </c>
      <c r="D783" s="1" t="s">
        <v>16</v>
      </c>
      <c r="E783" s="1">
        <v>25</v>
      </c>
      <c r="F783" s="1">
        <v>7</v>
      </c>
      <c r="G783" s="17">
        <v>0</v>
      </c>
      <c r="H783" s="1">
        <v>2</v>
      </c>
      <c r="I783" s="1">
        <v>1</v>
      </c>
      <c r="J783" s="1">
        <v>0</v>
      </c>
      <c r="K783" s="17">
        <v>30380.12</v>
      </c>
      <c r="L783" s="1">
        <v>0</v>
      </c>
      <c r="M783">
        <f t="shared" si="60"/>
        <v>0</v>
      </c>
      <c r="N783">
        <f t="shared" si="61"/>
        <v>0</v>
      </c>
      <c r="O783">
        <f t="shared" si="62"/>
        <v>1</v>
      </c>
      <c r="P783">
        <f t="shared" si="63"/>
        <v>0</v>
      </c>
      <c r="Q783">
        <f t="shared" si="64"/>
        <v>1</v>
      </c>
    </row>
    <row r="784" spans="1:17" x14ac:dyDescent="0.25">
      <c r="A784" s="1">
        <v>15798888</v>
      </c>
      <c r="B784" s="1">
        <v>605</v>
      </c>
      <c r="C784" s="1" t="s">
        <v>26</v>
      </c>
      <c r="D784" s="1" t="s">
        <v>16</v>
      </c>
      <c r="E784" s="1">
        <v>31</v>
      </c>
      <c r="F784" s="1">
        <v>1</v>
      </c>
      <c r="G784" s="17">
        <v>117992.59</v>
      </c>
      <c r="H784" s="1">
        <v>1</v>
      </c>
      <c r="I784" s="1">
        <v>1</v>
      </c>
      <c r="J784" s="1">
        <v>1</v>
      </c>
      <c r="K784" s="17">
        <v>183598.77</v>
      </c>
      <c r="L784" s="1">
        <v>0</v>
      </c>
      <c r="M784">
        <f t="shared" si="60"/>
        <v>0</v>
      </c>
      <c r="N784">
        <f t="shared" si="61"/>
        <v>1</v>
      </c>
      <c r="O784">
        <f t="shared" si="62"/>
        <v>0</v>
      </c>
      <c r="P784">
        <f t="shared" si="63"/>
        <v>1</v>
      </c>
      <c r="Q784">
        <f t="shared" si="64"/>
        <v>1</v>
      </c>
    </row>
    <row r="785" spans="1:17" x14ac:dyDescent="0.25">
      <c r="A785" s="1">
        <v>15712287</v>
      </c>
      <c r="B785" s="1">
        <v>652</v>
      </c>
      <c r="C785" s="1" t="s">
        <v>15</v>
      </c>
      <c r="D785" s="1" t="s">
        <v>16</v>
      </c>
      <c r="E785" s="1">
        <v>80</v>
      </c>
      <c r="F785" s="1">
        <v>4</v>
      </c>
      <c r="G785" s="17">
        <v>0</v>
      </c>
      <c r="H785" s="1">
        <v>2</v>
      </c>
      <c r="I785" s="1">
        <v>1</v>
      </c>
      <c r="J785" s="1">
        <v>1</v>
      </c>
      <c r="K785" s="17">
        <v>188603.07</v>
      </c>
      <c r="L785" s="1">
        <v>0</v>
      </c>
      <c r="M785">
        <f t="shared" si="60"/>
        <v>0</v>
      </c>
      <c r="N785">
        <f t="shared" si="61"/>
        <v>1</v>
      </c>
      <c r="O785">
        <f t="shared" si="62"/>
        <v>1</v>
      </c>
      <c r="P785">
        <f t="shared" si="63"/>
        <v>1</v>
      </c>
      <c r="Q785">
        <f t="shared" si="64"/>
        <v>0</v>
      </c>
    </row>
    <row r="786" spans="1:17" x14ac:dyDescent="0.25">
      <c r="A786" s="1">
        <v>15805112</v>
      </c>
      <c r="B786" s="1">
        <v>578</v>
      </c>
      <c r="C786" s="1" t="s">
        <v>15</v>
      </c>
      <c r="D786" s="1" t="s">
        <v>23</v>
      </c>
      <c r="E786" s="1">
        <v>38</v>
      </c>
      <c r="F786" s="1">
        <v>7</v>
      </c>
      <c r="G786" s="17">
        <v>82259.289999999994</v>
      </c>
      <c r="H786" s="1">
        <v>1</v>
      </c>
      <c r="I786" s="1">
        <v>1</v>
      </c>
      <c r="J786" s="1">
        <v>0</v>
      </c>
      <c r="K786" s="17">
        <v>8996.9699999999993</v>
      </c>
      <c r="L786" s="1">
        <v>0</v>
      </c>
      <c r="M786">
        <f t="shared" si="60"/>
        <v>0</v>
      </c>
      <c r="N786">
        <f t="shared" si="61"/>
        <v>0</v>
      </c>
      <c r="O786">
        <f t="shared" si="62"/>
        <v>1</v>
      </c>
      <c r="P786">
        <f t="shared" si="63"/>
        <v>1</v>
      </c>
      <c r="Q786">
        <f t="shared" si="64"/>
        <v>1</v>
      </c>
    </row>
    <row r="787" spans="1:17" x14ac:dyDescent="0.25">
      <c r="A787" s="1">
        <v>15723873</v>
      </c>
      <c r="B787" s="1">
        <v>657</v>
      </c>
      <c r="C787" s="1" t="s">
        <v>18</v>
      </c>
      <c r="D787" s="1" t="s">
        <v>23</v>
      </c>
      <c r="E787" s="1">
        <v>31</v>
      </c>
      <c r="F787" s="1">
        <v>3</v>
      </c>
      <c r="G787" s="17">
        <v>125167.02</v>
      </c>
      <c r="H787" s="1">
        <v>1</v>
      </c>
      <c r="I787" s="1">
        <v>0</v>
      </c>
      <c r="J787" s="1">
        <v>0</v>
      </c>
      <c r="K787" s="17">
        <v>98820.39</v>
      </c>
      <c r="L787" s="1">
        <v>0</v>
      </c>
      <c r="M787">
        <f t="shared" si="60"/>
        <v>0</v>
      </c>
      <c r="N787">
        <f t="shared" si="61"/>
        <v>1</v>
      </c>
      <c r="O787">
        <f t="shared" si="62"/>
        <v>0</v>
      </c>
      <c r="P787">
        <f t="shared" si="63"/>
        <v>1</v>
      </c>
      <c r="Q787">
        <f t="shared" si="64"/>
        <v>1</v>
      </c>
    </row>
    <row r="788" spans="1:17" x14ac:dyDescent="0.25">
      <c r="A788" s="1">
        <v>15803136</v>
      </c>
      <c r="B788" s="1">
        <v>416</v>
      </c>
      <c r="C788" s="1" t="s">
        <v>26</v>
      </c>
      <c r="D788" s="1" t="s">
        <v>16</v>
      </c>
      <c r="E788" s="1">
        <v>41</v>
      </c>
      <c r="F788" s="1">
        <v>10</v>
      </c>
      <c r="G788" s="17">
        <v>122189.66</v>
      </c>
      <c r="H788" s="1">
        <v>2</v>
      </c>
      <c r="I788" s="1">
        <v>1</v>
      </c>
      <c r="J788" s="1">
        <v>0</v>
      </c>
      <c r="K788" s="17">
        <v>98301.61</v>
      </c>
      <c r="L788" s="1">
        <v>0</v>
      </c>
      <c r="M788">
        <f t="shared" si="60"/>
        <v>0</v>
      </c>
      <c r="N788">
        <f t="shared" si="61"/>
        <v>1</v>
      </c>
      <c r="O788">
        <f t="shared" si="62"/>
        <v>1</v>
      </c>
      <c r="P788">
        <f t="shared" si="63"/>
        <v>1</v>
      </c>
      <c r="Q788">
        <f t="shared" si="64"/>
        <v>1</v>
      </c>
    </row>
    <row r="789" spans="1:17" x14ac:dyDescent="0.25">
      <c r="A789" s="1">
        <v>15702741</v>
      </c>
      <c r="B789" s="1">
        <v>601</v>
      </c>
      <c r="C789" s="1" t="s">
        <v>15</v>
      </c>
      <c r="D789" s="1" t="s">
        <v>23</v>
      </c>
      <c r="E789" s="1">
        <v>32</v>
      </c>
      <c r="F789" s="1">
        <v>8</v>
      </c>
      <c r="G789" s="17">
        <v>93012.89</v>
      </c>
      <c r="H789" s="1">
        <v>1</v>
      </c>
      <c r="I789" s="1">
        <v>1</v>
      </c>
      <c r="J789" s="1">
        <v>0</v>
      </c>
      <c r="K789" s="17">
        <v>86957.42</v>
      </c>
      <c r="L789" s="1">
        <v>0</v>
      </c>
      <c r="M789">
        <f t="shared" si="60"/>
        <v>0</v>
      </c>
      <c r="N789">
        <f t="shared" si="61"/>
        <v>1</v>
      </c>
      <c r="O789">
        <f t="shared" si="62"/>
        <v>1</v>
      </c>
      <c r="P789">
        <f t="shared" si="63"/>
        <v>1</v>
      </c>
      <c r="Q789">
        <f t="shared" si="64"/>
        <v>1</v>
      </c>
    </row>
    <row r="790" spans="1:17" x14ac:dyDescent="0.25">
      <c r="A790" s="1">
        <v>15812007</v>
      </c>
      <c r="B790" s="1">
        <v>670</v>
      </c>
      <c r="C790" s="1" t="s">
        <v>18</v>
      </c>
      <c r="D790" s="1" t="s">
        <v>23</v>
      </c>
      <c r="E790" s="1">
        <v>25</v>
      </c>
      <c r="F790" s="1">
        <v>6</v>
      </c>
      <c r="G790" s="17">
        <v>0</v>
      </c>
      <c r="H790" s="1">
        <v>2</v>
      </c>
      <c r="I790" s="1">
        <v>1</v>
      </c>
      <c r="J790" s="1">
        <v>1</v>
      </c>
      <c r="K790" s="17">
        <v>78358.94</v>
      </c>
      <c r="L790" s="1">
        <v>0</v>
      </c>
      <c r="M790">
        <f t="shared" si="60"/>
        <v>0</v>
      </c>
      <c r="N790">
        <f t="shared" si="61"/>
        <v>1</v>
      </c>
      <c r="O790">
        <f t="shared" si="62"/>
        <v>1</v>
      </c>
      <c r="P790">
        <f t="shared" si="63"/>
        <v>0</v>
      </c>
      <c r="Q790">
        <f t="shared" si="64"/>
        <v>1</v>
      </c>
    </row>
    <row r="791" spans="1:17" x14ac:dyDescent="0.25">
      <c r="A791" s="1">
        <v>15800440</v>
      </c>
      <c r="B791" s="1">
        <v>650</v>
      </c>
      <c r="C791" s="1" t="s">
        <v>18</v>
      </c>
      <c r="D791" s="1" t="s">
        <v>23</v>
      </c>
      <c r="E791" s="1">
        <v>61</v>
      </c>
      <c r="F791" s="1">
        <v>1</v>
      </c>
      <c r="G791" s="17">
        <v>152968.73000000001</v>
      </c>
      <c r="H791" s="1">
        <v>1</v>
      </c>
      <c r="I791" s="1">
        <v>0</v>
      </c>
      <c r="J791" s="1">
        <v>1</v>
      </c>
      <c r="K791" s="17">
        <v>82970.69</v>
      </c>
      <c r="L791" s="1">
        <v>0</v>
      </c>
      <c r="M791">
        <f t="shared" si="60"/>
        <v>0</v>
      </c>
      <c r="N791">
        <f t="shared" si="61"/>
        <v>1</v>
      </c>
      <c r="O791">
        <f t="shared" si="62"/>
        <v>0</v>
      </c>
      <c r="P791">
        <f t="shared" si="63"/>
        <v>1</v>
      </c>
      <c r="Q791">
        <f t="shared" si="64"/>
        <v>0</v>
      </c>
    </row>
    <row r="792" spans="1:17" x14ac:dyDescent="0.25">
      <c r="A792" s="1">
        <v>15692761</v>
      </c>
      <c r="B792" s="1">
        <v>718</v>
      </c>
      <c r="C792" s="1" t="s">
        <v>15</v>
      </c>
      <c r="D792" s="1" t="s">
        <v>23</v>
      </c>
      <c r="E792" s="1">
        <v>36</v>
      </c>
      <c r="F792" s="1">
        <v>9</v>
      </c>
      <c r="G792" s="17">
        <v>0</v>
      </c>
      <c r="H792" s="1">
        <v>1</v>
      </c>
      <c r="I792" s="1">
        <v>1</v>
      </c>
      <c r="J792" s="1">
        <v>0</v>
      </c>
      <c r="K792" s="17">
        <v>45909.87</v>
      </c>
      <c r="L792" s="1">
        <v>0</v>
      </c>
      <c r="M792">
        <f t="shared" si="60"/>
        <v>0</v>
      </c>
      <c r="N792">
        <f t="shared" si="61"/>
        <v>1</v>
      </c>
      <c r="O792">
        <f t="shared" si="62"/>
        <v>1</v>
      </c>
      <c r="P792">
        <f t="shared" si="63"/>
        <v>1</v>
      </c>
      <c r="Q792">
        <f t="shared" si="64"/>
        <v>1</v>
      </c>
    </row>
    <row r="793" spans="1:17" x14ac:dyDescent="0.25">
      <c r="A793" s="1">
        <v>15763063</v>
      </c>
      <c r="B793" s="1">
        <v>685</v>
      </c>
      <c r="C793" s="1" t="s">
        <v>18</v>
      </c>
      <c r="D793" s="1" t="s">
        <v>16</v>
      </c>
      <c r="E793" s="1">
        <v>25</v>
      </c>
      <c r="F793" s="1">
        <v>10</v>
      </c>
      <c r="G793" s="17">
        <v>128509.63</v>
      </c>
      <c r="H793" s="1">
        <v>1</v>
      </c>
      <c r="I793" s="1">
        <v>1</v>
      </c>
      <c r="J793" s="1">
        <v>0</v>
      </c>
      <c r="K793" s="17">
        <v>121562.33</v>
      </c>
      <c r="L793" s="1">
        <v>0</v>
      </c>
      <c r="M793">
        <f t="shared" si="60"/>
        <v>0</v>
      </c>
      <c r="N793">
        <f t="shared" si="61"/>
        <v>1</v>
      </c>
      <c r="O793">
        <f t="shared" si="62"/>
        <v>1</v>
      </c>
      <c r="P793">
        <f t="shared" si="63"/>
        <v>0</v>
      </c>
      <c r="Q793">
        <f t="shared" si="64"/>
        <v>1</v>
      </c>
    </row>
    <row r="794" spans="1:17" x14ac:dyDescent="0.25">
      <c r="A794" s="1">
        <v>15810978</v>
      </c>
      <c r="B794" s="1">
        <v>788</v>
      </c>
      <c r="C794" s="1" t="s">
        <v>18</v>
      </c>
      <c r="D794" s="1" t="s">
        <v>16</v>
      </c>
      <c r="E794" s="1">
        <v>2</v>
      </c>
      <c r="F794" s="1">
        <v>1</v>
      </c>
      <c r="G794" s="17">
        <v>0</v>
      </c>
      <c r="H794" s="1">
        <v>2</v>
      </c>
      <c r="I794" s="1">
        <v>1</v>
      </c>
      <c r="J794" s="1">
        <v>1</v>
      </c>
      <c r="K794" s="17">
        <v>41610.620000000003</v>
      </c>
      <c r="L794" s="1">
        <v>0</v>
      </c>
      <c r="M794">
        <f t="shared" si="60"/>
        <v>0</v>
      </c>
      <c r="N794">
        <f t="shared" si="61"/>
        <v>0</v>
      </c>
      <c r="O794">
        <f t="shared" si="62"/>
        <v>0</v>
      </c>
      <c r="P794">
        <f t="shared" si="63"/>
        <v>0</v>
      </c>
      <c r="Q794">
        <f t="shared" si="64"/>
        <v>1</v>
      </c>
    </row>
    <row r="795" spans="1:17" x14ac:dyDescent="0.25">
      <c r="A795" s="1">
        <v>15662085</v>
      </c>
      <c r="B795" s="1">
        <v>678</v>
      </c>
      <c r="C795" s="1" t="s">
        <v>15</v>
      </c>
      <c r="D795" s="1" t="s">
        <v>16</v>
      </c>
      <c r="E795" s="1">
        <v>32</v>
      </c>
      <c r="F795" s="1">
        <v>9</v>
      </c>
      <c r="G795" s="17">
        <v>0</v>
      </c>
      <c r="H795" s="1">
        <v>1</v>
      </c>
      <c r="I795" s="1">
        <v>1</v>
      </c>
      <c r="J795" s="1">
        <v>1</v>
      </c>
      <c r="K795" s="17">
        <v>148210.64000000001</v>
      </c>
      <c r="L795" s="1">
        <v>0</v>
      </c>
      <c r="M795">
        <f t="shared" si="60"/>
        <v>0</v>
      </c>
      <c r="N795">
        <f t="shared" si="61"/>
        <v>1</v>
      </c>
      <c r="O795">
        <f t="shared" si="62"/>
        <v>1</v>
      </c>
      <c r="P795">
        <f t="shared" si="63"/>
        <v>1</v>
      </c>
      <c r="Q795">
        <f t="shared" si="64"/>
        <v>1</v>
      </c>
    </row>
    <row r="796" spans="1:17" x14ac:dyDescent="0.25">
      <c r="A796" s="1">
        <v>15739438</v>
      </c>
      <c r="B796" s="1">
        <v>539</v>
      </c>
      <c r="C796" s="1" t="s">
        <v>15</v>
      </c>
      <c r="D796" s="1" t="s">
        <v>23</v>
      </c>
      <c r="E796" s="1">
        <v>30</v>
      </c>
      <c r="F796" s="1">
        <v>0</v>
      </c>
      <c r="G796" s="17">
        <v>0</v>
      </c>
      <c r="H796" s="1">
        <v>2</v>
      </c>
      <c r="I796" s="1">
        <v>1</v>
      </c>
      <c r="J796" s="1">
        <v>0</v>
      </c>
      <c r="K796" s="17">
        <v>160979.66</v>
      </c>
      <c r="L796" s="1">
        <v>0</v>
      </c>
      <c r="M796">
        <f t="shared" si="60"/>
        <v>0</v>
      </c>
      <c r="N796">
        <f t="shared" si="61"/>
        <v>1</v>
      </c>
      <c r="O796">
        <f t="shared" si="62"/>
        <v>0</v>
      </c>
      <c r="P796">
        <f t="shared" si="63"/>
        <v>0</v>
      </c>
      <c r="Q796">
        <f t="shared" si="64"/>
        <v>1</v>
      </c>
    </row>
    <row r="797" spans="1:17" x14ac:dyDescent="0.25">
      <c r="A797" s="1">
        <v>15750141</v>
      </c>
      <c r="B797" s="1">
        <v>721</v>
      </c>
      <c r="C797" s="1" t="s">
        <v>26</v>
      </c>
      <c r="D797" s="1" t="s">
        <v>16</v>
      </c>
      <c r="E797" s="1">
        <v>36</v>
      </c>
      <c r="F797" s="1">
        <v>3</v>
      </c>
      <c r="G797" s="17">
        <v>65253.07</v>
      </c>
      <c r="H797" s="1">
        <v>2</v>
      </c>
      <c r="I797" s="1">
        <v>1</v>
      </c>
      <c r="J797" s="1">
        <v>0</v>
      </c>
      <c r="K797" s="17">
        <v>28737.78</v>
      </c>
      <c r="L797" s="1">
        <v>0</v>
      </c>
      <c r="M797">
        <f t="shared" si="60"/>
        <v>0</v>
      </c>
      <c r="N797">
        <f t="shared" si="61"/>
        <v>0</v>
      </c>
      <c r="O797">
        <f t="shared" si="62"/>
        <v>0</v>
      </c>
      <c r="P797">
        <f t="shared" si="63"/>
        <v>1</v>
      </c>
      <c r="Q797">
        <f t="shared" si="64"/>
        <v>1</v>
      </c>
    </row>
    <row r="798" spans="1:17" x14ac:dyDescent="0.25">
      <c r="A798" s="1">
        <v>15673693</v>
      </c>
      <c r="B798" s="1">
        <v>682</v>
      </c>
      <c r="C798" s="1" t="s">
        <v>15</v>
      </c>
      <c r="D798" s="1" t="s">
        <v>16</v>
      </c>
      <c r="E798" s="1">
        <v>26</v>
      </c>
      <c r="F798" s="1">
        <v>0</v>
      </c>
      <c r="G798" s="17">
        <v>110654.02</v>
      </c>
      <c r="H798" s="1">
        <v>1</v>
      </c>
      <c r="I798" s="1">
        <v>0</v>
      </c>
      <c r="J798" s="1">
        <v>1</v>
      </c>
      <c r="K798" s="17">
        <v>111879.21</v>
      </c>
      <c r="L798" s="1">
        <v>0</v>
      </c>
      <c r="M798">
        <f t="shared" si="60"/>
        <v>0</v>
      </c>
      <c r="N798">
        <f t="shared" si="61"/>
        <v>1</v>
      </c>
      <c r="O798">
        <f t="shared" si="62"/>
        <v>0</v>
      </c>
      <c r="P798">
        <f t="shared" si="63"/>
        <v>0</v>
      </c>
      <c r="Q798">
        <f t="shared" si="64"/>
        <v>1</v>
      </c>
    </row>
    <row r="799" spans="1:17" x14ac:dyDescent="0.25">
      <c r="A799" s="1">
        <v>15576352</v>
      </c>
      <c r="B799" s="1">
        <v>586</v>
      </c>
      <c r="C799" s="1" t="s">
        <v>18</v>
      </c>
      <c r="D799" s="1" t="s">
        <v>16</v>
      </c>
      <c r="E799" s="1">
        <v>57</v>
      </c>
      <c r="F799" s="1">
        <v>3</v>
      </c>
      <c r="G799" s="17">
        <v>0</v>
      </c>
      <c r="H799" s="1">
        <v>2</v>
      </c>
      <c r="I799" s="1">
        <v>0</v>
      </c>
      <c r="J799" s="1">
        <v>1</v>
      </c>
      <c r="K799" s="17">
        <v>6057.81</v>
      </c>
      <c r="L799" s="1">
        <v>0</v>
      </c>
      <c r="M799">
        <f t="shared" si="60"/>
        <v>0</v>
      </c>
      <c r="N799">
        <f t="shared" si="61"/>
        <v>0</v>
      </c>
      <c r="O799">
        <f t="shared" si="62"/>
        <v>0</v>
      </c>
      <c r="P799">
        <f t="shared" si="63"/>
        <v>1</v>
      </c>
      <c r="Q799">
        <f t="shared" si="64"/>
        <v>0</v>
      </c>
    </row>
    <row r="800" spans="1:17" x14ac:dyDescent="0.25">
      <c r="A800" s="1">
        <v>15581197</v>
      </c>
      <c r="B800" s="1">
        <v>762</v>
      </c>
      <c r="C800" s="1" t="s">
        <v>15</v>
      </c>
      <c r="D800" s="1" t="s">
        <v>16</v>
      </c>
      <c r="E800" s="1">
        <v>51</v>
      </c>
      <c r="F800" s="1">
        <v>3</v>
      </c>
      <c r="G800" s="17">
        <v>99286.98</v>
      </c>
      <c r="H800" s="1">
        <v>1</v>
      </c>
      <c r="I800" s="1">
        <v>0</v>
      </c>
      <c r="J800" s="1">
        <v>1</v>
      </c>
      <c r="K800" s="17">
        <v>85578.63</v>
      </c>
      <c r="L800" s="1">
        <v>0</v>
      </c>
      <c r="M800">
        <f t="shared" si="60"/>
        <v>0</v>
      </c>
      <c r="N800">
        <f t="shared" si="61"/>
        <v>1</v>
      </c>
      <c r="O800">
        <f t="shared" si="62"/>
        <v>0</v>
      </c>
      <c r="P800">
        <f t="shared" si="63"/>
        <v>1</v>
      </c>
      <c r="Q800">
        <f t="shared" si="64"/>
        <v>1</v>
      </c>
    </row>
    <row r="801" spans="1:17" x14ac:dyDescent="0.25">
      <c r="A801" s="1">
        <v>15613319</v>
      </c>
      <c r="B801" s="1">
        <v>793</v>
      </c>
      <c r="C801" s="1" t="s">
        <v>15</v>
      </c>
      <c r="D801" s="1" t="s">
        <v>16</v>
      </c>
      <c r="E801" s="1">
        <v>33</v>
      </c>
      <c r="F801" s="1">
        <v>0</v>
      </c>
      <c r="G801" s="17">
        <v>0</v>
      </c>
      <c r="H801" s="1">
        <v>1</v>
      </c>
      <c r="I801" s="1">
        <v>0</v>
      </c>
      <c r="J801" s="1">
        <v>0</v>
      </c>
      <c r="K801" s="17">
        <v>175544.02</v>
      </c>
      <c r="L801" s="1">
        <v>0</v>
      </c>
      <c r="M801">
        <f t="shared" si="60"/>
        <v>0</v>
      </c>
      <c r="N801">
        <f t="shared" si="61"/>
        <v>1</v>
      </c>
      <c r="O801">
        <f t="shared" si="62"/>
        <v>0</v>
      </c>
      <c r="P801">
        <f t="shared" si="63"/>
        <v>1</v>
      </c>
      <c r="Q801">
        <f t="shared" si="64"/>
        <v>1</v>
      </c>
    </row>
    <row r="802" spans="1:17" x14ac:dyDescent="0.25">
      <c r="A802" s="1">
        <v>15716186</v>
      </c>
      <c r="B802" s="1">
        <v>586</v>
      </c>
      <c r="C802" s="1" t="s">
        <v>15</v>
      </c>
      <c r="D802" s="1" t="s">
        <v>16</v>
      </c>
      <c r="E802" s="1">
        <v>38</v>
      </c>
      <c r="F802" s="1">
        <v>2</v>
      </c>
      <c r="G802" s="17">
        <v>0</v>
      </c>
      <c r="H802" s="1">
        <v>2</v>
      </c>
      <c r="I802" s="1">
        <v>1</v>
      </c>
      <c r="J802" s="1">
        <v>0</v>
      </c>
      <c r="K802" s="17">
        <v>87168.46</v>
      </c>
      <c r="L802" s="1">
        <v>0</v>
      </c>
      <c r="M802">
        <f t="shared" si="60"/>
        <v>0</v>
      </c>
      <c r="N802">
        <f t="shared" si="61"/>
        <v>1</v>
      </c>
      <c r="O802">
        <f t="shared" si="62"/>
        <v>0</v>
      </c>
      <c r="P802">
        <f t="shared" si="63"/>
        <v>1</v>
      </c>
      <c r="Q802">
        <f t="shared" si="64"/>
        <v>1</v>
      </c>
    </row>
    <row r="803" spans="1:17" x14ac:dyDescent="0.25">
      <c r="A803" s="1">
        <v>15753719</v>
      </c>
      <c r="B803" s="1">
        <v>547</v>
      </c>
      <c r="C803" s="1" t="s">
        <v>26</v>
      </c>
      <c r="D803" s="1" t="s">
        <v>16</v>
      </c>
      <c r="E803" s="1">
        <v>30</v>
      </c>
      <c r="F803" s="1">
        <v>9</v>
      </c>
      <c r="G803" s="17">
        <v>72392.41</v>
      </c>
      <c r="H803" s="1">
        <v>1</v>
      </c>
      <c r="I803" s="1">
        <v>1</v>
      </c>
      <c r="J803" s="1">
        <v>0</v>
      </c>
      <c r="K803" s="17">
        <v>77077.14</v>
      </c>
      <c r="L803" s="1">
        <v>0</v>
      </c>
      <c r="M803">
        <f t="shared" si="60"/>
        <v>0</v>
      </c>
      <c r="N803">
        <f t="shared" si="61"/>
        <v>1</v>
      </c>
      <c r="O803">
        <f t="shared" si="62"/>
        <v>1</v>
      </c>
      <c r="P803">
        <f t="shared" si="63"/>
        <v>0</v>
      </c>
      <c r="Q803">
        <f t="shared" si="64"/>
        <v>1</v>
      </c>
    </row>
    <row r="804" spans="1:17" x14ac:dyDescent="0.25">
      <c r="A804" s="1">
        <v>15808473</v>
      </c>
      <c r="B804" s="1">
        <v>673</v>
      </c>
      <c r="C804" s="1" t="s">
        <v>15</v>
      </c>
      <c r="D804" s="1" t="s">
        <v>23</v>
      </c>
      <c r="E804" s="1">
        <v>72</v>
      </c>
      <c r="F804" s="1">
        <v>1</v>
      </c>
      <c r="G804" s="17">
        <v>0</v>
      </c>
      <c r="H804" s="1">
        <v>2</v>
      </c>
      <c r="I804" s="1">
        <v>0</v>
      </c>
      <c r="J804" s="1">
        <v>1</v>
      </c>
      <c r="K804" s="17">
        <v>111981.19</v>
      </c>
      <c r="L804" s="1">
        <v>0</v>
      </c>
      <c r="M804">
        <f t="shared" si="60"/>
        <v>0</v>
      </c>
      <c r="N804">
        <f t="shared" si="61"/>
        <v>1</v>
      </c>
      <c r="O804">
        <f t="shared" si="62"/>
        <v>0</v>
      </c>
      <c r="P804">
        <f t="shared" si="63"/>
        <v>1</v>
      </c>
      <c r="Q804">
        <f t="shared" si="64"/>
        <v>0</v>
      </c>
    </row>
    <row r="805" spans="1:17" x14ac:dyDescent="0.25">
      <c r="A805" s="1">
        <v>15731511</v>
      </c>
      <c r="B805" s="1">
        <v>808</v>
      </c>
      <c r="C805" s="1" t="s">
        <v>15</v>
      </c>
      <c r="D805" s="1" t="s">
        <v>23</v>
      </c>
      <c r="E805" s="1">
        <v>45</v>
      </c>
      <c r="F805" s="1">
        <v>7</v>
      </c>
      <c r="G805" s="17">
        <v>118626.55</v>
      </c>
      <c r="H805" s="1">
        <v>2</v>
      </c>
      <c r="I805" s="1">
        <v>1</v>
      </c>
      <c r="J805" s="1">
        <v>0</v>
      </c>
      <c r="K805" s="17">
        <v>147132.46</v>
      </c>
      <c r="L805" s="1">
        <v>0</v>
      </c>
      <c r="M805">
        <f t="shared" si="60"/>
        <v>0</v>
      </c>
      <c r="N805">
        <f t="shared" si="61"/>
        <v>1</v>
      </c>
      <c r="O805">
        <f t="shared" si="62"/>
        <v>1</v>
      </c>
      <c r="P805">
        <f t="shared" si="63"/>
        <v>1</v>
      </c>
      <c r="Q805">
        <f t="shared" si="64"/>
        <v>1</v>
      </c>
    </row>
    <row r="806" spans="1:17" x14ac:dyDescent="0.25">
      <c r="A806" s="1">
        <v>15666252</v>
      </c>
      <c r="B806" s="1">
        <v>706</v>
      </c>
      <c r="C806" s="1" t="s">
        <v>18</v>
      </c>
      <c r="D806" s="1" t="s">
        <v>23</v>
      </c>
      <c r="E806" s="1">
        <v>42</v>
      </c>
      <c r="F806" s="1">
        <v>9</v>
      </c>
      <c r="G806" s="17">
        <v>0</v>
      </c>
      <c r="H806" s="1">
        <v>2</v>
      </c>
      <c r="I806" s="1">
        <v>1</v>
      </c>
      <c r="J806" s="1">
        <v>1</v>
      </c>
      <c r="K806" s="17">
        <v>28714.34</v>
      </c>
      <c r="L806" s="1">
        <v>0</v>
      </c>
      <c r="M806">
        <f t="shared" si="60"/>
        <v>0</v>
      </c>
      <c r="N806">
        <f t="shared" si="61"/>
        <v>0</v>
      </c>
      <c r="O806">
        <f t="shared" si="62"/>
        <v>1</v>
      </c>
      <c r="P806">
        <f t="shared" si="63"/>
        <v>1</v>
      </c>
      <c r="Q806">
        <f t="shared" si="64"/>
        <v>1</v>
      </c>
    </row>
    <row r="807" spans="1:17" x14ac:dyDescent="0.25">
      <c r="A807" s="1">
        <v>15571816</v>
      </c>
      <c r="B807" s="1">
        <v>850</v>
      </c>
      <c r="C807" s="1" t="s">
        <v>18</v>
      </c>
      <c r="D807" s="1" t="s">
        <v>16</v>
      </c>
      <c r="E807" s="1">
        <v>70</v>
      </c>
      <c r="F807" s="1">
        <v>5</v>
      </c>
      <c r="G807" s="17">
        <v>0</v>
      </c>
      <c r="H807" s="1">
        <v>1</v>
      </c>
      <c r="I807" s="1">
        <v>1</v>
      </c>
      <c r="J807" s="1">
        <v>1</v>
      </c>
      <c r="K807" s="17">
        <v>705.18</v>
      </c>
      <c r="L807" s="1">
        <v>0</v>
      </c>
      <c r="M807">
        <f t="shared" si="60"/>
        <v>0</v>
      </c>
      <c r="N807">
        <f t="shared" si="61"/>
        <v>0</v>
      </c>
      <c r="O807">
        <f t="shared" si="62"/>
        <v>1</v>
      </c>
      <c r="P807">
        <f t="shared" si="63"/>
        <v>1</v>
      </c>
      <c r="Q807">
        <f t="shared" si="64"/>
        <v>0</v>
      </c>
    </row>
    <row r="808" spans="1:17" x14ac:dyDescent="0.25">
      <c r="A808" s="1">
        <v>15754713</v>
      </c>
      <c r="B808" s="1">
        <v>685</v>
      </c>
      <c r="C808" s="1" t="s">
        <v>18</v>
      </c>
      <c r="D808" s="1" t="s">
        <v>23</v>
      </c>
      <c r="E808" s="1">
        <v>31</v>
      </c>
      <c r="F808" s="1">
        <v>10</v>
      </c>
      <c r="G808" s="17">
        <v>135213.71</v>
      </c>
      <c r="H808" s="1">
        <v>1</v>
      </c>
      <c r="I808" s="1">
        <v>1</v>
      </c>
      <c r="J808" s="1">
        <v>1</v>
      </c>
      <c r="K808" s="17">
        <v>125777.28</v>
      </c>
      <c r="L808" s="1">
        <v>0</v>
      </c>
      <c r="M808">
        <f t="shared" si="60"/>
        <v>0</v>
      </c>
      <c r="N808">
        <f t="shared" si="61"/>
        <v>1</v>
      </c>
      <c r="O808">
        <f t="shared" si="62"/>
        <v>1</v>
      </c>
      <c r="P808">
        <f t="shared" si="63"/>
        <v>1</v>
      </c>
      <c r="Q808">
        <f t="shared" si="64"/>
        <v>1</v>
      </c>
    </row>
    <row r="809" spans="1:17" x14ac:dyDescent="0.25">
      <c r="A809" s="1">
        <v>15631868</v>
      </c>
      <c r="B809" s="1">
        <v>744</v>
      </c>
      <c r="C809" s="1" t="s">
        <v>18</v>
      </c>
      <c r="D809" s="1" t="s">
        <v>23</v>
      </c>
      <c r="E809" s="1">
        <v>36</v>
      </c>
      <c r="F809" s="1">
        <v>2</v>
      </c>
      <c r="G809" s="17">
        <v>153804.44</v>
      </c>
      <c r="H809" s="1">
        <v>1</v>
      </c>
      <c r="I809" s="1">
        <v>1</v>
      </c>
      <c r="J809" s="1">
        <v>1</v>
      </c>
      <c r="K809" s="17">
        <v>87213.33</v>
      </c>
      <c r="L809" s="1">
        <v>0</v>
      </c>
      <c r="M809">
        <f t="shared" si="60"/>
        <v>0</v>
      </c>
      <c r="N809">
        <f t="shared" si="61"/>
        <v>1</v>
      </c>
      <c r="O809">
        <f t="shared" si="62"/>
        <v>0</v>
      </c>
      <c r="P809">
        <f t="shared" si="63"/>
        <v>1</v>
      </c>
      <c r="Q809">
        <f t="shared" si="64"/>
        <v>1</v>
      </c>
    </row>
    <row r="810" spans="1:17" x14ac:dyDescent="0.25">
      <c r="A810" s="1">
        <v>15588537</v>
      </c>
      <c r="B810" s="1">
        <v>615</v>
      </c>
      <c r="C810" s="1" t="s">
        <v>18</v>
      </c>
      <c r="D810" s="1" t="s">
        <v>16</v>
      </c>
      <c r="E810" s="1">
        <v>41</v>
      </c>
      <c r="F810" s="1">
        <v>9</v>
      </c>
      <c r="G810" s="17">
        <v>109013.23</v>
      </c>
      <c r="H810" s="1">
        <v>1</v>
      </c>
      <c r="I810" s="1">
        <v>1</v>
      </c>
      <c r="J810" s="1">
        <v>0</v>
      </c>
      <c r="K810" s="17">
        <v>196499.96</v>
      </c>
      <c r="L810" s="1">
        <v>0</v>
      </c>
      <c r="M810">
        <f t="shared" si="60"/>
        <v>0</v>
      </c>
      <c r="N810">
        <f t="shared" si="61"/>
        <v>1</v>
      </c>
      <c r="O810">
        <f t="shared" si="62"/>
        <v>1</v>
      </c>
      <c r="P810">
        <f t="shared" si="63"/>
        <v>1</v>
      </c>
      <c r="Q810">
        <f t="shared" si="64"/>
        <v>1</v>
      </c>
    </row>
    <row r="811" spans="1:17" x14ac:dyDescent="0.25">
      <c r="A811" s="1">
        <v>15578977</v>
      </c>
      <c r="B811" s="1">
        <v>786</v>
      </c>
      <c r="C811" s="1" t="s">
        <v>15</v>
      </c>
      <c r="D811" s="1" t="s">
        <v>23</v>
      </c>
      <c r="E811" s="1">
        <v>34</v>
      </c>
      <c r="F811" s="1">
        <v>9</v>
      </c>
      <c r="G811" s="17">
        <v>0</v>
      </c>
      <c r="H811" s="1">
        <v>2</v>
      </c>
      <c r="I811" s="1">
        <v>1</v>
      </c>
      <c r="J811" s="1">
        <v>0</v>
      </c>
      <c r="K811" s="17">
        <v>144517.19</v>
      </c>
      <c r="L811" s="1">
        <v>0</v>
      </c>
      <c r="M811">
        <f t="shared" si="60"/>
        <v>0</v>
      </c>
      <c r="N811">
        <f t="shared" si="61"/>
        <v>1</v>
      </c>
      <c r="O811">
        <f t="shared" si="62"/>
        <v>1</v>
      </c>
      <c r="P811">
        <f t="shared" si="63"/>
        <v>1</v>
      </c>
      <c r="Q811">
        <f t="shared" si="64"/>
        <v>1</v>
      </c>
    </row>
    <row r="812" spans="1:17" x14ac:dyDescent="0.25">
      <c r="A812" s="1">
        <v>15686983</v>
      </c>
      <c r="B812" s="1">
        <v>678</v>
      </c>
      <c r="C812" s="1" t="s">
        <v>26</v>
      </c>
      <c r="D812" s="1" t="s">
        <v>16</v>
      </c>
      <c r="E812" s="1">
        <v>25</v>
      </c>
      <c r="F812" s="1">
        <v>10</v>
      </c>
      <c r="G812" s="17">
        <v>76968.12</v>
      </c>
      <c r="H812" s="1">
        <v>2</v>
      </c>
      <c r="I812" s="1">
        <v>0</v>
      </c>
      <c r="J812" s="1">
        <v>1</v>
      </c>
      <c r="K812" s="17">
        <v>131501.72</v>
      </c>
      <c r="L812" s="1">
        <v>0</v>
      </c>
      <c r="M812">
        <f t="shared" si="60"/>
        <v>0</v>
      </c>
      <c r="N812">
        <f t="shared" si="61"/>
        <v>1</v>
      </c>
      <c r="O812">
        <f t="shared" si="62"/>
        <v>1</v>
      </c>
      <c r="P812">
        <f t="shared" si="63"/>
        <v>0</v>
      </c>
      <c r="Q812">
        <f t="shared" si="64"/>
        <v>1</v>
      </c>
    </row>
    <row r="813" spans="1:17" x14ac:dyDescent="0.25">
      <c r="A813" s="1">
        <v>15794278</v>
      </c>
      <c r="B813" s="1">
        <v>816</v>
      </c>
      <c r="C813" s="1" t="s">
        <v>18</v>
      </c>
      <c r="D813" s="1" t="s">
        <v>23</v>
      </c>
      <c r="E813" s="1">
        <v>67</v>
      </c>
      <c r="F813" s="1">
        <v>6</v>
      </c>
      <c r="G813" s="17">
        <v>151858.98000000001</v>
      </c>
      <c r="H813" s="1">
        <v>1</v>
      </c>
      <c r="I813" s="1">
        <v>1</v>
      </c>
      <c r="J813" s="1">
        <v>1</v>
      </c>
      <c r="K813" s="17">
        <v>72814.31</v>
      </c>
      <c r="L813" s="1">
        <v>0</v>
      </c>
      <c r="M813">
        <f t="shared" si="60"/>
        <v>0</v>
      </c>
      <c r="N813">
        <f t="shared" si="61"/>
        <v>1</v>
      </c>
      <c r="O813">
        <f t="shared" si="62"/>
        <v>1</v>
      </c>
      <c r="P813">
        <f t="shared" si="63"/>
        <v>1</v>
      </c>
      <c r="Q813">
        <f t="shared" si="64"/>
        <v>0</v>
      </c>
    </row>
    <row r="814" spans="1:17" x14ac:dyDescent="0.25">
      <c r="A814" s="1">
        <v>15592979</v>
      </c>
      <c r="B814" s="1">
        <v>671</v>
      </c>
      <c r="C814" s="1" t="s">
        <v>26</v>
      </c>
      <c r="D814" s="1" t="s">
        <v>16</v>
      </c>
      <c r="E814" s="1">
        <v>34</v>
      </c>
      <c r="F814" s="1">
        <v>6</v>
      </c>
      <c r="G814" s="17">
        <v>37266.67</v>
      </c>
      <c r="H814" s="1">
        <v>2</v>
      </c>
      <c r="I814" s="1">
        <v>0</v>
      </c>
      <c r="J814" s="1">
        <v>0</v>
      </c>
      <c r="K814" s="17">
        <v>156917.12</v>
      </c>
      <c r="L814" s="1">
        <v>0</v>
      </c>
      <c r="M814">
        <f t="shared" si="60"/>
        <v>0</v>
      </c>
      <c r="N814">
        <f t="shared" si="61"/>
        <v>1</v>
      </c>
      <c r="O814">
        <f t="shared" si="62"/>
        <v>1</v>
      </c>
      <c r="P814">
        <f t="shared" si="63"/>
        <v>1</v>
      </c>
      <c r="Q814">
        <f t="shared" si="64"/>
        <v>1</v>
      </c>
    </row>
    <row r="815" spans="1:17" x14ac:dyDescent="0.25">
      <c r="A815" s="1">
        <v>15803406</v>
      </c>
      <c r="B815" s="1">
        <v>748</v>
      </c>
      <c r="C815" s="1" t="s">
        <v>15</v>
      </c>
      <c r="D815" s="1" t="s">
        <v>16</v>
      </c>
      <c r="E815" s="1">
        <v>26</v>
      </c>
      <c r="F815" s="1">
        <v>1</v>
      </c>
      <c r="G815" s="17">
        <v>77780.289999999994</v>
      </c>
      <c r="H815" s="1">
        <v>1</v>
      </c>
      <c r="I815" s="1">
        <v>0</v>
      </c>
      <c r="J815" s="1">
        <v>1</v>
      </c>
      <c r="K815" s="17">
        <v>183049.41</v>
      </c>
      <c r="L815" s="1">
        <v>0</v>
      </c>
      <c r="M815">
        <f t="shared" si="60"/>
        <v>0</v>
      </c>
      <c r="N815">
        <f t="shared" si="61"/>
        <v>1</v>
      </c>
      <c r="O815">
        <f t="shared" si="62"/>
        <v>0</v>
      </c>
      <c r="P815">
        <f t="shared" si="63"/>
        <v>0</v>
      </c>
      <c r="Q815">
        <f t="shared" si="64"/>
        <v>1</v>
      </c>
    </row>
    <row r="816" spans="1:17" x14ac:dyDescent="0.25">
      <c r="A816" s="1">
        <v>15686776</v>
      </c>
      <c r="B816" s="1">
        <v>557</v>
      </c>
      <c r="C816" s="1" t="s">
        <v>15</v>
      </c>
      <c r="D816" s="1" t="s">
        <v>16</v>
      </c>
      <c r="E816" s="1">
        <v>32</v>
      </c>
      <c r="F816" s="1">
        <v>6</v>
      </c>
      <c r="G816" s="17">
        <v>184686.41</v>
      </c>
      <c r="H816" s="1">
        <v>2</v>
      </c>
      <c r="I816" s="1">
        <v>1</v>
      </c>
      <c r="J816" s="1">
        <v>0</v>
      </c>
      <c r="K816" s="17">
        <v>14956.44</v>
      </c>
      <c r="L816" s="1">
        <v>0</v>
      </c>
      <c r="M816">
        <f t="shared" si="60"/>
        <v>0</v>
      </c>
      <c r="N816">
        <f t="shared" si="61"/>
        <v>0</v>
      </c>
      <c r="O816">
        <f t="shared" si="62"/>
        <v>1</v>
      </c>
      <c r="P816">
        <f t="shared" si="63"/>
        <v>1</v>
      </c>
      <c r="Q816">
        <f t="shared" si="64"/>
        <v>1</v>
      </c>
    </row>
    <row r="817" spans="1:17" x14ac:dyDescent="0.25">
      <c r="A817" s="1">
        <v>15716835</v>
      </c>
      <c r="B817" s="1">
        <v>546</v>
      </c>
      <c r="C817" s="1" t="s">
        <v>15</v>
      </c>
      <c r="D817" s="1" t="s">
        <v>23</v>
      </c>
      <c r="E817" s="1">
        <v>24</v>
      </c>
      <c r="F817" s="1">
        <v>8</v>
      </c>
      <c r="G817" s="17">
        <v>156325.38</v>
      </c>
      <c r="H817" s="1">
        <v>1</v>
      </c>
      <c r="I817" s="1">
        <v>1</v>
      </c>
      <c r="J817" s="1">
        <v>1</v>
      </c>
      <c r="K817" s="17">
        <v>125381.02</v>
      </c>
      <c r="L817" s="1">
        <v>0</v>
      </c>
      <c r="M817">
        <f t="shared" si="60"/>
        <v>0</v>
      </c>
      <c r="N817">
        <f t="shared" si="61"/>
        <v>1</v>
      </c>
      <c r="O817">
        <f t="shared" si="62"/>
        <v>1</v>
      </c>
      <c r="P817">
        <f t="shared" si="63"/>
        <v>0</v>
      </c>
      <c r="Q817">
        <f t="shared" si="64"/>
        <v>1</v>
      </c>
    </row>
    <row r="818" spans="1:17" x14ac:dyDescent="0.25">
      <c r="A818" s="1">
        <v>15625524</v>
      </c>
      <c r="B818" s="1">
        <v>512</v>
      </c>
      <c r="C818" s="1" t="s">
        <v>15</v>
      </c>
      <c r="D818" s="1" t="s">
        <v>23</v>
      </c>
      <c r="E818" s="1">
        <v>40</v>
      </c>
      <c r="F818" s="1">
        <v>5</v>
      </c>
      <c r="G818" s="17">
        <v>0</v>
      </c>
      <c r="H818" s="1">
        <v>2</v>
      </c>
      <c r="I818" s="1">
        <v>1</v>
      </c>
      <c r="J818" s="1">
        <v>1</v>
      </c>
      <c r="K818" s="17">
        <v>146457.82999999999</v>
      </c>
      <c r="L818" s="1">
        <v>0</v>
      </c>
      <c r="M818">
        <f t="shared" si="60"/>
        <v>0</v>
      </c>
      <c r="N818">
        <f t="shared" si="61"/>
        <v>1</v>
      </c>
      <c r="O818">
        <f t="shared" si="62"/>
        <v>1</v>
      </c>
      <c r="P818">
        <f t="shared" si="63"/>
        <v>1</v>
      </c>
      <c r="Q818">
        <f t="shared" si="64"/>
        <v>1</v>
      </c>
    </row>
    <row r="819" spans="1:17" x14ac:dyDescent="0.25">
      <c r="A819" s="1">
        <v>15625759</v>
      </c>
      <c r="B819" s="1">
        <v>729</v>
      </c>
      <c r="C819" s="1" t="s">
        <v>15</v>
      </c>
      <c r="D819" s="1" t="s">
        <v>23</v>
      </c>
      <c r="E819" s="1">
        <v>30</v>
      </c>
      <c r="F819" s="1">
        <v>9</v>
      </c>
      <c r="G819" s="17">
        <v>0</v>
      </c>
      <c r="H819" s="1">
        <v>2</v>
      </c>
      <c r="I819" s="1">
        <v>1</v>
      </c>
      <c r="J819" s="1">
        <v>0</v>
      </c>
      <c r="K819" s="17">
        <v>151869.35</v>
      </c>
      <c r="L819" s="1">
        <v>0</v>
      </c>
      <c r="M819">
        <f t="shared" si="60"/>
        <v>0</v>
      </c>
      <c r="N819">
        <f t="shared" si="61"/>
        <v>1</v>
      </c>
      <c r="O819">
        <f t="shared" si="62"/>
        <v>1</v>
      </c>
      <c r="P819">
        <f t="shared" si="63"/>
        <v>0</v>
      </c>
      <c r="Q819">
        <f t="shared" si="64"/>
        <v>1</v>
      </c>
    </row>
    <row r="820" spans="1:17" x14ac:dyDescent="0.25">
      <c r="A820" s="1">
        <v>15665790</v>
      </c>
      <c r="B820" s="1">
        <v>538</v>
      </c>
      <c r="C820" s="1" t="s">
        <v>26</v>
      </c>
      <c r="D820" s="1" t="s">
        <v>23</v>
      </c>
      <c r="E820" s="1">
        <v>39</v>
      </c>
      <c r="F820" s="1">
        <v>7</v>
      </c>
      <c r="G820" s="17">
        <v>108055.1</v>
      </c>
      <c r="H820" s="1">
        <v>2</v>
      </c>
      <c r="I820" s="1">
        <v>1</v>
      </c>
      <c r="J820" s="1">
        <v>0</v>
      </c>
      <c r="K820" s="17">
        <v>27231.26</v>
      </c>
      <c r="L820" s="1">
        <v>0</v>
      </c>
      <c r="M820">
        <f t="shared" si="60"/>
        <v>0</v>
      </c>
      <c r="N820">
        <f t="shared" si="61"/>
        <v>0</v>
      </c>
      <c r="O820">
        <f t="shared" si="62"/>
        <v>1</v>
      </c>
      <c r="P820">
        <f t="shared" si="63"/>
        <v>1</v>
      </c>
      <c r="Q820">
        <f t="shared" si="64"/>
        <v>1</v>
      </c>
    </row>
    <row r="821" spans="1:17" x14ac:dyDescent="0.25">
      <c r="A821" s="1">
        <v>15716334</v>
      </c>
      <c r="B821" s="1">
        <v>850</v>
      </c>
      <c r="C821" s="1" t="s">
        <v>18</v>
      </c>
      <c r="D821" s="1" t="s">
        <v>16</v>
      </c>
      <c r="E821" s="1">
        <v>45</v>
      </c>
      <c r="F821" s="1">
        <v>2</v>
      </c>
      <c r="G821" s="17">
        <v>122311.21</v>
      </c>
      <c r="H821" s="1">
        <v>1</v>
      </c>
      <c r="I821" s="1">
        <v>1</v>
      </c>
      <c r="J821" s="1">
        <v>1</v>
      </c>
      <c r="K821" s="17">
        <v>19482.5</v>
      </c>
      <c r="L821" s="1">
        <v>0</v>
      </c>
      <c r="M821">
        <f t="shared" si="60"/>
        <v>0</v>
      </c>
      <c r="N821">
        <f t="shared" si="61"/>
        <v>0</v>
      </c>
      <c r="O821">
        <f t="shared" si="62"/>
        <v>0</v>
      </c>
      <c r="P821">
        <f t="shared" si="63"/>
        <v>1</v>
      </c>
      <c r="Q821">
        <f t="shared" si="64"/>
        <v>1</v>
      </c>
    </row>
    <row r="822" spans="1:17" x14ac:dyDescent="0.25">
      <c r="A822" s="1">
        <v>15747358</v>
      </c>
      <c r="B822" s="1">
        <v>643</v>
      </c>
      <c r="C822" s="1" t="s">
        <v>26</v>
      </c>
      <c r="D822" s="1" t="s">
        <v>23</v>
      </c>
      <c r="E822" s="1">
        <v>59</v>
      </c>
      <c r="F822" s="1">
        <v>3</v>
      </c>
      <c r="G822" s="17">
        <v>170331.37</v>
      </c>
      <c r="H822" s="1">
        <v>1</v>
      </c>
      <c r="I822" s="1">
        <v>1</v>
      </c>
      <c r="J822" s="1">
        <v>1</v>
      </c>
      <c r="K822" s="17">
        <v>32171.79</v>
      </c>
      <c r="L822" s="1">
        <v>0</v>
      </c>
      <c r="M822">
        <f t="shared" si="60"/>
        <v>0</v>
      </c>
      <c r="N822">
        <f t="shared" si="61"/>
        <v>0</v>
      </c>
      <c r="O822">
        <f t="shared" si="62"/>
        <v>0</v>
      </c>
      <c r="P822">
        <f t="shared" si="63"/>
        <v>1</v>
      </c>
      <c r="Q822">
        <f t="shared" si="64"/>
        <v>0</v>
      </c>
    </row>
    <row r="823" spans="1:17" x14ac:dyDescent="0.25">
      <c r="A823" s="1">
        <v>15674398</v>
      </c>
      <c r="B823" s="1">
        <v>642</v>
      </c>
      <c r="C823" s="1" t="s">
        <v>15</v>
      </c>
      <c r="D823" s="1" t="s">
        <v>23</v>
      </c>
      <c r="E823" s="1">
        <v>38</v>
      </c>
      <c r="F823" s="1">
        <v>3</v>
      </c>
      <c r="G823" s="17">
        <v>0</v>
      </c>
      <c r="H823" s="1">
        <v>2</v>
      </c>
      <c r="I823" s="1">
        <v>0</v>
      </c>
      <c r="J823" s="1">
        <v>0</v>
      </c>
      <c r="K823" s="17">
        <v>171463.83</v>
      </c>
      <c r="L823" s="1">
        <v>0</v>
      </c>
      <c r="M823">
        <f t="shared" si="60"/>
        <v>0</v>
      </c>
      <c r="N823">
        <f t="shared" si="61"/>
        <v>1</v>
      </c>
      <c r="O823">
        <f t="shared" si="62"/>
        <v>0</v>
      </c>
      <c r="P823">
        <f t="shared" si="63"/>
        <v>1</v>
      </c>
      <c r="Q823">
        <f t="shared" si="64"/>
        <v>1</v>
      </c>
    </row>
    <row r="824" spans="1:17" x14ac:dyDescent="0.25">
      <c r="A824" s="1">
        <v>15786905</v>
      </c>
      <c r="B824" s="1">
        <v>749</v>
      </c>
      <c r="C824" s="1" t="s">
        <v>26</v>
      </c>
      <c r="D824" s="1" t="s">
        <v>16</v>
      </c>
      <c r="E824" s="1">
        <v>40</v>
      </c>
      <c r="F824" s="1">
        <v>8</v>
      </c>
      <c r="G824" s="17">
        <v>141782.57</v>
      </c>
      <c r="H824" s="1">
        <v>2</v>
      </c>
      <c r="I824" s="1">
        <v>0</v>
      </c>
      <c r="J824" s="1">
        <v>0</v>
      </c>
      <c r="K824" s="17">
        <v>86333.63</v>
      </c>
      <c r="L824" s="1">
        <v>0</v>
      </c>
      <c r="M824">
        <f t="shared" si="60"/>
        <v>0</v>
      </c>
      <c r="N824">
        <f t="shared" si="61"/>
        <v>1</v>
      </c>
      <c r="O824">
        <f t="shared" si="62"/>
        <v>1</v>
      </c>
      <c r="P824">
        <f t="shared" si="63"/>
        <v>1</v>
      </c>
      <c r="Q824">
        <f t="shared" si="64"/>
        <v>1</v>
      </c>
    </row>
    <row r="825" spans="1:17" x14ac:dyDescent="0.25">
      <c r="A825" s="1">
        <v>15698474</v>
      </c>
      <c r="B825" s="1">
        <v>601</v>
      </c>
      <c r="C825" s="1" t="s">
        <v>26</v>
      </c>
      <c r="D825" s="1" t="s">
        <v>16</v>
      </c>
      <c r="E825" s="1">
        <v>54</v>
      </c>
      <c r="F825" s="1">
        <v>1</v>
      </c>
      <c r="G825" s="17">
        <v>131039.97</v>
      </c>
      <c r="H825" s="1">
        <v>2</v>
      </c>
      <c r="I825" s="1">
        <v>1</v>
      </c>
      <c r="J825" s="1">
        <v>1</v>
      </c>
      <c r="K825" s="17">
        <v>199661.5</v>
      </c>
      <c r="L825" s="1">
        <v>0</v>
      </c>
      <c r="M825">
        <f t="shared" si="60"/>
        <v>0</v>
      </c>
      <c r="N825">
        <f t="shared" si="61"/>
        <v>1</v>
      </c>
      <c r="O825">
        <f t="shared" si="62"/>
        <v>0</v>
      </c>
      <c r="P825">
        <f t="shared" si="63"/>
        <v>1</v>
      </c>
      <c r="Q825">
        <f t="shared" si="64"/>
        <v>1</v>
      </c>
    </row>
    <row r="826" spans="1:17" x14ac:dyDescent="0.25">
      <c r="A826" s="1">
        <v>15733797</v>
      </c>
      <c r="B826" s="1">
        <v>506</v>
      </c>
      <c r="C826" s="1" t="s">
        <v>15</v>
      </c>
      <c r="D826" s="1" t="s">
        <v>23</v>
      </c>
      <c r="E826" s="1">
        <v>36</v>
      </c>
      <c r="F826" s="1">
        <v>5</v>
      </c>
      <c r="G826" s="17">
        <v>0</v>
      </c>
      <c r="H826" s="1">
        <v>2</v>
      </c>
      <c r="I826" s="1">
        <v>1</v>
      </c>
      <c r="J826" s="1">
        <v>0</v>
      </c>
      <c r="K826" s="17">
        <v>164253.35</v>
      </c>
      <c r="L826" s="1">
        <v>0</v>
      </c>
      <c r="M826">
        <f t="shared" si="60"/>
        <v>0</v>
      </c>
      <c r="N826">
        <f t="shared" si="61"/>
        <v>1</v>
      </c>
      <c r="O826">
        <f t="shared" si="62"/>
        <v>1</v>
      </c>
      <c r="P826">
        <f t="shared" si="63"/>
        <v>1</v>
      </c>
      <c r="Q826">
        <f t="shared" si="64"/>
        <v>1</v>
      </c>
    </row>
    <row r="827" spans="1:17" x14ac:dyDescent="0.25">
      <c r="A827" s="1">
        <v>15777892</v>
      </c>
      <c r="B827" s="1">
        <v>721</v>
      </c>
      <c r="C827" s="1" t="s">
        <v>26</v>
      </c>
      <c r="D827" s="1" t="s">
        <v>23</v>
      </c>
      <c r="E827" s="1">
        <v>37</v>
      </c>
      <c r="F827" s="1">
        <v>3</v>
      </c>
      <c r="G827" s="17">
        <v>107720.64</v>
      </c>
      <c r="H827" s="1">
        <v>1</v>
      </c>
      <c r="I827" s="1">
        <v>1</v>
      </c>
      <c r="J827" s="1">
        <v>1</v>
      </c>
      <c r="K827" s="17">
        <v>158591.12</v>
      </c>
      <c r="L827" s="1">
        <v>0</v>
      </c>
      <c r="M827">
        <f t="shared" si="60"/>
        <v>0</v>
      </c>
      <c r="N827">
        <f t="shared" si="61"/>
        <v>1</v>
      </c>
      <c r="O827">
        <f t="shared" si="62"/>
        <v>0</v>
      </c>
      <c r="P827">
        <f t="shared" si="63"/>
        <v>1</v>
      </c>
      <c r="Q827">
        <f t="shared" si="64"/>
        <v>1</v>
      </c>
    </row>
    <row r="828" spans="1:17" x14ac:dyDescent="0.25">
      <c r="A828" s="1">
        <v>15750181</v>
      </c>
      <c r="B828" s="1">
        <v>553</v>
      </c>
      <c r="C828" s="1" t="s">
        <v>26</v>
      </c>
      <c r="D828" s="1" t="s">
        <v>23</v>
      </c>
      <c r="E828" s="1">
        <v>41</v>
      </c>
      <c r="F828" s="1">
        <v>9</v>
      </c>
      <c r="G828" s="17">
        <v>110112.54</v>
      </c>
      <c r="H828" s="1">
        <v>2</v>
      </c>
      <c r="I828" s="1">
        <v>0</v>
      </c>
      <c r="J828" s="1">
        <v>0</v>
      </c>
      <c r="K828" s="17">
        <v>81898.81</v>
      </c>
      <c r="L828" s="1">
        <v>0</v>
      </c>
      <c r="M828">
        <f t="shared" si="60"/>
        <v>0</v>
      </c>
      <c r="N828">
        <f t="shared" si="61"/>
        <v>1</v>
      </c>
      <c r="O828">
        <f t="shared" si="62"/>
        <v>1</v>
      </c>
      <c r="P828">
        <f t="shared" si="63"/>
        <v>1</v>
      </c>
      <c r="Q828">
        <f t="shared" si="64"/>
        <v>1</v>
      </c>
    </row>
    <row r="829" spans="1:17" x14ac:dyDescent="0.25">
      <c r="A829" s="1">
        <v>15603436</v>
      </c>
      <c r="B829" s="1">
        <v>594</v>
      </c>
      <c r="C829" s="1" t="s">
        <v>18</v>
      </c>
      <c r="D829" s="1" t="s">
        <v>16</v>
      </c>
      <c r="E829" s="1">
        <v>2</v>
      </c>
      <c r="F829" s="1">
        <v>2</v>
      </c>
      <c r="G829" s="17">
        <v>126615.94</v>
      </c>
      <c r="H829" s="1">
        <v>2</v>
      </c>
      <c r="I829" s="1">
        <v>0</v>
      </c>
      <c r="J829" s="1">
        <v>1</v>
      </c>
      <c r="K829" s="17">
        <v>123214.74</v>
      </c>
      <c r="L829" s="1">
        <v>0</v>
      </c>
      <c r="M829">
        <f t="shared" si="60"/>
        <v>0</v>
      </c>
      <c r="N829">
        <f t="shared" si="61"/>
        <v>1</v>
      </c>
      <c r="O829">
        <f t="shared" si="62"/>
        <v>0</v>
      </c>
      <c r="P829">
        <f t="shared" si="63"/>
        <v>0</v>
      </c>
      <c r="Q829">
        <f t="shared" si="64"/>
        <v>1</v>
      </c>
    </row>
    <row r="830" spans="1:17" x14ac:dyDescent="0.25">
      <c r="A830" s="1">
        <v>15781307</v>
      </c>
      <c r="B830" s="1">
        <v>779</v>
      </c>
      <c r="C830" s="1" t="s">
        <v>26</v>
      </c>
      <c r="D830" s="1" t="s">
        <v>23</v>
      </c>
      <c r="E830" s="1">
        <v>37</v>
      </c>
      <c r="F830" s="1">
        <v>7</v>
      </c>
      <c r="G830" s="17">
        <v>120092.52</v>
      </c>
      <c r="H830" s="1">
        <v>2</v>
      </c>
      <c r="I830" s="1">
        <v>1</v>
      </c>
      <c r="J830" s="1">
        <v>0</v>
      </c>
      <c r="K830" s="17">
        <v>135925.72</v>
      </c>
      <c r="L830" s="1">
        <v>0</v>
      </c>
      <c r="M830">
        <f t="shared" si="60"/>
        <v>0</v>
      </c>
      <c r="N830">
        <f t="shared" si="61"/>
        <v>1</v>
      </c>
      <c r="O830">
        <f t="shared" si="62"/>
        <v>1</v>
      </c>
      <c r="P830">
        <f t="shared" si="63"/>
        <v>1</v>
      </c>
      <c r="Q830">
        <f t="shared" si="64"/>
        <v>1</v>
      </c>
    </row>
    <row r="831" spans="1:17" x14ac:dyDescent="0.25">
      <c r="A831" s="1">
        <v>15781465</v>
      </c>
      <c r="B831" s="1">
        <v>675</v>
      </c>
      <c r="C831" s="1" t="s">
        <v>26</v>
      </c>
      <c r="D831" s="1" t="s">
        <v>16</v>
      </c>
      <c r="E831" s="1">
        <v>29</v>
      </c>
      <c r="F831" s="1">
        <v>8</v>
      </c>
      <c r="G831" s="17">
        <v>121326.42</v>
      </c>
      <c r="H831" s="1">
        <v>1</v>
      </c>
      <c r="I831" s="1">
        <v>1</v>
      </c>
      <c r="J831" s="1">
        <v>0</v>
      </c>
      <c r="K831" s="17">
        <v>133457.51999999999</v>
      </c>
      <c r="L831" s="1">
        <v>0</v>
      </c>
      <c r="M831">
        <f t="shared" si="60"/>
        <v>0</v>
      </c>
      <c r="N831">
        <f t="shared" si="61"/>
        <v>1</v>
      </c>
      <c r="O831">
        <f t="shared" si="62"/>
        <v>1</v>
      </c>
      <c r="P831">
        <f t="shared" si="63"/>
        <v>0</v>
      </c>
      <c r="Q831">
        <f t="shared" si="64"/>
        <v>1</v>
      </c>
    </row>
    <row r="832" spans="1:17" x14ac:dyDescent="0.25">
      <c r="A832" s="1">
        <v>15600882</v>
      </c>
      <c r="B832" s="1">
        <v>635</v>
      </c>
      <c r="C832" s="1" t="s">
        <v>18</v>
      </c>
      <c r="D832" s="1" t="s">
        <v>16</v>
      </c>
      <c r="E832" s="1">
        <v>35</v>
      </c>
      <c r="F832" s="1">
        <v>7</v>
      </c>
      <c r="G832" s="17">
        <v>0</v>
      </c>
      <c r="H832" s="1">
        <v>2</v>
      </c>
      <c r="I832" s="1">
        <v>1</v>
      </c>
      <c r="J832" s="1">
        <v>1</v>
      </c>
      <c r="K832" s="17">
        <v>65951.649999999994</v>
      </c>
      <c r="L832" s="1">
        <v>0</v>
      </c>
      <c r="M832">
        <f t="shared" si="60"/>
        <v>0</v>
      </c>
      <c r="N832">
        <f t="shared" si="61"/>
        <v>1</v>
      </c>
      <c r="O832">
        <f t="shared" si="62"/>
        <v>1</v>
      </c>
      <c r="P832">
        <f t="shared" si="63"/>
        <v>1</v>
      </c>
      <c r="Q832">
        <f t="shared" si="64"/>
        <v>1</v>
      </c>
    </row>
    <row r="833" spans="1:17" x14ac:dyDescent="0.25">
      <c r="A833" s="1">
        <v>15601848</v>
      </c>
      <c r="B833" s="1">
        <v>594</v>
      </c>
      <c r="C833" s="1" t="s">
        <v>15</v>
      </c>
      <c r="D833" s="1" t="s">
        <v>23</v>
      </c>
      <c r="E833" s="1">
        <v>35</v>
      </c>
      <c r="F833" s="1">
        <v>2</v>
      </c>
      <c r="G833" s="17">
        <v>0</v>
      </c>
      <c r="H833" s="1">
        <v>2</v>
      </c>
      <c r="I833" s="1">
        <v>1</v>
      </c>
      <c r="J833" s="1">
        <v>0</v>
      </c>
      <c r="K833" s="17">
        <v>103480.69</v>
      </c>
      <c r="L833" s="1">
        <v>0</v>
      </c>
      <c r="M833">
        <f t="shared" si="60"/>
        <v>0</v>
      </c>
      <c r="N833">
        <f t="shared" si="61"/>
        <v>1</v>
      </c>
      <c r="O833">
        <f t="shared" si="62"/>
        <v>0</v>
      </c>
      <c r="P833">
        <f t="shared" si="63"/>
        <v>1</v>
      </c>
      <c r="Q833">
        <f t="shared" si="64"/>
        <v>1</v>
      </c>
    </row>
    <row r="834" spans="1:17" x14ac:dyDescent="0.25">
      <c r="A834" s="1">
        <v>15594720</v>
      </c>
      <c r="B834" s="1">
        <v>460</v>
      </c>
      <c r="C834" s="1" t="s">
        <v>26</v>
      </c>
      <c r="D834" s="1" t="s">
        <v>16</v>
      </c>
      <c r="E834" s="1">
        <v>35</v>
      </c>
      <c r="F834" s="1">
        <v>8</v>
      </c>
      <c r="G834" s="17">
        <v>102742.91</v>
      </c>
      <c r="H834" s="1">
        <v>2</v>
      </c>
      <c r="I834" s="1">
        <v>1</v>
      </c>
      <c r="J834" s="1">
        <v>1</v>
      </c>
      <c r="K834" s="17">
        <v>189339.6</v>
      </c>
      <c r="L834" s="1">
        <v>0</v>
      </c>
      <c r="M834">
        <f t="shared" si="60"/>
        <v>0</v>
      </c>
      <c r="N834">
        <f t="shared" si="61"/>
        <v>1</v>
      </c>
      <c r="O834">
        <f t="shared" si="62"/>
        <v>1</v>
      </c>
      <c r="P834">
        <f t="shared" si="63"/>
        <v>1</v>
      </c>
      <c r="Q834">
        <f t="shared" si="64"/>
        <v>1</v>
      </c>
    </row>
    <row r="835" spans="1:17" x14ac:dyDescent="0.25">
      <c r="A835" s="1">
        <v>15735203</v>
      </c>
      <c r="B835" s="1">
        <v>654</v>
      </c>
      <c r="C835" s="1" t="s">
        <v>26</v>
      </c>
      <c r="D835" s="1" t="s">
        <v>16</v>
      </c>
      <c r="E835" s="1">
        <v>32</v>
      </c>
      <c r="F835" s="1">
        <v>1</v>
      </c>
      <c r="G835" s="17">
        <v>114510.85</v>
      </c>
      <c r="H835" s="1">
        <v>1</v>
      </c>
      <c r="I835" s="1">
        <v>1</v>
      </c>
      <c r="J835" s="1">
        <v>1</v>
      </c>
      <c r="K835" s="17">
        <v>126143.23</v>
      </c>
      <c r="L835" s="1">
        <v>0</v>
      </c>
      <c r="M835">
        <f t="shared" si="60"/>
        <v>0</v>
      </c>
      <c r="N835">
        <f t="shared" si="61"/>
        <v>1</v>
      </c>
      <c r="O835">
        <f t="shared" si="62"/>
        <v>0</v>
      </c>
      <c r="P835">
        <f t="shared" si="63"/>
        <v>1</v>
      </c>
      <c r="Q835">
        <f t="shared" si="64"/>
        <v>1</v>
      </c>
    </row>
    <row r="836" spans="1:17" x14ac:dyDescent="0.25">
      <c r="A836" s="1">
        <v>15787174</v>
      </c>
      <c r="B836" s="1">
        <v>512</v>
      </c>
      <c r="C836" s="1" t="s">
        <v>15</v>
      </c>
      <c r="D836" s="1" t="s">
        <v>16</v>
      </c>
      <c r="E836" s="1">
        <v>37</v>
      </c>
      <c r="F836" s="1">
        <v>1</v>
      </c>
      <c r="G836" s="17">
        <v>0</v>
      </c>
      <c r="H836" s="1">
        <v>2</v>
      </c>
      <c r="I836" s="1">
        <v>0</v>
      </c>
      <c r="J836" s="1">
        <v>1</v>
      </c>
      <c r="K836" s="17">
        <v>156105.03</v>
      </c>
      <c r="L836" s="1">
        <v>0</v>
      </c>
      <c r="M836">
        <f t="shared" ref="M836:M899" si="65">IF(H836&gt;=3,1,0)</f>
        <v>0</v>
      </c>
      <c r="N836">
        <f t="shared" ref="N836:N899" si="66">IF(K836&gt;$N$1,1,0)</f>
        <v>1</v>
      </c>
      <c r="O836">
        <f t="shared" ref="O836:O899" si="67">IF(F836&gt;$O$1,1,0)</f>
        <v>0</v>
      </c>
      <c r="P836">
        <f t="shared" ref="P836:P899" si="68">IF(E836&gt;$P$1,1,0)</f>
        <v>1</v>
      </c>
      <c r="Q836">
        <f t="shared" ref="Q836:Q899" si="69">IF(E836&lt;=$Q$1,1,0)</f>
        <v>1</v>
      </c>
    </row>
    <row r="837" spans="1:17" x14ac:dyDescent="0.25">
      <c r="A837" s="1">
        <v>15785819</v>
      </c>
      <c r="B837" s="1">
        <v>681</v>
      </c>
      <c r="C837" s="1" t="s">
        <v>15</v>
      </c>
      <c r="D837" s="1" t="s">
        <v>23</v>
      </c>
      <c r="E837" s="1">
        <v>38</v>
      </c>
      <c r="F837" s="1">
        <v>3</v>
      </c>
      <c r="G837" s="17">
        <v>0</v>
      </c>
      <c r="H837" s="1">
        <v>2</v>
      </c>
      <c r="I837" s="1">
        <v>1</v>
      </c>
      <c r="J837" s="1">
        <v>1</v>
      </c>
      <c r="K837" s="17">
        <v>112491.96</v>
      </c>
      <c r="L837" s="1">
        <v>0</v>
      </c>
      <c r="M837">
        <f t="shared" si="65"/>
        <v>0</v>
      </c>
      <c r="N837">
        <f t="shared" si="66"/>
        <v>1</v>
      </c>
      <c r="O837">
        <f t="shared" si="67"/>
        <v>0</v>
      </c>
      <c r="P837">
        <f t="shared" si="68"/>
        <v>1</v>
      </c>
      <c r="Q837">
        <f t="shared" si="69"/>
        <v>1</v>
      </c>
    </row>
    <row r="838" spans="1:17" x14ac:dyDescent="0.25">
      <c r="A838" s="1">
        <v>15670755</v>
      </c>
      <c r="B838" s="1">
        <v>650</v>
      </c>
      <c r="C838" s="1" t="s">
        <v>15</v>
      </c>
      <c r="D838" s="1" t="s">
        <v>23</v>
      </c>
      <c r="E838" s="1">
        <v>60</v>
      </c>
      <c r="F838" s="1">
        <v>8</v>
      </c>
      <c r="G838" s="17">
        <v>0</v>
      </c>
      <c r="H838" s="1">
        <v>2</v>
      </c>
      <c r="I838" s="1">
        <v>1</v>
      </c>
      <c r="J838" s="1">
        <v>1</v>
      </c>
      <c r="K838" s="17">
        <v>102925.75999999999</v>
      </c>
      <c r="L838" s="1">
        <v>0</v>
      </c>
      <c r="M838">
        <f t="shared" si="65"/>
        <v>0</v>
      </c>
      <c r="N838">
        <f t="shared" si="66"/>
        <v>1</v>
      </c>
      <c r="O838">
        <f t="shared" si="67"/>
        <v>1</v>
      </c>
      <c r="P838">
        <f t="shared" si="68"/>
        <v>1</v>
      </c>
      <c r="Q838">
        <f t="shared" si="69"/>
        <v>0</v>
      </c>
    </row>
    <row r="839" spans="1:17" x14ac:dyDescent="0.25">
      <c r="A839" s="1">
        <v>15716155</v>
      </c>
      <c r="B839" s="1">
        <v>841</v>
      </c>
      <c r="C839" s="1" t="s">
        <v>15</v>
      </c>
      <c r="D839" s="1" t="s">
        <v>16</v>
      </c>
      <c r="E839" s="1">
        <v>36</v>
      </c>
      <c r="F839" s="1">
        <v>5</v>
      </c>
      <c r="G839" s="17">
        <v>156021.31</v>
      </c>
      <c r="H839" s="1">
        <v>1</v>
      </c>
      <c r="I839" s="1">
        <v>0</v>
      </c>
      <c r="J839" s="1">
        <v>0</v>
      </c>
      <c r="K839" s="17">
        <v>122662.98</v>
      </c>
      <c r="L839" s="1">
        <v>0</v>
      </c>
      <c r="M839">
        <f t="shared" si="65"/>
        <v>0</v>
      </c>
      <c r="N839">
        <f t="shared" si="66"/>
        <v>1</v>
      </c>
      <c r="O839">
        <f t="shared" si="67"/>
        <v>1</v>
      </c>
      <c r="P839">
        <f t="shared" si="68"/>
        <v>1</v>
      </c>
      <c r="Q839">
        <f t="shared" si="69"/>
        <v>1</v>
      </c>
    </row>
    <row r="840" spans="1:17" x14ac:dyDescent="0.25">
      <c r="A840" s="1">
        <v>15596914</v>
      </c>
      <c r="B840" s="1">
        <v>630</v>
      </c>
      <c r="C840" s="1" t="s">
        <v>26</v>
      </c>
      <c r="D840" s="1" t="s">
        <v>16</v>
      </c>
      <c r="E840" s="1">
        <v>31</v>
      </c>
      <c r="F840" s="1">
        <v>2</v>
      </c>
      <c r="G840" s="17">
        <v>112373.49</v>
      </c>
      <c r="H840" s="1">
        <v>2</v>
      </c>
      <c r="I840" s="1">
        <v>1</v>
      </c>
      <c r="J840" s="1">
        <v>1</v>
      </c>
      <c r="K840" s="17">
        <v>131167.98000000001</v>
      </c>
      <c r="L840" s="1">
        <v>0</v>
      </c>
      <c r="M840">
        <f t="shared" si="65"/>
        <v>0</v>
      </c>
      <c r="N840">
        <f t="shared" si="66"/>
        <v>1</v>
      </c>
      <c r="O840">
        <f t="shared" si="67"/>
        <v>0</v>
      </c>
      <c r="P840">
        <f t="shared" si="68"/>
        <v>1</v>
      </c>
      <c r="Q840">
        <f t="shared" si="69"/>
        <v>1</v>
      </c>
    </row>
    <row r="841" spans="1:17" x14ac:dyDescent="0.25">
      <c r="A841" s="1">
        <v>15697497</v>
      </c>
      <c r="B841" s="1">
        <v>518</v>
      </c>
      <c r="C841" s="1" t="s">
        <v>15</v>
      </c>
      <c r="D841" s="1" t="s">
        <v>16</v>
      </c>
      <c r="E841" s="1">
        <v>45</v>
      </c>
      <c r="F841" s="1">
        <v>9</v>
      </c>
      <c r="G841" s="17">
        <v>105525.65</v>
      </c>
      <c r="H841" s="1">
        <v>2</v>
      </c>
      <c r="I841" s="1">
        <v>1</v>
      </c>
      <c r="J841" s="1">
        <v>1</v>
      </c>
      <c r="K841" s="17">
        <v>73418.289999999994</v>
      </c>
      <c r="L841" s="1">
        <v>0</v>
      </c>
      <c r="M841">
        <f t="shared" si="65"/>
        <v>0</v>
      </c>
      <c r="N841">
        <f t="shared" si="66"/>
        <v>1</v>
      </c>
      <c r="O841">
        <f t="shared" si="67"/>
        <v>1</v>
      </c>
      <c r="P841">
        <f t="shared" si="68"/>
        <v>1</v>
      </c>
      <c r="Q841">
        <f t="shared" si="69"/>
        <v>1</v>
      </c>
    </row>
    <row r="842" spans="1:17" x14ac:dyDescent="0.25">
      <c r="A842" s="1">
        <v>15634141</v>
      </c>
      <c r="B842" s="1">
        <v>708</v>
      </c>
      <c r="C842" s="1" t="s">
        <v>26</v>
      </c>
      <c r="D842" s="1" t="s">
        <v>16</v>
      </c>
      <c r="E842" s="1">
        <v>42</v>
      </c>
      <c r="F842" s="1">
        <v>8</v>
      </c>
      <c r="G842" s="17">
        <v>192390.52</v>
      </c>
      <c r="H842" s="1">
        <v>2</v>
      </c>
      <c r="I842" s="1">
        <v>1</v>
      </c>
      <c r="J842" s="1">
        <v>0</v>
      </c>
      <c r="K842" s="17">
        <v>823.36</v>
      </c>
      <c r="L842" s="1">
        <v>0</v>
      </c>
      <c r="M842">
        <f t="shared" si="65"/>
        <v>0</v>
      </c>
      <c r="N842">
        <f t="shared" si="66"/>
        <v>0</v>
      </c>
      <c r="O842">
        <f t="shared" si="67"/>
        <v>1</v>
      </c>
      <c r="P842">
        <f t="shared" si="68"/>
        <v>1</v>
      </c>
      <c r="Q842">
        <f t="shared" si="69"/>
        <v>1</v>
      </c>
    </row>
    <row r="843" spans="1:17" x14ac:dyDescent="0.25">
      <c r="A843" s="1">
        <v>15585388</v>
      </c>
      <c r="B843" s="1">
        <v>660</v>
      </c>
      <c r="C843" s="1" t="s">
        <v>26</v>
      </c>
      <c r="D843" s="1" t="s">
        <v>23</v>
      </c>
      <c r="E843" s="1">
        <v>31</v>
      </c>
      <c r="F843" s="1">
        <v>9</v>
      </c>
      <c r="G843" s="17">
        <v>125189.75</v>
      </c>
      <c r="H843" s="1">
        <v>2</v>
      </c>
      <c r="I843" s="1">
        <v>1</v>
      </c>
      <c r="J843" s="1">
        <v>1</v>
      </c>
      <c r="K843" s="17">
        <v>139874.43</v>
      </c>
      <c r="L843" s="1">
        <v>0</v>
      </c>
      <c r="M843">
        <f t="shared" si="65"/>
        <v>0</v>
      </c>
      <c r="N843">
        <f t="shared" si="66"/>
        <v>1</v>
      </c>
      <c r="O843">
        <f t="shared" si="67"/>
        <v>1</v>
      </c>
      <c r="P843">
        <f t="shared" si="68"/>
        <v>1</v>
      </c>
      <c r="Q843">
        <f t="shared" si="69"/>
        <v>1</v>
      </c>
    </row>
    <row r="844" spans="1:17" x14ac:dyDescent="0.25">
      <c r="A844" s="1">
        <v>15660211</v>
      </c>
      <c r="B844" s="1">
        <v>629</v>
      </c>
      <c r="C844" s="1" t="s">
        <v>26</v>
      </c>
      <c r="D844" s="1" t="s">
        <v>23</v>
      </c>
      <c r="E844" s="1">
        <v>35</v>
      </c>
      <c r="F844" s="1">
        <v>7</v>
      </c>
      <c r="G844" s="17">
        <v>156847.29</v>
      </c>
      <c r="H844" s="1">
        <v>2</v>
      </c>
      <c r="I844" s="1">
        <v>1</v>
      </c>
      <c r="J844" s="1">
        <v>0</v>
      </c>
      <c r="K844" s="17">
        <v>31824.29</v>
      </c>
      <c r="L844" s="1">
        <v>0</v>
      </c>
      <c r="M844">
        <f t="shared" si="65"/>
        <v>0</v>
      </c>
      <c r="N844">
        <f t="shared" si="66"/>
        <v>0</v>
      </c>
      <c r="O844">
        <f t="shared" si="67"/>
        <v>1</v>
      </c>
      <c r="P844">
        <f t="shared" si="68"/>
        <v>1</v>
      </c>
      <c r="Q844">
        <f t="shared" si="69"/>
        <v>1</v>
      </c>
    </row>
    <row r="845" spans="1:17" x14ac:dyDescent="0.25">
      <c r="A845" s="1">
        <v>15593365</v>
      </c>
      <c r="B845" s="1">
        <v>762</v>
      </c>
      <c r="C845" s="1" t="s">
        <v>18</v>
      </c>
      <c r="D845" s="1" t="s">
        <v>23</v>
      </c>
      <c r="E845" s="1">
        <v>39</v>
      </c>
      <c r="F845" s="1">
        <v>2</v>
      </c>
      <c r="G845" s="17">
        <v>81273.13</v>
      </c>
      <c r="H845" s="1">
        <v>1</v>
      </c>
      <c r="I845" s="1">
        <v>1</v>
      </c>
      <c r="J845" s="1">
        <v>1</v>
      </c>
      <c r="K845" s="17">
        <v>18719.669999999998</v>
      </c>
      <c r="L845" s="1">
        <v>0</v>
      </c>
      <c r="M845">
        <f t="shared" si="65"/>
        <v>0</v>
      </c>
      <c r="N845">
        <f t="shared" si="66"/>
        <v>0</v>
      </c>
      <c r="O845">
        <f t="shared" si="67"/>
        <v>0</v>
      </c>
      <c r="P845">
        <f t="shared" si="68"/>
        <v>1</v>
      </c>
      <c r="Q845">
        <f t="shared" si="69"/>
        <v>1</v>
      </c>
    </row>
    <row r="846" spans="1:17" x14ac:dyDescent="0.25">
      <c r="A846" s="1">
        <v>15759298</v>
      </c>
      <c r="B846" s="1">
        <v>631</v>
      </c>
      <c r="C846" s="1" t="s">
        <v>18</v>
      </c>
      <c r="D846" s="1" t="s">
        <v>23</v>
      </c>
      <c r="E846" s="1">
        <v>27</v>
      </c>
      <c r="F846" s="1">
        <v>10</v>
      </c>
      <c r="G846" s="17">
        <v>134169.62</v>
      </c>
      <c r="H846" s="1">
        <v>1</v>
      </c>
      <c r="I846" s="1">
        <v>1</v>
      </c>
      <c r="J846" s="1">
        <v>1</v>
      </c>
      <c r="K846" s="17">
        <v>176730.02</v>
      </c>
      <c r="L846" s="1">
        <v>0</v>
      </c>
      <c r="M846">
        <f t="shared" si="65"/>
        <v>0</v>
      </c>
      <c r="N846">
        <f t="shared" si="66"/>
        <v>1</v>
      </c>
      <c r="O846">
        <f t="shared" si="67"/>
        <v>1</v>
      </c>
      <c r="P846">
        <f t="shared" si="68"/>
        <v>0</v>
      </c>
      <c r="Q846">
        <f t="shared" si="69"/>
        <v>1</v>
      </c>
    </row>
    <row r="847" spans="1:17" x14ac:dyDescent="0.25">
      <c r="A847" s="1">
        <v>15567832</v>
      </c>
      <c r="B847" s="1">
        <v>550</v>
      </c>
      <c r="C847" s="1" t="s">
        <v>15</v>
      </c>
      <c r="D847" s="1" t="s">
        <v>16</v>
      </c>
      <c r="E847" s="1">
        <v>40</v>
      </c>
      <c r="F847" s="1">
        <v>7</v>
      </c>
      <c r="G847" s="17">
        <v>114354.95</v>
      </c>
      <c r="H847" s="1">
        <v>1</v>
      </c>
      <c r="I847" s="1">
        <v>1</v>
      </c>
      <c r="J847" s="1">
        <v>0</v>
      </c>
      <c r="K847" s="17">
        <v>54018.93</v>
      </c>
      <c r="L847" s="1">
        <v>0</v>
      </c>
      <c r="M847">
        <f t="shared" si="65"/>
        <v>0</v>
      </c>
      <c r="N847">
        <f t="shared" si="66"/>
        <v>1</v>
      </c>
      <c r="O847">
        <f t="shared" si="67"/>
        <v>1</v>
      </c>
      <c r="P847">
        <f t="shared" si="68"/>
        <v>1</v>
      </c>
      <c r="Q847">
        <f t="shared" si="69"/>
        <v>1</v>
      </c>
    </row>
    <row r="848" spans="1:17" x14ac:dyDescent="0.25">
      <c r="A848" s="1">
        <v>15769974</v>
      </c>
      <c r="B848" s="1">
        <v>679</v>
      </c>
      <c r="C848" s="1" t="s">
        <v>18</v>
      </c>
      <c r="D848" s="1" t="s">
        <v>16</v>
      </c>
      <c r="E848" s="1">
        <v>35</v>
      </c>
      <c r="F848" s="1">
        <v>8</v>
      </c>
      <c r="G848" s="17">
        <v>119182.73</v>
      </c>
      <c r="H848" s="1">
        <v>1</v>
      </c>
      <c r="I848" s="1">
        <v>0</v>
      </c>
      <c r="J848" s="1">
        <v>0</v>
      </c>
      <c r="K848" s="17">
        <v>121210.09</v>
      </c>
      <c r="L848" s="1">
        <v>0</v>
      </c>
      <c r="M848">
        <f t="shared" si="65"/>
        <v>0</v>
      </c>
      <c r="N848">
        <f t="shared" si="66"/>
        <v>1</v>
      </c>
      <c r="O848">
        <f t="shared" si="67"/>
        <v>1</v>
      </c>
      <c r="P848">
        <f t="shared" si="68"/>
        <v>1</v>
      </c>
      <c r="Q848">
        <f t="shared" si="69"/>
        <v>1</v>
      </c>
    </row>
    <row r="849" spans="1:17" x14ac:dyDescent="0.25">
      <c r="A849" s="1">
        <v>15611759</v>
      </c>
      <c r="B849" s="1">
        <v>850</v>
      </c>
      <c r="C849" s="1" t="s">
        <v>18</v>
      </c>
      <c r="D849" s="1" t="s">
        <v>16</v>
      </c>
      <c r="E849" s="1">
        <v>57</v>
      </c>
      <c r="F849" s="1">
        <v>8</v>
      </c>
      <c r="G849" s="17">
        <v>126776.3</v>
      </c>
      <c r="H849" s="1">
        <v>2</v>
      </c>
      <c r="I849" s="1">
        <v>1</v>
      </c>
      <c r="J849" s="1">
        <v>1</v>
      </c>
      <c r="K849" s="17">
        <v>132298.49</v>
      </c>
      <c r="L849" s="1">
        <v>0</v>
      </c>
      <c r="M849">
        <f t="shared" si="65"/>
        <v>0</v>
      </c>
      <c r="N849">
        <f t="shared" si="66"/>
        <v>1</v>
      </c>
      <c r="O849">
        <f t="shared" si="67"/>
        <v>1</v>
      </c>
      <c r="P849">
        <f t="shared" si="68"/>
        <v>1</v>
      </c>
      <c r="Q849">
        <f t="shared" si="69"/>
        <v>0</v>
      </c>
    </row>
    <row r="850" spans="1:17" x14ac:dyDescent="0.25">
      <c r="A850" s="1">
        <v>15605926</v>
      </c>
      <c r="B850" s="1">
        <v>649</v>
      </c>
      <c r="C850" s="1" t="s">
        <v>26</v>
      </c>
      <c r="D850" s="1" t="s">
        <v>23</v>
      </c>
      <c r="E850" s="1">
        <v>70</v>
      </c>
      <c r="F850" s="1">
        <v>9</v>
      </c>
      <c r="G850" s="17">
        <v>116854.71</v>
      </c>
      <c r="H850" s="1">
        <v>2</v>
      </c>
      <c r="I850" s="1">
        <v>0</v>
      </c>
      <c r="J850" s="1">
        <v>1</v>
      </c>
      <c r="K850" s="17">
        <v>107125.79</v>
      </c>
      <c r="L850" s="1">
        <v>0</v>
      </c>
      <c r="M850">
        <f t="shared" si="65"/>
        <v>0</v>
      </c>
      <c r="N850">
        <f t="shared" si="66"/>
        <v>1</v>
      </c>
      <c r="O850">
        <f t="shared" si="67"/>
        <v>1</v>
      </c>
      <c r="P850">
        <f t="shared" si="68"/>
        <v>1</v>
      </c>
      <c r="Q850">
        <f t="shared" si="69"/>
        <v>0</v>
      </c>
    </row>
    <row r="851" spans="1:17" x14ac:dyDescent="0.25">
      <c r="A851" s="1">
        <v>15797960</v>
      </c>
      <c r="B851" s="1">
        <v>806</v>
      </c>
      <c r="C851" s="1" t="s">
        <v>26</v>
      </c>
      <c r="D851" s="1" t="s">
        <v>16</v>
      </c>
      <c r="E851" s="1">
        <v>59</v>
      </c>
      <c r="F851" s="1">
        <v>0</v>
      </c>
      <c r="G851" s="17">
        <v>135296.32999999999</v>
      </c>
      <c r="H851" s="1">
        <v>1</v>
      </c>
      <c r="I851" s="1">
        <v>1</v>
      </c>
      <c r="J851" s="1">
        <v>0</v>
      </c>
      <c r="K851" s="17">
        <v>182822.5</v>
      </c>
      <c r="L851" s="1">
        <v>0</v>
      </c>
      <c r="M851">
        <f t="shared" si="65"/>
        <v>0</v>
      </c>
      <c r="N851">
        <f t="shared" si="66"/>
        <v>1</v>
      </c>
      <c r="O851">
        <f t="shared" si="67"/>
        <v>0</v>
      </c>
      <c r="P851">
        <f t="shared" si="68"/>
        <v>1</v>
      </c>
      <c r="Q851">
        <f t="shared" si="69"/>
        <v>0</v>
      </c>
    </row>
    <row r="852" spans="1:17" x14ac:dyDescent="0.25">
      <c r="A852" s="1">
        <v>15591711</v>
      </c>
      <c r="B852" s="1">
        <v>739</v>
      </c>
      <c r="C852" s="1" t="s">
        <v>18</v>
      </c>
      <c r="D852" s="1" t="s">
        <v>23</v>
      </c>
      <c r="E852" s="1">
        <v>38</v>
      </c>
      <c r="F852" s="1">
        <v>0</v>
      </c>
      <c r="G852" s="17">
        <v>128366.44</v>
      </c>
      <c r="H852" s="1">
        <v>1</v>
      </c>
      <c r="I852" s="1">
        <v>1</v>
      </c>
      <c r="J852" s="1">
        <v>0</v>
      </c>
      <c r="K852" s="17">
        <v>12796.43</v>
      </c>
      <c r="L852" s="1">
        <v>0</v>
      </c>
      <c r="M852">
        <f t="shared" si="65"/>
        <v>0</v>
      </c>
      <c r="N852">
        <f t="shared" si="66"/>
        <v>0</v>
      </c>
      <c r="O852">
        <f t="shared" si="67"/>
        <v>0</v>
      </c>
      <c r="P852">
        <f t="shared" si="68"/>
        <v>1</v>
      </c>
      <c r="Q852">
        <f t="shared" si="69"/>
        <v>1</v>
      </c>
    </row>
    <row r="853" spans="1:17" x14ac:dyDescent="0.25">
      <c r="A853" s="1">
        <v>15662397</v>
      </c>
      <c r="B853" s="1">
        <v>640</v>
      </c>
      <c r="C853" s="1" t="s">
        <v>15</v>
      </c>
      <c r="D853" s="1" t="s">
        <v>16</v>
      </c>
      <c r="E853" s="1">
        <v>42</v>
      </c>
      <c r="F853" s="1">
        <v>5</v>
      </c>
      <c r="G853" s="17">
        <v>176099.13</v>
      </c>
      <c r="H853" s="1">
        <v>1</v>
      </c>
      <c r="I853" s="1">
        <v>1</v>
      </c>
      <c r="J853" s="1">
        <v>1</v>
      </c>
      <c r="K853" s="17">
        <v>8404.73</v>
      </c>
      <c r="L853" s="1">
        <v>0</v>
      </c>
      <c r="M853">
        <f t="shared" si="65"/>
        <v>0</v>
      </c>
      <c r="N853">
        <f t="shared" si="66"/>
        <v>0</v>
      </c>
      <c r="O853">
        <f t="shared" si="67"/>
        <v>1</v>
      </c>
      <c r="P853">
        <f t="shared" si="68"/>
        <v>1</v>
      </c>
      <c r="Q853">
        <f t="shared" si="69"/>
        <v>1</v>
      </c>
    </row>
    <row r="854" spans="1:17" x14ac:dyDescent="0.25">
      <c r="A854" s="1">
        <v>15704769</v>
      </c>
      <c r="B854" s="1">
        <v>585</v>
      </c>
      <c r="C854" s="1" t="s">
        <v>15</v>
      </c>
      <c r="D854" s="1" t="s">
        <v>16</v>
      </c>
      <c r="E854" s="1">
        <v>67</v>
      </c>
      <c r="F854" s="1">
        <v>5</v>
      </c>
      <c r="G854" s="17">
        <v>113978.97</v>
      </c>
      <c r="H854" s="1">
        <v>2</v>
      </c>
      <c r="I854" s="1">
        <v>0</v>
      </c>
      <c r="J854" s="1">
        <v>1</v>
      </c>
      <c r="K854" s="17">
        <v>93146.11</v>
      </c>
      <c r="L854" s="1">
        <v>0</v>
      </c>
      <c r="M854">
        <f t="shared" si="65"/>
        <v>0</v>
      </c>
      <c r="N854">
        <f t="shared" si="66"/>
        <v>1</v>
      </c>
      <c r="O854">
        <f t="shared" si="67"/>
        <v>1</v>
      </c>
      <c r="P854">
        <f t="shared" si="68"/>
        <v>1</v>
      </c>
      <c r="Q854">
        <f t="shared" si="69"/>
        <v>0</v>
      </c>
    </row>
    <row r="855" spans="1:17" x14ac:dyDescent="0.25">
      <c r="A855" s="1">
        <v>15797736</v>
      </c>
      <c r="B855" s="1">
        <v>658</v>
      </c>
      <c r="C855" s="1" t="s">
        <v>15</v>
      </c>
      <c r="D855" s="1" t="s">
        <v>23</v>
      </c>
      <c r="E855" s="1">
        <v>29</v>
      </c>
      <c r="F855" s="1">
        <v>4</v>
      </c>
      <c r="G855" s="17">
        <v>80262.600000000006</v>
      </c>
      <c r="H855" s="1">
        <v>1</v>
      </c>
      <c r="I855" s="1">
        <v>1</v>
      </c>
      <c r="J855" s="1">
        <v>1</v>
      </c>
      <c r="K855" s="17">
        <v>20612.82</v>
      </c>
      <c r="L855" s="1">
        <v>0</v>
      </c>
      <c r="M855">
        <f t="shared" si="65"/>
        <v>0</v>
      </c>
      <c r="N855">
        <f t="shared" si="66"/>
        <v>0</v>
      </c>
      <c r="O855">
        <f t="shared" si="67"/>
        <v>1</v>
      </c>
      <c r="P855">
        <f t="shared" si="68"/>
        <v>0</v>
      </c>
      <c r="Q855">
        <f t="shared" si="69"/>
        <v>1</v>
      </c>
    </row>
    <row r="856" spans="1:17" x14ac:dyDescent="0.25">
      <c r="A856" s="1">
        <v>15640059</v>
      </c>
      <c r="B856" s="1">
        <v>606</v>
      </c>
      <c r="C856" s="1" t="s">
        <v>15</v>
      </c>
      <c r="D856" s="1" t="s">
        <v>23</v>
      </c>
      <c r="E856" s="1">
        <v>40</v>
      </c>
      <c r="F856" s="1">
        <v>5</v>
      </c>
      <c r="G856" s="17">
        <v>0</v>
      </c>
      <c r="H856" s="1">
        <v>2</v>
      </c>
      <c r="I856" s="1">
        <v>1</v>
      </c>
      <c r="J856" s="1">
        <v>1</v>
      </c>
      <c r="K856" s="17">
        <v>70899.27</v>
      </c>
      <c r="L856" s="1">
        <v>0</v>
      </c>
      <c r="M856">
        <f t="shared" si="65"/>
        <v>0</v>
      </c>
      <c r="N856">
        <f t="shared" si="66"/>
        <v>1</v>
      </c>
      <c r="O856">
        <f t="shared" si="67"/>
        <v>1</v>
      </c>
      <c r="P856">
        <f t="shared" si="68"/>
        <v>1</v>
      </c>
      <c r="Q856">
        <f t="shared" si="69"/>
        <v>1</v>
      </c>
    </row>
    <row r="857" spans="1:17" x14ac:dyDescent="0.25">
      <c r="A857" s="1">
        <v>15733616</v>
      </c>
      <c r="B857" s="1">
        <v>806</v>
      </c>
      <c r="C857" s="1" t="s">
        <v>15</v>
      </c>
      <c r="D857" s="1" t="s">
        <v>23</v>
      </c>
      <c r="E857" s="1">
        <v>40</v>
      </c>
      <c r="F857" s="1">
        <v>5</v>
      </c>
      <c r="G857" s="17">
        <v>80613.929999999993</v>
      </c>
      <c r="H857" s="1">
        <v>1</v>
      </c>
      <c r="I857" s="1">
        <v>1</v>
      </c>
      <c r="J857" s="1">
        <v>1</v>
      </c>
      <c r="K857" s="17">
        <v>142838.64000000001</v>
      </c>
      <c r="L857" s="1">
        <v>0</v>
      </c>
      <c r="M857">
        <f t="shared" si="65"/>
        <v>0</v>
      </c>
      <c r="N857">
        <f t="shared" si="66"/>
        <v>1</v>
      </c>
      <c r="O857">
        <f t="shared" si="67"/>
        <v>1</v>
      </c>
      <c r="P857">
        <f t="shared" si="68"/>
        <v>1</v>
      </c>
      <c r="Q857">
        <f t="shared" si="69"/>
        <v>1</v>
      </c>
    </row>
    <row r="858" spans="1:17" x14ac:dyDescent="0.25">
      <c r="A858" s="1">
        <v>15655339</v>
      </c>
      <c r="B858" s="1">
        <v>566</v>
      </c>
      <c r="C858" s="1" t="s">
        <v>15</v>
      </c>
      <c r="D858" s="1" t="s">
        <v>23</v>
      </c>
      <c r="E858" s="1">
        <v>36</v>
      </c>
      <c r="F858" s="1">
        <v>1</v>
      </c>
      <c r="G858" s="17">
        <v>142120.91</v>
      </c>
      <c r="H858" s="1">
        <v>1</v>
      </c>
      <c r="I858" s="1">
        <v>1</v>
      </c>
      <c r="J858" s="1">
        <v>0</v>
      </c>
      <c r="K858" s="17">
        <v>79616.37</v>
      </c>
      <c r="L858" s="1">
        <v>0</v>
      </c>
      <c r="M858">
        <f t="shared" si="65"/>
        <v>0</v>
      </c>
      <c r="N858">
        <f t="shared" si="66"/>
        <v>1</v>
      </c>
      <c r="O858">
        <f t="shared" si="67"/>
        <v>0</v>
      </c>
      <c r="P858">
        <f t="shared" si="68"/>
        <v>1</v>
      </c>
      <c r="Q858">
        <f t="shared" si="69"/>
        <v>1</v>
      </c>
    </row>
    <row r="859" spans="1:17" x14ac:dyDescent="0.25">
      <c r="A859" s="1">
        <v>15640442</v>
      </c>
      <c r="B859" s="1">
        <v>717</v>
      </c>
      <c r="C859" s="1" t="s">
        <v>15</v>
      </c>
      <c r="D859" s="1" t="s">
        <v>23</v>
      </c>
      <c r="E859" s="1">
        <v>31</v>
      </c>
      <c r="F859" s="1">
        <v>4</v>
      </c>
      <c r="G859" s="17">
        <v>129722.57</v>
      </c>
      <c r="H859" s="1">
        <v>1</v>
      </c>
      <c r="I859" s="1">
        <v>0</v>
      </c>
      <c r="J859" s="1">
        <v>0</v>
      </c>
      <c r="K859" s="17">
        <v>41176.6</v>
      </c>
      <c r="L859" s="1">
        <v>0</v>
      </c>
      <c r="M859">
        <f t="shared" si="65"/>
        <v>0</v>
      </c>
      <c r="N859">
        <f t="shared" si="66"/>
        <v>0</v>
      </c>
      <c r="O859">
        <f t="shared" si="67"/>
        <v>1</v>
      </c>
      <c r="P859">
        <f t="shared" si="68"/>
        <v>1</v>
      </c>
      <c r="Q859">
        <f t="shared" si="69"/>
        <v>1</v>
      </c>
    </row>
    <row r="860" spans="1:17" x14ac:dyDescent="0.25">
      <c r="A860" s="1">
        <v>15803764</v>
      </c>
      <c r="B860" s="1">
        <v>561</v>
      </c>
      <c r="C860" s="1" t="s">
        <v>15</v>
      </c>
      <c r="D860" s="1" t="s">
        <v>23</v>
      </c>
      <c r="E860" s="1">
        <v>28</v>
      </c>
      <c r="F860" s="1">
        <v>7</v>
      </c>
      <c r="G860" s="17">
        <v>0</v>
      </c>
      <c r="H860" s="1">
        <v>2</v>
      </c>
      <c r="I860" s="1">
        <v>1</v>
      </c>
      <c r="J860" s="1">
        <v>0</v>
      </c>
      <c r="K860" s="17">
        <v>7797.01</v>
      </c>
      <c r="L860" s="1">
        <v>0</v>
      </c>
      <c r="M860">
        <f t="shared" si="65"/>
        <v>0</v>
      </c>
      <c r="N860">
        <f t="shared" si="66"/>
        <v>0</v>
      </c>
      <c r="O860">
        <f t="shared" si="67"/>
        <v>1</v>
      </c>
      <c r="P860">
        <f t="shared" si="68"/>
        <v>0</v>
      </c>
      <c r="Q860">
        <f t="shared" si="69"/>
        <v>1</v>
      </c>
    </row>
    <row r="861" spans="1:17" x14ac:dyDescent="0.25">
      <c r="A861" s="1">
        <v>15669516</v>
      </c>
      <c r="B861" s="1">
        <v>746</v>
      </c>
      <c r="C861" s="1" t="s">
        <v>18</v>
      </c>
      <c r="D861" s="1" t="s">
        <v>23</v>
      </c>
      <c r="E861" s="1">
        <v>36</v>
      </c>
      <c r="F861" s="1">
        <v>2</v>
      </c>
      <c r="G861" s="17">
        <v>0</v>
      </c>
      <c r="H861" s="1">
        <v>2</v>
      </c>
      <c r="I861" s="1">
        <v>1</v>
      </c>
      <c r="J861" s="1">
        <v>1</v>
      </c>
      <c r="K861" s="17">
        <v>16436.560000000001</v>
      </c>
      <c r="L861" s="1">
        <v>0</v>
      </c>
      <c r="M861">
        <f t="shared" si="65"/>
        <v>0</v>
      </c>
      <c r="N861">
        <f t="shared" si="66"/>
        <v>0</v>
      </c>
      <c r="O861">
        <f t="shared" si="67"/>
        <v>0</v>
      </c>
      <c r="P861">
        <f t="shared" si="68"/>
        <v>1</v>
      </c>
      <c r="Q861">
        <f t="shared" si="69"/>
        <v>1</v>
      </c>
    </row>
    <row r="862" spans="1:17" x14ac:dyDescent="0.25">
      <c r="A862" s="1">
        <v>15646161</v>
      </c>
      <c r="B862" s="1">
        <v>673</v>
      </c>
      <c r="C862" s="1" t="s">
        <v>18</v>
      </c>
      <c r="D862" s="1" t="s">
        <v>16</v>
      </c>
      <c r="E862" s="1">
        <v>37</v>
      </c>
      <c r="F862" s="1">
        <v>8</v>
      </c>
      <c r="G862" s="17">
        <v>0</v>
      </c>
      <c r="H862" s="1">
        <v>2</v>
      </c>
      <c r="I862" s="1">
        <v>1</v>
      </c>
      <c r="J862" s="1">
        <v>1</v>
      </c>
      <c r="K862" s="17">
        <v>183318.79</v>
      </c>
      <c r="L862" s="1">
        <v>0</v>
      </c>
      <c r="M862">
        <f t="shared" si="65"/>
        <v>0</v>
      </c>
      <c r="N862">
        <f t="shared" si="66"/>
        <v>1</v>
      </c>
      <c r="O862">
        <f t="shared" si="67"/>
        <v>1</v>
      </c>
      <c r="P862">
        <f t="shared" si="68"/>
        <v>1</v>
      </c>
      <c r="Q862">
        <f t="shared" si="69"/>
        <v>1</v>
      </c>
    </row>
    <row r="863" spans="1:17" x14ac:dyDescent="0.25">
      <c r="A863" s="1">
        <v>15795149</v>
      </c>
      <c r="B863" s="1">
        <v>703</v>
      </c>
      <c r="C863" s="1" t="s">
        <v>15</v>
      </c>
      <c r="D863" s="1" t="s">
        <v>23</v>
      </c>
      <c r="E863" s="1">
        <v>28</v>
      </c>
      <c r="F863" s="1">
        <v>2</v>
      </c>
      <c r="G863" s="17">
        <v>81173.83</v>
      </c>
      <c r="H863" s="1">
        <v>2</v>
      </c>
      <c r="I863" s="1">
        <v>0</v>
      </c>
      <c r="J863" s="1">
        <v>1</v>
      </c>
      <c r="K863" s="17">
        <v>162812.16</v>
      </c>
      <c r="L863" s="1">
        <v>0</v>
      </c>
      <c r="M863">
        <f t="shared" si="65"/>
        <v>0</v>
      </c>
      <c r="N863">
        <f t="shared" si="66"/>
        <v>1</v>
      </c>
      <c r="O863">
        <f t="shared" si="67"/>
        <v>0</v>
      </c>
      <c r="P863">
        <f t="shared" si="68"/>
        <v>0</v>
      </c>
      <c r="Q863">
        <f t="shared" si="69"/>
        <v>1</v>
      </c>
    </row>
    <row r="864" spans="1:17" x14ac:dyDescent="0.25">
      <c r="A864" s="1">
        <v>15622834</v>
      </c>
      <c r="B864" s="1">
        <v>678</v>
      </c>
      <c r="C864" s="1" t="s">
        <v>15</v>
      </c>
      <c r="D864" s="1" t="s">
        <v>16</v>
      </c>
      <c r="E864" s="1">
        <v>35</v>
      </c>
      <c r="F864" s="1">
        <v>4</v>
      </c>
      <c r="G864" s="17">
        <v>0</v>
      </c>
      <c r="H864" s="1">
        <v>1</v>
      </c>
      <c r="I864" s="1">
        <v>1</v>
      </c>
      <c r="J864" s="1">
        <v>0</v>
      </c>
      <c r="K864" s="17">
        <v>125518.32</v>
      </c>
      <c r="L864" s="1">
        <v>0</v>
      </c>
      <c r="M864">
        <f t="shared" si="65"/>
        <v>0</v>
      </c>
      <c r="N864">
        <f t="shared" si="66"/>
        <v>1</v>
      </c>
      <c r="O864">
        <f t="shared" si="67"/>
        <v>1</v>
      </c>
      <c r="P864">
        <f t="shared" si="68"/>
        <v>1</v>
      </c>
      <c r="Q864">
        <f t="shared" si="69"/>
        <v>1</v>
      </c>
    </row>
    <row r="865" spans="1:17" x14ac:dyDescent="0.25">
      <c r="A865" s="1">
        <v>15599195</v>
      </c>
      <c r="B865" s="1">
        <v>582</v>
      </c>
      <c r="C865" s="1" t="s">
        <v>26</v>
      </c>
      <c r="D865" s="1" t="s">
        <v>23</v>
      </c>
      <c r="E865" s="1">
        <v>32</v>
      </c>
      <c r="F865" s="1">
        <v>1</v>
      </c>
      <c r="G865" s="17">
        <v>88938.62</v>
      </c>
      <c r="H865" s="1">
        <v>1</v>
      </c>
      <c r="I865" s="1">
        <v>1</v>
      </c>
      <c r="J865" s="1">
        <v>1</v>
      </c>
      <c r="K865" s="17">
        <v>10054.530000000001</v>
      </c>
      <c r="L865" s="1">
        <v>0</v>
      </c>
      <c r="M865">
        <f t="shared" si="65"/>
        <v>0</v>
      </c>
      <c r="N865">
        <f t="shared" si="66"/>
        <v>0</v>
      </c>
      <c r="O865">
        <f t="shared" si="67"/>
        <v>0</v>
      </c>
      <c r="P865">
        <f t="shared" si="68"/>
        <v>1</v>
      </c>
      <c r="Q865">
        <f t="shared" si="69"/>
        <v>1</v>
      </c>
    </row>
    <row r="866" spans="1:17" x14ac:dyDescent="0.25">
      <c r="A866" s="1">
        <v>15633064</v>
      </c>
      <c r="B866" s="1">
        <v>438</v>
      </c>
      <c r="C866" s="1" t="s">
        <v>15</v>
      </c>
      <c r="D866" s="1" t="s">
        <v>16</v>
      </c>
      <c r="E866" s="1">
        <v>36</v>
      </c>
      <c r="F866" s="1">
        <v>4</v>
      </c>
      <c r="G866" s="17">
        <v>0</v>
      </c>
      <c r="H866" s="1">
        <v>2</v>
      </c>
      <c r="I866" s="1">
        <v>1</v>
      </c>
      <c r="J866" s="1">
        <v>0</v>
      </c>
      <c r="K866" s="17">
        <v>64420.5</v>
      </c>
      <c r="L866" s="1">
        <v>0</v>
      </c>
      <c r="M866">
        <f t="shared" si="65"/>
        <v>0</v>
      </c>
      <c r="N866">
        <f t="shared" si="66"/>
        <v>1</v>
      </c>
      <c r="O866">
        <f t="shared" si="67"/>
        <v>1</v>
      </c>
      <c r="P866">
        <f t="shared" si="68"/>
        <v>1</v>
      </c>
      <c r="Q866">
        <f t="shared" si="69"/>
        <v>1</v>
      </c>
    </row>
    <row r="867" spans="1:17" x14ac:dyDescent="0.25">
      <c r="A867" s="1">
        <v>15782569</v>
      </c>
      <c r="B867" s="1">
        <v>687</v>
      </c>
      <c r="C867" s="1" t="s">
        <v>15</v>
      </c>
      <c r="D867" s="1" t="s">
        <v>16</v>
      </c>
      <c r="E867" s="1">
        <v>72</v>
      </c>
      <c r="F867" s="1">
        <v>9</v>
      </c>
      <c r="G867" s="17">
        <v>0</v>
      </c>
      <c r="H867" s="1">
        <v>1</v>
      </c>
      <c r="I867" s="1">
        <v>0</v>
      </c>
      <c r="J867" s="1">
        <v>1</v>
      </c>
      <c r="K867" s="17">
        <v>69829.399999999994</v>
      </c>
      <c r="L867" s="1">
        <v>0</v>
      </c>
      <c r="M867">
        <f t="shared" si="65"/>
        <v>0</v>
      </c>
      <c r="N867">
        <f t="shared" si="66"/>
        <v>1</v>
      </c>
      <c r="O867">
        <f t="shared" si="67"/>
        <v>1</v>
      </c>
      <c r="P867">
        <f t="shared" si="68"/>
        <v>1</v>
      </c>
      <c r="Q867">
        <f t="shared" si="69"/>
        <v>0</v>
      </c>
    </row>
    <row r="868" spans="1:17" x14ac:dyDescent="0.25">
      <c r="A868" s="1">
        <v>15650288</v>
      </c>
      <c r="B868" s="1">
        <v>634</v>
      </c>
      <c r="C868" s="1" t="s">
        <v>26</v>
      </c>
      <c r="D868" s="1" t="s">
        <v>23</v>
      </c>
      <c r="E868" s="1">
        <v>35</v>
      </c>
      <c r="F868" s="1">
        <v>6</v>
      </c>
      <c r="G868" s="17">
        <v>116269.01</v>
      </c>
      <c r="H868" s="1">
        <v>1</v>
      </c>
      <c r="I868" s="1">
        <v>1</v>
      </c>
      <c r="J868" s="1">
        <v>0</v>
      </c>
      <c r="K868" s="17">
        <v>129964.94</v>
      </c>
      <c r="L868" s="1">
        <v>0</v>
      </c>
      <c r="M868">
        <f t="shared" si="65"/>
        <v>0</v>
      </c>
      <c r="N868">
        <f t="shared" si="66"/>
        <v>1</v>
      </c>
      <c r="O868">
        <f t="shared" si="67"/>
        <v>1</v>
      </c>
      <c r="P868">
        <f t="shared" si="68"/>
        <v>1</v>
      </c>
      <c r="Q868">
        <f t="shared" si="69"/>
        <v>1</v>
      </c>
    </row>
    <row r="869" spans="1:17" x14ac:dyDescent="0.25">
      <c r="A869" s="1">
        <v>15707473</v>
      </c>
      <c r="B869" s="1">
        <v>850</v>
      </c>
      <c r="C869" s="1" t="s">
        <v>26</v>
      </c>
      <c r="D869" s="1" t="s">
        <v>16</v>
      </c>
      <c r="E869" s="1">
        <v>48</v>
      </c>
      <c r="F869" s="1">
        <v>6</v>
      </c>
      <c r="G869" s="17">
        <v>111962.99</v>
      </c>
      <c r="H869" s="1">
        <v>1</v>
      </c>
      <c r="I869" s="1">
        <v>1</v>
      </c>
      <c r="J869" s="1">
        <v>0</v>
      </c>
      <c r="K869" s="17">
        <v>111755.8</v>
      </c>
      <c r="L869" s="1">
        <v>0</v>
      </c>
      <c r="M869">
        <f t="shared" si="65"/>
        <v>0</v>
      </c>
      <c r="N869">
        <f t="shared" si="66"/>
        <v>1</v>
      </c>
      <c r="O869">
        <f t="shared" si="67"/>
        <v>1</v>
      </c>
      <c r="P869">
        <f t="shared" si="68"/>
        <v>1</v>
      </c>
      <c r="Q869">
        <f t="shared" si="69"/>
        <v>1</v>
      </c>
    </row>
    <row r="870" spans="1:17" x14ac:dyDescent="0.25">
      <c r="A870" s="1">
        <v>15711309</v>
      </c>
      <c r="B870" s="1">
        <v>574</v>
      </c>
      <c r="C870" s="1" t="s">
        <v>26</v>
      </c>
      <c r="D870" s="1" t="s">
        <v>23</v>
      </c>
      <c r="E870" s="1">
        <v>33</v>
      </c>
      <c r="F870" s="1">
        <v>3</v>
      </c>
      <c r="G870" s="17">
        <v>129834.67</v>
      </c>
      <c r="H870" s="1">
        <v>1</v>
      </c>
      <c r="I870" s="1">
        <v>1</v>
      </c>
      <c r="J870" s="1">
        <v>0</v>
      </c>
      <c r="K870" s="17">
        <v>193131.42</v>
      </c>
      <c r="L870" s="1">
        <v>0</v>
      </c>
      <c r="M870">
        <f t="shared" si="65"/>
        <v>0</v>
      </c>
      <c r="N870">
        <f t="shared" si="66"/>
        <v>1</v>
      </c>
      <c r="O870">
        <f t="shared" si="67"/>
        <v>0</v>
      </c>
      <c r="P870">
        <f t="shared" si="68"/>
        <v>1</v>
      </c>
      <c r="Q870">
        <f t="shared" si="69"/>
        <v>1</v>
      </c>
    </row>
    <row r="871" spans="1:17" x14ac:dyDescent="0.25">
      <c r="A871" s="1">
        <v>15613172</v>
      </c>
      <c r="B871" s="1">
        <v>628</v>
      </c>
      <c r="C871" s="1" t="s">
        <v>26</v>
      </c>
      <c r="D871" s="1" t="s">
        <v>23</v>
      </c>
      <c r="E871" s="1">
        <v>27</v>
      </c>
      <c r="F871" s="1">
        <v>5</v>
      </c>
      <c r="G871" s="17">
        <v>95826.49</v>
      </c>
      <c r="H871" s="1">
        <v>2</v>
      </c>
      <c r="I871" s="1">
        <v>1</v>
      </c>
      <c r="J871" s="1">
        <v>0</v>
      </c>
      <c r="K871" s="17">
        <v>155996.96</v>
      </c>
      <c r="L871" s="1">
        <v>0</v>
      </c>
      <c r="M871">
        <f t="shared" si="65"/>
        <v>0</v>
      </c>
      <c r="N871">
        <f t="shared" si="66"/>
        <v>1</v>
      </c>
      <c r="O871">
        <f t="shared" si="67"/>
        <v>1</v>
      </c>
      <c r="P871">
        <f t="shared" si="68"/>
        <v>0</v>
      </c>
      <c r="Q871">
        <f t="shared" si="69"/>
        <v>1</v>
      </c>
    </row>
    <row r="872" spans="1:17" x14ac:dyDescent="0.25">
      <c r="A872" s="1">
        <v>15670039</v>
      </c>
      <c r="B872" s="1">
        <v>509</v>
      </c>
      <c r="C872" s="1" t="s">
        <v>18</v>
      </c>
      <c r="D872" s="1" t="s">
        <v>16</v>
      </c>
      <c r="E872" s="1">
        <v>25</v>
      </c>
      <c r="F872" s="1">
        <v>3</v>
      </c>
      <c r="G872" s="17">
        <v>108738.71</v>
      </c>
      <c r="H872" s="1">
        <v>2</v>
      </c>
      <c r="I872" s="1">
        <v>1</v>
      </c>
      <c r="J872" s="1">
        <v>0</v>
      </c>
      <c r="K872" s="17">
        <v>106920.57</v>
      </c>
      <c r="L872" s="1">
        <v>0</v>
      </c>
      <c r="M872">
        <f t="shared" si="65"/>
        <v>0</v>
      </c>
      <c r="N872">
        <f t="shared" si="66"/>
        <v>1</v>
      </c>
      <c r="O872">
        <f t="shared" si="67"/>
        <v>0</v>
      </c>
      <c r="P872">
        <f t="shared" si="68"/>
        <v>0</v>
      </c>
      <c r="Q872">
        <f t="shared" si="69"/>
        <v>1</v>
      </c>
    </row>
    <row r="873" spans="1:17" x14ac:dyDescent="0.25">
      <c r="A873" s="1">
        <v>15611579</v>
      </c>
      <c r="B873" s="1">
        <v>801</v>
      </c>
      <c r="C873" s="1" t="s">
        <v>18</v>
      </c>
      <c r="D873" s="1" t="s">
        <v>23</v>
      </c>
      <c r="E873" s="1">
        <v>42</v>
      </c>
      <c r="F873" s="1">
        <v>4</v>
      </c>
      <c r="G873" s="17">
        <v>141947.67000000001</v>
      </c>
      <c r="H873" s="1">
        <v>1</v>
      </c>
      <c r="I873" s="1">
        <v>1</v>
      </c>
      <c r="J873" s="1">
        <v>1</v>
      </c>
      <c r="K873" s="17">
        <v>10598.29</v>
      </c>
      <c r="L873" s="1">
        <v>0</v>
      </c>
      <c r="M873">
        <f t="shared" si="65"/>
        <v>0</v>
      </c>
      <c r="N873">
        <f t="shared" si="66"/>
        <v>0</v>
      </c>
      <c r="O873">
        <f t="shared" si="67"/>
        <v>1</v>
      </c>
      <c r="P873">
        <f t="shared" si="68"/>
        <v>1</v>
      </c>
      <c r="Q873">
        <f t="shared" si="69"/>
        <v>1</v>
      </c>
    </row>
    <row r="874" spans="1:17" x14ac:dyDescent="0.25">
      <c r="A874" s="1">
        <v>15672145</v>
      </c>
      <c r="B874" s="1">
        <v>534</v>
      </c>
      <c r="C874" s="1" t="s">
        <v>15</v>
      </c>
      <c r="D874" s="1" t="s">
        <v>16</v>
      </c>
      <c r="E874" s="1">
        <v>34</v>
      </c>
      <c r="F874" s="1">
        <v>7</v>
      </c>
      <c r="G874" s="17">
        <v>121551.58</v>
      </c>
      <c r="H874" s="1">
        <v>2</v>
      </c>
      <c r="I874" s="1">
        <v>1</v>
      </c>
      <c r="J874" s="1">
        <v>1</v>
      </c>
      <c r="K874" s="17">
        <v>70179</v>
      </c>
      <c r="L874" s="1">
        <v>0</v>
      </c>
      <c r="M874">
        <f t="shared" si="65"/>
        <v>0</v>
      </c>
      <c r="N874">
        <f t="shared" si="66"/>
        <v>1</v>
      </c>
      <c r="O874">
        <f t="shared" si="67"/>
        <v>1</v>
      </c>
      <c r="P874">
        <f t="shared" si="68"/>
        <v>1</v>
      </c>
      <c r="Q874">
        <f t="shared" si="69"/>
        <v>1</v>
      </c>
    </row>
    <row r="875" spans="1:17" x14ac:dyDescent="0.25">
      <c r="A875" s="1">
        <v>15736601</v>
      </c>
      <c r="B875" s="1">
        <v>716</v>
      </c>
      <c r="C875" s="1" t="s">
        <v>15</v>
      </c>
      <c r="D875" s="1" t="s">
        <v>23</v>
      </c>
      <c r="E875" s="1">
        <v>35</v>
      </c>
      <c r="F875" s="1">
        <v>4</v>
      </c>
      <c r="G875" s="17">
        <v>144428.87</v>
      </c>
      <c r="H875" s="1">
        <v>1</v>
      </c>
      <c r="I875" s="1">
        <v>1</v>
      </c>
      <c r="J875" s="1">
        <v>0</v>
      </c>
      <c r="K875" s="17">
        <v>134132.65</v>
      </c>
      <c r="L875" s="1">
        <v>0</v>
      </c>
      <c r="M875">
        <f t="shared" si="65"/>
        <v>0</v>
      </c>
      <c r="N875">
        <f t="shared" si="66"/>
        <v>1</v>
      </c>
      <c r="O875">
        <f t="shared" si="67"/>
        <v>1</v>
      </c>
      <c r="P875">
        <f t="shared" si="68"/>
        <v>1</v>
      </c>
      <c r="Q875">
        <f t="shared" si="69"/>
        <v>1</v>
      </c>
    </row>
    <row r="876" spans="1:17" x14ac:dyDescent="0.25">
      <c r="A876" s="1">
        <v>15624592</v>
      </c>
      <c r="B876" s="1">
        <v>603</v>
      </c>
      <c r="C876" s="1" t="s">
        <v>15</v>
      </c>
      <c r="D876" s="1" t="s">
        <v>23</v>
      </c>
      <c r="E876" s="1">
        <v>31</v>
      </c>
      <c r="F876" s="1">
        <v>8</v>
      </c>
      <c r="G876" s="17">
        <v>0</v>
      </c>
      <c r="H876" s="1">
        <v>2</v>
      </c>
      <c r="I876" s="1">
        <v>1</v>
      </c>
      <c r="J876" s="1">
        <v>1</v>
      </c>
      <c r="K876" s="17">
        <v>169915.02</v>
      </c>
      <c r="L876" s="1">
        <v>0</v>
      </c>
      <c r="M876">
        <f t="shared" si="65"/>
        <v>0</v>
      </c>
      <c r="N876">
        <f t="shared" si="66"/>
        <v>1</v>
      </c>
      <c r="O876">
        <f t="shared" si="67"/>
        <v>1</v>
      </c>
      <c r="P876">
        <f t="shared" si="68"/>
        <v>1</v>
      </c>
      <c r="Q876">
        <f t="shared" si="69"/>
        <v>1</v>
      </c>
    </row>
    <row r="877" spans="1:17" x14ac:dyDescent="0.25">
      <c r="A877" s="1">
        <v>15624170</v>
      </c>
      <c r="B877" s="1">
        <v>639</v>
      </c>
      <c r="C877" s="1" t="s">
        <v>15</v>
      </c>
      <c r="D877" s="1" t="s">
        <v>16</v>
      </c>
      <c r="E877" s="1">
        <v>38</v>
      </c>
      <c r="F877" s="1">
        <v>4</v>
      </c>
      <c r="G877" s="17">
        <v>81550.94</v>
      </c>
      <c r="H877" s="1">
        <v>2</v>
      </c>
      <c r="I877" s="1">
        <v>0</v>
      </c>
      <c r="J877" s="1">
        <v>1</v>
      </c>
      <c r="K877" s="17">
        <v>118974.77</v>
      </c>
      <c r="L877" s="1">
        <v>0</v>
      </c>
      <c r="M877">
        <f t="shared" si="65"/>
        <v>0</v>
      </c>
      <c r="N877">
        <f t="shared" si="66"/>
        <v>1</v>
      </c>
      <c r="O877">
        <f t="shared" si="67"/>
        <v>1</v>
      </c>
      <c r="P877">
        <f t="shared" si="68"/>
        <v>1</v>
      </c>
      <c r="Q877">
        <f t="shared" si="69"/>
        <v>1</v>
      </c>
    </row>
    <row r="878" spans="1:17" x14ac:dyDescent="0.25">
      <c r="A878" s="1">
        <v>15665678</v>
      </c>
      <c r="B878" s="1">
        <v>607</v>
      </c>
      <c r="C878" s="1" t="s">
        <v>18</v>
      </c>
      <c r="D878" s="1" t="s">
        <v>23</v>
      </c>
      <c r="E878" s="1">
        <v>36</v>
      </c>
      <c r="F878" s="1">
        <v>8</v>
      </c>
      <c r="G878" s="17">
        <v>158261.68</v>
      </c>
      <c r="H878" s="1">
        <v>1</v>
      </c>
      <c r="I878" s="1">
        <v>1</v>
      </c>
      <c r="J878" s="1">
        <v>1</v>
      </c>
      <c r="K878" s="17">
        <v>76744.72</v>
      </c>
      <c r="L878" s="1">
        <v>0</v>
      </c>
      <c r="M878">
        <f t="shared" si="65"/>
        <v>0</v>
      </c>
      <c r="N878">
        <f t="shared" si="66"/>
        <v>1</v>
      </c>
      <c r="O878">
        <f t="shared" si="67"/>
        <v>1</v>
      </c>
      <c r="P878">
        <f t="shared" si="68"/>
        <v>1</v>
      </c>
      <c r="Q878">
        <f t="shared" si="69"/>
        <v>1</v>
      </c>
    </row>
    <row r="879" spans="1:17" x14ac:dyDescent="0.25">
      <c r="A879" s="1">
        <v>15784209</v>
      </c>
      <c r="B879" s="1">
        <v>497</v>
      </c>
      <c r="C879" s="1" t="s">
        <v>15</v>
      </c>
      <c r="D879" s="1" t="s">
        <v>23</v>
      </c>
      <c r="E879" s="1">
        <v>47</v>
      </c>
      <c r="F879" s="1">
        <v>6</v>
      </c>
      <c r="G879" s="17">
        <v>0</v>
      </c>
      <c r="H879" s="1">
        <v>1</v>
      </c>
      <c r="I879" s="1">
        <v>1</v>
      </c>
      <c r="J879" s="1">
        <v>1</v>
      </c>
      <c r="K879" s="17">
        <v>90055.08</v>
      </c>
      <c r="L879" s="1">
        <v>0</v>
      </c>
      <c r="M879">
        <f t="shared" si="65"/>
        <v>0</v>
      </c>
      <c r="N879">
        <f t="shared" si="66"/>
        <v>1</v>
      </c>
      <c r="O879">
        <f t="shared" si="67"/>
        <v>1</v>
      </c>
      <c r="P879">
        <f t="shared" si="68"/>
        <v>1</v>
      </c>
      <c r="Q879">
        <f t="shared" si="69"/>
        <v>1</v>
      </c>
    </row>
    <row r="880" spans="1:17" x14ac:dyDescent="0.25">
      <c r="A880" s="1">
        <v>15810845</v>
      </c>
      <c r="B880" s="1">
        <v>636</v>
      </c>
      <c r="C880" s="1" t="s">
        <v>15</v>
      </c>
      <c r="D880" s="1" t="s">
        <v>23</v>
      </c>
      <c r="E880" s="1">
        <v>42</v>
      </c>
      <c r="F880" s="1">
        <v>2</v>
      </c>
      <c r="G880" s="17">
        <v>0</v>
      </c>
      <c r="H880" s="1">
        <v>2</v>
      </c>
      <c r="I880" s="1">
        <v>1</v>
      </c>
      <c r="J880" s="1">
        <v>1</v>
      </c>
      <c r="K880" s="17">
        <v>55470.78</v>
      </c>
      <c r="L880" s="1">
        <v>0</v>
      </c>
      <c r="M880">
        <f t="shared" si="65"/>
        <v>0</v>
      </c>
      <c r="N880">
        <f t="shared" si="66"/>
        <v>1</v>
      </c>
      <c r="O880">
        <f t="shared" si="67"/>
        <v>0</v>
      </c>
      <c r="P880">
        <f t="shared" si="68"/>
        <v>1</v>
      </c>
      <c r="Q880">
        <f t="shared" si="69"/>
        <v>1</v>
      </c>
    </row>
    <row r="881" spans="1:17" x14ac:dyDescent="0.25">
      <c r="A881" s="1">
        <v>15567367</v>
      </c>
      <c r="B881" s="1">
        <v>601</v>
      </c>
      <c r="C881" s="1" t="s">
        <v>26</v>
      </c>
      <c r="D881" s="1" t="s">
        <v>16</v>
      </c>
      <c r="E881" s="1">
        <v>42</v>
      </c>
      <c r="F881" s="1">
        <v>9</v>
      </c>
      <c r="G881" s="17">
        <v>133636.16</v>
      </c>
      <c r="H881" s="1">
        <v>1</v>
      </c>
      <c r="I881" s="1">
        <v>0</v>
      </c>
      <c r="J881" s="1">
        <v>1</v>
      </c>
      <c r="K881" s="17">
        <v>103315.74</v>
      </c>
      <c r="L881" s="1">
        <v>0</v>
      </c>
      <c r="M881">
        <f t="shared" si="65"/>
        <v>0</v>
      </c>
      <c r="N881">
        <f t="shared" si="66"/>
        <v>1</v>
      </c>
      <c r="O881">
        <f t="shared" si="67"/>
        <v>1</v>
      </c>
      <c r="P881">
        <f t="shared" si="68"/>
        <v>1</v>
      </c>
      <c r="Q881">
        <f t="shared" si="69"/>
        <v>1</v>
      </c>
    </row>
    <row r="882" spans="1:17" x14ac:dyDescent="0.25">
      <c r="A882" s="1">
        <v>15771977</v>
      </c>
      <c r="B882" s="1">
        <v>730</v>
      </c>
      <c r="C882" s="1" t="s">
        <v>15</v>
      </c>
      <c r="D882" s="1" t="s">
        <v>16</v>
      </c>
      <c r="E882" s="1">
        <v>39</v>
      </c>
      <c r="F882" s="1">
        <v>1</v>
      </c>
      <c r="G882" s="17">
        <v>99010.67</v>
      </c>
      <c r="H882" s="1">
        <v>1</v>
      </c>
      <c r="I882" s="1">
        <v>1</v>
      </c>
      <c r="J882" s="1">
        <v>0</v>
      </c>
      <c r="K882" s="17">
        <v>194945.8</v>
      </c>
      <c r="L882" s="1">
        <v>0</v>
      </c>
      <c r="M882">
        <f t="shared" si="65"/>
        <v>0</v>
      </c>
      <c r="N882">
        <f t="shared" si="66"/>
        <v>1</v>
      </c>
      <c r="O882">
        <f t="shared" si="67"/>
        <v>0</v>
      </c>
      <c r="P882">
        <f t="shared" si="68"/>
        <v>1</v>
      </c>
      <c r="Q882">
        <f t="shared" si="69"/>
        <v>1</v>
      </c>
    </row>
    <row r="883" spans="1:17" x14ac:dyDescent="0.25">
      <c r="A883" s="1">
        <v>15732778</v>
      </c>
      <c r="B883" s="1">
        <v>468</v>
      </c>
      <c r="C883" s="1" t="s">
        <v>26</v>
      </c>
      <c r="D883" s="1" t="s">
        <v>23</v>
      </c>
      <c r="E883" s="1">
        <v>29</v>
      </c>
      <c r="F883" s="1">
        <v>1</v>
      </c>
      <c r="G883" s="17">
        <v>111681.98</v>
      </c>
      <c r="H883" s="1">
        <v>2</v>
      </c>
      <c r="I883" s="1">
        <v>1</v>
      </c>
      <c r="J883" s="1">
        <v>1</v>
      </c>
      <c r="K883" s="17">
        <v>195711.16</v>
      </c>
      <c r="L883" s="1">
        <v>0</v>
      </c>
      <c r="M883">
        <f t="shared" si="65"/>
        <v>0</v>
      </c>
      <c r="N883">
        <f t="shared" si="66"/>
        <v>1</v>
      </c>
      <c r="O883">
        <f t="shared" si="67"/>
        <v>0</v>
      </c>
      <c r="P883">
        <f t="shared" si="68"/>
        <v>0</v>
      </c>
      <c r="Q883">
        <f t="shared" si="69"/>
        <v>1</v>
      </c>
    </row>
    <row r="884" spans="1:17" x14ac:dyDescent="0.25">
      <c r="A884" s="1">
        <v>15689614</v>
      </c>
      <c r="B884" s="1">
        <v>687</v>
      </c>
      <c r="C884" s="1" t="s">
        <v>18</v>
      </c>
      <c r="D884" s="1" t="s">
        <v>16</v>
      </c>
      <c r="E884" s="1">
        <v>63</v>
      </c>
      <c r="F884" s="1">
        <v>1</v>
      </c>
      <c r="G884" s="17">
        <v>137715.66</v>
      </c>
      <c r="H884" s="1">
        <v>1</v>
      </c>
      <c r="I884" s="1">
        <v>1</v>
      </c>
      <c r="J884" s="1">
        <v>1</v>
      </c>
      <c r="K884" s="17">
        <v>37938.74</v>
      </c>
      <c r="L884" s="1">
        <v>0</v>
      </c>
      <c r="M884">
        <f t="shared" si="65"/>
        <v>0</v>
      </c>
      <c r="N884">
        <f t="shared" si="66"/>
        <v>0</v>
      </c>
      <c r="O884">
        <f t="shared" si="67"/>
        <v>0</v>
      </c>
      <c r="P884">
        <f t="shared" si="68"/>
        <v>1</v>
      </c>
      <c r="Q884">
        <f t="shared" si="69"/>
        <v>0</v>
      </c>
    </row>
    <row r="885" spans="1:17" x14ac:dyDescent="0.25">
      <c r="A885" s="1">
        <v>15566091</v>
      </c>
      <c r="B885" s="1">
        <v>545</v>
      </c>
      <c r="C885" s="1" t="s">
        <v>18</v>
      </c>
      <c r="D885" s="1" t="s">
        <v>16</v>
      </c>
      <c r="E885" s="1">
        <v>32</v>
      </c>
      <c r="F885" s="1">
        <v>4</v>
      </c>
      <c r="G885" s="17">
        <v>0</v>
      </c>
      <c r="H885" s="1">
        <v>1</v>
      </c>
      <c r="I885" s="1">
        <v>1</v>
      </c>
      <c r="J885" s="1">
        <v>0</v>
      </c>
      <c r="K885" s="17">
        <v>94739.199999999997</v>
      </c>
      <c r="L885" s="1">
        <v>0</v>
      </c>
      <c r="M885">
        <f t="shared" si="65"/>
        <v>0</v>
      </c>
      <c r="N885">
        <f t="shared" si="66"/>
        <v>1</v>
      </c>
      <c r="O885">
        <f t="shared" si="67"/>
        <v>1</v>
      </c>
      <c r="P885">
        <f t="shared" si="68"/>
        <v>1</v>
      </c>
      <c r="Q885">
        <f t="shared" si="69"/>
        <v>1</v>
      </c>
    </row>
    <row r="886" spans="1:17" x14ac:dyDescent="0.25">
      <c r="A886" s="1">
        <v>15715951</v>
      </c>
      <c r="B886" s="1">
        <v>562</v>
      </c>
      <c r="C886" s="1" t="s">
        <v>15</v>
      </c>
      <c r="D886" s="1" t="s">
        <v>23</v>
      </c>
      <c r="E886" s="1">
        <v>42</v>
      </c>
      <c r="F886" s="1">
        <v>2</v>
      </c>
      <c r="G886" s="17">
        <v>100238.35</v>
      </c>
      <c r="H886" s="1">
        <v>1</v>
      </c>
      <c r="I886" s="1">
        <v>0</v>
      </c>
      <c r="J886" s="1">
        <v>0</v>
      </c>
      <c r="K886" s="17">
        <v>86797.41</v>
      </c>
      <c r="L886" s="1">
        <v>0</v>
      </c>
      <c r="M886">
        <f t="shared" si="65"/>
        <v>0</v>
      </c>
      <c r="N886">
        <f t="shared" si="66"/>
        <v>1</v>
      </c>
      <c r="O886">
        <f t="shared" si="67"/>
        <v>0</v>
      </c>
      <c r="P886">
        <f t="shared" si="68"/>
        <v>1</v>
      </c>
      <c r="Q886">
        <f t="shared" si="69"/>
        <v>1</v>
      </c>
    </row>
    <row r="887" spans="1:17" x14ac:dyDescent="0.25">
      <c r="A887" s="1">
        <v>15628303</v>
      </c>
      <c r="B887" s="1">
        <v>738</v>
      </c>
      <c r="C887" s="1" t="s">
        <v>18</v>
      </c>
      <c r="D887" s="1" t="s">
        <v>23</v>
      </c>
      <c r="E887" s="1">
        <v>35</v>
      </c>
      <c r="F887" s="1">
        <v>3</v>
      </c>
      <c r="G887" s="17">
        <v>0</v>
      </c>
      <c r="H887" s="1">
        <v>1</v>
      </c>
      <c r="I887" s="1">
        <v>1</v>
      </c>
      <c r="J887" s="1">
        <v>1</v>
      </c>
      <c r="K887" s="17">
        <v>15650.73</v>
      </c>
      <c r="L887" s="1">
        <v>0</v>
      </c>
      <c r="M887">
        <f t="shared" si="65"/>
        <v>0</v>
      </c>
      <c r="N887">
        <f t="shared" si="66"/>
        <v>0</v>
      </c>
      <c r="O887">
        <f t="shared" si="67"/>
        <v>0</v>
      </c>
      <c r="P887">
        <f t="shared" si="68"/>
        <v>1</v>
      </c>
      <c r="Q887">
        <f t="shared" si="69"/>
        <v>1</v>
      </c>
    </row>
    <row r="888" spans="1:17" x14ac:dyDescent="0.25">
      <c r="A888" s="1">
        <v>15724944</v>
      </c>
      <c r="B888" s="1">
        <v>663</v>
      </c>
      <c r="C888" s="1" t="s">
        <v>15</v>
      </c>
      <c r="D888" s="1" t="s">
        <v>23</v>
      </c>
      <c r="E888" s="1">
        <v>34</v>
      </c>
      <c r="F888" s="1">
        <v>7</v>
      </c>
      <c r="G888" s="17">
        <v>0</v>
      </c>
      <c r="H888" s="1">
        <v>2</v>
      </c>
      <c r="I888" s="1">
        <v>1</v>
      </c>
      <c r="J888" s="1">
        <v>1</v>
      </c>
      <c r="K888" s="17">
        <v>180427.24</v>
      </c>
      <c r="L888" s="1">
        <v>0</v>
      </c>
      <c r="M888">
        <f t="shared" si="65"/>
        <v>0</v>
      </c>
      <c r="N888">
        <f t="shared" si="66"/>
        <v>1</v>
      </c>
      <c r="O888">
        <f t="shared" si="67"/>
        <v>1</v>
      </c>
      <c r="P888">
        <f t="shared" si="68"/>
        <v>1</v>
      </c>
      <c r="Q888">
        <f t="shared" si="69"/>
        <v>1</v>
      </c>
    </row>
    <row r="889" spans="1:17" x14ac:dyDescent="0.25">
      <c r="A889" s="1">
        <v>15774510</v>
      </c>
      <c r="B889" s="1">
        <v>714</v>
      </c>
      <c r="C889" s="1" t="s">
        <v>15</v>
      </c>
      <c r="D889" s="1" t="s">
        <v>16</v>
      </c>
      <c r="E889" s="1">
        <v>31</v>
      </c>
      <c r="F889" s="1">
        <v>4</v>
      </c>
      <c r="G889" s="17">
        <v>125169.26</v>
      </c>
      <c r="H889" s="1">
        <v>1</v>
      </c>
      <c r="I889" s="1">
        <v>1</v>
      </c>
      <c r="J889" s="1">
        <v>1</v>
      </c>
      <c r="K889" s="17">
        <v>106636.89</v>
      </c>
      <c r="L889" s="1">
        <v>0</v>
      </c>
      <c r="M889">
        <f t="shared" si="65"/>
        <v>0</v>
      </c>
      <c r="N889">
        <f t="shared" si="66"/>
        <v>1</v>
      </c>
      <c r="O889">
        <f t="shared" si="67"/>
        <v>1</v>
      </c>
      <c r="P889">
        <f t="shared" si="68"/>
        <v>1</v>
      </c>
      <c r="Q889">
        <f t="shared" si="69"/>
        <v>1</v>
      </c>
    </row>
    <row r="890" spans="1:17" x14ac:dyDescent="0.25">
      <c r="A890" s="1">
        <v>15786170</v>
      </c>
      <c r="B890" s="1">
        <v>659</v>
      </c>
      <c r="C890" s="1" t="s">
        <v>15</v>
      </c>
      <c r="D890" s="1" t="s">
        <v>23</v>
      </c>
      <c r="E890" s="1">
        <v>31</v>
      </c>
      <c r="F890" s="1">
        <v>4</v>
      </c>
      <c r="G890" s="17">
        <v>118342.26</v>
      </c>
      <c r="H890" s="1">
        <v>1</v>
      </c>
      <c r="I890" s="1">
        <v>0</v>
      </c>
      <c r="J890" s="1">
        <v>0</v>
      </c>
      <c r="K890" s="17">
        <v>161574.19</v>
      </c>
      <c r="L890" s="1">
        <v>0</v>
      </c>
      <c r="M890">
        <f t="shared" si="65"/>
        <v>0</v>
      </c>
      <c r="N890">
        <f t="shared" si="66"/>
        <v>1</v>
      </c>
      <c r="O890">
        <f t="shared" si="67"/>
        <v>1</v>
      </c>
      <c r="P890">
        <f t="shared" si="68"/>
        <v>1</v>
      </c>
      <c r="Q890">
        <f t="shared" si="69"/>
        <v>1</v>
      </c>
    </row>
    <row r="891" spans="1:17" x14ac:dyDescent="0.25">
      <c r="A891" s="1">
        <v>15782390</v>
      </c>
      <c r="B891" s="1">
        <v>621</v>
      </c>
      <c r="C891" s="1" t="s">
        <v>15</v>
      </c>
      <c r="D891" s="1" t="s">
        <v>16</v>
      </c>
      <c r="E891" s="1">
        <v>40</v>
      </c>
      <c r="F891" s="1">
        <v>6</v>
      </c>
      <c r="G891" s="17">
        <v>0</v>
      </c>
      <c r="H891" s="1">
        <v>1</v>
      </c>
      <c r="I891" s="1">
        <v>1</v>
      </c>
      <c r="J891" s="1">
        <v>0</v>
      </c>
      <c r="K891" s="17">
        <v>155155.25</v>
      </c>
      <c r="L891" s="1">
        <v>0</v>
      </c>
      <c r="M891">
        <f t="shared" si="65"/>
        <v>0</v>
      </c>
      <c r="N891">
        <f t="shared" si="66"/>
        <v>1</v>
      </c>
      <c r="O891">
        <f t="shared" si="67"/>
        <v>1</v>
      </c>
      <c r="P891">
        <f t="shared" si="68"/>
        <v>1</v>
      </c>
      <c r="Q891">
        <f t="shared" si="69"/>
        <v>1</v>
      </c>
    </row>
    <row r="892" spans="1:17" x14ac:dyDescent="0.25">
      <c r="A892" s="1">
        <v>15586310</v>
      </c>
      <c r="B892" s="1">
        <v>578</v>
      </c>
      <c r="C892" s="1" t="s">
        <v>15</v>
      </c>
      <c r="D892" s="1" t="s">
        <v>23</v>
      </c>
      <c r="E892" s="1">
        <v>30</v>
      </c>
      <c r="F892" s="1">
        <v>4</v>
      </c>
      <c r="G892" s="17">
        <v>169462.09</v>
      </c>
      <c r="H892" s="1">
        <v>1</v>
      </c>
      <c r="I892" s="1">
        <v>1</v>
      </c>
      <c r="J892" s="1">
        <v>0</v>
      </c>
      <c r="K892" s="17">
        <v>112187.11</v>
      </c>
      <c r="L892" s="1">
        <v>0</v>
      </c>
      <c r="M892">
        <f t="shared" si="65"/>
        <v>0</v>
      </c>
      <c r="N892">
        <f t="shared" si="66"/>
        <v>1</v>
      </c>
      <c r="O892">
        <f t="shared" si="67"/>
        <v>1</v>
      </c>
      <c r="P892">
        <f t="shared" si="68"/>
        <v>0</v>
      </c>
      <c r="Q892">
        <f t="shared" si="69"/>
        <v>1</v>
      </c>
    </row>
    <row r="893" spans="1:17" x14ac:dyDescent="0.25">
      <c r="A893" s="1">
        <v>15568240</v>
      </c>
      <c r="B893" s="1">
        <v>492</v>
      </c>
      <c r="C893" s="1" t="s">
        <v>26</v>
      </c>
      <c r="D893" s="1" t="s">
        <v>16</v>
      </c>
      <c r="E893" s="1">
        <v>30</v>
      </c>
      <c r="F893" s="1">
        <v>10</v>
      </c>
      <c r="G893" s="17">
        <v>77168.87</v>
      </c>
      <c r="H893" s="1">
        <v>2</v>
      </c>
      <c r="I893" s="1">
        <v>0</v>
      </c>
      <c r="J893" s="1">
        <v>1</v>
      </c>
      <c r="K893" s="17">
        <v>146700.22</v>
      </c>
      <c r="L893" s="1">
        <v>0</v>
      </c>
      <c r="M893">
        <f t="shared" si="65"/>
        <v>0</v>
      </c>
      <c r="N893">
        <f t="shared" si="66"/>
        <v>1</v>
      </c>
      <c r="O893">
        <f t="shared" si="67"/>
        <v>1</v>
      </c>
      <c r="P893">
        <f t="shared" si="68"/>
        <v>0</v>
      </c>
      <c r="Q893">
        <f t="shared" si="69"/>
        <v>1</v>
      </c>
    </row>
    <row r="894" spans="1:17" x14ac:dyDescent="0.25">
      <c r="A894" s="1">
        <v>15634632</v>
      </c>
      <c r="B894" s="1">
        <v>711</v>
      </c>
      <c r="C894" s="1" t="s">
        <v>15</v>
      </c>
      <c r="D894" s="1" t="s">
        <v>23</v>
      </c>
      <c r="E894" s="1">
        <v>38</v>
      </c>
      <c r="F894" s="1">
        <v>3</v>
      </c>
      <c r="G894" s="17">
        <v>0</v>
      </c>
      <c r="H894" s="1">
        <v>2</v>
      </c>
      <c r="I894" s="1">
        <v>1</v>
      </c>
      <c r="J894" s="1">
        <v>0</v>
      </c>
      <c r="K894" s="17">
        <v>68487.509999999995</v>
      </c>
      <c r="L894" s="1">
        <v>0</v>
      </c>
      <c r="M894">
        <f t="shared" si="65"/>
        <v>0</v>
      </c>
      <c r="N894">
        <f t="shared" si="66"/>
        <v>1</v>
      </c>
      <c r="O894">
        <f t="shared" si="67"/>
        <v>0</v>
      </c>
      <c r="P894">
        <f t="shared" si="68"/>
        <v>1</v>
      </c>
      <c r="Q894">
        <f t="shared" si="69"/>
        <v>1</v>
      </c>
    </row>
    <row r="895" spans="1:17" x14ac:dyDescent="0.25">
      <c r="A895" s="1">
        <v>15692926</v>
      </c>
      <c r="B895" s="1">
        <v>498</v>
      </c>
      <c r="C895" s="1" t="s">
        <v>26</v>
      </c>
      <c r="D895" s="1" t="s">
        <v>23</v>
      </c>
      <c r="E895" s="1">
        <v>25</v>
      </c>
      <c r="F895" s="1">
        <v>8</v>
      </c>
      <c r="G895" s="17">
        <v>121702.73</v>
      </c>
      <c r="H895" s="1">
        <v>1</v>
      </c>
      <c r="I895" s="1">
        <v>1</v>
      </c>
      <c r="J895" s="1">
        <v>1</v>
      </c>
      <c r="K895" s="17">
        <v>132210.49</v>
      </c>
      <c r="L895" s="1">
        <v>0</v>
      </c>
      <c r="M895">
        <f t="shared" si="65"/>
        <v>0</v>
      </c>
      <c r="N895">
        <f t="shared" si="66"/>
        <v>1</v>
      </c>
      <c r="O895">
        <f t="shared" si="67"/>
        <v>1</v>
      </c>
      <c r="P895">
        <f t="shared" si="68"/>
        <v>0</v>
      </c>
      <c r="Q895">
        <f t="shared" si="69"/>
        <v>1</v>
      </c>
    </row>
    <row r="896" spans="1:17" x14ac:dyDescent="0.25">
      <c r="A896" s="1">
        <v>15659098</v>
      </c>
      <c r="B896" s="1">
        <v>669</v>
      </c>
      <c r="C896" s="1" t="s">
        <v>15</v>
      </c>
      <c r="D896" s="1" t="s">
        <v>23</v>
      </c>
      <c r="E896" s="1">
        <v>30</v>
      </c>
      <c r="F896" s="1">
        <v>7</v>
      </c>
      <c r="G896" s="17">
        <v>95128.86</v>
      </c>
      <c r="H896" s="1">
        <v>1</v>
      </c>
      <c r="I896" s="1">
        <v>0</v>
      </c>
      <c r="J896" s="1">
        <v>0</v>
      </c>
      <c r="K896" s="17">
        <v>19799.259999999998</v>
      </c>
      <c r="L896" s="1">
        <v>0</v>
      </c>
      <c r="M896">
        <f t="shared" si="65"/>
        <v>0</v>
      </c>
      <c r="N896">
        <f t="shared" si="66"/>
        <v>0</v>
      </c>
      <c r="O896">
        <f t="shared" si="67"/>
        <v>1</v>
      </c>
      <c r="P896">
        <f t="shared" si="68"/>
        <v>0</v>
      </c>
      <c r="Q896">
        <f t="shared" si="69"/>
        <v>1</v>
      </c>
    </row>
    <row r="897" spans="1:17" x14ac:dyDescent="0.25">
      <c r="A897" s="1">
        <v>15630910</v>
      </c>
      <c r="B897" s="1">
        <v>800</v>
      </c>
      <c r="C897" s="1" t="s">
        <v>15</v>
      </c>
      <c r="D897" s="1" t="s">
        <v>16</v>
      </c>
      <c r="E897" s="1">
        <v>49</v>
      </c>
      <c r="F897" s="1">
        <v>7</v>
      </c>
      <c r="G897" s="17">
        <v>108007.36</v>
      </c>
      <c r="H897" s="1">
        <v>1</v>
      </c>
      <c r="I897" s="1">
        <v>0</v>
      </c>
      <c r="J897" s="1">
        <v>0</v>
      </c>
      <c r="K897" s="17">
        <v>47125.11</v>
      </c>
      <c r="L897" s="1">
        <v>0</v>
      </c>
      <c r="M897">
        <f t="shared" si="65"/>
        <v>0</v>
      </c>
      <c r="N897">
        <f t="shared" si="66"/>
        <v>1</v>
      </c>
      <c r="O897">
        <f t="shared" si="67"/>
        <v>1</v>
      </c>
      <c r="P897">
        <f t="shared" si="68"/>
        <v>1</v>
      </c>
      <c r="Q897">
        <f t="shared" si="69"/>
        <v>1</v>
      </c>
    </row>
    <row r="898" spans="1:17" x14ac:dyDescent="0.25">
      <c r="A898" s="1">
        <v>15726234</v>
      </c>
      <c r="B898" s="1">
        <v>708</v>
      </c>
      <c r="C898" s="1" t="s">
        <v>18</v>
      </c>
      <c r="D898" s="1" t="s">
        <v>16</v>
      </c>
      <c r="E898" s="1">
        <v>41</v>
      </c>
      <c r="F898" s="1">
        <v>5</v>
      </c>
      <c r="G898" s="17">
        <v>0</v>
      </c>
      <c r="H898" s="1">
        <v>1</v>
      </c>
      <c r="I898" s="1">
        <v>0</v>
      </c>
      <c r="J898" s="1">
        <v>1</v>
      </c>
      <c r="K898" s="17">
        <v>157003.99</v>
      </c>
      <c r="L898" s="1">
        <v>0</v>
      </c>
      <c r="M898">
        <f t="shared" si="65"/>
        <v>0</v>
      </c>
      <c r="N898">
        <f t="shared" si="66"/>
        <v>1</v>
      </c>
      <c r="O898">
        <f t="shared" si="67"/>
        <v>1</v>
      </c>
      <c r="P898">
        <f t="shared" si="68"/>
        <v>1</v>
      </c>
      <c r="Q898">
        <f t="shared" si="69"/>
        <v>1</v>
      </c>
    </row>
    <row r="899" spans="1:17" x14ac:dyDescent="0.25">
      <c r="A899" s="1">
        <v>15768193</v>
      </c>
      <c r="B899" s="1">
        <v>585</v>
      </c>
      <c r="C899" s="1" t="s">
        <v>26</v>
      </c>
      <c r="D899" s="1" t="s">
        <v>23</v>
      </c>
      <c r="E899" s="1">
        <v>36</v>
      </c>
      <c r="F899" s="1">
        <v>5</v>
      </c>
      <c r="G899" s="17">
        <v>146050.97</v>
      </c>
      <c r="H899" s="1">
        <v>2</v>
      </c>
      <c r="I899" s="1">
        <v>0</v>
      </c>
      <c r="J899" s="1">
        <v>0</v>
      </c>
      <c r="K899" s="17">
        <v>86424.57</v>
      </c>
      <c r="L899" s="1">
        <v>0</v>
      </c>
      <c r="M899">
        <f t="shared" si="65"/>
        <v>0</v>
      </c>
      <c r="N899">
        <f t="shared" si="66"/>
        <v>1</v>
      </c>
      <c r="O899">
        <f t="shared" si="67"/>
        <v>1</v>
      </c>
      <c r="P899">
        <f t="shared" si="68"/>
        <v>1</v>
      </c>
      <c r="Q899">
        <f t="shared" si="69"/>
        <v>1</v>
      </c>
    </row>
    <row r="900" spans="1:17" x14ac:dyDescent="0.25">
      <c r="A900" s="1">
        <v>15747867</v>
      </c>
      <c r="B900" s="1">
        <v>583</v>
      </c>
      <c r="C900" s="1" t="s">
        <v>15</v>
      </c>
      <c r="D900" s="1" t="s">
        <v>23</v>
      </c>
      <c r="E900" s="1">
        <v>24</v>
      </c>
      <c r="F900" s="1">
        <v>9</v>
      </c>
      <c r="G900" s="17">
        <v>135125.28</v>
      </c>
      <c r="H900" s="1">
        <v>1</v>
      </c>
      <c r="I900" s="1">
        <v>0</v>
      </c>
      <c r="J900" s="1">
        <v>0</v>
      </c>
      <c r="K900" s="17">
        <v>89801.9</v>
      </c>
      <c r="L900" s="1">
        <v>0</v>
      </c>
      <c r="M900">
        <f t="shared" ref="M900:M963" si="70">IF(H900&gt;=3,1,0)</f>
        <v>0</v>
      </c>
      <c r="N900">
        <f t="shared" ref="N900:N963" si="71">IF(K900&gt;$N$1,1,0)</f>
        <v>1</v>
      </c>
      <c r="O900">
        <f t="shared" ref="O900:O963" si="72">IF(F900&gt;$O$1,1,0)</f>
        <v>1</v>
      </c>
      <c r="P900">
        <f t="shared" ref="P900:P963" si="73">IF(E900&gt;$P$1,1,0)</f>
        <v>0</v>
      </c>
      <c r="Q900">
        <f t="shared" ref="Q900:Q963" si="74">IF(E900&lt;=$Q$1,1,0)</f>
        <v>1</v>
      </c>
    </row>
    <row r="901" spans="1:17" x14ac:dyDescent="0.25">
      <c r="A901" s="1">
        <v>15766908</v>
      </c>
      <c r="B901" s="1">
        <v>488</v>
      </c>
      <c r="C901" s="1" t="s">
        <v>26</v>
      </c>
      <c r="D901" s="1" t="s">
        <v>23</v>
      </c>
      <c r="E901" s="1">
        <v>32</v>
      </c>
      <c r="F901" s="1">
        <v>3</v>
      </c>
      <c r="G901" s="17">
        <v>114540.38</v>
      </c>
      <c r="H901" s="1">
        <v>1</v>
      </c>
      <c r="I901" s="1">
        <v>1</v>
      </c>
      <c r="J901" s="1">
        <v>0</v>
      </c>
      <c r="K901" s="17">
        <v>92568.07</v>
      </c>
      <c r="L901" s="1">
        <v>0</v>
      </c>
      <c r="M901">
        <f t="shared" si="70"/>
        <v>0</v>
      </c>
      <c r="N901">
        <f t="shared" si="71"/>
        <v>1</v>
      </c>
      <c r="O901">
        <f t="shared" si="72"/>
        <v>0</v>
      </c>
      <c r="P901">
        <f t="shared" si="73"/>
        <v>1</v>
      </c>
      <c r="Q901">
        <f t="shared" si="74"/>
        <v>1</v>
      </c>
    </row>
    <row r="902" spans="1:17" x14ac:dyDescent="0.25">
      <c r="A902" s="1">
        <v>15587421</v>
      </c>
      <c r="B902" s="1">
        <v>687</v>
      </c>
      <c r="C902" s="1" t="s">
        <v>26</v>
      </c>
      <c r="D902" s="1" t="s">
        <v>16</v>
      </c>
      <c r="E902" s="1">
        <v>34</v>
      </c>
      <c r="F902" s="1">
        <v>7</v>
      </c>
      <c r="G902" s="17">
        <v>111388.18</v>
      </c>
      <c r="H902" s="1">
        <v>2</v>
      </c>
      <c r="I902" s="1">
        <v>1</v>
      </c>
      <c r="J902" s="1">
        <v>0</v>
      </c>
      <c r="K902" s="17">
        <v>148564.76</v>
      </c>
      <c r="L902" s="1">
        <v>0</v>
      </c>
      <c r="M902">
        <f t="shared" si="70"/>
        <v>0</v>
      </c>
      <c r="N902">
        <f t="shared" si="71"/>
        <v>1</v>
      </c>
      <c r="O902">
        <f t="shared" si="72"/>
        <v>1</v>
      </c>
      <c r="P902">
        <f t="shared" si="73"/>
        <v>1</v>
      </c>
      <c r="Q902">
        <f t="shared" si="74"/>
        <v>1</v>
      </c>
    </row>
    <row r="903" spans="1:17" x14ac:dyDescent="0.25">
      <c r="A903" s="1">
        <v>15678910</v>
      </c>
      <c r="B903" s="1">
        <v>680</v>
      </c>
      <c r="C903" s="1" t="s">
        <v>15</v>
      </c>
      <c r="D903" s="1" t="s">
        <v>16</v>
      </c>
      <c r="E903" s="1">
        <v>30</v>
      </c>
      <c r="F903" s="1">
        <v>8</v>
      </c>
      <c r="G903" s="17">
        <v>141441.75</v>
      </c>
      <c r="H903" s="1">
        <v>1</v>
      </c>
      <c r="I903" s="1">
        <v>1</v>
      </c>
      <c r="J903" s="1">
        <v>1</v>
      </c>
      <c r="K903" s="17">
        <v>16278.97</v>
      </c>
      <c r="L903" s="1">
        <v>0</v>
      </c>
      <c r="M903">
        <f t="shared" si="70"/>
        <v>0</v>
      </c>
      <c r="N903">
        <f t="shared" si="71"/>
        <v>0</v>
      </c>
      <c r="O903">
        <f t="shared" si="72"/>
        <v>1</v>
      </c>
      <c r="P903">
        <f t="shared" si="73"/>
        <v>0</v>
      </c>
      <c r="Q903">
        <f t="shared" si="74"/>
        <v>1</v>
      </c>
    </row>
    <row r="904" spans="1:17" x14ac:dyDescent="0.25">
      <c r="A904" s="1">
        <v>15589030</v>
      </c>
      <c r="B904" s="1">
        <v>649</v>
      </c>
      <c r="C904" s="1" t="s">
        <v>15</v>
      </c>
      <c r="D904" s="1" t="s">
        <v>23</v>
      </c>
      <c r="E904" s="1">
        <v>47</v>
      </c>
      <c r="F904" s="1">
        <v>1</v>
      </c>
      <c r="G904" s="17">
        <v>0</v>
      </c>
      <c r="H904" s="1">
        <v>2</v>
      </c>
      <c r="I904" s="1">
        <v>1</v>
      </c>
      <c r="J904" s="1">
        <v>1</v>
      </c>
      <c r="K904" s="17">
        <v>145593.85</v>
      </c>
      <c r="L904" s="1">
        <v>0</v>
      </c>
      <c r="M904">
        <f t="shared" si="70"/>
        <v>0</v>
      </c>
      <c r="N904">
        <f t="shared" si="71"/>
        <v>1</v>
      </c>
      <c r="O904">
        <f t="shared" si="72"/>
        <v>0</v>
      </c>
      <c r="P904">
        <f t="shared" si="73"/>
        <v>1</v>
      </c>
      <c r="Q904">
        <f t="shared" si="74"/>
        <v>1</v>
      </c>
    </row>
    <row r="905" spans="1:17" x14ac:dyDescent="0.25">
      <c r="A905" s="1">
        <v>15767432</v>
      </c>
      <c r="B905" s="1">
        <v>711</v>
      </c>
      <c r="C905" s="1" t="s">
        <v>15</v>
      </c>
      <c r="D905" s="1" t="s">
        <v>16</v>
      </c>
      <c r="E905" s="1">
        <v>25</v>
      </c>
      <c r="F905" s="1">
        <v>7</v>
      </c>
      <c r="G905" s="17">
        <v>0</v>
      </c>
      <c r="H905" s="1">
        <v>3</v>
      </c>
      <c r="I905" s="1">
        <v>1</v>
      </c>
      <c r="J905" s="1">
        <v>1</v>
      </c>
      <c r="K905" s="17">
        <v>9679.2800000000007</v>
      </c>
      <c r="L905" s="1">
        <v>0</v>
      </c>
      <c r="M905">
        <f t="shared" si="70"/>
        <v>1</v>
      </c>
      <c r="N905">
        <f t="shared" si="71"/>
        <v>0</v>
      </c>
      <c r="O905">
        <f t="shared" si="72"/>
        <v>1</v>
      </c>
      <c r="P905">
        <f t="shared" si="73"/>
        <v>0</v>
      </c>
      <c r="Q905">
        <f t="shared" si="74"/>
        <v>1</v>
      </c>
    </row>
    <row r="906" spans="1:17" x14ac:dyDescent="0.25">
      <c r="A906" s="1">
        <v>15636731</v>
      </c>
      <c r="B906" s="1">
        <v>714</v>
      </c>
      <c r="C906" s="1" t="s">
        <v>26</v>
      </c>
      <c r="D906" s="1" t="s">
        <v>16</v>
      </c>
      <c r="E906" s="1">
        <v>36</v>
      </c>
      <c r="F906" s="1">
        <v>1</v>
      </c>
      <c r="G906" s="17">
        <v>101609.01</v>
      </c>
      <c r="H906" s="1">
        <v>2</v>
      </c>
      <c r="I906" s="1">
        <v>1</v>
      </c>
      <c r="J906" s="1">
        <v>1</v>
      </c>
      <c r="K906" s="17">
        <v>447.73</v>
      </c>
      <c r="L906" s="1">
        <v>0</v>
      </c>
      <c r="M906">
        <f t="shared" si="70"/>
        <v>0</v>
      </c>
      <c r="N906">
        <f t="shared" si="71"/>
        <v>0</v>
      </c>
      <c r="O906">
        <f t="shared" si="72"/>
        <v>0</v>
      </c>
      <c r="P906">
        <f t="shared" si="73"/>
        <v>1</v>
      </c>
      <c r="Q906">
        <f t="shared" si="74"/>
        <v>1</v>
      </c>
    </row>
    <row r="907" spans="1:17" x14ac:dyDescent="0.25">
      <c r="A907" s="1">
        <v>15630053</v>
      </c>
      <c r="B907" s="1">
        <v>656</v>
      </c>
      <c r="C907" s="1" t="s">
        <v>15</v>
      </c>
      <c r="D907" s="1" t="s">
        <v>23</v>
      </c>
      <c r="E907" s="1">
        <v>45</v>
      </c>
      <c r="F907" s="1">
        <v>5</v>
      </c>
      <c r="G907" s="17">
        <v>127864.4</v>
      </c>
      <c r="H907" s="1">
        <v>1</v>
      </c>
      <c r="I907" s="1">
        <v>1</v>
      </c>
      <c r="J907" s="1">
        <v>0</v>
      </c>
      <c r="K907" s="17">
        <v>87107.57</v>
      </c>
      <c r="L907" s="1">
        <v>0</v>
      </c>
      <c r="M907">
        <f t="shared" si="70"/>
        <v>0</v>
      </c>
      <c r="N907">
        <f t="shared" si="71"/>
        <v>1</v>
      </c>
      <c r="O907">
        <f t="shared" si="72"/>
        <v>1</v>
      </c>
      <c r="P907">
        <f t="shared" si="73"/>
        <v>1</v>
      </c>
      <c r="Q907">
        <f t="shared" si="74"/>
        <v>1</v>
      </c>
    </row>
    <row r="908" spans="1:17" x14ac:dyDescent="0.25">
      <c r="A908" s="1">
        <v>15651001</v>
      </c>
      <c r="B908" s="1">
        <v>725</v>
      </c>
      <c r="C908" s="1" t="s">
        <v>26</v>
      </c>
      <c r="D908" s="1" t="s">
        <v>16</v>
      </c>
      <c r="E908" s="1">
        <v>39</v>
      </c>
      <c r="F908" s="1">
        <v>5</v>
      </c>
      <c r="G908" s="17">
        <v>116803.8</v>
      </c>
      <c r="H908" s="1">
        <v>1</v>
      </c>
      <c r="I908" s="1">
        <v>1</v>
      </c>
      <c r="J908" s="1">
        <v>0</v>
      </c>
      <c r="K908" s="17">
        <v>124052.97</v>
      </c>
      <c r="L908" s="1">
        <v>0</v>
      </c>
      <c r="M908">
        <f t="shared" si="70"/>
        <v>0</v>
      </c>
      <c r="N908">
        <f t="shared" si="71"/>
        <v>1</v>
      </c>
      <c r="O908">
        <f t="shared" si="72"/>
        <v>1</v>
      </c>
      <c r="P908">
        <f t="shared" si="73"/>
        <v>1</v>
      </c>
      <c r="Q908">
        <f t="shared" si="74"/>
        <v>1</v>
      </c>
    </row>
    <row r="909" spans="1:17" x14ac:dyDescent="0.25">
      <c r="A909" s="1">
        <v>15723654</v>
      </c>
      <c r="B909" s="1">
        <v>773</v>
      </c>
      <c r="C909" s="1" t="s">
        <v>15</v>
      </c>
      <c r="D909" s="1" t="s">
        <v>23</v>
      </c>
      <c r="E909" s="1">
        <v>25</v>
      </c>
      <c r="F909" s="1">
        <v>2</v>
      </c>
      <c r="G909" s="17">
        <v>135903.32999999999</v>
      </c>
      <c r="H909" s="1">
        <v>1</v>
      </c>
      <c r="I909" s="1">
        <v>1</v>
      </c>
      <c r="J909" s="1">
        <v>0</v>
      </c>
      <c r="K909" s="17">
        <v>73656.38</v>
      </c>
      <c r="L909" s="1">
        <v>0</v>
      </c>
      <c r="M909">
        <f t="shared" si="70"/>
        <v>0</v>
      </c>
      <c r="N909">
        <f t="shared" si="71"/>
        <v>1</v>
      </c>
      <c r="O909">
        <f t="shared" si="72"/>
        <v>0</v>
      </c>
      <c r="P909">
        <f t="shared" si="73"/>
        <v>0</v>
      </c>
      <c r="Q909">
        <f t="shared" si="74"/>
        <v>1</v>
      </c>
    </row>
    <row r="910" spans="1:17" x14ac:dyDescent="0.25">
      <c r="A910" s="1">
        <v>15740476</v>
      </c>
      <c r="B910" s="1">
        <v>659</v>
      </c>
      <c r="C910" s="1" t="s">
        <v>26</v>
      </c>
      <c r="D910" s="1" t="s">
        <v>16</v>
      </c>
      <c r="E910" s="1">
        <v>32</v>
      </c>
      <c r="F910" s="1">
        <v>3</v>
      </c>
      <c r="G910" s="17">
        <v>150923.74</v>
      </c>
      <c r="H910" s="1">
        <v>2</v>
      </c>
      <c r="I910" s="1">
        <v>0</v>
      </c>
      <c r="J910" s="1">
        <v>1</v>
      </c>
      <c r="K910" s="17">
        <v>174652.51</v>
      </c>
      <c r="L910" s="1">
        <v>0</v>
      </c>
      <c r="M910">
        <f t="shared" si="70"/>
        <v>0</v>
      </c>
      <c r="N910">
        <f t="shared" si="71"/>
        <v>1</v>
      </c>
      <c r="O910">
        <f t="shared" si="72"/>
        <v>0</v>
      </c>
      <c r="P910">
        <f t="shared" si="73"/>
        <v>1</v>
      </c>
      <c r="Q910">
        <f t="shared" si="74"/>
        <v>1</v>
      </c>
    </row>
    <row r="911" spans="1:17" x14ac:dyDescent="0.25">
      <c r="A911" s="1">
        <v>15724282</v>
      </c>
      <c r="B911" s="1">
        <v>540</v>
      </c>
      <c r="C911" s="1" t="s">
        <v>26</v>
      </c>
      <c r="D911" s="1" t="s">
        <v>23</v>
      </c>
      <c r="E911" s="1">
        <v>44</v>
      </c>
      <c r="F911" s="1">
        <v>3</v>
      </c>
      <c r="G911" s="17">
        <v>164113.04</v>
      </c>
      <c r="H911" s="1">
        <v>2</v>
      </c>
      <c r="I911" s="1">
        <v>1</v>
      </c>
      <c r="J911" s="1">
        <v>1</v>
      </c>
      <c r="K911" s="17">
        <v>12120.79</v>
      </c>
      <c r="L911" s="1">
        <v>0</v>
      </c>
      <c r="M911">
        <f t="shared" si="70"/>
        <v>0</v>
      </c>
      <c r="N911">
        <f t="shared" si="71"/>
        <v>0</v>
      </c>
      <c r="O911">
        <f t="shared" si="72"/>
        <v>0</v>
      </c>
      <c r="P911">
        <f t="shared" si="73"/>
        <v>1</v>
      </c>
      <c r="Q911">
        <f t="shared" si="74"/>
        <v>1</v>
      </c>
    </row>
    <row r="912" spans="1:17" x14ac:dyDescent="0.25">
      <c r="A912" s="1">
        <v>15624729</v>
      </c>
      <c r="B912" s="1">
        <v>594</v>
      </c>
      <c r="C912" s="1" t="s">
        <v>15</v>
      </c>
      <c r="D912" s="1" t="s">
        <v>23</v>
      </c>
      <c r="E912" s="1">
        <v>27</v>
      </c>
      <c r="F912" s="1">
        <v>0</v>
      </c>
      <c r="G912" s="17">
        <v>197041.8</v>
      </c>
      <c r="H912" s="1">
        <v>1</v>
      </c>
      <c r="I912" s="1">
        <v>0</v>
      </c>
      <c r="J912" s="1">
        <v>0</v>
      </c>
      <c r="K912" s="17">
        <v>151912.49</v>
      </c>
      <c r="L912" s="1">
        <v>0</v>
      </c>
      <c r="M912">
        <f t="shared" si="70"/>
        <v>0</v>
      </c>
      <c r="N912">
        <f t="shared" si="71"/>
        <v>1</v>
      </c>
      <c r="O912">
        <f t="shared" si="72"/>
        <v>0</v>
      </c>
      <c r="P912">
        <f t="shared" si="73"/>
        <v>0</v>
      </c>
      <c r="Q912">
        <f t="shared" si="74"/>
        <v>1</v>
      </c>
    </row>
    <row r="913" spans="1:17" x14ac:dyDescent="0.25">
      <c r="A913" s="1">
        <v>15728505</v>
      </c>
      <c r="B913" s="1">
        <v>601</v>
      </c>
      <c r="C913" s="1" t="s">
        <v>15</v>
      </c>
      <c r="D913" s="1" t="s">
        <v>23</v>
      </c>
      <c r="E913" s="1">
        <v>44</v>
      </c>
      <c r="F913" s="1">
        <v>1</v>
      </c>
      <c r="G913" s="17">
        <v>100486.18</v>
      </c>
      <c r="H913" s="1">
        <v>2</v>
      </c>
      <c r="I913" s="1">
        <v>1</v>
      </c>
      <c r="J913" s="1">
        <v>1</v>
      </c>
      <c r="K913" s="17">
        <v>62678.53</v>
      </c>
      <c r="L913" s="1">
        <v>0</v>
      </c>
      <c r="M913">
        <f t="shared" si="70"/>
        <v>0</v>
      </c>
      <c r="N913">
        <f t="shared" si="71"/>
        <v>1</v>
      </c>
      <c r="O913">
        <f t="shared" si="72"/>
        <v>0</v>
      </c>
      <c r="P913">
        <f t="shared" si="73"/>
        <v>1</v>
      </c>
      <c r="Q913">
        <f t="shared" si="74"/>
        <v>1</v>
      </c>
    </row>
    <row r="914" spans="1:17" x14ac:dyDescent="0.25">
      <c r="A914" s="1">
        <v>15647099</v>
      </c>
      <c r="B914" s="1">
        <v>633</v>
      </c>
      <c r="C914" s="1" t="s">
        <v>15</v>
      </c>
      <c r="D914" s="1" t="s">
        <v>16</v>
      </c>
      <c r="E914" s="1">
        <v>37</v>
      </c>
      <c r="F914" s="1">
        <v>9</v>
      </c>
      <c r="G914" s="17">
        <v>156091.97</v>
      </c>
      <c r="H914" s="1">
        <v>1</v>
      </c>
      <c r="I914" s="1">
        <v>1</v>
      </c>
      <c r="J914" s="1">
        <v>0</v>
      </c>
      <c r="K914" s="17">
        <v>72008.61</v>
      </c>
      <c r="L914" s="1">
        <v>0</v>
      </c>
      <c r="M914">
        <f t="shared" si="70"/>
        <v>0</v>
      </c>
      <c r="N914">
        <f t="shared" si="71"/>
        <v>1</v>
      </c>
      <c r="O914">
        <f t="shared" si="72"/>
        <v>1</v>
      </c>
      <c r="P914">
        <f t="shared" si="73"/>
        <v>1</v>
      </c>
      <c r="Q914">
        <f t="shared" si="74"/>
        <v>1</v>
      </c>
    </row>
    <row r="915" spans="1:17" x14ac:dyDescent="0.25">
      <c r="A915" s="1">
        <v>15731522</v>
      </c>
      <c r="B915" s="1">
        <v>771</v>
      </c>
      <c r="C915" s="1" t="s">
        <v>18</v>
      </c>
      <c r="D915" s="1" t="s">
        <v>16</v>
      </c>
      <c r="E915" s="1">
        <v>67</v>
      </c>
      <c r="F915" s="1">
        <v>8</v>
      </c>
      <c r="G915" s="17">
        <v>0</v>
      </c>
      <c r="H915" s="1">
        <v>2</v>
      </c>
      <c r="I915" s="1">
        <v>1</v>
      </c>
      <c r="J915" s="1">
        <v>1</v>
      </c>
      <c r="K915" s="17">
        <v>51219.8</v>
      </c>
      <c r="L915" s="1">
        <v>0</v>
      </c>
      <c r="M915">
        <f t="shared" si="70"/>
        <v>0</v>
      </c>
      <c r="N915">
        <f t="shared" si="71"/>
        <v>1</v>
      </c>
      <c r="O915">
        <f t="shared" si="72"/>
        <v>1</v>
      </c>
      <c r="P915">
        <f t="shared" si="73"/>
        <v>1</v>
      </c>
      <c r="Q915">
        <f t="shared" si="74"/>
        <v>0</v>
      </c>
    </row>
    <row r="916" spans="1:17" x14ac:dyDescent="0.25">
      <c r="A916" s="1">
        <v>15690452</v>
      </c>
      <c r="B916" s="1">
        <v>605</v>
      </c>
      <c r="C916" s="1" t="s">
        <v>15</v>
      </c>
      <c r="D916" s="1" t="s">
        <v>23</v>
      </c>
      <c r="E916" s="1">
        <v>52</v>
      </c>
      <c r="F916" s="1">
        <v>1</v>
      </c>
      <c r="G916" s="17">
        <v>63349.75</v>
      </c>
      <c r="H916" s="1">
        <v>1</v>
      </c>
      <c r="I916" s="1">
        <v>1</v>
      </c>
      <c r="J916" s="1">
        <v>0</v>
      </c>
      <c r="K916" s="17">
        <v>108887.44</v>
      </c>
      <c r="L916" s="1">
        <v>0</v>
      </c>
      <c r="M916">
        <f t="shared" si="70"/>
        <v>0</v>
      </c>
      <c r="N916">
        <f t="shared" si="71"/>
        <v>1</v>
      </c>
      <c r="O916">
        <f t="shared" si="72"/>
        <v>0</v>
      </c>
      <c r="P916">
        <f t="shared" si="73"/>
        <v>1</v>
      </c>
      <c r="Q916">
        <f t="shared" si="74"/>
        <v>1</v>
      </c>
    </row>
    <row r="917" spans="1:17" x14ac:dyDescent="0.25">
      <c r="A917" s="1">
        <v>15644572</v>
      </c>
      <c r="B917" s="1">
        <v>501</v>
      </c>
      <c r="C917" s="1" t="s">
        <v>15</v>
      </c>
      <c r="D917" s="1" t="s">
        <v>23</v>
      </c>
      <c r="E917" s="1">
        <v>40</v>
      </c>
      <c r="F917" s="1">
        <v>4</v>
      </c>
      <c r="G917" s="17">
        <v>125832.2</v>
      </c>
      <c r="H917" s="1">
        <v>1</v>
      </c>
      <c r="I917" s="1">
        <v>1</v>
      </c>
      <c r="J917" s="1">
        <v>1</v>
      </c>
      <c r="K917" s="17">
        <v>100433.83</v>
      </c>
      <c r="L917" s="1">
        <v>0</v>
      </c>
      <c r="M917">
        <f t="shared" si="70"/>
        <v>0</v>
      </c>
      <c r="N917">
        <f t="shared" si="71"/>
        <v>1</v>
      </c>
      <c r="O917">
        <f t="shared" si="72"/>
        <v>1</v>
      </c>
      <c r="P917">
        <f t="shared" si="73"/>
        <v>1</v>
      </c>
      <c r="Q917">
        <f t="shared" si="74"/>
        <v>1</v>
      </c>
    </row>
    <row r="918" spans="1:17" x14ac:dyDescent="0.25">
      <c r="A918" s="1">
        <v>15754849</v>
      </c>
      <c r="B918" s="1">
        <v>776</v>
      </c>
      <c r="C918" s="1" t="s">
        <v>26</v>
      </c>
      <c r="D918" s="1" t="s">
        <v>16</v>
      </c>
      <c r="E918" s="1">
        <v>32</v>
      </c>
      <c r="F918" s="1">
        <v>4</v>
      </c>
      <c r="G918" s="17">
        <v>109421.13</v>
      </c>
      <c r="H918" s="1">
        <v>2</v>
      </c>
      <c r="I918" s="1">
        <v>1</v>
      </c>
      <c r="J918" s="1">
        <v>1</v>
      </c>
      <c r="K918" s="17">
        <v>126517.46</v>
      </c>
      <c r="L918" s="1">
        <v>0</v>
      </c>
      <c r="M918">
        <f t="shared" si="70"/>
        <v>0</v>
      </c>
      <c r="N918">
        <f t="shared" si="71"/>
        <v>1</v>
      </c>
      <c r="O918">
        <f t="shared" si="72"/>
        <v>1</v>
      </c>
      <c r="P918">
        <f t="shared" si="73"/>
        <v>1</v>
      </c>
      <c r="Q918">
        <f t="shared" si="74"/>
        <v>1</v>
      </c>
    </row>
    <row r="919" spans="1:17" x14ac:dyDescent="0.25">
      <c r="A919" s="1">
        <v>15785798</v>
      </c>
      <c r="B919" s="1">
        <v>850</v>
      </c>
      <c r="C919" s="1" t="s">
        <v>15</v>
      </c>
      <c r="D919" s="1" t="s">
        <v>23</v>
      </c>
      <c r="E919" s="1">
        <v>40</v>
      </c>
      <c r="F919" s="1">
        <v>9</v>
      </c>
      <c r="G919" s="17">
        <v>0</v>
      </c>
      <c r="H919" s="1">
        <v>2</v>
      </c>
      <c r="I919" s="1">
        <v>0</v>
      </c>
      <c r="J919" s="1">
        <v>1</v>
      </c>
      <c r="K919" s="17">
        <v>119232.33</v>
      </c>
      <c r="L919" s="1">
        <v>0</v>
      </c>
      <c r="M919">
        <f t="shared" si="70"/>
        <v>0</v>
      </c>
      <c r="N919">
        <f t="shared" si="71"/>
        <v>1</v>
      </c>
      <c r="O919">
        <f t="shared" si="72"/>
        <v>1</v>
      </c>
      <c r="P919">
        <f t="shared" si="73"/>
        <v>1</v>
      </c>
      <c r="Q919">
        <f t="shared" si="74"/>
        <v>1</v>
      </c>
    </row>
    <row r="920" spans="1:17" x14ac:dyDescent="0.25">
      <c r="A920" s="1">
        <v>15697183</v>
      </c>
      <c r="B920" s="1">
        <v>685</v>
      </c>
      <c r="C920" s="1" t="s">
        <v>18</v>
      </c>
      <c r="D920" s="1" t="s">
        <v>23</v>
      </c>
      <c r="E920" s="1">
        <v>43</v>
      </c>
      <c r="F920" s="1">
        <v>9</v>
      </c>
      <c r="G920" s="17">
        <v>0</v>
      </c>
      <c r="H920" s="1">
        <v>2</v>
      </c>
      <c r="I920" s="1">
        <v>1</v>
      </c>
      <c r="J920" s="1">
        <v>0</v>
      </c>
      <c r="K920" s="17">
        <v>107811.28</v>
      </c>
      <c r="L920" s="1">
        <v>0</v>
      </c>
      <c r="M920">
        <f t="shared" si="70"/>
        <v>0</v>
      </c>
      <c r="N920">
        <f t="shared" si="71"/>
        <v>1</v>
      </c>
      <c r="O920">
        <f t="shared" si="72"/>
        <v>1</v>
      </c>
      <c r="P920">
        <f t="shared" si="73"/>
        <v>1</v>
      </c>
      <c r="Q920">
        <f t="shared" si="74"/>
        <v>1</v>
      </c>
    </row>
    <row r="921" spans="1:17" x14ac:dyDescent="0.25">
      <c r="A921" s="1">
        <v>15730059</v>
      </c>
      <c r="B921" s="1">
        <v>638</v>
      </c>
      <c r="C921" s="1" t="s">
        <v>18</v>
      </c>
      <c r="D921" s="1" t="s">
        <v>23</v>
      </c>
      <c r="E921" s="1">
        <v>44</v>
      </c>
      <c r="F921" s="1">
        <v>9</v>
      </c>
      <c r="G921" s="17">
        <v>77637.350000000006</v>
      </c>
      <c r="H921" s="1">
        <v>2</v>
      </c>
      <c r="I921" s="1">
        <v>1</v>
      </c>
      <c r="J921" s="1">
        <v>1</v>
      </c>
      <c r="K921" s="17">
        <v>111346.22</v>
      </c>
      <c r="L921" s="1">
        <v>0</v>
      </c>
      <c r="M921">
        <f t="shared" si="70"/>
        <v>0</v>
      </c>
      <c r="N921">
        <f t="shared" si="71"/>
        <v>1</v>
      </c>
      <c r="O921">
        <f t="shared" si="72"/>
        <v>1</v>
      </c>
      <c r="P921">
        <f t="shared" si="73"/>
        <v>1</v>
      </c>
      <c r="Q921">
        <f t="shared" si="74"/>
        <v>1</v>
      </c>
    </row>
    <row r="922" spans="1:17" x14ac:dyDescent="0.25">
      <c r="A922" s="1">
        <v>15805449</v>
      </c>
      <c r="B922" s="1">
        <v>594</v>
      </c>
      <c r="C922" s="1" t="s">
        <v>15</v>
      </c>
      <c r="D922" s="1" t="s">
        <v>23</v>
      </c>
      <c r="E922" s="1">
        <v>38</v>
      </c>
      <c r="F922" s="1">
        <v>4</v>
      </c>
      <c r="G922" s="17">
        <v>0</v>
      </c>
      <c r="H922" s="1">
        <v>2</v>
      </c>
      <c r="I922" s="1">
        <v>0</v>
      </c>
      <c r="J922" s="1">
        <v>0</v>
      </c>
      <c r="K922" s="17">
        <v>186884.04</v>
      </c>
      <c r="L922" s="1">
        <v>0</v>
      </c>
      <c r="M922">
        <f t="shared" si="70"/>
        <v>0</v>
      </c>
      <c r="N922">
        <f t="shared" si="71"/>
        <v>1</v>
      </c>
      <c r="O922">
        <f t="shared" si="72"/>
        <v>1</v>
      </c>
      <c r="P922">
        <f t="shared" si="73"/>
        <v>1</v>
      </c>
      <c r="Q922">
        <f t="shared" si="74"/>
        <v>1</v>
      </c>
    </row>
    <row r="923" spans="1:17" x14ac:dyDescent="0.25">
      <c r="A923" s="1">
        <v>15732628</v>
      </c>
      <c r="B923" s="1">
        <v>745</v>
      </c>
      <c r="C923" s="1" t="s">
        <v>15</v>
      </c>
      <c r="D923" s="1" t="s">
        <v>23</v>
      </c>
      <c r="E923" s="1">
        <v>46</v>
      </c>
      <c r="F923" s="1">
        <v>2</v>
      </c>
      <c r="G923" s="17">
        <v>122220.19</v>
      </c>
      <c r="H923" s="1">
        <v>1</v>
      </c>
      <c r="I923" s="1">
        <v>1</v>
      </c>
      <c r="J923" s="1">
        <v>1</v>
      </c>
      <c r="K923" s="17">
        <v>118024.1</v>
      </c>
      <c r="L923" s="1">
        <v>0</v>
      </c>
      <c r="M923">
        <f t="shared" si="70"/>
        <v>0</v>
      </c>
      <c r="N923">
        <f t="shared" si="71"/>
        <v>1</v>
      </c>
      <c r="O923">
        <f t="shared" si="72"/>
        <v>0</v>
      </c>
      <c r="P923">
        <f t="shared" si="73"/>
        <v>1</v>
      </c>
      <c r="Q923">
        <f t="shared" si="74"/>
        <v>1</v>
      </c>
    </row>
    <row r="924" spans="1:17" x14ac:dyDescent="0.25">
      <c r="A924" s="1">
        <v>15586959</v>
      </c>
      <c r="B924" s="1">
        <v>468</v>
      </c>
      <c r="C924" s="1" t="s">
        <v>15</v>
      </c>
      <c r="D924" s="1" t="s">
        <v>16</v>
      </c>
      <c r="E924" s="1">
        <v>42</v>
      </c>
      <c r="F924" s="1">
        <v>5</v>
      </c>
      <c r="G924" s="17">
        <v>0</v>
      </c>
      <c r="H924" s="1">
        <v>2</v>
      </c>
      <c r="I924" s="1">
        <v>1</v>
      </c>
      <c r="J924" s="1">
        <v>0</v>
      </c>
      <c r="K924" s="17">
        <v>125305.34</v>
      </c>
      <c r="L924" s="1">
        <v>0</v>
      </c>
      <c r="M924">
        <f t="shared" si="70"/>
        <v>0</v>
      </c>
      <c r="N924">
        <f t="shared" si="71"/>
        <v>1</v>
      </c>
      <c r="O924">
        <f t="shared" si="72"/>
        <v>1</v>
      </c>
      <c r="P924">
        <f t="shared" si="73"/>
        <v>1</v>
      </c>
      <c r="Q924">
        <f t="shared" si="74"/>
        <v>1</v>
      </c>
    </row>
    <row r="925" spans="1:17" x14ac:dyDescent="0.25">
      <c r="A925" s="1">
        <v>15806964</v>
      </c>
      <c r="B925" s="1">
        <v>702</v>
      </c>
      <c r="C925" s="1" t="s">
        <v>15</v>
      </c>
      <c r="D925" s="1" t="s">
        <v>23</v>
      </c>
      <c r="E925" s="1">
        <v>45</v>
      </c>
      <c r="F925" s="1">
        <v>0</v>
      </c>
      <c r="G925" s="17">
        <v>80793.58</v>
      </c>
      <c r="H925" s="1">
        <v>1</v>
      </c>
      <c r="I925" s="1">
        <v>1</v>
      </c>
      <c r="J925" s="1">
        <v>1</v>
      </c>
      <c r="K925" s="17">
        <v>27474.81</v>
      </c>
      <c r="L925" s="1">
        <v>0</v>
      </c>
      <c r="M925">
        <f t="shared" si="70"/>
        <v>0</v>
      </c>
      <c r="N925">
        <f t="shared" si="71"/>
        <v>0</v>
      </c>
      <c r="O925">
        <f t="shared" si="72"/>
        <v>0</v>
      </c>
      <c r="P925">
        <f t="shared" si="73"/>
        <v>1</v>
      </c>
      <c r="Q925">
        <f t="shared" si="74"/>
        <v>1</v>
      </c>
    </row>
    <row r="926" spans="1:17" x14ac:dyDescent="0.25">
      <c r="A926" s="1">
        <v>15575024</v>
      </c>
      <c r="B926" s="1">
        <v>503</v>
      </c>
      <c r="C926" s="1" t="s">
        <v>15</v>
      </c>
      <c r="D926" s="1" t="s">
        <v>23</v>
      </c>
      <c r="E926" s="1">
        <v>29</v>
      </c>
      <c r="F926" s="1">
        <v>3</v>
      </c>
      <c r="G926" s="17">
        <v>0</v>
      </c>
      <c r="H926" s="1">
        <v>2</v>
      </c>
      <c r="I926" s="1">
        <v>1</v>
      </c>
      <c r="J926" s="1">
        <v>1</v>
      </c>
      <c r="K926" s="17">
        <v>143954.99</v>
      </c>
      <c r="L926" s="1">
        <v>0</v>
      </c>
      <c r="M926">
        <f t="shared" si="70"/>
        <v>0</v>
      </c>
      <c r="N926">
        <f t="shared" si="71"/>
        <v>1</v>
      </c>
      <c r="O926">
        <f t="shared" si="72"/>
        <v>0</v>
      </c>
      <c r="P926">
        <f t="shared" si="73"/>
        <v>0</v>
      </c>
      <c r="Q926">
        <f t="shared" si="74"/>
        <v>1</v>
      </c>
    </row>
    <row r="927" spans="1:17" x14ac:dyDescent="0.25">
      <c r="A927" s="1">
        <v>15804771</v>
      </c>
      <c r="B927" s="1">
        <v>614</v>
      </c>
      <c r="C927" s="1" t="s">
        <v>15</v>
      </c>
      <c r="D927" s="1" t="s">
        <v>23</v>
      </c>
      <c r="E927" s="1">
        <v>51</v>
      </c>
      <c r="F927" s="1">
        <v>4</v>
      </c>
      <c r="G927" s="17">
        <v>40685.919999999998</v>
      </c>
      <c r="H927" s="1">
        <v>1</v>
      </c>
      <c r="I927" s="1">
        <v>1</v>
      </c>
      <c r="J927" s="1">
        <v>1</v>
      </c>
      <c r="K927" s="17">
        <v>46775.28</v>
      </c>
      <c r="L927" s="1">
        <v>0</v>
      </c>
      <c r="M927">
        <f t="shared" si="70"/>
        <v>0</v>
      </c>
      <c r="N927">
        <f t="shared" si="71"/>
        <v>1</v>
      </c>
      <c r="O927">
        <f t="shared" si="72"/>
        <v>1</v>
      </c>
      <c r="P927">
        <f t="shared" si="73"/>
        <v>1</v>
      </c>
      <c r="Q927">
        <f t="shared" si="74"/>
        <v>1</v>
      </c>
    </row>
    <row r="928" spans="1:17" x14ac:dyDescent="0.25">
      <c r="A928" s="1">
        <v>15745196</v>
      </c>
      <c r="B928" s="1">
        <v>571</v>
      </c>
      <c r="C928" s="1" t="s">
        <v>15</v>
      </c>
      <c r="D928" s="1" t="s">
        <v>16</v>
      </c>
      <c r="E928" s="1">
        <v>35</v>
      </c>
      <c r="F928" s="1">
        <v>8</v>
      </c>
      <c r="G928" s="17">
        <v>0</v>
      </c>
      <c r="H928" s="1">
        <v>2</v>
      </c>
      <c r="I928" s="1">
        <v>0</v>
      </c>
      <c r="J928" s="1">
        <v>0</v>
      </c>
      <c r="K928" s="17">
        <v>84569.13</v>
      </c>
      <c r="L928" s="1">
        <v>0</v>
      </c>
      <c r="M928">
        <f t="shared" si="70"/>
        <v>0</v>
      </c>
      <c r="N928">
        <f t="shared" si="71"/>
        <v>1</v>
      </c>
      <c r="O928">
        <f t="shared" si="72"/>
        <v>1</v>
      </c>
      <c r="P928">
        <f t="shared" si="73"/>
        <v>1</v>
      </c>
      <c r="Q928">
        <f t="shared" si="74"/>
        <v>1</v>
      </c>
    </row>
    <row r="929" spans="1:17" x14ac:dyDescent="0.25">
      <c r="A929" s="1">
        <v>15668747</v>
      </c>
      <c r="B929" s="1">
        <v>702</v>
      </c>
      <c r="C929" s="1" t="s">
        <v>15</v>
      </c>
      <c r="D929" s="1" t="s">
        <v>16</v>
      </c>
      <c r="E929" s="1">
        <v>46</v>
      </c>
      <c r="F929" s="1">
        <v>9</v>
      </c>
      <c r="G929" s="17">
        <v>98444.19</v>
      </c>
      <c r="H929" s="1">
        <v>1</v>
      </c>
      <c r="I929" s="1">
        <v>0</v>
      </c>
      <c r="J929" s="1">
        <v>1</v>
      </c>
      <c r="K929" s="17">
        <v>109563.28</v>
      </c>
      <c r="L929" s="1">
        <v>0</v>
      </c>
      <c r="M929">
        <f t="shared" si="70"/>
        <v>0</v>
      </c>
      <c r="N929">
        <f t="shared" si="71"/>
        <v>1</v>
      </c>
      <c r="O929">
        <f t="shared" si="72"/>
        <v>1</v>
      </c>
      <c r="P929">
        <f t="shared" si="73"/>
        <v>1</v>
      </c>
      <c r="Q929">
        <f t="shared" si="74"/>
        <v>1</v>
      </c>
    </row>
    <row r="930" spans="1:17" x14ac:dyDescent="0.25">
      <c r="A930" s="1">
        <v>15811127</v>
      </c>
      <c r="B930" s="1">
        <v>521</v>
      </c>
      <c r="C930" s="1" t="s">
        <v>15</v>
      </c>
      <c r="D930" s="1" t="s">
        <v>23</v>
      </c>
      <c r="E930" s="1">
        <v>35</v>
      </c>
      <c r="F930" s="1">
        <v>6</v>
      </c>
      <c r="G930" s="17">
        <v>96423.84</v>
      </c>
      <c r="H930" s="1">
        <v>1</v>
      </c>
      <c r="I930" s="1">
        <v>1</v>
      </c>
      <c r="J930" s="1">
        <v>0</v>
      </c>
      <c r="K930" s="17">
        <v>10488.44</v>
      </c>
      <c r="L930" s="1">
        <v>0</v>
      </c>
      <c r="M930">
        <f t="shared" si="70"/>
        <v>0</v>
      </c>
      <c r="N930">
        <f t="shared" si="71"/>
        <v>0</v>
      </c>
      <c r="O930">
        <f t="shared" si="72"/>
        <v>1</v>
      </c>
      <c r="P930">
        <f t="shared" si="73"/>
        <v>1</v>
      </c>
      <c r="Q930">
        <f t="shared" si="74"/>
        <v>1</v>
      </c>
    </row>
    <row r="931" spans="1:17" x14ac:dyDescent="0.25">
      <c r="A931" s="1">
        <v>15602312</v>
      </c>
      <c r="B931" s="1">
        <v>605</v>
      </c>
      <c r="C931" s="1" t="s">
        <v>18</v>
      </c>
      <c r="D931" s="1" t="s">
        <v>23</v>
      </c>
      <c r="E931" s="1">
        <v>33</v>
      </c>
      <c r="F931" s="1">
        <v>5</v>
      </c>
      <c r="G931" s="17">
        <v>150092.79999999999</v>
      </c>
      <c r="H931" s="1">
        <v>1</v>
      </c>
      <c r="I931" s="1">
        <v>0</v>
      </c>
      <c r="J931" s="1">
        <v>0</v>
      </c>
      <c r="K931" s="17">
        <v>71862.789999999994</v>
      </c>
      <c r="L931" s="1">
        <v>0</v>
      </c>
      <c r="M931">
        <f t="shared" si="70"/>
        <v>0</v>
      </c>
      <c r="N931">
        <f t="shared" si="71"/>
        <v>1</v>
      </c>
      <c r="O931">
        <f t="shared" si="72"/>
        <v>1</v>
      </c>
      <c r="P931">
        <f t="shared" si="73"/>
        <v>1</v>
      </c>
      <c r="Q931">
        <f t="shared" si="74"/>
        <v>1</v>
      </c>
    </row>
    <row r="932" spans="1:17" x14ac:dyDescent="0.25">
      <c r="A932" s="1">
        <v>15709295</v>
      </c>
      <c r="B932" s="1">
        <v>697</v>
      </c>
      <c r="C932" s="1" t="s">
        <v>18</v>
      </c>
      <c r="D932" s="1" t="s">
        <v>16</v>
      </c>
      <c r="E932" s="1">
        <v>25</v>
      </c>
      <c r="F932" s="1">
        <v>5</v>
      </c>
      <c r="G932" s="17">
        <v>82931.850000000006</v>
      </c>
      <c r="H932" s="1">
        <v>2</v>
      </c>
      <c r="I932" s="1">
        <v>1</v>
      </c>
      <c r="J932" s="1">
        <v>1</v>
      </c>
      <c r="K932" s="17">
        <v>128373.88</v>
      </c>
      <c r="L932" s="1">
        <v>0</v>
      </c>
      <c r="M932">
        <f t="shared" si="70"/>
        <v>0</v>
      </c>
      <c r="N932">
        <f t="shared" si="71"/>
        <v>1</v>
      </c>
      <c r="O932">
        <f t="shared" si="72"/>
        <v>1</v>
      </c>
      <c r="P932">
        <f t="shared" si="73"/>
        <v>0</v>
      </c>
      <c r="Q932">
        <f t="shared" si="74"/>
        <v>1</v>
      </c>
    </row>
    <row r="933" spans="1:17" x14ac:dyDescent="0.25">
      <c r="A933" s="1">
        <v>15770811</v>
      </c>
      <c r="B933" s="1">
        <v>519</v>
      </c>
      <c r="C933" s="1" t="s">
        <v>15</v>
      </c>
      <c r="D933" s="1" t="s">
        <v>23</v>
      </c>
      <c r="E933" s="1">
        <v>36</v>
      </c>
      <c r="F933" s="1">
        <v>9</v>
      </c>
      <c r="G933" s="17">
        <v>0</v>
      </c>
      <c r="H933" s="1">
        <v>2</v>
      </c>
      <c r="I933" s="1">
        <v>0</v>
      </c>
      <c r="J933" s="1">
        <v>1</v>
      </c>
      <c r="K933" s="17">
        <v>145562.4</v>
      </c>
      <c r="L933" s="1">
        <v>0</v>
      </c>
      <c r="M933">
        <f t="shared" si="70"/>
        <v>0</v>
      </c>
      <c r="N933">
        <f t="shared" si="71"/>
        <v>1</v>
      </c>
      <c r="O933">
        <f t="shared" si="72"/>
        <v>1</v>
      </c>
      <c r="P933">
        <f t="shared" si="73"/>
        <v>1</v>
      </c>
      <c r="Q933">
        <f t="shared" si="74"/>
        <v>1</v>
      </c>
    </row>
    <row r="934" spans="1:17" x14ac:dyDescent="0.25">
      <c r="A934" s="1">
        <v>15725511</v>
      </c>
      <c r="B934" s="1">
        <v>559</v>
      </c>
      <c r="C934" s="1" t="s">
        <v>15</v>
      </c>
      <c r="D934" s="1" t="s">
        <v>16</v>
      </c>
      <c r="E934" s="1">
        <v>31</v>
      </c>
      <c r="F934" s="1">
        <v>3</v>
      </c>
      <c r="G934" s="17">
        <v>127070.73</v>
      </c>
      <c r="H934" s="1">
        <v>1</v>
      </c>
      <c r="I934" s="1">
        <v>0</v>
      </c>
      <c r="J934" s="1">
        <v>1</v>
      </c>
      <c r="K934" s="17">
        <v>160941.78</v>
      </c>
      <c r="L934" s="1">
        <v>0</v>
      </c>
      <c r="M934">
        <f t="shared" si="70"/>
        <v>0</v>
      </c>
      <c r="N934">
        <f t="shared" si="71"/>
        <v>1</v>
      </c>
      <c r="O934">
        <f t="shared" si="72"/>
        <v>0</v>
      </c>
      <c r="P934">
        <f t="shared" si="73"/>
        <v>1</v>
      </c>
      <c r="Q934">
        <f t="shared" si="74"/>
        <v>1</v>
      </c>
    </row>
    <row r="935" spans="1:17" x14ac:dyDescent="0.25">
      <c r="A935" s="1">
        <v>15653857</v>
      </c>
      <c r="B935" s="1">
        <v>498</v>
      </c>
      <c r="C935" s="1" t="s">
        <v>15</v>
      </c>
      <c r="D935" s="1" t="s">
        <v>23</v>
      </c>
      <c r="E935" s="1">
        <v>34</v>
      </c>
      <c r="F935" s="1">
        <v>2</v>
      </c>
      <c r="G935" s="17">
        <v>0</v>
      </c>
      <c r="H935" s="1">
        <v>2</v>
      </c>
      <c r="I935" s="1">
        <v>1</v>
      </c>
      <c r="J935" s="1">
        <v>1</v>
      </c>
      <c r="K935" s="17">
        <v>148528.24</v>
      </c>
      <c r="L935" s="1">
        <v>0</v>
      </c>
      <c r="M935">
        <f t="shared" si="70"/>
        <v>0</v>
      </c>
      <c r="N935">
        <f t="shared" si="71"/>
        <v>1</v>
      </c>
      <c r="O935">
        <f t="shared" si="72"/>
        <v>0</v>
      </c>
      <c r="P935">
        <f t="shared" si="73"/>
        <v>1</v>
      </c>
      <c r="Q935">
        <f t="shared" si="74"/>
        <v>1</v>
      </c>
    </row>
    <row r="936" spans="1:17" x14ac:dyDescent="0.25">
      <c r="A936" s="1">
        <v>15708608</v>
      </c>
      <c r="B936" s="1">
        <v>799</v>
      </c>
      <c r="C936" s="1" t="s">
        <v>15</v>
      </c>
      <c r="D936" s="1" t="s">
        <v>16</v>
      </c>
      <c r="E936" s="1">
        <v>22</v>
      </c>
      <c r="F936" s="1">
        <v>8</v>
      </c>
      <c r="G936" s="17">
        <v>174185.98</v>
      </c>
      <c r="H936" s="1">
        <v>2</v>
      </c>
      <c r="I936" s="1">
        <v>0</v>
      </c>
      <c r="J936" s="1">
        <v>1</v>
      </c>
      <c r="K936" s="17">
        <v>192633.85</v>
      </c>
      <c r="L936" s="1">
        <v>0</v>
      </c>
      <c r="M936">
        <f t="shared" si="70"/>
        <v>0</v>
      </c>
      <c r="N936">
        <f t="shared" si="71"/>
        <v>1</v>
      </c>
      <c r="O936">
        <f t="shared" si="72"/>
        <v>1</v>
      </c>
      <c r="P936">
        <f t="shared" si="73"/>
        <v>0</v>
      </c>
      <c r="Q936">
        <f t="shared" si="74"/>
        <v>1</v>
      </c>
    </row>
    <row r="937" spans="1:17" x14ac:dyDescent="0.25">
      <c r="A937" s="1">
        <v>15736112</v>
      </c>
      <c r="B937" s="1">
        <v>519</v>
      </c>
      <c r="C937" s="1" t="s">
        <v>18</v>
      </c>
      <c r="D937" s="1" t="s">
        <v>16</v>
      </c>
      <c r="E937" s="1">
        <v>57</v>
      </c>
      <c r="F937" s="1">
        <v>2</v>
      </c>
      <c r="G937" s="17">
        <v>119035.35</v>
      </c>
      <c r="H937" s="1">
        <v>2</v>
      </c>
      <c r="I937" s="1">
        <v>1</v>
      </c>
      <c r="J937" s="1">
        <v>1</v>
      </c>
      <c r="K937" s="17">
        <v>29871.79</v>
      </c>
      <c r="L937" s="1">
        <v>0</v>
      </c>
      <c r="M937">
        <f t="shared" si="70"/>
        <v>0</v>
      </c>
      <c r="N937">
        <f t="shared" si="71"/>
        <v>0</v>
      </c>
      <c r="O937">
        <f t="shared" si="72"/>
        <v>0</v>
      </c>
      <c r="P937">
        <f t="shared" si="73"/>
        <v>1</v>
      </c>
      <c r="Q937">
        <f t="shared" si="74"/>
        <v>0</v>
      </c>
    </row>
    <row r="938" spans="1:17" x14ac:dyDescent="0.25">
      <c r="A938" s="1">
        <v>15788448</v>
      </c>
      <c r="B938" s="1">
        <v>490</v>
      </c>
      <c r="C938" s="1" t="s">
        <v>18</v>
      </c>
      <c r="D938" s="1" t="s">
        <v>23</v>
      </c>
      <c r="E938" s="1">
        <v>31</v>
      </c>
      <c r="F938" s="1">
        <v>3</v>
      </c>
      <c r="G938" s="17">
        <v>145260.23000000001</v>
      </c>
      <c r="H938" s="1">
        <v>1</v>
      </c>
      <c r="I938" s="1">
        <v>0</v>
      </c>
      <c r="J938" s="1">
        <v>1</v>
      </c>
      <c r="K938" s="17">
        <v>114066.77</v>
      </c>
      <c r="L938" s="1">
        <v>0</v>
      </c>
      <c r="M938">
        <f t="shared" si="70"/>
        <v>0</v>
      </c>
      <c r="N938">
        <f t="shared" si="71"/>
        <v>1</v>
      </c>
      <c r="O938">
        <f t="shared" si="72"/>
        <v>0</v>
      </c>
      <c r="P938">
        <f t="shared" si="73"/>
        <v>1</v>
      </c>
      <c r="Q938">
        <f t="shared" si="74"/>
        <v>1</v>
      </c>
    </row>
    <row r="939" spans="1:17" x14ac:dyDescent="0.25">
      <c r="A939" s="1">
        <v>15595766</v>
      </c>
      <c r="B939" s="1">
        <v>527</v>
      </c>
      <c r="C939" s="1" t="s">
        <v>18</v>
      </c>
      <c r="D939" s="1" t="s">
        <v>23</v>
      </c>
      <c r="E939" s="1">
        <v>37</v>
      </c>
      <c r="F939" s="1">
        <v>5</v>
      </c>
      <c r="G939" s="17">
        <v>93722.73</v>
      </c>
      <c r="H939" s="1">
        <v>2</v>
      </c>
      <c r="I939" s="1">
        <v>1</v>
      </c>
      <c r="J939" s="1">
        <v>1</v>
      </c>
      <c r="K939" s="17">
        <v>139093.73000000001</v>
      </c>
      <c r="L939" s="1">
        <v>0</v>
      </c>
      <c r="M939">
        <f t="shared" si="70"/>
        <v>0</v>
      </c>
      <c r="N939">
        <f t="shared" si="71"/>
        <v>1</v>
      </c>
      <c r="O939">
        <f t="shared" si="72"/>
        <v>1</v>
      </c>
      <c r="P939">
        <f t="shared" si="73"/>
        <v>1</v>
      </c>
      <c r="Q939">
        <f t="shared" si="74"/>
        <v>1</v>
      </c>
    </row>
    <row r="940" spans="1:17" x14ac:dyDescent="0.25">
      <c r="A940" s="1">
        <v>15641122</v>
      </c>
      <c r="B940" s="1">
        <v>684</v>
      </c>
      <c r="C940" s="1" t="s">
        <v>15</v>
      </c>
      <c r="D940" s="1" t="s">
        <v>23</v>
      </c>
      <c r="E940" s="1">
        <v>30</v>
      </c>
      <c r="F940" s="1">
        <v>2</v>
      </c>
      <c r="G940" s="17">
        <v>0</v>
      </c>
      <c r="H940" s="1">
        <v>2</v>
      </c>
      <c r="I940" s="1">
        <v>1</v>
      </c>
      <c r="J940" s="1">
        <v>0</v>
      </c>
      <c r="K940" s="17">
        <v>83473.820000000007</v>
      </c>
      <c r="L940" s="1">
        <v>0</v>
      </c>
      <c r="M940">
        <f t="shared" si="70"/>
        <v>0</v>
      </c>
      <c r="N940">
        <f t="shared" si="71"/>
        <v>1</v>
      </c>
      <c r="O940">
        <f t="shared" si="72"/>
        <v>0</v>
      </c>
      <c r="P940">
        <f t="shared" si="73"/>
        <v>0</v>
      </c>
      <c r="Q940">
        <f t="shared" si="74"/>
        <v>1</v>
      </c>
    </row>
    <row r="941" spans="1:17" x14ac:dyDescent="0.25">
      <c r="A941" s="1">
        <v>15576313</v>
      </c>
      <c r="B941" s="1">
        <v>486</v>
      </c>
      <c r="C941" s="1" t="s">
        <v>26</v>
      </c>
      <c r="D941" s="1" t="s">
        <v>16</v>
      </c>
      <c r="E941" s="1">
        <v>40</v>
      </c>
      <c r="F941" s="1">
        <v>9</v>
      </c>
      <c r="G941" s="17">
        <v>71340.09</v>
      </c>
      <c r="H941" s="1">
        <v>1</v>
      </c>
      <c r="I941" s="1">
        <v>1</v>
      </c>
      <c r="J941" s="1">
        <v>0</v>
      </c>
      <c r="K941" s="17">
        <v>76192.210000000006</v>
      </c>
      <c r="L941" s="1">
        <v>0</v>
      </c>
      <c r="M941">
        <f t="shared" si="70"/>
        <v>0</v>
      </c>
      <c r="N941">
        <f t="shared" si="71"/>
        <v>1</v>
      </c>
      <c r="O941">
        <f t="shared" si="72"/>
        <v>1</v>
      </c>
      <c r="P941">
        <f t="shared" si="73"/>
        <v>1</v>
      </c>
      <c r="Q941">
        <f t="shared" si="74"/>
        <v>1</v>
      </c>
    </row>
    <row r="942" spans="1:17" x14ac:dyDescent="0.25">
      <c r="A942" s="1">
        <v>15799515</v>
      </c>
      <c r="B942" s="1">
        <v>652</v>
      </c>
      <c r="C942" s="1" t="s">
        <v>15</v>
      </c>
      <c r="D942" s="1" t="s">
        <v>16</v>
      </c>
      <c r="E942" s="1">
        <v>48</v>
      </c>
      <c r="F942" s="1">
        <v>8</v>
      </c>
      <c r="G942" s="17">
        <v>133297.24</v>
      </c>
      <c r="H942" s="1">
        <v>1</v>
      </c>
      <c r="I942" s="1">
        <v>1</v>
      </c>
      <c r="J942" s="1">
        <v>0</v>
      </c>
      <c r="K942" s="17">
        <v>77764.37</v>
      </c>
      <c r="L942" s="1">
        <v>0</v>
      </c>
      <c r="M942">
        <f t="shared" si="70"/>
        <v>0</v>
      </c>
      <c r="N942">
        <f t="shared" si="71"/>
        <v>1</v>
      </c>
      <c r="O942">
        <f t="shared" si="72"/>
        <v>1</v>
      </c>
      <c r="P942">
        <f t="shared" si="73"/>
        <v>1</v>
      </c>
      <c r="Q942">
        <f t="shared" si="74"/>
        <v>1</v>
      </c>
    </row>
    <row r="943" spans="1:17" x14ac:dyDescent="0.25">
      <c r="A943" s="1">
        <v>15705512</v>
      </c>
      <c r="B943" s="1">
        <v>668</v>
      </c>
      <c r="C943" s="1" t="s">
        <v>26</v>
      </c>
      <c r="D943" s="1" t="s">
        <v>16</v>
      </c>
      <c r="E943" s="1">
        <v>37</v>
      </c>
      <c r="F943" s="1">
        <v>6</v>
      </c>
      <c r="G943" s="17">
        <v>167864.4</v>
      </c>
      <c r="H943" s="1">
        <v>1</v>
      </c>
      <c r="I943" s="1">
        <v>1</v>
      </c>
      <c r="J943" s="1">
        <v>0</v>
      </c>
      <c r="K943" s="17">
        <v>115638.29</v>
      </c>
      <c r="L943" s="1">
        <v>0</v>
      </c>
      <c r="M943">
        <f t="shared" si="70"/>
        <v>0</v>
      </c>
      <c r="N943">
        <f t="shared" si="71"/>
        <v>1</v>
      </c>
      <c r="O943">
        <f t="shared" si="72"/>
        <v>1</v>
      </c>
      <c r="P943">
        <f t="shared" si="73"/>
        <v>1</v>
      </c>
      <c r="Q943">
        <f t="shared" si="74"/>
        <v>1</v>
      </c>
    </row>
    <row r="944" spans="1:17" x14ac:dyDescent="0.25">
      <c r="A944" s="1">
        <v>15607178</v>
      </c>
      <c r="B944" s="1">
        <v>850</v>
      </c>
      <c r="C944" s="1" t="s">
        <v>26</v>
      </c>
      <c r="D944" s="1" t="s">
        <v>23</v>
      </c>
      <c r="E944" s="1">
        <v>38</v>
      </c>
      <c r="F944" s="1">
        <v>3</v>
      </c>
      <c r="G944" s="17">
        <v>54901.01</v>
      </c>
      <c r="H944" s="1">
        <v>1</v>
      </c>
      <c r="I944" s="1">
        <v>1</v>
      </c>
      <c r="J944" s="1">
        <v>1</v>
      </c>
      <c r="K944" s="17">
        <v>140075.54999999999</v>
      </c>
      <c r="L944" s="1">
        <v>0</v>
      </c>
      <c r="M944">
        <f t="shared" si="70"/>
        <v>0</v>
      </c>
      <c r="N944">
        <f t="shared" si="71"/>
        <v>1</v>
      </c>
      <c r="O944">
        <f t="shared" si="72"/>
        <v>0</v>
      </c>
      <c r="P944">
        <f t="shared" si="73"/>
        <v>1</v>
      </c>
      <c r="Q944">
        <f t="shared" si="74"/>
        <v>1</v>
      </c>
    </row>
    <row r="945" spans="1:17" x14ac:dyDescent="0.25">
      <c r="A945" s="1">
        <v>15717046</v>
      </c>
      <c r="B945" s="1">
        <v>741</v>
      </c>
      <c r="C945" s="1" t="s">
        <v>18</v>
      </c>
      <c r="D945" s="1" t="s">
        <v>23</v>
      </c>
      <c r="E945" s="1">
        <v>53</v>
      </c>
      <c r="F945" s="1">
        <v>3</v>
      </c>
      <c r="G945" s="17">
        <v>0</v>
      </c>
      <c r="H945" s="1">
        <v>2</v>
      </c>
      <c r="I945" s="1">
        <v>1</v>
      </c>
      <c r="J945" s="1">
        <v>1</v>
      </c>
      <c r="K945" s="17">
        <v>38913.68</v>
      </c>
      <c r="L945" s="1">
        <v>0</v>
      </c>
      <c r="M945">
        <f t="shared" si="70"/>
        <v>0</v>
      </c>
      <c r="N945">
        <f t="shared" si="71"/>
        <v>0</v>
      </c>
      <c r="O945">
        <f t="shared" si="72"/>
        <v>0</v>
      </c>
      <c r="P945">
        <f t="shared" si="73"/>
        <v>1</v>
      </c>
      <c r="Q945">
        <f t="shared" si="74"/>
        <v>1</v>
      </c>
    </row>
    <row r="946" spans="1:17" x14ac:dyDescent="0.25">
      <c r="A946" s="1">
        <v>15803716</v>
      </c>
      <c r="B946" s="1">
        <v>706</v>
      </c>
      <c r="C946" s="1" t="s">
        <v>18</v>
      </c>
      <c r="D946" s="1" t="s">
        <v>23</v>
      </c>
      <c r="E946" s="1">
        <v>28</v>
      </c>
      <c r="F946" s="1">
        <v>3</v>
      </c>
      <c r="G946" s="17">
        <v>0</v>
      </c>
      <c r="H946" s="1">
        <v>2</v>
      </c>
      <c r="I946" s="1">
        <v>0</v>
      </c>
      <c r="J946" s="1">
        <v>1</v>
      </c>
      <c r="K946" s="17">
        <v>181543.67</v>
      </c>
      <c r="L946" s="1">
        <v>0</v>
      </c>
      <c r="M946">
        <f t="shared" si="70"/>
        <v>0</v>
      </c>
      <c r="N946">
        <f t="shared" si="71"/>
        <v>1</v>
      </c>
      <c r="O946">
        <f t="shared" si="72"/>
        <v>0</v>
      </c>
      <c r="P946">
        <f t="shared" si="73"/>
        <v>0</v>
      </c>
      <c r="Q946">
        <f t="shared" si="74"/>
        <v>1</v>
      </c>
    </row>
    <row r="947" spans="1:17" x14ac:dyDescent="0.25">
      <c r="A947" s="1">
        <v>15684484</v>
      </c>
      <c r="B947" s="1">
        <v>543</v>
      </c>
      <c r="C947" s="1" t="s">
        <v>15</v>
      </c>
      <c r="D947" s="1" t="s">
        <v>23</v>
      </c>
      <c r="E947" s="1">
        <v>22</v>
      </c>
      <c r="F947" s="1">
        <v>8</v>
      </c>
      <c r="G947" s="17">
        <v>0</v>
      </c>
      <c r="H947" s="1">
        <v>2</v>
      </c>
      <c r="I947" s="1">
        <v>0</v>
      </c>
      <c r="J947" s="1">
        <v>0</v>
      </c>
      <c r="K947" s="17">
        <v>127587.22</v>
      </c>
      <c r="L947" s="1">
        <v>0</v>
      </c>
      <c r="M947">
        <f t="shared" si="70"/>
        <v>0</v>
      </c>
      <c r="N947">
        <f t="shared" si="71"/>
        <v>1</v>
      </c>
      <c r="O947">
        <f t="shared" si="72"/>
        <v>1</v>
      </c>
      <c r="P947">
        <f t="shared" si="73"/>
        <v>0</v>
      </c>
      <c r="Q947">
        <f t="shared" si="74"/>
        <v>1</v>
      </c>
    </row>
    <row r="948" spans="1:17" x14ac:dyDescent="0.25">
      <c r="A948" s="1">
        <v>15748936</v>
      </c>
      <c r="B948" s="1">
        <v>709</v>
      </c>
      <c r="C948" s="1" t="s">
        <v>18</v>
      </c>
      <c r="D948" s="1" t="s">
        <v>16</v>
      </c>
      <c r="E948" s="1">
        <v>45</v>
      </c>
      <c r="F948" s="1">
        <v>2</v>
      </c>
      <c r="G948" s="17">
        <v>0</v>
      </c>
      <c r="H948" s="1">
        <v>2</v>
      </c>
      <c r="I948" s="1">
        <v>0</v>
      </c>
      <c r="J948" s="1">
        <v>1</v>
      </c>
      <c r="K948" s="17">
        <v>162922.65</v>
      </c>
      <c r="L948" s="1">
        <v>0</v>
      </c>
      <c r="M948">
        <f t="shared" si="70"/>
        <v>0</v>
      </c>
      <c r="N948">
        <f t="shared" si="71"/>
        <v>1</v>
      </c>
      <c r="O948">
        <f t="shared" si="72"/>
        <v>0</v>
      </c>
      <c r="P948">
        <f t="shared" si="73"/>
        <v>1</v>
      </c>
      <c r="Q948">
        <f t="shared" si="74"/>
        <v>1</v>
      </c>
    </row>
    <row r="949" spans="1:17" x14ac:dyDescent="0.25">
      <c r="A949" s="1">
        <v>15721024</v>
      </c>
      <c r="B949" s="1">
        <v>642</v>
      </c>
      <c r="C949" s="1" t="s">
        <v>15</v>
      </c>
      <c r="D949" s="1" t="s">
        <v>23</v>
      </c>
      <c r="E949" s="1">
        <v>26</v>
      </c>
      <c r="F949" s="1">
        <v>0</v>
      </c>
      <c r="G949" s="17">
        <v>0</v>
      </c>
      <c r="H949" s="1">
        <v>1</v>
      </c>
      <c r="I949" s="1">
        <v>0</v>
      </c>
      <c r="J949" s="1">
        <v>0</v>
      </c>
      <c r="K949" s="17">
        <v>47472.68</v>
      </c>
      <c r="L949" s="1">
        <v>0</v>
      </c>
      <c r="M949">
        <f t="shared" si="70"/>
        <v>0</v>
      </c>
      <c r="N949">
        <f t="shared" si="71"/>
        <v>1</v>
      </c>
      <c r="O949">
        <f t="shared" si="72"/>
        <v>0</v>
      </c>
      <c r="P949">
        <f t="shared" si="73"/>
        <v>0</v>
      </c>
      <c r="Q949">
        <f t="shared" si="74"/>
        <v>1</v>
      </c>
    </row>
    <row r="950" spans="1:17" x14ac:dyDescent="0.25">
      <c r="A950" s="1">
        <v>15657566</v>
      </c>
      <c r="B950" s="1">
        <v>634</v>
      </c>
      <c r="C950" s="1" t="s">
        <v>26</v>
      </c>
      <c r="D950" s="1" t="s">
        <v>23</v>
      </c>
      <c r="E950" s="1">
        <v>24</v>
      </c>
      <c r="F950" s="1">
        <v>8</v>
      </c>
      <c r="G950" s="17">
        <v>103097.85</v>
      </c>
      <c r="H950" s="1">
        <v>1</v>
      </c>
      <c r="I950" s="1">
        <v>1</v>
      </c>
      <c r="J950" s="1">
        <v>1</v>
      </c>
      <c r="K950" s="17">
        <v>157577.29</v>
      </c>
      <c r="L950" s="1">
        <v>0</v>
      </c>
      <c r="M950">
        <f t="shared" si="70"/>
        <v>0</v>
      </c>
      <c r="N950">
        <f t="shared" si="71"/>
        <v>1</v>
      </c>
      <c r="O950">
        <f t="shared" si="72"/>
        <v>1</v>
      </c>
      <c r="P950">
        <f t="shared" si="73"/>
        <v>0</v>
      </c>
      <c r="Q950">
        <f t="shared" si="74"/>
        <v>1</v>
      </c>
    </row>
    <row r="951" spans="1:17" x14ac:dyDescent="0.25">
      <c r="A951" s="1">
        <v>15628034</v>
      </c>
      <c r="B951" s="1">
        <v>629</v>
      </c>
      <c r="C951" s="1" t="s">
        <v>15</v>
      </c>
      <c r="D951" s="1" t="s">
        <v>16</v>
      </c>
      <c r="E951" s="1">
        <v>37</v>
      </c>
      <c r="F951" s="1">
        <v>6</v>
      </c>
      <c r="G951" s="17">
        <v>129101.3</v>
      </c>
      <c r="H951" s="1">
        <v>1</v>
      </c>
      <c r="I951" s="1">
        <v>1</v>
      </c>
      <c r="J951" s="1">
        <v>1</v>
      </c>
      <c r="K951" s="17">
        <v>23971.33</v>
      </c>
      <c r="L951" s="1">
        <v>0</v>
      </c>
      <c r="M951">
        <f t="shared" si="70"/>
        <v>0</v>
      </c>
      <c r="N951">
        <f t="shared" si="71"/>
        <v>0</v>
      </c>
      <c r="O951">
        <f t="shared" si="72"/>
        <v>1</v>
      </c>
      <c r="P951">
        <f t="shared" si="73"/>
        <v>1</v>
      </c>
      <c r="Q951">
        <f t="shared" si="74"/>
        <v>1</v>
      </c>
    </row>
    <row r="952" spans="1:17" x14ac:dyDescent="0.25">
      <c r="A952" s="1">
        <v>15641009</v>
      </c>
      <c r="B952" s="1">
        <v>544</v>
      </c>
      <c r="C952" s="1" t="s">
        <v>15</v>
      </c>
      <c r="D952" s="1" t="s">
        <v>23</v>
      </c>
      <c r="E952" s="1">
        <v>37</v>
      </c>
      <c r="F952" s="1">
        <v>3</v>
      </c>
      <c r="G952" s="17">
        <v>84496.71</v>
      </c>
      <c r="H952" s="1">
        <v>1</v>
      </c>
      <c r="I952" s="1">
        <v>0</v>
      </c>
      <c r="J952" s="1">
        <v>0</v>
      </c>
      <c r="K952" s="17">
        <v>79972.09</v>
      </c>
      <c r="L952" s="1">
        <v>0</v>
      </c>
      <c r="M952">
        <f t="shared" si="70"/>
        <v>0</v>
      </c>
      <c r="N952">
        <f t="shared" si="71"/>
        <v>1</v>
      </c>
      <c r="O952">
        <f t="shared" si="72"/>
        <v>0</v>
      </c>
      <c r="P952">
        <f t="shared" si="73"/>
        <v>1</v>
      </c>
      <c r="Q952">
        <f t="shared" si="74"/>
        <v>1</v>
      </c>
    </row>
    <row r="953" spans="1:17" x14ac:dyDescent="0.25">
      <c r="A953" s="1">
        <v>15692132</v>
      </c>
      <c r="B953" s="1">
        <v>717</v>
      </c>
      <c r="C953" s="1" t="s">
        <v>18</v>
      </c>
      <c r="D953" s="1" t="s">
        <v>16</v>
      </c>
      <c r="E953" s="1">
        <v>22</v>
      </c>
      <c r="F953" s="1">
        <v>6</v>
      </c>
      <c r="G953" s="17">
        <v>101060.25</v>
      </c>
      <c r="H953" s="1">
        <v>1</v>
      </c>
      <c r="I953" s="1">
        <v>0</v>
      </c>
      <c r="J953" s="1">
        <v>1</v>
      </c>
      <c r="K953" s="17">
        <v>84699.56</v>
      </c>
      <c r="L953" s="1">
        <v>0</v>
      </c>
      <c r="M953">
        <f t="shared" si="70"/>
        <v>0</v>
      </c>
      <c r="N953">
        <f t="shared" si="71"/>
        <v>1</v>
      </c>
      <c r="O953">
        <f t="shared" si="72"/>
        <v>1</v>
      </c>
      <c r="P953">
        <f t="shared" si="73"/>
        <v>0</v>
      </c>
      <c r="Q953">
        <f t="shared" si="74"/>
        <v>1</v>
      </c>
    </row>
    <row r="954" spans="1:17" x14ac:dyDescent="0.25">
      <c r="A954" s="1">
        <v>15810864</v>
      </c>
      <c r="B954" s="1">
        <v>700</v>
      </c>
      <c r="C954" s="1" t="s">
        <v>15</v>
      </c>
      <c r="D954" s="1" t="s">
        <v>16</v>
      </c>
      <c r="E954" s="1">
        <v>82</v>
      </c>
      <c r="F954" s="1">
        <v>2</v>
      </c>
      <c r="G954" s="17">
        <v>0</v>
      </c>
      <c r="H954" s="1">
        <v>2</v>
      </c>
      <c r="I954" s="1">
        <v>0</v>
      </c>
      <c r="J954" s="1">
        <v>1</v>
      </c>
      <c r="K954" s="17">
        <v>182055.36</v>
      </c>
      <c r="L954" s="1">
        <v>0</v>
      </c>
      <c r="M954">
        <f t="shared" si="70"/>
        <v>0</v>
      </c>
      <c r="N954">
        <f t="shared" si="71"/>
        <v>1</v>
      </c>
      <c r="O954">
        <f t="shared" si="72"/>
        <v>0</v>
      </c>
      <c r="P954">
        <f t="shared" si="73"/>
        <v>1</v>
      </c>
      <c r="Q954">
        <f t="shared" si="74"/>
        <v>0</v>
      </c>
    </row>
    <row r="955" spans="1:17" x14ac:dyDescent="0.25">
      <c r="A955" s="1">
        <v>15790299</v>
      </c>
      <c r="B955" s="1">
        <v>592</v>
      </c>
      <c r="C955" s="1" t="s">
        <v>18</v>
      </c>
      <c r="D955" s="1" t="s">
        <v>23</v>
      </c>
      <c r="E955" s="1">
        <v>37</v>
      </c>
      <c r="F955" s="1">
        <v>9</v>
      </c>
      <c r="G955" s="17">
        <v>0</v>
      </c>
      <c r="H955" s="1">
        <v>3</v>
      </c>
      <c r="I955" s="1">
        <v>1</v>
      </c>
      <c r="J955" s="1">
        <v>1</v>
      </c>
      <c r="K955" s="17">
        <v>10656.89</v>
      </c>
      <c r="L955" s="1">
        <v>0</v>
      </c>
      <c r="M955">
        <f t="shared" si="70"/>
        <v>1</v>
      </c>
      <c r="N955">
        <f t="shared" si="71"/>
        <v>0</v>
      </c>
      <c r="O955">
        <f t="shared" si="72"/>
        <v>1</v>
      </c>
      <c r="P955">
        <f t="shared" si="73"/>
        <v>1</v>
      </c>
      <c r="Q955">
        <f t="shared" si="74"/>
        <v>1</v>
      </c>
    </row>
    <row r="956" spans="1:17" x14ac:dyDescent="0.25">
      <c r="A956" s="1">
        <v>15668893</v>
      </c>
      <c r="B956" s="1">
        <v>782</v>
      </c>
      <c r="C956" s="1" t="s">
        <v>15</v>
      </c>
      <c r="D956" s="1" t="s">
        <v>23</v>
      </c>
      <c r="E956" s="1">
        <v>39</v>
      </c>
      <c r="F956" s="1">
        <v>8</v>
      </c>
      <c r="G956" s="17">
        <v>0</v>
      </c>
      <c r="H956" s="1">
        <v>2</v>
      </c>
      <c r="I956" s="1">
        <v>1</v>
      </c>
      <c r="J956" s="1">
        <v>1</v>
      </c>
      <c r="K956" s="17">
        <v>33949.67</v>
      </c>
      <c r="L956" s="1">
        <v>0</v>
      </c>
      <c r="M956">
        <f t="shared" si="70"/>
        <v>0</v>
      </c>
      <c r="N956">
        <f t="shared" si="71"/>
        <v>0</v>
      </c>
      <c r="O956">
        <f t="shared" si="72"/>
        <v>1</v>
      </c>
      <c r="P956">
        <f t="shared" si="73"/>
        <v>1</v>
      </c>
      <c r="Q956">
        <f t="shared" si="74"/>
        <v>1</v>
      </c>
    </row>
    <row r="957" spans="1:17" x14ac:dyDescent="0.25">
      <c r="A957" s="1">
        <v>15746490</v>
      </c>
      <c r="B957" s="1">
        <v>648</v>
      </c>
      <c r="C957" s="1" t="s">
        <v>18</v>
      </c>
      <c r="D957" s="1" t="s">
        <v>16</v>
      </c>
      <c r="E957" s="1">
        <v>53</v>
      </c>
      <c r="F957" s="1">
        <v>6</v>
      </c>
      <c r="G957" s="17">
        <v>111201.41</v>
      </c>
      <c r="H957" s="1">
        <v>1</v>
      </c>
      <c r="I957" s="1">
        <v>1</v>
      </c>
      <c r="J957" s="1">
        <v>1</v>
      </c>
      <c r="K957" s="17">
        <v>121542.29</v>
      </c>
      <c r="L957" s="1">
        <v>0</v>
      </c>
      <c r="M957">
        <f t="shared" si="70"/>
        <v>0</v>
      </c>
      <c r="N957">
        <f t="shared" si="71"/>
        <v>1</v>
      </c>
      <c r="O957">
        <f t="shared" si="72"/>
        <v>1</v>
      </c>
      <c r="P957">
        <f t="shared" si="73"/>
        <v>1</v>
      </c>
      <c r="Q957">
        <f t="shared" si="74"/>
        <v>1</v>
      </c>
    </row>
    <row r="958" spans="1:17" x14ac:dyDescent="0.25">
      <c r="A958" s="1">
        <v>15611325</v>
      </c>
      <c r="B958" s="1">
        <v>682</v>
      </c>
      <c r="C958" s="1" t="s">
        <v>26</v>
      </c>
      <c r="D958" s="1" t="s">
        <v>23</v>
      </c>
      <c r="E958" s="1">
        <v>24</v>
      </c>
      <c r="F958" s="1">
        <v>9</v>
      </c>
      <c r="G958" s="17">
        <v>57929.81</v>
      </c>
      <c r="H958" s="1">
        <v>2</v>
      </c>
      <c r="I958" s="1">
        <v>0</v>
      </c>
      <c r="J958" s="1">
        <v>0</v>
      </c>
      <c r="K958" s="17">
        <v>53134.3</v>
      </c>
      <c r="L958" s="1">
        <v>0</v>
      </c>
      <c r="M958">
        <f t="shared" si="70"/>
        <v>0</v>
      </c>
      <c r="N958">
        <f t="shared" si="71"/>
        <v>1</v>
      </c>
      <c r="O958">
        <f t="shared" si="72"/>
        <v>1</v>
      </c>
      <c r="P958">
        <f t="shared" si="73"/>
        <v>0</v>
      </c>
      <c r="Q958">
        <f t="shared" si="74"/>
        <v>1</v>
      </c>
    </row>
    <row r="959" spans="1:17" x14ac:dyDescent="0.25">
      <c r="A959" s="1">
        <v>15606149</v>
      </c>
      <c r="B959" s="1">
        <v>571</v>
      </c>
      <c r="C959" s="1" t="s">
        <v>26</v>
      </c>
      <c r="D959" s="1" t="s">
        <v>16</v>
      </c>
      <c r="E959" s="1">
        <v>66</v>
      </c>
      <c r="F959" s="1">
        <v>9</v>
      </c>
      <c r="G959" s="17">
        <v>111577.01</v>
      </c>
      <c r="H959" s="1">
        <v>1</v>
      </c>
      <c r="I959" s="1">
        <v>0</v>
      </c>
      <c r="J959" s="1">
        <v>1</v>
      </c>
      <c r="K959" s="17">
        <v>189271.9</v>
      </c>
      <c r="L959" s="1">
        <v>0</v>
      </c>
      <c r="M959">
        <f t="shared" si="70"/>
        <v>0</v>
      </c>
      <c r="N959">
        <f t="shared" si="71"/>
        <v>1</v>
      </c>
      <c r="O959">
        <f t="shared" si="72"/>
        <v>1</v>
      </c>
      <c r="P959">
        <f t="shared" si="73"/>
        <v>1</v>
      </c>
      <c r="Q959">
        <f t="shared" si="74"/>
        <v>0</v>
      </c>
    </row>
    <row r="960" spans="1:17" x14ac:dyDescent="0.25">
      <c r="A960" s="1">
        <v>15768104</v>
      </c>
      <c r="B960" s="1">
        <v>788</v>
      </c>
      <c r="C960" s="1" t="s">
        <v>18</v>
      </c>
      <c r="D960" s="1" t="s">
        <v>23</v>
      </c>
      <c r="E960" s="1">
        <v>37</v>
      </c>
      <c r="F960" s="1">
        <v>8</v>
      </c>
      <c r="G960" s="17">
        <v>141541.25</v>
      </c>
      <c r="H960" s="1">
        <v>1</v>
      </c>
      <c r="I960" s="1">
        <v>0</v>
      </c>
      <c r="J960" s="1">
        <v>0</v>
      </c>
      <c r="K960" s="17">
        <v>66013.27</v>
      </c>
      <c r="L960" s="1">
        <v>0</v>
      </c>
      <c r="M960">
        <f t="shared" si="70"/>
        <v>0</v>
      </c>
      <c r="N960">
        <f t="shared" si="71"/>
        <v>1</v>
      </c>
      <c r="O960">
        <f t="shared" si="72"/>
        <v>1</v>
      </c>
      <c r="P960">
        <f t="shared" si="73"/>
        <v>1</v>
      </c>
      <c r="Q960">
        <f t="shared" si="74"/>
        <v>1</v>
      </c>
    </row>
    <row r="961" spans="1:17" x14ac:dyDescent="0.25">
      <c r="A961" s="1">
        <v>15685357</v>
      </c>
      <c r="B961" s="1">
        <v>750</v>
      </c>
      <c r="C961" s="1" t="s">
        <v>18</v>
      </c>
      <c r="D961" s="1" t="s">
        <v>16</v>
      </c>
      <c r="E961" s="1">
        <v>36</v>
      </c>
      <c r="F961" s="1">
        <v>8</v>
      </c>
      <c r="G961" s="17">
        <v>112940.07</v>
      </c>
      <c r="H961" s="1">
        <v>1</v>
      </c>
      <c r="I961" s="1">
        <v>0</v>
      </c>
      <c r="J961" s="1">
        <v>1</v>
      </c>
      <c r="K961" s="17">
        <v>9855.81</v>
      </c>
      <c r="L961" s="1">
        <v>0</v>
      </c>
      <c r="M961">
        <f t="shared" si="70"/>
        <v>0</v>
      </c>
      <c r="N961">
        <f t="shared" si="71"/>
        <v>0</v>
      </c>
      <c r="O961">
        <f t="shared" si="72"/>
        <v>1</v>
      </c>
      <c r="P961">
        <f t="shared" si="73"/>
        <v>1</v>
      </c>
      <c r="Q961">
        <f t="shared" si="74"/>
        <v>1</v>
      </c>
    </row>
    <row r="962" spans="1:17" x14ac:dyDescent="0.25">
      <c r="A962" s="1">
        <v>15600781</v>
      </c>
      <c r="B962" s="1">
        <v>699</v>
      </c>
      <c r="C962" s="1" t="s">
        <v>26</v>
      </c>
      <c r="D962" s="1" t="s">
        <v>23</v>
      </c>
      <c r="E962" s="1">
        <v>34</v>
      </c>
      <c r="F962" s="1">
        <v>4</v>
      </c>
      <c r="G962" s="17">
        <v>185173.81</v>
      </c>
      <c r="H962" s="1">
        <v>2</v>
      </c>
      <c r="I962" s="1">
        <v>1</v>
      </c>
      <c r="J962" s="1">
        <v>0</v>
      </c>
      <c r="K962" s="17">
        <v>120834.48</v>
      </c>
      <c r="L962" s="1">
        <v>0</v>
      </c>
      <c r="M962">
        <f t="shared" si="70"/>
        <v>0</v>
      </c>
      <c r="N962">
        <f t="shared" si="71"/>
        <v>1</v>
      </c>
      <c r="O962">
        <f t="shared" si="72"/>
        <v>1</v>
      </c>
      <c r="P962">
        <f t="shared" si="73"/>
        <v>1</v>
      </c>
      <c r="Q962">
        <f t="shared" si="74"/>
        <v>1</v>
      </c>
    </row>
    <row r="963" spans="1:17" x14ac:dyDescent="0.25">
      <c r="A963" s="1">
        <v>15763274</v>
      </c>
      <c r="B963" s="1">
        <v>661</v>
      </c>
      <c r="C963" s="1" t="s">
        <v>15</v>
      </c>
      <c r="D963" s="1" t="s">
        <v>23</v>
      </c>
      <c r="E963" s="1">
        <v>48</v>
      </c>
      <c r="F963" s="1">
        <v>3</v>
      </c>
      <c r="G963" s="17">
        <v>120320.54</v>
      </c>
      <c r="H963" s="1">
        <v>1</v>
      </c>
      <c r="I963" s="1">
        <v>0</v>
      </c>
      <c r="J963" s="1">
        <v>0</v>
      </c>
      <c r="K963" s="17">
        <v>96463.25</v>
      </c>
      <c r="L963" s="1">
        <v>0</v>
      </c>
      <c r="M963">
        <f t="shared" si="70"/>
        <v>0</v>
      </c>
      <c r="N963">
        <f t="shared" si="71"/>
        <v>1</v>
      </c>
      <c r="O963">
        <f t="shared" si="72"/>
        <v>0</v>
      </c>
      <c r="P963">
        <f t="shared" si="73"/>
        <v>1</v>
      </c>
      <c r="Q963">
        <f t="shared" si="74"/>
        <v>1</v>
      </c>
    </row>
    <row r="964" spans="1:17" x14ac:dyDescent="0.25">
      <c r="A964" s="1">
        <v>15780628</v>
      </c>
      <c r="B964" s="1">
        <v>633</v>
      </c>
      <c r="C964" s="1" t="s">
        <v>15</v>
      </c>
      <c r="D964" s="1" t="s">
        <v>16</v>
      </c>
      <c r="E964" s="1">
        <v>30</v>
      </c>
      <c r="F964" s="1">
        <v>6</v>
      </c>
      <c r="G964" s="17">
        <v>0</v>
      </c>
      <c r="H964" s="1">
        <v>2</v>
      </c>
      <c r="I964" s="1">
        <v>0</v>
      </c>
      <c r="J964" s="1">
        <v>0</v>
      </c>
      <c r="K964" s="17">
        <v>41642.29</v>
      </c>
      <c r="L964" s="1">
        <v>0</v>
      </c>
      <c r="M964">
        <f t="shared" ref="M964:M986" si="75">IF(H964&gt;=3,1,0)</f>
        <v>0</v>
      </c>
      <c r="N964">
        <f t="shared" ref="N964:N986" si="76">IF(K964&gt;$N$1,1,0)</f>
        <v>0</v>
      </c>
      <c r="O964">
        <f t="shared" ref="O964:O986" si="77">IF(F964&gt;$O$1,1,0)</f>
        <v>1</v>
      </c>
      <c r="P964">
        <f t="shared" ref="P964:P986" si="78">IF(E964&gt;$P$1,1,0)</f>
        <v>0</v>
      </c>
      <c r="Q964">
        <f t="shared" ref="Q964:Q986" si="79">IF(E964&lt;=$Q$1,1,0)</f>
        <v>1</v>
      </c>
    </row>
    <row r="965" spans="1:17" x14ac:dyDescent="0.25">
      <c r="A965" s="1">
        <v>15572265</v>
      </c>
      <c r="B965" s="1">
        <v>646</v>
      </c>
      <c r="C965" s="1" t="s">
        <v>26</v>
      </c>
      <c r="D965" s="1" t="s">
        <v>23</v>
      </c>
      <c r="E965" s="1">
        <v>46</v>
      </c>
      <c r="F965" s="1">
        <v>1</v>
      </c>
      <c r="G965" s="17">
        <v>170826.55</v>
      </c>
      <c r="H965" s="1">
        <v>2</v>
      </c>
      <c r="I965" s="1">
        <v>1</v>
      </c>
      <c r="J965" s="1">
        <v>0</v>
      </c>
      <c r="K965" s="17">
        <v>45041.32</v>
      </c>
      <c r="L965" s="1">
        <v>0</v>
      </c>
      <c r="M965">
        <f t="shared" si="75"/>
        <v>0</v>
      </c>
      <c r="N965">
        <f t="shared" si="76"/>
        <v>1</v>
      </c>
      <c r="O965">
        <f t="shared" si="77"/>
        <v>0</v>
      </c>
      <c r="P965">
        <f t="shared" si="78"/>
        <v>1</v>
      </c>
      <c r="Q965">
        <f t="shared" si="79"/>
        <v>1</v>
      </c>
    </row>
    <row r="966" spans="1:17" x14ac:dyDescent="0.25">
      <c r="A966" s="1">
        <v>15676521</v>
      </c>
      <c r="B966" s="1">
        <v>696</v>
      </c>
      <c r="C966" s="1" t="s">
        <v>15</v>
      </c>
      <c r="D966" s="1" t="s">
        <v>16</v>
      </c>
      <c r="E966" s="1">
        <v>31</v>
      </c>
      <c r="F966" s="1">
        <v>8</v>
      </c>
      <c r="G966" s="17">
        <v>0</v>
      </c>
      <c r="H966" s="1">
        <v>2</v>
      </c>
      <c r="I966" s="1">
        <v>0</v>
      </c>
      <c r="J966" s="1">
        <v>0</v>
      </c>
      <c r="K966" s="17">
        <v>191074.11</v>
      </c>
      <c r="L966" s="1">
        <v>0</v>
      </c>
      <c r="M966">
        <f t="shared" si="75"/>
        <v>0</v>
      </c>
      <c r="N966">
        <f t="shared" si="76"/>
        <v>1</v>
      </c>
      <c r="O966">
        <f t="shared" si="77"/>
        <v>1</v>
      </c>
      <c r="P966">
        <f t="shared" si="78"/>
        <v>1</v>
      </c>
      <c r="Q966">
        <f t="shared" si="79"/>
        <v>1</v>
      </c>
    </row>
    <row r="967" spans="1:17" x14ac:dyDescent="0.25">
      <c r="A967" s="1">
        <v>15582616</v>
      </c>
      <c r="B967" s="1">
        <v>520</v>
      </c>
      <c r="C967" s="1" t="s">
        <v>15</v>
      </c>
      <c r="D967" s="1" t="s">
        <v>16</v>
      </c>
      <c r="E967" s="1">
        <v>38</v>
      </c>
      <c r="F967" s="1">
        <v>4</v>
      </c>
      <c r="G967" s="17">
        <v>0</v>
      </c>
      <c r="H967" s="1">
        <v>2</v>
      </c>
      <c r="I967" s="1">
        <v>1</v>
      </c>
      <c r="J967" s="1">
        <v>0</v>
      </c>
      <c r="K967" s="17">
        <v>56388.63</v>
      </c>
      <c r="L967" s="1">
        <v>0</v>
      </c>
      <c r="M967">
        <f t="shared" si="75"/>
        <v>0</v>
      </c>
      <c r="N967">
        <f t="shared" si="76"/>
        <v>1</v>
      </c>
      <c r="O967">
        <f t="shared" si="77"/>
        <v>1</v>
      </c>
      <c r="P967">
        <f t="shared" si="78"/>
        <v>1</v>
      </c>
      <c r="Q967">
        <f t="shared" si="79"/>
        <v>1</v>
      </c>
    </row>
    <row r="968" spans="1:17" x14ac:dyDescent="0.25">
      <c r="A968" s="1">
        <v>15787155</v>
      </c>
      <c r="B968" s="1">
        <v>514</v>
      </c>
      <c r="C968" s="1" t="s">
        <v>18</v>
      </c>
      <c r="D968" s="1" t="s">
        <v>23</v>
      </c>
      <c r="E968" s="1">
        <v>30</v>
      </c>
      <c r="F968" s="1">
        <v>7</v>
      </c>
      <c r="G968" s="17">
        <v>0</v>
      </c>
      <c r="H968" s="1">
        <v>1</v>
      </c>
      <c r="I968" s="1">
        <v>0</v>
      </c>
      <c r="J968" s="1">
        <v>1</v>
      </c>
      <c r="K968" s="17">
        <v>125010.24000000001</v>
      </c>
      <c r="L968" s="1">
        <v>0</v>
      </c>
      <c r="M968">
        <f t="shared" si="75"/>
        <v>0</v>
      </c>
      <c r="N968">
        <f t="shared" si="76"/>
        <v>1</v>
      </c>
      <c r="O968">
        <f t="shared" si="77"/>
        <v>1</v>
      </c>
      <c r="P968">
        <f t="shared" si="78"/>
        <v>0</v>
      </c>
      <c r="Q968">
        <f t="shared" si="79"/>
        <v>1</v>
      </c>
    </row>
    <row r="969" spans="1:17" x14ac:dyDescent="0.25">
      <c r="A969" s="1">
        <v>15765297</v>
      </c>
      <c r="B969" s="1">
        <v>766</v>
      </c>
      <c r="C969" s="1" t="s">
        <v>18</v>
      </c>
      <c r="D969" s="1" t="s">
        <v>23</v>
      </c>
      <c r="E969" s="1">
        <v>41</v>
      </c>
      <c r="F969" s="1">
        <v>0</v>
      </c>
      <c r="G969" s="17">
        <v>0</v>
      </c>
      <c r="H969" s="1">
        <v>2</v>
      </c>
      <c r="I969" s="1">
        <v>0</v>
      </c>
      <c r="J969" s="1">
        <v>1</v>
      </c>
      <c r="K969" s="17">
        <v>34283.230000000003</v>
      </c>
      <c r="L969" s="1">
        <v>0</v>
      </c>
      <c r="M969">
        <f t="shared" si="75"/>
        <v>0</v>
      </c>
      <c r="N969">
        <f t="shared" si="76"/>
        <v>0</v>
      </c>
      <c r="O969">
        <f t="shared" si="77"/>
        <v>0</v>
      </c>
      <c r="P969">
        <f t="shared" si="78"/>
        <v>1</v>
      </c>
      <c r="Q969">
        <f t="shared" si="79"/>
        <v>1</v>
      </c>
    </row>
    <row r="970" spans="1:17" x14ac:dyDescent="0.25">
      <c r="A970" s="1">
        <v>15599289</v>
      </c>
      <c r="B970" s="1">
        <v>724</v>
      </c>
      <c r="C970" s="1" t="s">
        <v>15</v>
      </c>
      <c r="D970" s="1" t="s">
        <v>16</v>
      </c>
      <c r="E970" s="1">
        <v>37</v>
      </c>
      <c r="F970" s="1">
        <v>10</v>
      </c>
      <c r="G970" s="17">
        <v>68598.559999999998</v>
      </c>
      <c r="H970" s="1">
        <v>1</v>
      </c>
      <c r="I970" s="1">
        <v>1</v>
      </c>
      <c r="J970" s="1">
        <v>0</v>
      </c>
      <c r="K970" s="17">
        <v>157862.82</v>
      </c>
      <c r="L970" s="1">
        <v>0</v>
      </c>
      <c r="M970">
        <f t="shared" si="75"/>
        <v>0</v>
      </c>
      <c r="N970">
        <f t="shared" si="76"/>
        <v>1</v>
      </c>
      <c r="O970">
        <f t="shared" si="77"/>
        <v>1</v>
      </c>
      <c r="P970">
        <f t="shared" si="78"/>
        <v>1</v>
      </c>
      <c r="Q970">
        <f t="shared" si="79"/>
        <v>1</v>
      </c>
    </row>
    <row r="971" spans="1:17" x14ac:dyDescent="0.25">
      <c r="A971" s="1">
        <v>15625047</v>
      </c>
      <c r="B971" s="1">
        <v>846</v>
      </c>
      <c r="C971" s="1" t="s">
        <v>15</v>
      </c>
      <c r="D971" s="1" t="s">
        <v>16</v>
      </c>
      <c r="E971" s="1">
        <v>38</v>
      </c>
      <c r="F971" s="1">
        <v>5</v>
      </c>
      <c r="G971" s="17">
        <v>0</v>
      </c>
      <c r="H971" s="1">
        <v>1</v>
      </c>
      <c r="I971" s="1">
        <v>1</v>
      </c>
      <c r="J971" s="1">
        <v>1</v>
      </c>
      <c r="K971" s="17">
        <v>187616.16</v>
      </c>
      <c r="L971" s="1">
        <v>0</v>
      </c>
      <c r="M971">
        <f t="shared" si="75"/>
        <v>0</v>
      </c>
      <c r="N971">
        <f t="shared" si="76"/>
        <v>1</v>
      </c>
      <c r="O971">
        <f t="shared" si="77"/>
        <v>1</v>
      </c>
      <c r="P971">
        <f t="shared" si="78"/>
        <v>1</v>
      </c>
      <c r="Q971">
        <f t="shared" si="79"/>
        <v>1</v>
      </c>
    </row>
    <row r="972" spans="1:17" x14ac:dyDescent="0.25">
      <c r="A972" s="1">
        <v>15633950</v>
      </c>
      <c r="B972" s="1">
        <v>737</v>
      </c>
      <c r="C972" s="1" t="s">
        <v>15</v>
      </c>
      <c r="D972" s="1" t="s">
        <v>23</v>
      </c>
      <c r="E972" s="1">
        <v>41</v>
      </c>
      <c r="F972" s="1">
        <v>1</v>
      </c>
      <c r="G972" s="17">
        <v>101960.74</v>
      </c>
      <c r="H972" s="1">
        <v>1</v>
      </c>
      <c r="I972" s="1">
        <v>1</v>
      </c>
      <c r="J972" s="1">
        <v>1</v>
      </c>
      <c r="K972" s="17">
        <v>123547.28</v>
      </c>
      <c r="L972" s="1">
        <v>0</v>
      </c>
      <c r="M972">
        <f t="shared" si="75"/>
        <v>0</v>
      </c>
      <c r="N972">
        <f t="shared" si="76"/>
        <v>1</v>
      </c>
      <c r="O972">
        <f t="shared" si="77"/>
        <v>0</v>
      </c>
      <c r="P972">
        <f t="shared" si="78"/>
        <v>1</v>
      </c>
      <c r="Q972">
        <f t="shared" si="79"/>
        <v>1</v>
      </c>
    </row>
    <row r="973" spans="1:17" x14ac:dyDescent="0.25">
      <c r="A973" s="1">
        <v>15766205</v>
      </c>
      <c r="B973" s="1">
        <v>550</v>
      </c>
      <c r="C973" s="1" t="s">
        <v>26</v>
      </c>
      <c r="D973" s="1" t="s">
        <v>23</v>
      </c>
      <c r="E973" s="1">
        <v>38</v>
      </c>
      <c r="F973" s="1">
        <v>2</v>
      </c>
      <c r="G973" s="17">
        <v>103391.38</v>
      </c>
      <c r="H973" s="1">
        <v>1</v>
      </c>
      <c r="I973" s="1">
        <v>0</v>
      </c>
      <c r="J973" s="1">
        <v>1</v>
      </c>
      <c r="K973" s="17">
        <v>90878.13</v>
      </c>
      <c r="L973" s="1">
        <v>0</v>
      </c>
      <c r="M973">
        <f t="shared" si="75"/>
        <v>0</v>
      </c>
      <c r="N973">
        <f t="shared" si="76"/>
        <v>1</v>
      </c>
      <c r="O973">
        <f t="shared" si="77"/>
        <v>0</v>
      </c>
      <c r="P973">
        <f t="shared" si="78"/>
        <v>1</v>
      </c>
      <c r="Q973">
        <f t="shared" si="79"/>
        <v>1</v>
      </c>
    </row>
    <row r="974" spans="1:17" x14ac:dyDescent="0.25">
      <c r="A974" s="1">
        <v>15672692</v>
      </c>
      <c r="B974" s="1">
        <v>787</v>
      </c>
      <c r="C974" s="1" t="s">
        <v>15</v>
      </c>
      <c r="D974" s="1" t="s">
        <v>16</v>
      </c>
      <c r="E974" s="1">
        <v>42</v>
      </c>
      <c r="F974" s="1">
        <v>10</v>
      </c>
      <c r="G974" s="17">
        <v>145988.65</v>
      </c>
      <c r="H974" s="1">
        <v>2</v>
      </c>
      <c r="I974" s="1">
        <v>1</v>
      </c>
      <c r="J974" s="1">
        <v>1</v>
      </c>
      <c r="K974" s="17">
        <v>79510.37</v>
      </c>
      <c r="L974" s="1">
        <v>0</v>
      </c>
      <c r="M974">
        <f t="shared" si="75"/>
        <v>0</v>
      </c>
      <c r="N974">
        <f t="shared" si="76"/>
        <v>1</v>
      </c>
      <c r="O974">
        <f t="shared" si="77"/>
        <v>1</v>
      </c>
      <c r="P974">
        <f t="shared" si="78"/>
        <v>1</v>
      </c>
      <c r="Q974">
        <f t="shared" si="79"/>
        <v>1</v>
      </c>
    </row>
    <row r="975" spans="1:17" x14ac:dyDescent="0.25">
      <c r="A975" s="1">
        <v>15736816</v>
      </c>
      <c r="B975" s="1">
        <v>756</v>
      </c>
      <c r="C975" s="1" t="s">
        <v>26</v>
      </c>
      <c r="D975" s="1" t="s">
        <v>23</v>
      </c>
      <c r="E975" s="1">
        <v>36</v>
      </c>
      <c r="F975" s="1">
        <v>2</v>
      </c>
      <c r="G975" s="17">
        <v>136815.64000000001</v>
      </c>
      <c r="H975" s="1">
        <v>1</v>
      </c>
      <c r="I975" s="1">
        <v>1</v>
      </c>
      <c r="J975" s="1">
        <v>1</v>
      </c>
      <c r="K975" s="17">
        <v>170041.95</v>
      </c>
      <c r="L975" s="1">
        <v>0</v>
      </c>
      <c r="M975">
        <f t="shared" si="75"/>
        <v>0</v>
      </c>
      <c r="N975">
        <f t="shared" si="76"/>
        <v>1</v>
      </c>
      <c r="O975">
        <f t="shared" si="77"/>
        <v>0</v>
      </c>
      <c r="P975">
        <f t="shared" si="78"/>
        <v>1</v>
      </c>
      <c r="Q975">
        <f t="shared" si="79"/>
        <v>1</v>
      </c>
    </row>
    <row r="976" spans="1:17" x14ac:dyDescent="0.25">
      <c r="A976" s="1">
        <v>15643696</v>
      </c>
      <c r="B976" s="1">
        <v>611</v>
      </c>
      <c r="C976" s="1" t="s">
        <v>15</v>
      </c>
      <c r="D976" s="1" t="s">
        <v>23</v>
      </c>
      <c r="E976" s="1">
        <v>49</v>
      </c>
      <c r="F976" s="1">
        <v>3</v>
      </c>
      <c r="G976" s="17">
        <v>0</v>
      </c>
      <c r="H976" s="1">
        <v>2</v>
      </c>
      <c r="I976" s="1">
        <v>1</v>
      </c>
      <c r="J976" s="1">
        <v>1</v>
      </c>
      <c r="K976" s="17">
        <v>142917.54</v>
      </c>
      <c r="L976" s="1">
        <v>0</v>
      </c>
      <c r="M976">
        <f t="shared" si="75"/>
        <v>0</v>
      </c>
      <c r="N976">
        <f t="shared" si="76"/>
        <v>1</v>
      </c>
      <c r="O976">
        <f t="shared" si="77"/>
        <v>0</v>
      </c>
      <c r="P976">
        <f t="shared" si="78"/>
        <v>1</v>
      </c>
      <c r="Q976">
        <f t="shared" si="79"/>
        <v>1</v>
      </c>
    </row>
    <row r="977" spans="1:17" x14ac:dyDescent="0.25">
      <c r="A977" s="1">
        <v>15585215</v>
      </c>
      <c r="B977" s="1">
        <v>763</v>
      </c>
      <c r="C977" s="1" t="s">
        <v>15</v>
      </c>
      <c r="D977" s="1" t="s">
        <v>16</v>
      </c>
      <c r="E977" s="1">
        <v>31</v>
      </c>
      <c r="F977" s="1">
        <v>4</v>
      </c>
      <c r="G977" s="17">
        <v>0</v>
      </c>
      <c r="H977" s="1">
        <v>2</v>
      </c>
      <c r="I977" s="1">
        <v>0</v>
      </c>
      <c r="J977" s="1">
        <v>0</v>
      </c>
      <c r="K977" s="17">
        <v>50404.72</v>
      </c>
      <c r="L977" s="1">
        <v>0</v>
      </c>
      <c r="M977">
        <f t="shared" si="75"/>
        <v>0</v>
      </c>
      <c r="N977">
        <f t="shared" si="76"/>
        <v>1</v>
      </c>
      <c r="O977">
        <f t="shared" si="77"/>
        <v>1</v>
      </c>
      <c r="P977">
        <f t="shared" si="78"/>
        <v>1</v>
      </c>
      <c r="Q977">
        <f t="shared" si="79"/>
        <v>1</v>
      </c>
    </row>
    <row r="978" spans="1:17" x14ac:dyDescent="0.25">
      <c r="A978" s="1">
        <v>15639788</v>
      </c>
      <c r="B978" s="1">
        <v>577</v>
      </c>
      <c r="C978" s="1" t="s">
        <v>15</v>
      </c>
      <c r="D978" s="1" t="s">
        <v>16</v>
      </c>
      <c r="E978" s="1">
        <v>39</v>
      </c>
      <c r="F978" s="1">
        <v>10</v>
      </c>
      <c r="G978" s="17">
        <v>0</v>
      </c>
      <c r="H978" s="1">
        <v>2</v>
      </c>
      <c r="I978" s="1">
        <v>1</v>
      </c>
      <c r="J978" s="1">
        <v>0</v>
      </c>
      <c r="K978" s="17">
        <v>10553.31</v>
      </c>
      <c r="L978" s="1">
        <v>0</v>
      </c>
      <c r="M978">
        <f t="shared" si="75"/>
        <v>0</v>
      </c>
      <c r="N978">
        <f t="shared" si="76"/>
        <v>0</v>
      </c>
      <c r="O978">
        <f t="shared" si="77"/>
        <v>1</v>
      </c>
      <c r="P978">
        <f t="shared" si="78"/>
        <v>1</v>
      </c>
      <c r="Q978">
        <f t="shared" si="79"/>
        <v>1</v>
      </c>
    </row>
    <row r="979" spans="1:17" x14ac:dyDescent="0.25">
      <c r="A979" s="1">
        <v>15693683</v>
      </c>
      <c r="B979" s="1">
        <v>814</v>
      </c>
      <c r="C979" s="1" t="s">
        <v>26</v>
      </c>
      <c r="D979" s="1" t="s">
        <v>23</v>
      </c>
      <c r="E979" s="1">
        <v>29</v>
      </c>
      <c r="F979" s="1">
        <v>8</v>
      </c>
      <c r="G979" s="17">
        <v>97086.399999999994</v>
      </c>
      <c r="H979" s="1">
        <v>2</v>
      </c>
      <c r="I979" s="1">
        <v>1</v>
      </c>
      <c r="J979" s="1">
        <v>1</v>
      </c>
      <c r="K979" s="17">
        <v>197276.13</v>
      </c>
      <c r="L979" s="1">
        <v>0</v>
      </c>
      <c r="M979">
        <f t="shared" si="75"/>
        <v>0</v>
      </c>
      <c r="N979">
        <f t="shared" si="76"/>
        <v>1</v>
      </c>
      <c r="O979">
        <f t="shared" si="77"/>
        <v>1</v>
      </c>
      <c r="P979">
        <f t="shared" si="78"/>
        <v>0</v>
      </c>
      <c r="Q979">
        <f t="shared" si="79"/>
        <v>1</v>
      </c>
    </row>
    <row r="980" spans="1:17" x14ac:dyDescent="0.25">
      <c r="A980" s="1">
        <v>15571002</v>
      </c>
      <c r="B980" s="1">
        <v>706</v>
      </c>
      <c r="C980" s="1" t="s">
        <v>15</v>
      </c>
      <c r="D980" s="1" t="s">
        <v>16</v>
      </c>
      <c r="E980" s="1">
        <v>44</v>
      </c>
      <c r="F980" s="1">
        <v>4</v>
      </c>
      <c r="G980" s="17">
        <v>129605.99</v>
      </c>
      <c r="H980" s="1">
        <v>1</v>
      </c>
      <c r="I980" s="1">
        <v>0</v>
      </c>
      <c r="J980" s="1">
        <v>0</v>
      </c>
      <c r="K980" s="17">
        <v>69865.490000000005</v>
      </c>
      <c r="L980" s="1">
        <v>0</v>
      </c>
      <c r="M980">
        <f t="shared" si="75"/>
        <v>0</v>
      </c>
      <c r="N980">
        <f t="shared" si="76"/>
        <v>1</v>
      </c>
      <c r="O980">
        <f t="shared" si="77"/>
        <v>1</v>
      </c>
      <c r="P980">
        <f t="shared" si="78"/>
        <v>1</v>
      </c>
      <c r="Q980">
        <f t="shared" si="79"/>
        <v>1</v>
      </c>
    </row>
    <row r="981" spans="1:17" x14ac:dyDescent="0.25">
      <c r="A981" s="1">
        <v>15576256</v>
      </c>
      <c r="B981" s="1">
        <v>582</v>
      </c>
      <c r="C981" s="1" t="s">
        <v>15</v>
      </c>
      <c r="D981" s="1" t="s">
        <v>23</v>
      </c>
      <c r="E981" s="1">
        <v>39</v>
      </c>
      <c r="F981" s="1">
        <v>5</v>
      </c>
      <c r="G981" s="17">
        <v>0</v>
      </c>
      <c r="H981" s="1">
        <v>2</v>
      </c>
      <c r="I981" s="1">
        <v>1</v>
      </c>
      <c r="J981" s="1">
        <v>1</v>
      </c>
      <c r="K981" s="17">
        <v>129892.93</v>
      </c>
      <c r="L981" s="1">
        <v>0</v>
      </c>
      <c r="M981">
        <f t="shared" si="75"/>
        <v>0</v>
      </c>
      <c r="N981">
        <f t="shared" si="76"/>
        <v>1</v>
      </c>
      <c r="O981">
        <f t="shared" si="77"/>
        <v>1</v>
      </c>
      <c r="P981">
        <f t="shared" si="78"/>
        <v>1</v>
      </c>
      <c r="Q981">
        <f t="shared" si="79"/>
        <v>1</v>
      </c>
    </row>
    <row r="982" spans="1:17" x14ac:dyDescent="0.25">
      <c r="A982" s="1">
        <v>15779659</v>
      </c>
      <c r="B982" s="1">
        <v>625</v>
      </c>
      <c r="C982" s="1" t="s">
        <v>15</v>
      </c>
      <c r="D982" s="1" t="s">
        <v>16</v>
      </c>
      <c r="E982" s="1">
        <v>28</v>
      </c>
      <c r="F982" s="1">
        <v>3</v>
      </c>
      <c r="G982" s="17">
        <v>0</v>
      </c>
      <c r="H982" s="1">
        <v>1</v>
      </c>
      <c r="I982" s="1">
        <v>0</v>
      </c>
      <c r="J982" s="1">
        <v>0</v>
      </c>
      <c r="K982" s="17">
        <v>183646.41</v>
      </c>
      <c r="L982" s="1">
        <v>0</v>
      </c>
      <c r="M982">
        <f t="shared" si="75"/>
        <v>0</v>
      </c>
      <c r="N982">
        <f t="shared" si="76"/>
        <v>1</v>
      </c>
      <c r="O982">
        <f t="shared" si="77"/>
        <v>0</v>
      </c>
      <c r="P982">
        <f t="shared" si="78"/>
        <v>0</v>
      </c>
      <c r="Q982">
        <f t="shared" si="79"/>
        <v>1</v>
      </c>
    </row>
    <row r="983" spans="1:17" x14ac:dyDescent="0.25">
      <c r="A983" s="1">
        <v>15799217</v>
      </c>
      <c r="B983" s="1">
        <v>791</v>
      </c>
      <c r="C983" s="1" t="s">
        <v>26</v>
      </c>
      <c r="D983" s="1" t="s">
        <v>16</v>
      </c>
      <c r="E983" s="1">
        <v>35</v>
      </c>
      <c r="F983" s="1">
        <v>7</v>
      </c>
      <c r="G983" s="17">
        <v>52436.2</v>
      </c>
      <c r="H983" s="1">
        <v>1</v>
      </c>
      <c r="I983" s="1">
        <v>1</v>
      </c>
      <c r="J983" s="1">
        <v>0</v>
      </c>
      <c r="K983" s="17">
        <v>161051.75</v>
      </c>
      <c r="L983" s="1">
        <v>0</v>
      </c>
      <c r="M983">
        <f t="shared" si="75"/>
        <v>0</v>
      </c>
      <c r="N983">
        <f t="shared" si="76"/>
        <v>1</v>
      </c>
      <c r="O983">
        <f t="shared" si="77"/>
        <v>1</v>
      </c>
      <c r="P983">
        <f t="shared" si="78"/>
        <v>1</v>
      </c>
      <c r="Q983">
        <f t="shared" si="79"/>
        <v>1</v>
      </c>
    </row>
    <row r="984" spans="1:17" x14ac:dyDescent="0.25">
      <c r="A984" s="1">
        <v>15765311</v>
      </c>
      <c r="B984" s="1">
        <v>642</v>
      </c>
      <c r="C984" s="1" t="s">
        <v>18</v>
      </c>
      <c r="D984" s="1" t="s">
        <v>23</v>
      </c>
      <c r="E984" s="1">
        <v>34</v>
      </c>
      <c r="F984" s="1">
        <v>8</v>
      </c>
      <c r="G984" s="17">
        <v>0</v>
      </c>
      <c r="H984" s="1">
        <v>1</v>
      </c>
      <c r="I984" s="1">
        <v>1</v>
      </c>
      <c r="J984" s="1">
        <v>0</v>
      </c>
      <c r="K984" s="17">
        <v>72085.100000000006</v>
      </c>
      <c r="L984" s="1">
        <v>0</v>
      </c>
      <c r="M984">
        <f t="shared" si="75"/>
        <v>0</v>
      </c>
      <c r="N984">
        <f t="shared" si="76"/>
        <v>1</v>
      </c>
      <c r="O984">
        <f t="shared" si="77"/>
        <v>1</v>
      </c>
      <c r="P984">
        <f t="shared" si="78"/>
        <v>1</v>
      </c>
      <c r="Q984">
        <f t="shared" si="79"/>
        <v>1</v>
      </c>
    </row>
    <row r="985" spans="1:17" x14ac:dyDescent="0.25">
      <c r="A985" s="1">
        <v>15814275</v>
      </c>
      <c r="B985" s="1">
        <v>685</v>
      </c>
      <c r="C985" s="1" t="s">
        <v>15</v>
      </c>
      <c r="D985" s="1" t="s">
        <v>23</v>
      </c>
      <c r="E985" s="1">
        <v>33</v>
      </c>
      <c r="F985" s="1">
        <v>6</v>
      </c>
      <c r="G985" s="17">
        <v>174912.72</v>
      </c>
      <c r="H985" s="1">
        <v>1</v>
      </c>
      <c r="I985" s="1">
        <v>1</v>
      </c>
      <c r="J985" s="1">
        <v>1</v>
      </c>
      <c r="K985" s="17">
        <v>43932.54</v>
      </c>
      <c r="L985" s="1">
        <v>0</v>
      </c>
      <c r="M985">
        <f t="shared" si="75"/>
        <v>0</v>
      </c>
      <c r="N985">
        <f t="shared" si="76"/>
        <v>0</v>
      </c>
      <c r="O985">
        <f t="shared" si="77"/>
        <v>1</v>
      </c>
      <c r="P985">
        <f t="shared" si="78"/>
        <v>1</v>
      </c>
      <c r="Q985">
        <f t="shared" si="79"/>
        <v>1</v>
      </c>
    </row>
    <row r="986" spans="1:17" x14ac:dyDescent="0.25">
      <c r="A986" s="1">
        <v>15752047</v>
      </c>
      <c r="B986" s="1">
        <v>689</v>
      </c>
      <c r="C986" s="1" t="s">
        <v>26</v>
      </c>
      <c r="D986" s="1" t="s">
        <v>23</v>
      </c>
      <c r="E986" s="1">
        <v>33</v>
      </c>
      <c r="F986" s="1">
        <v>2</v>
      </c>
      <c r="G986" s="17">
        <v>161814.64000000001</v>
      </c>
      <c r="H986" s="1">
        <v>2</v>
      </c>
      <c r="I986" s="1">
        <v>1</v>
      </c>
      <c r="J986" s="1">
        <v>0</v>
      </c>
      <c r="K986" s="17">
        <v>169381.9</v>
      </c>
      <c r="L986" s="1">
        <v>0</v>
      </c>
      <c r="M986">
        <f t="shared" si="75"/>
        <v>0</v>
      </c>
      <c r="N986">
        <f t="shared" si="76"/>
        <v>1</v>
      </c>
      <c r="O986">
        <f t="shared" si="77"/>
        <v>0</v>
      </c>
      <c r="P986">
        <f t="shared" si="78"/>
        <v>1</v>
      </c>
      <c r="Q986">
        <f t="shared" si="79"/>
        <v>1</v>
      </c>
    </row>
    <row r="987" spans="1:17" x14ac:dyDescent="0.25">
      <c r="A987" s="1"/>
    </row>
    <row r="988" spans="1:17" x14ac:dyDescent="0.25">
      <c r="A988" s="1"/>
    </row>
    <row r="989" spans="1:17" x14ac:dyDescent="0.25">
      <c r="A989" s="1"/>
    </row>
    <row r="990" spans="1:17" x14ac:dyDescent="0.25">
      <c r="A990" s="1"/>
    </row>
    <row r="991" spans="1:17" x14ac:dyDescent="0.25">
      <c r="A991" s="1"/>
    </row>
    <row r="992" spans="1:17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</sheetData>
  <autoFilter ref="A2:M986" xr:uid="{DA9C0F36-3E0D-49AC-B3E1-B15E6C14499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5910-2787-4074-A218-02B4E14D32FE}">
  <dimension ref="A3:O57"/>
  <sheetViews>
    <sheetView showGridLines="0" topLeftCell="A27" workbookViewId="0">
      <selection activeCell="K37" sqref="K37"/>
    </sheetView>
  </sheetViews>
  <sheetFormatPr defaultRowHeight="15" x14ac:dyDescent="0.25"/>
  <cols>
    <col min="1" max="1" width="18.140625" bestFit="1" customWidth="1"/>
    <col min="2" max="3" width="12.85546875" customWidth="1"/>
    <col min="4" max="4" width="11.140625" bestFit="1" customWidth="1"/>
    <col min="5" max="5" width="11.28515625" customWidth="1"/>
    <col min="6" max="6" width="25.85546875" customWidth="1"/>
    <col min="7" max="8" width="7.7109375" customWidth="1"/>
    <col min="9" max="9" width="18.140625" bestFit="1" customWidth="1"/>
    <col min="10" max="10" width="3.140625" customWidth="1"/>
    <col min="11" max="11" width="20.7109375" bestFit="1" customWidth="1"/>
    <col min="12" max="12" width="16.28515625" bestFit="1" customWidth="1"/>
    <col min="13" max="13" width="8.85546875" customWidth="1"/>
    <col min="14" max="14" width="7.140625" bestFit="1" customWidth="1"/>
    <col min="15" max="15" width="6.140625" bestFit="1" customWidth="1"/>
    <col min="16" max="16" width="12.42578125" customWidth="1"/>
  </cols>
  <sheetData>
    <row r="3" spans="1:14" ht="18" x14ac:dyDescent="0.35">
      <c r="A3" s="6" t="s">
        <v>791</v>
      </c>
      <c r="B3" s="6" t="s">
        <v>768</v>
      </c>
      <c r="F3" s="79" t="s">
        <v>816</v>
      </c>
      <c r="L3" s="6" t="s">
        <v>768</v>
      </c>
    </row>
    <row r="4" spans="1:14" x14ac:dyDescent="0.25">
      <c r="A4" s="6" t="s">
        <v>759</v>
      </c>
      <c r="B4" s="1">
        <v>0</v>
      </c>
      <c r="C4" s="1">
        <v>1</v>
      </c>
      <c r="D4" s="74" t="s">
        <v>760</v>
      </c>
      <c r="E4" s="1"/>
      <c r="F4" s="66" t="s">
        <v>779</v>
      </c>
      <c r="G4" s="67" t="s">
        <v>781</v>
      </c>
      <c r="H4" s="80" t="s">
        <v>782</v>
      </c>
      <c r="I4" s="81"/>
      <c r="J4" s="1"/>
      <c r="L4" t="s">
        <v>16</v>
      </c>
      <c r="M4" t="s">
        <v>23</v>
      </c>
      <c r="N4" t="s">
        <v>753</v>
      </c>
    </row>
    <row r="5" spans="1:14" x14ac:dyDescent="0.25">
      <c r="A5" s="8" t="s">
        <v>16</v>
      </c>
      <c r="B5" s="40">
        <v>0.73626373626373631</v>
      </c>
      <c r="C5" s="40">
        <v>0.26373626373626374</v>
      </c>
      <c r="D5" s="40">
        <v>1</v>
      </c>
      <c r="E5" s="40"/>
      <c r="F5" s="43">
        <f>-B5*LOG(B5,2)-C5*LOG(C5,2)</f>
        <v>0.83233226901211932</v>
      </c>
      <c r="G5" s="72">
        <f>GETPIVOTDATA("Customer_ID",$K$3,"Gender","Female")</f>
        <v>0.46239837398373984</v>
      </c>
      <c r="H5" s="49">
        <f t="shared" ref="H5:H7" si="0">G5*F5</f>
        <v>0.38486908780540069</v>
      </c>
      <c r="I5" s="45" t="str">
        <f>A5</f>
        <v>Female</v>
      </c>
      <c r="J5" s="40"/>
      <c r="K5" t="s">
        <v>774</v>
      </c>
      <c r="L5" s="40">
        <v>0.46239837398373984</v>
      </c>
      <c r="M5" s="40">
        <v>0.53658536585365857</v>
      </c>
      <c r="N5" s="40">
        <v>1.0162601626016261E-3</v>
      </c>
    </row>
    <row r="6" spans="1:14" x14ac:dyDescent="0.25">
      <c r="A6" s="8" t="s">
        <v>23</v>
      </c>
      <c r="B6" s="40">
        <v>0.84280303030303028</v>
      </c>
      <c r="C6" s="40">
        <v>0.1571969696969697</v>
      </c>
      <c r="D6" s="40">
        <v>1</v>
      </c>
      <c r="E6" s="40"/>
      <c r="F6" s="46">
        <f t="shared" ref="F6" si="1">-B6*LOG(B6,2)-C6*LOG(C6,2)</f>
        <v>0.62756144548209369</v>
      </c>
      <c r="G6" s="73">
        <f>GETPIVOTDATA("Customer_ID",$K$3,"Gender","Male")</f>
        <v>0.53658536585365857</v>
      </c>
      <c r="H6" s="50">
        <f t="shared" si="0"/>
        <v>0.33674028781966003</v>
      </c>
      <c r="I6" s="48" t="str">
        <f t="shared" ref="I6:I7" si="2">A6</f>
        <v>Male</v>
      </c>
      <c r="J6" s="40"/>
      <c r="K6" s="40"/>
    </row>
    <row r="7" spans="1:14" x14ac:dyDescent="0.25">
      <c r="A7" s="8" t="s">
        <v>753</v>
      </c>
      <c r="B7" s="40">
        <v>1</v>
      </c>
      <c r="C7" s="40">
        <v>0</v>
      </c>
      <c r="D7" s="40">
        <v>1</v>
      </c>
      <c r="E7" s="40"/>
      <c r="F7" s="46">
        <v>0</v>
      </c>
      <c r="G7" s="73">
        <f>GETPIVOTDATA("Customer_ID",$K$3,"Gender","NULL")</f>
        <v>1.0162601626016261E-3</v>
      </c>
      <c r="H7" s="50">
        <f t="shared" si="0"/>
        <v>0</v>
      </c>
      <c r="I7" s="48" t="str">
        <f t="shared" si="2"/>
        <v>NULL</v>
      </c>
      <c r="J7" s="40"/>
      <c r="K7" s="40"/>
    </row>
    <row r="8" spans="1:14" x14ac:dyDescent="0.25">
      <c r="A8" s="8" t="s">
        <v>760</v>
      </c>
      <c r="B8" s="40">
        <v>0.79369918699186992</v>
      </c>
      <c r="C8" s="40">
        <v>0.20630081300813008</v>
      </c>
      <c r="D8" s="40">
        <v>1</v>
      </c>
      <c r="E8" s="40"/>
      <c r="F8" s="82" t="s">
        <v>780</v>
      </c>
      <c r="G8" s="83"/>
      <c r="H8" s="83"/>
      <c r="I8" s="69">
        <f>SUM(H5:H7)</f>
        <v>0.72160937562506078</v>
      </c>
      <c r="J8" s="42"/>
      <c r="K8" s="40"/>
    </row>
    <row r="9" spans="1:14" x14ac:dyDescent="0.25">
      <c r="F9" s="41"/>
    </row>
    <row r="10" spans="1:14" x14ac:dyDescent="0.25">
      <c r="A10" s="6" t="s">
        <v>775</v>
      </c>
      <c r="B10" s="6" t="s">
        <v>768</v>
      </c>
      <c r="F10" s="41"/>
      <c r="L10" s="6" t="s">
        <v>768</v>
      </c>
    </row>
    <row r="11" spans="1:14" x14ac:dyDescent="0.25">
      <c r="A11" s="6" t="s">
        <v>759</v>
      </c>
      <c r="B11" s="1">
        <v>0</v>
      </c>
      <c r="C11" s="1">
        <v>1</v>
      </c>
      <c r="D11" s="74" t="s">
        <v>760</v>
      </c>
      <c r="E11" s="1"/>
      <c r="F11" s="43" t="s">
        <v>779</v>
      </c>
      <c r="G11" s="67" t="s">
        <v>781</v>
      </c>
      <c r="H11" s="80" t="s">
        <v>782</v>
      </c>
      <c r="I11" s="81"/>
      <c r="L11" t="s">
        <v>15</v>
      </c>
      <c r="M11" t="s">
        <v>26</v>
      </c>
      <c r="N11" t="s">
        <v>18</v>
      </c>
    </row>
    <row r="12" spans="1:14" x14ac:dyDescent="0.25">
      <c r="A12" s="8" t="s">
        <v>15</v>
      </c>
      <c r="B12" s="40">
        <v>0.83958333333333335</v>
      </c>
      <c r="C12" s="40">
        <v>0.16041666666666668</v>
      </c>
      <c r="D12" s="40">
        <v>1</v>
      </c>
      <c r="E12" s="40"/>
      <c r="F12" s="46">
        <f t="shared" ref="F12:F14" si="3">-B12*LOG(B12,2)-C12*LOG(C12,2)</f>
        <v>0.63530542242043886</v>
      </c>
      <c r="G12" s="70">
        <f>GETPIVOTDATA("Customer_ID",$K$10,"Country","France")</f>
        <v>0.48780487804878048</v>
      </c>
      <c r="H12" s="44">
        <f>G12*F12</f>
        <v>0.30990508410753115</v>
      </c>
      <c r="I12" s="45" t="str">
        <f>A12</f>
        <v>France</v>
      </c>
      <c r="K12" t="s">
        <v>774</v>
      </c>
      <c r="L12" s="40">
        <v>0.48780487804878048</v>
      </c>
      <c r="M12" s="40">
        <v>0.26117886178861788</v>
      </c>
      <c r="N12" s="40">
        <v>0.25101626016260165</v>
      </c>
    </row>
    <row r="13" spans="1:14" x14ac:dyDescent="0.25">
      <c r="A13" s="8" t="s">
        <v>26</v>
      </c>
      <c r="B13" s="40">
        <v>0.70817120622568097</v>
      </c>
      <c r="C13" s="40">
        <v>0.29182879377431908</v>
      </c>
      <c r="D13" s="40">
        <v>1</v>
      </c>
      <c r="E13" s="40"/>
      <c r="F13" s="46">
        <f t="shared" si="3"/>
        <v>0.8710719176633186</v>
      </c>
      <c r="G13" s="71">
        <f>GETPIVOTDATA("Customer_ID",$K$10,"Country","Germany")</f>
        <v>0.26117886178861788</v>
      </c>
      <c r="H13" s="47">
        <f>G13*F13</f>
        <v>0.22750557199133423</v>
      </c>
      <c r="I13" s="48" t="str">
        <f t="shared" ref="I13:I14" si="4">A13</f>
        <v>Germany</v>
      </c>
    </row>
    <row r="14" spans="1:14" x14ac:dyDescent="0.25">
      <c r="A14" s="8" t="s">
        <v>18</v>
      </c>
      <c r="B14" s="40">
        <v>0.79352226720647778</v>
      </c>
      <c r="C14" s="40">
        <v>0.20647773279352227</v>
      </c>
      <c r="D14" s="40">
        <v>1</v>
      </c>
      <c r="E14" s="40"/>
      <c r="F14" s="46">
        <f t="shared" si="3"/>
        <v>0.73469588791209839</v>
      </c>
      <c r="G14" s="71">
        <f>GETPIVOTDATA("Customer_ID",$K$10,"Country","Spain")</f>
        <v>0.25101626016260165</v>
      </c>
      <c r="H14" s="47">
        <f>G14*F14</f>
        <v>0.1844206141405369</v>
      </c>
      <c r="I14" s="48" t="str">
        <f t="shared" si="4"/>
        <v>Spain</v>
      </c>
    </row>
    <row r="15" spans="1:14" x14ac:dyDescent="0.25">
      <c r="A15" s="8" t="s">
        <v>760</v>
      </c>
      <c r="B15" s="40">
        <v>0.79369918699186992</v>
      </c>
      <c r="C15" s="40">
        <v>0.20630081300813008</v>
      </c>
      <c r="D15" s="40">
        <v>1</v>
      </c>
      <c r="E15" s="40"/>
      <c r="F15" s="82" t="s">
        <v>780</v>
      </c>
      <c r="G15" s="83"/>
      <c r="H15" s="83"/>
      <c r="I15" s="68">
        <f>SUM(H12:H14)</f>
        <v>0.7218312702394023</v>
      </c>
      <c r="J15" s="42"/>
    </row>
    <row r="16" spans="1:14" x14ac:dyDescent="0.25">
      <c r="F16" s="41"/>
    </row>
    <row r="17" spans="1:15" x14ac:dyDescent="0.25">
      <c r="A17" s="6" t="s">
        <v>776</v>
      </c>
      <c r="B17" s="6" t="s">
        <v>768</v>
      </c>
      <c r="F17" s="41"/>
      <c r="L17" s="6" t="s">
        <v>768</v>
      </c>
    </row>
    <row r="18" spans="1:15" x14ac:dyDescent="0.25">
      <c r="A18" s="6" t="s">
        <v>759</v>
      </c>
      <c r="B18" s="1">
        <v>0</v>
      </c>
      <c r="C18" s="1">
        <v>1</v>
      </c>
      <c r="D18" s="74" t="s">
        <v>760</v>
      </c>
      <c r="F18" s="43" t="s">
        <v>779</v>
      </c>
      <c r="G18" s="67" t="s">
        <v>781</v>
      </c>
      <c r="H18" s="80" t="s">
        <v>782</v>
      </c>
      <c r="I18" s="81"/>
      <c r="L18" s="1">
        <v>0</v>
      </c>
      <c r="M18" s="1">
        <v>1</v>
      </c>
    </row>
    <row r="19" spans="1:15" x14ac:dyDescent="0.25">
      <c r="A19" s="7" t="s">
        <v>777</v>
      </c>
      <c r="B19" s="40">
        <v>0.70539419087136934</v>
      </c>
      <c r="C19" s="40">
        <v>0.29460580912863071</v>
      </c>
      <c r="D19" s="40">
        <v>1</v>
      </c>
      <c r="F19" s="46">
        <f t="shared" ref="F19:F20" si="5">-B19*LOG(B19,2)-C19*LOG(C19,2)</f>
        <v>0.87459678590530721</v>
      </c>
      <c r="G19" s="70">
        <f>GETPIVOTDATA("Customer_ID",$K$17,"IsActiveMember",0)</f>
        <v>0.48983739837398371</v>
      </c>
      <c r="H19" s="44">
        <f t="shared" ref="H19:H20" si="6">G19*F19</f>
        <v>0.42841021423410369</v>
      </c>
      <c r="I19" s="45" t="str">
        <f t="shared" ref="I19:I20" si="7">A19</f>
        <v>Active = 0</v>
      </c>
      <c r="K19" t="s">
        <v>774</v>
      </c>
      <c r="L19" s="40">
        <v>0.48983739837398371</v>
      </c>
      <c r="M19" s="40">
        <v>0.51016260162601623</v>
      </c>
    </row>
    <row r="20" spans="1:15" x14ac:dyDescent="0.25">
      <c r="A20" s="7" t="s">
        <v>778</v>
      </c>
      <c r="B20" s="40">
        <v>0.87848605577689243</v>
      </c>
      <c r="C20" s="40">
        <v>0.12151394422310757</v>
      </c>
      <c r="D20" s="40">
        <v>1</v>
      </c>
      <c r="F20" s="46">
        <f t="shared" si="5"/>
        <v>0.5336970509981771</v>
      </c>
      <c r="G20" s="71">
        <f>GETPIVOTDATA("Customer_ID",$K$17,"IsActiveMember",1)</f>
        <v>0.51016260162601623</v>
      </c>
      <c r="H20" s="47">
        <f t="shared" si="6"/>
        <v>0.2722722760173627</v>
      </c>
      <c r="I20" s="48" t="str">
        <f t="shared" si="7"/>
        <v>Active = 1</v>
      </c>
    </row>
    <row r="21" spans="1:15" x14ac:dyDescent="0.25">
      <c r="A21" s="7" t="s">
        <v>760</v>
      </c>
      <c r="B21" s="40">
        <v>0.79369918699186992</v>
      </c>
      <c r="C21" s="40">
        <v>0.20630081300813008</v>
      </c>
      <c r="D21" s="40">
        <v>1</v>
      </c>
      <c r="F21" s="82" t="s">
        <v>780</v>
      </c>
      <c r="G21" s="83"/>
      <c r="H21" s="83"/>
      <c r="I21" s="68">
        <f>SUM(H19:H20)</f>
        <v>0.70068249025146634</v>
      </c>
      <c r="J21" s="42"/>
    </row>
    <row r="24" spans="1:15" x14ac:dyDescent="0.25">
      <c r="A24" s="6" t="s">
        <v>788</v>
      </c>
      <c r="B24" s="6" t="s">
        <v>768</v>
      </c>
      <c r="L24" s="6" t="s">
        <v>768</v>
      </c>
    </row>
    <row r="25" spans="1:15" x14ac:dyDescent="0.25">
      <c r="A25" s="6" t="s">
        <v>759</v>
      </c>
      <c r="B25" s="1">
        <v>0</v>
      </c>
      <c r="C25" s="1">
        <v>1</v>
      </c>
      <c r="D25" s="74" t="s">
        <v>760</v>
      </c>
      <c r="F25" s="43" t="s">
        <v>779</v>
      </c>
      <c r="G25" s="67" t="s">
        <v>781</v>
      </c>
      <c r="H25" s="80" t="s">
        <v>782</v>
      </c>
      <c r="I25" s="81"/>
      <c r="L25" s="1">
        <v>1</v>
      </c>
      <c r="M25" s="1">
        <v>2</v>
      </c>
      <c r="N25" s="1">
        <v>3</v>
      </c>
      <c r="O25" s="1">
        <v>4</v>
      </c>
    </row>
    <row r="26" spans="1:15" x14ac:dyDescent="0.25">
      <c r="A26" s="7" t="s">
        <v>783</v>
      </c>
      <c r="B26" s="40">
        <v>0.72047244094488194</v>
      </c>
      <c r="C26" s="40">
        <v>0.27952755905511811</v>
      </c>
      <c r="D26" s="40">
        <v>1</v>
      </c>
      <c r="F26" s="46">
        <f t="shared" ref="F26:F28" si="8">-B26*LOG(B26,2)-C26*LOG(C26,2)</f>
        <v>0.85480627775322016</v>
      </c>
      <c r="G26" s="70">
        <f>GETPIVOTDATA("Customer_ID",$K$24,"NumOfProducts",1)</f>
        <v>0.51626016260162599</v>
      </c>
      <c r="H26" s="44">
        <f t="shared" ref="H26:H29" si="9">G26*F26</f>
        <v>0.44130242794576813</v>
      </c>
      <c r="I26" s="45" t="str">
        <f t="shared" ref="I26:I29" si="10">A26</f>
        <v>1 Product</v>
      </c>
      <c r="K26" t="s">
        <v>774</v>
      </c>
      <c r="L26" s="40">
        <v>0.51626016260162599</v>
      </c>
      <c r="M26" s="40">
        <v>0.44918699186991867</v>
      </c>
      <c r="N26" s="40">
        <v>3.2520325203252036E-2</v>
      </c>
      <c r="O26" s="40">
        <v>2.0325203252032522E-3</v>
      </c>
    </row>
    <row r="27" spans="1:15" x14ac:dyDescent="0.25">
      <c r="A27" s="7" t="s">
        <v>784</v>
      </c>
      <c r="B27" s="40">
        <v>0.92760180995475117</v>
      </c>
      <c r="C27" s="40">
        <v>7.2398190045248875E-2</v>
      </c>
      <c r="D27" s="40">
        <v>1</v>
      </c>
      <c r="F27" s="46">
        <f t="shared" si="8"/>
        <v>0.37481015939769202</v>
      </c>
      <c r="G27" s="71">
        <f>GETPIVOTDATA("Customer_ID",$K$24,"NumOfProducts",2)</f>
        <v>0.44918699186991867</v>
      </c>
      <c r="H27" s="47">
        <f t="shared" si="9"/>
        <v>0.168359848022134</v>
      </c>
      <c r="I27" s="48" t="str">
        <f t="shared" si="10"/>
        <v>2 Products</v>
      </c>
    </row>
    <row r="28" spans="1:15" x14ac:dyDescent="0.25">
      <c r="A28" s="7" t="s">
        <v>785</v>
      </c>
      <c r="B28" s="40">
        <v>0.15625</v>
      </c>
      <c r="C28" s="40">
        <v>0.84375</v>
      </c>
      <c r="D28" s="40">
        <v>1</v>
      </c>
      <c r="F28" s="46">
        <f t="shared" si="8"/>
        <v>0.62526240522342313</v>
      </c>
      <c r="G28" s="71">
        <f>GETPIVOTDATA("Customer_ID",$K$24,"NumOfProducts",3)</f>
        <v>3.2520325203252036E-2</v>
      </c>
      <c r="H28" s="47">
        <f t="shared" si="9"/>
        <v>2.0333736755233273E-2</v>
      </c>
      <c r="I28" s="48" t="str">
        <f t="shared" si="10"/>
        <v>3 Products</v>
      </c>
    </row>
    <row r="29" spans="1:15" x14ac:dyDescent="0.25">
      <c r="A29" s="7" t="s">
        <v>786</v>
      </c>
      <c r="B29" s="40">
        <v>0</v>
      </c>
      <c r="C29" s="40">
        <v>1</v>
      </c>
      <c r="D29" s="40">
        <v>1</v>
      </c>
      <c r="F29" s="46">
        <v>0</v>
      </c>
      <c r="G29" s="71">
        <f>GETPIVOTDATA("Customer_ID",$K$24,"NumOfProducts",4)</f>
        <v>2.0325203252032522E-3</v>
      </c>
      <c r="H29" s="47">
        <f t="shared" si="9"/>
        <v>0</v>
      </c>
      <c r="I29" s="48" t="str">
        <f t="shared" si="10"/>
        <v>4 Products</v>
      </c>
    </row>
    <row r="30" spans="1:15" x14ac:dyDescent="0.25">
      <c r="A30" s="7" t="s">
        <v>760</v>
      </c>
      <c r="B30" s="40">
        <v>0.79369918699186992</v>
      </c>
      <c r="C30" s="40">
        <v>0.20630081300813008</v>
      </c>
      <c r="D30" s="40">
        <v>1</v>
      </c>
      <c r="F30" s="82" t="s">
        <v>780</v>
      </c>
      <c r="G30" s="83"/>
      <c r="H30" s="83"/>
      <c r="I30" s="68">
        <f>SUM(H26:H29)</f>
        <v>0.62999601272313543</v>
      </c>
    </row>
    <row r="32" spans="1:15" ht="18" x14ac:dyDescent="0.35">
      <c r="A32" s="6" t="s">
        <v>800</v>
      </c>
      <c r="B32" s="6" t="s">
        <v>815</v>
      </c>
      <c r="F32" s="79" t="s">
        <v>816</v>
      </c>
      <c r="L32" s="6" t="s">
        <v>768</v>
      </c>
    </row>
    <row r="33" spans="1:13" x14ac:dyDescent="0.25">
      <c r="A33" s="6" t="s">
        <v>759</v>
      </c>
      <c r="B33" s="1">
        <v>0</v>
      </c>
      <c r="C33" s="1">
        <v>1</v>
      </c>
      <c r="D33" s="74" t="s">
        <v>760</v>
      </c>
      <c r="F33" s="43" t="s">
        <v>779</v>
      </c>
      <c r="G33" s="67" t="s">
        <v>781</v>
      </c>
      <c r="H33" s="80" t="s">
        <v>782</v>
      </c>
      <c r="I33" s="81"/>
      <c r="L33">
        <v>0</v>
      </c>
      <c r="M33">
        <v>1</v>
      </c>
    </row>
    <row r="34" spans="1:13" x14ac:dyDescent="0.25">
      <c r="A34" s="8" t="s">
        <v>798</v>
      </c>
      <c r="B34" s="40">
        <v>0.81684210526315792</v>
      </c>
      <c r="C34" s="40">
        <v>0.1831578947368421</v>
      </c>
      <c r="D34" s="40">
        <v>1</v>
      </c>
      <c r="F34" s="46">
        <f t="shared" ref="F34:F35" si="11">-B34*LOG(B34,2)-C34*LOG(C34,2)</f>
        <v>0.68693682551842628</v>
      </c>
      <c r="G34" s="70">
        <f>GETPIVOTDATA("Customer_ID",$K$32,"2+ products?",0)</f>
        <v>0.96544715447154472</v>
      </c>
      <c r="H34" s="44">
        <f t="shared" ref="H34:H35" si="12">G34*F34</f>
        <v>0.66320120349848066</v>
      </c>
      <c r="I34" s="45" t="str">
        <f t="shared" ref="I34:I35" si="13">A34</f>
        <v>0 - has 1-2 product</v>
      </c>
      <c r="K34" t="s">
        <v>774</v>
      </c>
      <c r="L34" s="40">
        <v>0.96544715447154472</v>
      </c>
      <c r="M34" s="40">
        <v>3.4552845528455285E-2</v>
      </c>
    </row>
    <row r="35" spans="1:13" x14ac:dyDescent="0.25">
      <c r="A35" s="8" t="s">
        <v>799</v>
      </c>
      <c r="B35" s="40">
        <v>0.14705882352941177</v>
      </c>
      <c r="C35" s="40">
        <v>0.8529411764705882</v>
      </c>
      <c r="D35" s="40">
        <v>1</v>
      </c>
      <c r="F35" s="46">
        <f t="shared" si="11"/>
        <v>0.6024308020404453</v>
      </c>
      <c r="G35" s="71">
        <f>GETPIVOTDATA("Customer_ID",$K$32,"2+ products?",1)</f>
        <v>3.4552845528455285E-2</v>
      </c>
      <c r="H35" s="47">
        <f t="shared" si="12"/>
        <v>2.081569844448693E-2</v>
      </c>
      <c r="I35" s="48" t="str">
        <f t="shared" si="13"/>
        <v>1 - has 3-4 products</v>
      </c>
    </row>
    <row r="36" spans="1:13" x14ac:dyDescent="0.25">
      <c r="A36" s="8" t="s">
        <v>760</v>
      </c>
      <c r="B36" s="40">
        <v>0.79369918699186992</v>
      </c>
      <c r="C36" s="40">
        <v>0.20630081300813008</v>
      </c>
      <c r="D36" s="40">
        <v>1</v>
      </c>
      <c r="F36" s="82" t="s">
        <v>780</v>
      </c>
      <c r="G36" s="83"/>
      <c r="H36" s="83"/>
      <c r="I36" s="68">
        <f>SUM(H34:H35)</f>
        <v>0.6840169019429676</v>
      </c>
    </row>
    <row r="39" spans="1:13" x14ac:dyDescent="0.25">
      <c r="A39" s="6" t="s">
        <v>787</v>
      </c>
      <c r="B39" s="6" t="s">
        <v>768</v>
      </c>
      <c r="L39" s="6" t="s">
        <v>768</v>
      </c>
    </row>
    <row r="40" spans="1:13" x14ac:dyDescent="0.25">
      <c r="A40" s="6" t="s">
        <v>759</v>
      </c>
      <c r="B40" s="1">
        <v>0</v>
      </c>
      <c r="C40" s="1">
        <v>1</v>
      </c>
      <c r="D40" s="74" t="s">
        <v>760</v>
      </c>
      <c r="F40" s="43" t="s">
        <v>779</v>
      </c>
      <c r="G40" s="67" t="s">
        <v>781</v>
      </c>
      <c r="H40" s="80" t="s">
        <v>782</v>
      </c>
      <c r="I40" s="81"/>
      <c r="L40" s="1">
        <v>0</v>
      </c>
      <c r="M40" s="1">
        <v>1</v>
      </c>
    </row>
    <row r="41" spans="1:13" x14ac:dyDescent="0.25">
      <c r="A41" s="7" t="s">
        <v>789</v>
      </c>
      <c r="B41" s="40">
        <v>0.79381443298969068</v>
      </c>
      <c r="C41" s="40">
        <v>0.20618556701030927</v>
      </c>
      <c r="D41" s="40">
        <v>1</v>
      </c>
      <c r="F41" s="43">
        <f t="shared" ref="F41:F42" si="14">-B41*LOG(B41,2)-C41*LOG(C41,2)</f>
        <v>0.73412804289584266</v>
      </c>
      <c r="G41" s="70">
        <f>GETPIVOTDATA("Customer_ID",$K$39,"HasCrCard?",0)</f>
        <v>0.29573170731707316</v>
      </c>
      <c r="H41" s="44">
        <f t="shared" ref="H41:H42" si="15">G41*F41</f>
        <v>0.21710493951492907</v>
      </c>
      <c r="I41" s="45" t="str">
        <f t="shared" ref="I41:I42" si="16">A41</f>
        <v>0 has cr card</v>
      </c>
      <c r="K41" t="s">
        <v>774</v>
      </c>
      <c r="L41" s="40">
        <v>0.29573170731707316</v>
      </c>
      <c r="M41" s="40">
        <v>0.70426829268292679</v>
      </c>
    </row>
    <row r="42" spans="1:13" x14ac:dyDescent="0.25">
      <c r="A42" s="7" t="s">
        <v>790</v>
      </c>
      <c r="B42" s="40">
        <v>0.79365079365079361</v>
      </c>
      <c r="C42" s="40">
        <v>0.20634920634920634</v>
      </c>
      <c r="D42" s="40">
        <v>1</v>
      </c>
      <c r="F42" s="46">
        <f t="shared" si="14"/>
        <v>0.73444618025276687</v>
      </c>
      <c r="G42" s="71">
        <f>GETPIVOTDATA("Customer_ID",$K$39,"HasCrCard?",1)</f>
        <v>0.70426829268292679</v>
      </c>
      <c r="H42" s="47">
        <f t="shared" si="15"/>
        <v>0.5172471574341132</v>
      </c>
      <c r="I42" s="48" t="str">
        <f t="shared" si="16"/>
        <v>1 has cr card</v>
      </c>
    </row>
    <row r="43" spans="1:13" x14ac:dyDescent="0.25">
      <c r="A43" s="7" t="s">
        <v>760</v>
      </c>
      <c r="B43" s="40">
        <v>0.79369918699186992</v>
      </c>
      <c r="C43" s="40">
        <v>0.20630081300813008</v>
      </c>
      <c r="D43" s="40">
        <v>1</v>
      </c>
      <c r="F43" s="82" t="s">
        <v>780</v>
      </c>
      <c r="G43" s="83"/>
      <c r="H43" s="83"/>
      <c r="I43" s="68">
        <f>SUM(H41:H42)</f>
        <v>0.73435209694904224</v>
      </c>
    </row>
    <row r="46" spans="1:13" ht="18" x14ac:dyDescent="0.35">
      <c r="A46" s="6" t="s">
        <v>804</v>
      </c>
      <c r="B46" s="6" t="s">
        <v>768</v>
      </c>
      <c r="F46" s="79" t="s">
        <v>816</v>
      </c>
      <c r="L46" s="6" t="s">
        <v>768</v>
      </c>
    </row>
    <row r="47" spans="1:13" x14ac:dyDescent="0.25">
      <c r="A47" s="6" t="s">
        <v>759</v>
      </c>
      <c r="B47" s="1">
        <v>0</v>
      </c>
      <c r="C47" s="1">
        <v>1</v>
      </c>
      <c r="D47" s="74" t="s">
        <v>760</v>
      </c>
      <c r="F47" s="43" t="s">
        <v>779</v>
      </c>
      <c r="G47" s="67" t="s">
        <v>781</v>
      </c>
      <c r="H47" s="80" t="s">
        <v>782</v>
      </c>
      <c r="I47" s="81"/>
      <c r="L47">
        <v>0</v>
      </c>
      <c r="M47">
        <v>1</v>
      </c>
    </row>
    <row r="48" spans="1:13" x14ac:dyDescent="0.25">
      <c r="A48" s="8" t="s">
        <v>802</v>
      </c>
      <c r="B48" s="40">
        <v>0.77578475336322872</v>
      </c>
      <c r="C48" s="40">
        <v>0.22421524663677131</v>
      </c>
      <c r="D48" s="40">
        <v>1</v>
      </c>
      <c r="F48" s="43">
        <f>-B48*LOG(B48,2)-C48*LOG(C48,2)</f>
        <v>0.76779006642304193</v>
      </c>
      <c r="G48" s="70">
        <f>GETPIVOTDATA("Customer_ID",$K$46,"salary &gt; ?",0)</f>
        <v>0.2266260162601626</v>
      </c>
      <c r="H48" s="44">
        <f>G48*F48</f>
        <v>0.17400120407757963</v>
      </c>
      <c r="I48" s="45" t="str">
        <f t="shared" ref="I48:I49" si="17">A48</f>
        <v>0  - salary &lt;=</v>
      </c>
      <c r="K48" t="s">
        <v>774</v>
      </c>
      <c r="L48" s="40">
        <v>0.2266260162601626</v>
      </c>
      <c r="M48" s="40">
        <v>0.77337398373983735</v>
      </c>
    </row>
    <row r="49" spans="1:13" x14ac:dyDescent="0.25">
      <c r="A49" s="8" t="s">
        <v>803</v>
      </c>
      <c r="B49" s="40">
        <v>0.79894875164257551</v>
      </c>
      <c r="C49" s="40">
        <v>0.20105124835742444</v>
      </c>
      <c r="D49" s="40">
        <v>1</v>
      </c>
      <c r="F49" s="46">
        <f>-B49*LOG(B49,2)-C49*LOG(C49,2)</f>
        <v>0.72402561576941182</v>
      </c>
      <c r="G49" s="71">
        <f>GETPIVOTDATA("Customer_ID",$K$46,"salary &gt; ?",1)</f>
        <v>0.77337398373983735</v>
      </c>
      <c r="H49" s="47">
        <f>G49*F49</f>
        <v>0.55994257479727882</v>
      </c>
      <c r="I49" s="48" t="str">
        <f t="shared" si="17"/>
        <v>1 - salary &gt;</v>
      </c>
    </row>
    <row r="50" spans="1:13" x14ac:dyDescent="0.25">
      <c r="A50" s="8" t="s">
        <v>760</v>
      </c>
      <c r="B50" s="40">
        <v>0.79369918699186992</v>
      </c>
      <c r="C50" s="40">
        <v>0.20630081300813008</v>
      </c>
      <c r="D50" s="40">
        <v>1</v>
      </c>
      <c r="F50" s="82" t="s">
        <v>780</v>
      </c>
      <c r="G50" s="83"/>
      <c r="H50" s="83"/>
      <c r="I50" s="68">
        <f>SUM(H48:H49)</f>
        <v>0.7339437788748584</v>
      </c>
    </row>
    <row r="53" spans="1:13" x14ac:dyDescent="0.25">
      <c r="A53" s="6" t="s">
        <v>806</v>
      </c>
      <c r="B53" s="6" t="s">
        <v>768</v>
      </c>
      <c r="L53" s="6" t="s">
        <v>768</v>
      </c>
    </row>
    <row r="54" spans="1:13" x14ac:dyDescent="0.25">
      <c r="A54" s="6" t="s">
        <v>759</v>
      </c>
      <c r="B54" s="1">
        <v>0</v>
      </c>
      <c r="C54" s="1">
        <v>1</v>
      </c>
      <c r="D54" s="74" t="s">
        <v>760</v>
      </c>
      <c r="F54" s="43" t="s">
        <v>779</v>
      </c>
      <c r="G54" s="67" t="s">
        <v>781</v>
      </c>
      <c r="H54" s="80" t="s">
        <v>782</v>
      </c>
      <c r="I54" s="81"/>
      <c r="L54">
        <v>0</v>
      </c>
      <c r="M54">
        <v>1</v>
      </c>
    </row>
    <row r="55" spans="1:13" x14ac:dyDescent="0.25">
      <c r="A55" s="8" t="s">
        <v>807</v>
      </c>
      <c r="B55" s="40">
        <v>0.76504297994269344</v>
      </c>
      <c r="C55" s="40">
        <v>0.23495702005730659</v>
      </c>
      <c r="D55" s="40">
        <v>1</v>
      </c>
      <c r="F55" s="43">
        <f>-B55*LOG(B55,2)-C55*LOG(C55,2)</f>
        <v>0.78655291635503977</v>
      </c>
      <c r="G55" s="70">
        <f>GETPIVOTDATA("Customer_ID",$K$53,"Tenure &gt;",0)</f>
        <v>0.35467479674796748</v>
      </c>
      <c r="H55" s="44">
        <f>G55*F55</f>
        <v>0.27897049573974481</v>
      </c>
      <c r="I55" s="45" t="str">
        <f t="shared" ref="I55:I56" si="18">A55</f>
        <v>0 - tenure GT</v>
      </c>
      <c r="K55" t="s">
        <v>774</v>
      </c>
      <c r="L55" s="40">
        <v>0.35467479674796748</v>
      </c>
      <c r="M55" s="40">
        <v>0.64532520325203258</v>
      </c>
    </row>
    <row r="56" spans="1:13" x14ac:dyDescent="0.25">
      <c r="A56" s="8" t="s">
        <v>808</v>
      </c>
      <c r="B56" s="40">
        <v>0.80944881889763776</v>
      </c>
      <c r="C56" s="40">
        <v>0.19055118110236222</v>
      </c>
      <c r="D56" s="40">
        <v>1</v>
      </c>
      <c r="F56" s="46">
        <f>-B56*LOG(B56,2)-C56*LOG(C56,2)</f>
        <v>0.70262306513058459</v>
      </c>
      <c r="G56" s="71">
        <f>GETPIVOTDATA("Customer_ID",$K$53,"Tenure &gt;",1)</f>
        <v>0.64532520325203258</v>
      </c>
      <c r="H56" s="47">
        <f>G56*F56</f>
        <v>0.45342037231496063</v>
      </c>
      <c r="I56" s="48" t="str">
        <f t="shared" si="18"/>
        <v>1 - tenure LE</v>
      </c>
    </row>
    <row r="57" spans="1:13" x14ac:dyDescent="0.25">
      <c r="A57" s="8" t="s">
        <v>760</v>
      </c>
      <c r="B57" s="40">
        <v>0.79369918699186992</v>
      </c>
      <c r="C57" s="40">
        <v>0.20630081300813008</v>
      </c>
      <c r="D57" s="40">
        <v>1</v>
      </c>
      <c r="F57" s="82" t="s">
        <v>780</v>
      </c>
      <c r="G57" s="83"/>
      <c r="H57" s="83"/>
      <c r="I57" s="68">
        <f>SUM(H55:H56)</f>
        <v>0.73239086805470544</v>
      </c>
    </row>
  </sheetData>
  <mergeCells count="16">
    <mergeCell ref="F30:H30"/>
    <mergeCell ref="F43:H43"/>
    <mergeCell ref="F57:H57"/>
    <mergeCell ref="H40:I40"/>
    <mergeCell ref="H33:I33"/>
    <mergeCell ref="F36:H36"/>
    <mergeCell ref="H47:I47"/>
    <mergeCell ref="F50:H50"/>
    <mergeCell ref="H54:I54"/>
    <mergeCell ref="H4:I4"/>
    <mergeCell ref="H11:I11"/>
    <mergeCell ref="H18:I18"/>
    <mergeCell ref="H25:I25"/>
    <mergeCell ref="F8:H8"/>
    <mergeCell ref="F15:H15"/>
    <mergeCell ref="F21:H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AE1F-E428-4DA7-81AE-5D49769E8F2A}">
  <dimension ref="A1:O41"/>
  <sheetViews>
    <sheetView showGridLines="0" tabSelected="1" topLeftCell="A18" zoomScale="85" zoomScaleNormal="85" workbookViewId="0">
      <selection activeCell="I42" sqref="I41:I42"/>
    </sheetView>
  </sheetViews>
  <sheetFormatPr defaultRowHeight="15" x14ac:dyDescent="0.25"/>
  <cols>
    <col min="1" max="1" width="20.7109375" customWidth="1"/>
    <col min="2" max="2" width="16.7109375" customWidth="1"/>
    <col min="3" max="3" width="14.42578125" bestFit="1" customWidth="1"/>
    <col min="4" max="5" width="18.85546875" bestFit="1" customWidth="1"/>
    <col min="6" max="6" width="16.7109375" customWidth="1"/>
    <col min="7" max="7" width="11.28515625" bestFit="1" customWidth="1"/>
    <col min="8" max="8" width="25.85546875" bestFit="1" customWidth="1"/>
    <col min="9" max="9" width="20.42578125" bestFit="1" customWidth="1"/>
    <col min="10" max="15" width="10.42578125" customWidth="1"/>
  </cols>
  <sheetData>
    <row r="1" spans="1:15" x14ac:dyDescent="0.25">
      <c r="I1" s="8"/>
    </row>
    <row r="3" spans="1:15" x14ac:dyDescent="0.25">
      <c r="A3" s="6" t="s">
        <v>774</v>
      </c>
      <c r="D3" s="6" t="s">
        <v>13</v>
      </c>
      <c r="J3" s="6" t="s">
        <v>774</v>
      </c>
      <c r="M3" s="6" t="s">
        <v>13</v>
      </c>
    </row>
    <row r="4" spans="1:15" ht="30" x14ac:dyDescent="0.25">
      <c r="A4" s="6" t="s">
        <v>11</v>
      </c>
      <c r="B4" s="6" t="s">
        <v>805</v>
      </c>
      <c r="C4" s="6" t="s">
        <v>809</v>
      </c>
      <c r="D4" s="1">
        <v>0</v>
      </c>
      <c r="E4" s="1">
        <v>1</v>
      </c>
      <c r="F4" s="1" t="s">
        <v>760</v>
      </c>
      <c r="J4" s="77" t="s">
        <v>11</v>
      </c>
      <c r="K4" s="77" t="s">
        <v>805</v>
      </c>
      <c r="L4" s="77" t="s">
        <v>809</v>
      </c>
      <c r="M4" s="78">
        <v>0</v>
      </c>
      <c r="N4" s="78">
        <v>1</v>
      </c>
      <c r="O4" s="78" t="s">
        <v>760</v>
      </c>
    </row>
    <row r="5" spans="1:15" x14ac:dyDescent="0.25">
      <c r="A5" s="1">
        <v>0</v>
      </c>
      <c r="B5">
        <v>0</v>
      </c>
      <c r="C5">
        <v>0</v>
      </c>
      <c r="D5" s="40">
        <v>0.64864864864864868</v>
      </c>
      <c r="E5" s="40">
        <v>0.35135135135135137</v>
      </c>
      <c r="F5" s="40">
        <v>1</v>
      </c>
      <c r="J5" s="1">
        <v>0</v>
      </c>
      <c r="K5">
        <v>0</v>
      </c>
      <c r="L5">
        <v>0</v>
      </c>
      <c r="M5">
        <v>96</v>
      </c>
      <c r="N5">
        <v>52</v>
      </c>
      <c r="O5">
        <v>148</v>
      </c>
    </row>
    <row r="6" spans="1:15" x14ac:dyDescent="0.25">
      <c r="A6" s="1">
        <v>0</v>
      </c>
      <c r="B6">
        <v>0</v>
      </c>
      <c r="C6">
        <v>1</v>
      </c>
      <c r="D6" s="40">
        <v>0</v>
      </c>
      <c r="E6" s="40">
        <v>1</v>
      </c>
      <c r="F6" s="40">
        <v>1</v>
      </c>
      <c r="J6" s="1">
        <v>0</v>
      </c>
      <c r="K6">
        <v>0</v>
      </c>
      <c r="L6">
        <v>1</v>
      </c>
      <c r="N6">
        <v>7</v>
      </c>
      <c r="O6">
        <v>7</v>
      </c>
    </row>
    <row r="7" spans="1:15" x14ac:dyDescent="0.25">
      <c r="A7" s="1">
        <v>0</v>
      </c>
      <c r="B7">
        <v>1</v>
      </c>
      <c r="C7">
        <v>0</v>
      </c>
      <c r="D7" s="40">
        <v>0.76898734177215189</v>
      </c>
      <c r="E7" s="40">
        <v>0.23101265822784811</v>
      </c>
      <c r="F7" s="40">
        <v>1</v>
      </c>
      <c r="J7" s="1">
        <v>0</v>
      </c>
      <c r="K7">
        <v>1</v>
      </c>
      <c r="L7">
        <v>0</v>
      </c>
      <c r="M7">
        <v>243</v>
      </c>
      <c r="N7">
        <v>73</v>
      </c>
      <c r="O7">
        <v>316</v>
      </c>
    </row>
    <row r="8" spans="1:15" x14ac:dyDescent="0.25">
      <c r="A8" s="1">
        <v>0</v>
      </c>
      <c r="B8">
        <v>1</v>
      </c>
      <c r="C8">
        <v>1</v>
      </c>
      <c r="D8" s="40">
        <v>9.0909090909090912E-2</v>
      </c>
      <c r="E8" s="40">
        <v>0.90909090909090906</v>
      </c>
      <c r="F8" s="40">
        <v>1</v>
      </c>
      <c r="J8" s="1">
        <v>0</v>
      </c>
      <c r="K8">
        <v>1</v>
      </c>
      <c r="L8">
        <v>1</v>
      </c>
      <c r="M8">
        <v>1</v>
      </c>
      <c r="N8">
        <v>10</v>
      </c>
      <c r="O8">
        <v>11</v>
      </c>
    </row>
    <row r="9" spans="1:15" x14ac:dyDescent="0.25">
      <c r="A9" s="1">
        <v>1</v>
      </c>
      <c r="B9">
        <v>0</v>
      </c>
      <c r="C9">
        <v>0</v>
      </c>
      <c r="D9" s="40">
        <v>0.89473684210526316</v>
      </c>
      <c r="E9" s="40">
        <v>0.10526315789473684</v>
      </c>
      <c r="F9" s="40">
        <v>1</v>
      </c>
      <c r="J9" s="1">
        <v>1</v>
      </c>
      <c r="K9">
        <v>0</v>
      </c>
      <c r="L9">
        <v>0</v>
      </c>
      <c r="M9">
        <v>170</v>
      </c>
      <c r="N9">
        <v>20</v>
      </c>
      <c r="O9">
        <v>190</v>
      </c>
    </row>
    <row r="10" spans="1:15" x14ac:dyDescent="0.25">
      <c r="A10" s="1">
        <v>1</v>
      </c>
      <c r="B10">
        <v>0</v>
      </c>
      <c r="C10">
        <v>1</v>
      </c>
      <c r="D10" s="40">
        <v>0.25</v>
      </c>
      <c r="E10" s="40">
        <v>0.75</v>
      </c>
      <c r="F10" s="40">
        <v>1</v>
      </c>
      <c r="J10" s="1">
        <v>1</v>
      </c>
      <c r="K10">
        <v>0</v>
      </c>
      <c r="L10">
        <v>1</v>
      </c>
      <c r="M10">
        <v>1</v>
      </c>
      <c r="N10">
        <v>3</v>
      </c>
      <c r="O10">
        <v>4</v>
      </c>
    </row>
    <row r="11" spans="1:15" x14ac:dyDescent="0.25">
      <c r="A11" s="1">
        <v>1</v>
      </c>
      <c r="B11">
        <v>1</v>
      </c>
      <c r="C11">
        <v>0</v>
      </c>
      <c r="D11" s="40">
        <v>0.90202702702702697</v>
      </c>
      <c r="E11" s="40">
        <v>9.7972972972972971E-2</v>
      </c>
      <c r="F11" s="40">
        <v>1</v>
      </c>
      <c r="J11" s="1">
        <v>1</v>
      </c>
      <c r="K11">
        <v>1</v>
      </c>
      <c r="L11">
        <v>0</v>
      </c>
      <c r="M11">
        <v>267</v>
      </c>
      <c r="N11">
        <v>29</v>
      </c>
      <c r="O11">
        <v>296</v>
      </c>
    </row>
    <row r="12" spans="1:15" x14ac:dyDescent="0.25">
      <c r="A12" s="1">
        <v>1</v>
      </c>
      <c r="B12">
        <v>1</v>
      </c>
      <c r="C12">
        <v>1</v>
      </c>
      <c r="D12" s="40">
        <v>0.25</v>
      </c>
      <c r="E12" s="40">
        <v>0.75</v>
      </c>
      <c r="F12" s="40">
        <v>1</v>
      </c>
      <c r="J12" s="1">
        <v>1</v>
      </c>
      <c r="K12">
        <v>1</v>
      </c>
      <c r="L12">
        <v>1</v>
      </c>
      <c r="M12">
        <v>3</v>
      </c>
      <c r="N12">
        <v>9</v>
      </c>
      <c r="O12">
        <v>12</v>
      </c>
    </row>
    <row r="13" spans="1:15" x14ac:dyDescent="0.25">
      <c r="A13" s="1" t="s">
        <v>760</v>
      </c>
      <c r="D13" s="40">
        <v>0.79369918699186992</v>
      </c>
      <c r="E13" s="40">
        <v>0.20630081300813008</v>
      </c>
      <c r="F13" s="40">
        <v>1</v>
      </c>
      <c r="J13" s="1" t="s">
        <v>760</v>
      </c>
      <c r="M13">
        <v>781</v>
      </c>
      <c r="N13">
        <v>203</v>
      </c>
      <c r="O13">
        <v>984</v>
      </c>
    </row>
    <row r="21" spans="2:6" x14ac:dyDescent="0.25">
      <c r="F21" s="84" t="s">
        <v>814</v>
      </c>
    </row>
    <row r="22" spans="2:6" x14ac:dyDescent="0.25">
      <c r="F22" s="84"/>
    </row>
    <row r="23" spans="2:6" x14ac:dyDescent="0.25">
      <c r="F23" s="84"/>
    </row>
    <row r="24" spans="2:6" x14ac:dyDescent="0.25">
      <c r="D24" s="86" t="s">
        <v>813</v>
      </c>
    </row>
    <row r="25" spans="2:6" x14ac:dyDescent="0.25">
      <c r="D25" s="86"/>
    </row>
    <row r="26" spans="2:6" x14ac:dyDescent="0.25">
      <c r="D26" s="86"/>
    </row>
    <row r="27" spans="2:6" x14ac:dyDescent="0.25">
      <c r="F27" s="84" t="s">
        <v>814</v>
      </c>
    </row>
    <row r="28" spans="2:6" x14ac:dyDescent="0.25">
      <c r="F28" s="84"/>
    </row>
    <row r="29" spans="2:6" x14ac:dyDescent="0.25">
      <c r="F29" s="84"/>
    </row>
    <row r="30" spans="2:6" x14ac:dyDescent="0.25">
      <c r="B30" s="85" t="s">
        <v>812</v>
      </c>
    </row>
    <row r="31" spans="2:6" x14ac:dyDescent="0.25">
      <c r="B31" s="85"/>
    </row>
    <row r="32" spans="2:6" x14ac:dyDescent="0.25">
      <c r="B32" s="85"/>
    </row>
    <row r="33" spans="4:6" x14ac:dyDescent="0.25">
      <c r="F33" s="84" t="s">
        <v>814</v>
      </c>
    </row>
    <row r="34" spans="4:6" x14ac:dyDescent="0.25">
      <c r="F34" s="84"/>
    </row>
    <row r="35" spans="4:6" x14ac:dyDescent="0.25">
      <c r="F35" s="84"/>
    </row>
    <row r="36" spans="4:6" x14ac:dyDescent="0.25">
      <c r="D36" s="86" t="s">
        <v>813</v>
      </c>
    </row>
    <row r="37" spans="4:6" x14ac:dyDescent="0.25">
      <c r="D37" s="86"/>
    </row>
    <row r="38" spans="4:6" x14ac:dyDescent="0.25">
      <c r="D38" s="86"/>
    </row>
    <row r="39" spans="4:6" x14ac:dyDescent="0.25">
      <c r="F39" s="84" t="s">
        <v>814</v>
      </c>
    </row>
    <row r="40" spans="4:6" x14ac:dyDescent="0.25">
      <c r="F40" s="84"/>
    </row>
    <row r="41" spans="4:6" x14ac:dyDescent="0.25">
      <c r="F41" s="84"/>
    </row>
  </sheetData>
  <mergeCells count="7">
    <mergeCell ref="F39:F41"/>
    <mergeCell ref="B30:B32"/>
    <mergeCell ref="D24:D26"/>
    <mergeCell ref="D36:D38"/>
    <mergeCell ref="F21:F23"/>
    <mergeCell ref="F27:F29"/>
    <mergeCell ref="F33:F35"/>
  </mergeCells>
  <conditionalFormatting pivot="1" sqref="D5:E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5:N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16BC-CF0A-43A2-BD09-217A010A8AA9}">
  <dimension ref="A1:N418"/>
  <sheetViews>
    <sheetView showGridLines="0" topLeftCell="A205" workbookViewId="0">
      <selection activeCell="H223" sqref="H223"/>
    </sheetView>
  </sheetViews>
  <sheetFormatPr defaultRowHeight="15" x14ac:dyDescent="0.25"/>
  <cols>
    <col min="2" max="2" width="16.5703125" style="27" bestFit="1" customWidth="1"/>
    <col min="3" max="3" width="10" style="27" bestFit="1" customWidth="1"/>
    <col min="4" max="4" width="10.28515625" style="27" bestFit="1" customWidth="1"/>
    <col min="5" max="5" width="7" style="27" bestFit="1" customWidth="1"/>
    <col min="6" max="6" width="9.5703125" style="27" bestFit="1" customWidth="1"/>
    <col min="7" max="7" width="15" style="27" customWidth="1"/>
    <col min="8" max="8" width="17.5703125" style="27" bestFit="1" customWidth="1"/>
    <col min="9" max="9" width="15.5703125" style="27" bestFit="1" customWidth="1"/>
    <col min="10" max="10" width="20.42578125" style="27" bestFit="1" customWidth="1"/>
    <col min="11" max="11" width="20.28515625" style="27" bestFit="1" customWidth="1"/>
    <col min="12" max="12" width="8.5703125" customWidth="1"/>
  </cols>
  <sheetData>
    <row r="1" spans="2:14" x14ac:dyDescent="0.25">
      <c r="B1" s="28" t="s">
        <v>13</v>
      </c>
      <c r="C1" s="29">
        <v>1</v>
      </c>
    </row>
    <row r="3" spans="2:14" x14ac:dyDescent="0.25">
      <c r="B3" s="28" t="s">
        <v>3</v>
      </c>
      <c r="C3" s="28" t="s">
        <v>5</v>
      </c>
      <c r="D3" s="28" t="s">
        <v>4</v>
      </c>
      <c r="E3" s="28" t="s">
        <v>6</v>
      </c>
      <c r="F3" s="28" t="s">
        <v>7</v>
      </c>
      <c r="G3" s="28" t="s">
        <v>8</v>
      </c>
      <c r="H3" s="28" t="s">
        <v>9</v>
      </c>
      <c r="I3" s="28" t="s">
        <v>10</v>
      </c>
      <c r="J3" s="28" t="s">
        <v>11</v>
      </c>
      <c r="K3" s="28" t="s">
        <v>12</v>
      </c>
      <c r="N3" t="s">
        <v>6</v>
      </c>
    </row>
    <row r="4" spans="2:14" x14ac:dyDescent="0.25">
      <c r="B4" s="27">
        <v>376</v>
      </c>
      <c r="C4" s="27" t="s">
        <v>16</v>
      </c>
      <c r="D4" s="27" t="s">
        <v>15</v>
      </c>
      <c r="E4" s="27">
        <v>46</v>
      </c>
      <c r="F4" s="29">
        <v>6</v>
      </c>
      <c r="G4" s="30">
        <v>0</v>
      </c>
      <c r="H4" s="29">
        <v>1</v>
      </c>
      <c r="I4" s="29">
        <v>1</v>
      </c>
      <c r="J4" s="29">
        <v>0</v>
      </c>
      <c r="K4" s="30">
        <v>157333.69</v>
      </c>
      <c r="N4">
        <v>46</v>
      </c>
    </row>
    <row r="5" spans="2:14" x14ac:dyDescent="0.25">
      <c r="B5" s="27">
        <v>376</v>
      </c>
      <c r="C5" s="27" t="s">
        <v>16</v>
      </c>
      <c r="D5" s="27" t="s">
        <v>26</v>
      </c>
      <c r="E5" s="27">
        <v>29</v>
      </c>
      <c r="F5" s="29">
        <v>4</v>
      </c>
      <c r="G5" s="30">
        <v>115046.74</v>
      </c>
      <c r="H5" s="29">
        <v>4</v>
      </c>
      <c r="I5" s="29">
        <v>1</v>
      </c>
      <c r="J5" s="29">
        <v>0</v>
      </c>
      <c r="K5" s="30">
        <v>119346.88</v>
      </c>
      <c r="N5">
        <v>29</v>
      </c>
    </row>
    <row r="6" spans="2:14" x14ac:dyDescent="0.25">
      <c r="B6" s="27">
        <v>421</v>
      </c>
      <c r="C6" s="27" t="s">
        <v>23</v>
      </c>
      <c r="D6" s="27" t="s">
        <v>26</v>
      </c>
      <c r="E6" s="27">
        <v>28</v>
      </c>
      <c r="F6" s="29">
        <v>8</v>
      </c>
      <c r="G6" s="30">
        <v>122384.22</v>
      </c>
      <c r="H6" s="29">
        <v>3</v>
      </c>
      <c r="I6" s="29">
        <v>1</v>
      </c>
      <c r="J6" s="29">
        <v>1</v>
      </c>
      <c r="K6" s="30">
        <v>89017.38</v>
      </c>
      <c r="N6">
        <v>28</v>
      </c>
    </row>
    <row r="7" spans="2:14" x14ac:dyDescent="0.25">
      <c r="B7" s="27">
        <v>432</v>
      </c>
      <c r="C7" s="27" t="s">
        <v>23</v>
      </c>
      <c r="D7" s="27" t="s">
        <v>15</v>
      </c>
      <c r="E7" s="27">
        <v>42</v>
      </c>
      <c r="F7" s="29">
        <v>9</v>
      </c>
      <c r="G7" s="30">
        <v>152603.45000000001</v>
      </c>
      <c r="H7" s="29">
        <v>1</v>
      </c>
      <c r="I7" s="29">
        <v>1</v>
      </c>
      <c r="J7" s="29">
        <v>0</v>
      </c>
      <c r="K7" s="30">
        <v>110265.24</v>
      </c>
      <c r="N7">
        <v>42</v>
      </c>
    </row>
    <row r="8" spans="2:14" x14ac:dyDescent="0.25">
      <c r="B8" s="27">
        <v>438</v>
      </c>
      <c r="C8" s="27" t="s">
        <v>16</v>
      </c>
      <c r="D8" s="27" t="s">
        <v>18</v>
      </c>
      <c r="E8" s="27">
        <v>54</v>
      </c>
      <c r="F8" s="29">
        <v>2</v>
      </c>
      <c r="G8" s="30">
        <v>0</v>
      </c>
      <c r="H8" s="29">
        <v>1</v>
      </c>
      <c r="I8" s="29">
        <v>0</v>
      </c>
      <c r="J8" s="29">
        <v>0</v>
      </c>
      <c r="K8" s="30">
        <v>191763.07</v>
      </c>
      <c r="N8">
        <v>54</v>
      </c>
    </row>
    <row r="9" spans="2:14" x14ac:dyDescent="0.25">
      <c r="B9" s="27">
        <v>445</v>
      </c>
      <c r="C9" s="27" t="s">
        <v>23</v>
      </c>
      <c r="D9" s="27" t="s">
        <v>18</v>
      </c>
      <c r="E9" s="27">
        <v>62</v>
      </c>
      <c r="F9" s="29">
        <v>1</v>
      </c>
      <c r="G9" s="30">
        <v>64119.38</v>
      </c>
      <c r="H9" s="29">
        <v>1</v>
      </c>
      <c r="I9" s="29">
        <v>1</v>
      </c>
      <c r="J9" s="29">
        <v>1</v>
      </c>
      <c r="K9" s="30">
        <v>76569.64</v>
      </c>
      <c r="N9">
        <v>62</v>
      </c>
    </row>
    <row r="10" spans="2:14" x14ac:dyDescent="0.25">
      <c r="B10" s="27">
        <v>459</v>
      </c>
      <c r="C10" s="27" t="s">
        <v>16</v>
      </c>
      <c r="D10" s="27" t="s">
        <v>18</v>
      </c>
      <c r="E10" s="27">
        <v>42</v>
      </c>
      <c r="F10" s="29">
        <v>6</v>
      </c>
      <c r="G10" s="30">
        <v>129634.25</v>
      </c>
      <c r="H10" s="29">
        <v>2</v>
      </c>
      <c r="I10" s="29">
        <v>1</v>
      </c>
      <c r="J10" s="29">
        <v>1</v>
      </c>
      <c r="K10" s="30">
        <v>177683.02</v>
      </c>
      <c r="N10">
        <v>42</v>
      </c>
    </row>
    <row r="11" spans="2:14" x14ac:dyDescent="0.25">
      <c r="B11" s="27">
        <v>459</v>
      </c>
      <c r="C11" s="27" t="s">
        <v>23</v>
      </c>
      <c r="D11" s="27" t="s">
        <v>26</v>
      </c>
      <c r="E11" s="27">
        <v>48</v>
      </c>
      <c r="F11" s="29">
        <v>4</v>
      </c>
      <c r="G11" s="30">
        <v>133994.51999999999</v>
      </c>
      <c r="H11" s="29">
        <v>1</v>
      </c>
      <c r="I11" s="29">
        <v>1</v>
      </c>
      <c r="J11" s="29">
        <v>1</v>
      </c>
      <c r="K11" s="30">
        <v>19287.060000000001</v>
      </c>
      <c r="N11">
        <v>48</v>
      </c>
    </row>
    <row r="12" spans="2:14" x14ac:dyDescent="0.25">
      <c r="B12" s="27">
        <v>465</v>
      </c>
      <c r="C12" s="27" t="s">
        <v>16</v>
      </c>
      <c r="D12" s="27" t="s">
        <v>15</v>
      </c>
      <c r="E12" s="27">
        <v>51</v>
      </c>
      <c r="F12" s="29">
        <v>8</v>
      </c>
      <c r="G12" s="30">
        <v>122522.32</v>
      </c>
      <c r="H12" s="29">
        <v>1</v>
      </c>
      <c r="I12" s="29">
        <v>0</v>
      </c>
      <c r="J12" s="29">
        <v>0</v>
      </c>
      <c r="K12" s="30">
        <v>181297.65</v>
      </c>
      <c r="N12">
        <v>51</v>
      </c>
    </row>
    <row r="13" spans="2:14" x14ac:dyDescent="0.25">
      <c r="B13" s="27">
        <v>468</v>
      </c>
      <c r="C13" s="27" t="s">
        <v>16</v>
      </c>
      <c r="D13" s="27" t="s">
        <v>15</v>
      </c>
      <c r="E13" s="27">
        <v>56</v>
      </c>
      <c r="F13" s="29">
        <v>10</v>
      </c>
      <c r="G13" s="30">
        <v>0</v>
      </c>
      <c r="H13" s="29">
        <v>3</v>
      </c>
      <c r="I13" s="29">
        <v>0</v>
      </c>
      <c r="J13" s="29">
        <v>1</v>
      </c>
      <c r="K13" s="30">
        <v>62256.87</v>
      </c>
      <c r="N13">
        <v>56</v>
      </c>
    </row>
    <row r="14" spans="2:14" x14ac:dyDescent="0.25">
      <c r="B14" s="27">
        <v>475</v>
      </c>
      <c r="C14" s="27" t="s">
        <v>16</v>
      </c>
      <c r="D14" s="27" t="s">
        <v>15</v>
      </c>
      <c r="E14" s="27">
        <v>45</v>
      </c>
      <c r="F14" s="29">
        <v>0</v>
      </c>
      <c r="G14" s="30">
        <v>134264.04</v>
      </c>
      <c r="H14" s="29">
        <v>1</v>
      </c>
      <c r="I14" s="29">
        <v>1</v>
      </c>
      <c r="J14" s="29">
        <v>0</v>
      </c>
      <c r="K14" s="30">
        <v>27822.99</v>
      </c>
      <c r="N14">
        <v>45</v>
      </c>
    </row>
    <row r="15" spans="2:14" x14ac:dyDescent="0.25">
      <c r="B15" s="27">
        <v>475</v>
      </c>
      <c r="C15" s="27" t="s">
        <v>23</v>
      </c>
      <c r="D15" s="27" t="s">
        <v>15</v>
      </c>
      <c r="E15" s="27">
        <v>39</v>
      </c>
      <c r="F15" s="29">
        <v>6</v>
      </c>
      <c r="G15" s="30">
        <v>0</v>
      </c>
      <c r="H15" s="29">
        <v>1</v>
      </c>
      <c r="I15" s="29">
        <v>1</v>
      </c>
      <c r="J15" s="29">
        <v>1</v>
      </c>
      <c r="K15" s="30">
        <v>56999.9</v>
      </c>
      <c r="N15">
        <v>39</v>
      </c>
    </row>
    <row r="16" spans="2:14" x14ac:dyDescent="0.25">
      <c r="B16" s="27">
        <v>479</v>
      </c>
      <c r="C16" s="27" t="s">
        <v>23</v>
      </c>
      <c r="D16" s="27" t="s">
        <v>26</v>
      </c>
      <c r="E16" s="27">
        <v>35</v>
      </c>
      <c r="F16" s="29">
        <v>4</v>
      </c>
      <c r="G16" s="30">
        <v>138718.92000000001</v>
      </c>
      <c r="H16" s="29">
        <v>1</v>
      </c>
      <c r="I16" s="29">
        <v>1</v>
      </c>
      <c r="J16" s="29">
        <v>1</v>
      </c>
      <c r="K16" s="30">
        <v>47251.79</v>
      </c>
      <c r="N16">
        <v>35</v>
      </c>
    </row>
    <row r="17" spans="2:14" x14ac:dyDescent="0.25">
      <c r="B17" s="27">
        <v>479</v>
      </c>
      <c r="C17" s="27" t="s">
        <v>23</v>
      </c>
      <c r="D17" s="27" t="s">
        <v>26</v>
      </c>
      <c r="E17" s="27">
        <v>35</v>
      </c>
      <c r="F17" s="29">
        <v>9</v>
      </c>
      <c r="G17" s="30">
        <v>92833.89</v>
      </c>
      <c r="H17" s="29">
        <v>1</v>
      </c>
      <c r="I17" s="29">
        <v>1</v>
      </c>
      <c r="J17" s="29">
        <v>0</v>
      </c>
      <c r="K17" s="30">
        <v>99449.86</v>
      </c>
      <c r="N17">
        <v>35</v>
      </c>
    </row>
    <row r="18" spans="2:14" x14ac:dyDescent="0.25">
      <c r="B18" s="27">
        <v>480</v>
      </c>
      <c r="C18" s="27" t="s">
        <v>23</v>
      </c>
      <c r="D18" s="27" t="s">
        <v>26</v>
      </c>
      <c r="E18" s="27">
        <v>44</v>
      </c>
      <c r="F18" s="29">
        <v>10</v>
      </c>
      <c r="G18" s="30">
        <v>129608.57</v>
      </c>
      <c r="H18" s="29">
        <v>1</v>
      </c>
      <c r="I18" s="29">
        <v>1</v>
      </c>
      <c r="J18" s="29">
        <v>0</v>
      </c>
      <c r="K18" s="30">
        <v>5472.7</v>
      </c>
      <c r="N18">
        <v>44</v>
      </c>
    </row>
    <row r="19" spans="2:14" x14ac:dyDescent="0.25">
      <c r="B19" s="27">
        <v>485</v>
      </c>
      <c r="C19" s="27" t="s">
        <v>23</v>
      </c>
      <c r="D19" s="27" t="s">
        <v>15</v>
      </c>
      <c r="E19" s="27">
        <v>29</v>
      </c>
      <c r="F19" s="29">
        <v>7</v>
      </c>
      <c r="G19" s="30">
        <v>182123.79</v>
      </c>
      <c r="H19" s="29">
        <v>1</v>
      </c>
      <c r="I19" s="29">
        <v>1</v>
      </c>
      <c r="J19" s="29">
        <v>0</v>
      </c>
      <c r="K19" s="30">
        <v>116828.51</v>
      </c>
      <c r="N19">
        <v>29</v>
      </c>
    </row>
    <row r="20" spans="2:14" x14ac:dyDescent="0.25">
      <c r="B20" s="27">
        <v>487</v>
      </c>
      <c r="C20" s="27" t="s">
        <v>16</v>
      </c>
      <c r="D20" s="27" t="s">
        <v>26</v>
      </c>
      <c r="E20" s="27">
        <v>61</v>
      </c>
      <c r="F20" s="29">
        <v>5</v>
      </c>
      <c r="G20" s="30">
        <v>110368.03</v>
      </c>
      <c r="H20" s="29">
        <v>1</v>
      </c>
      <c r="I20" s="29">
        <v>0</v>
      </c>
      <c r="J20" s="29">
        <v>0</v>
      </c>
      <c r="K20" s="30">
        <v>11384.45</v>
      </c>
      <c r="N20">
        <v>61</v>
      </c>
    </row>
    <row r="21" spans="2:14" x14ac:dyDescent="0.25">
      <c r="B21" s="27">
        <v>499</v>
      </c>
      <c r="C21" s="27" t="s">
        <v>16</v>
      </c>
      <c r="D21" s="27" t="s">
        <v>15</v>
      </c>
      <c r="E21" s="27">
        <v>57</v>
      </c>
      <c r="F21" s="29">
        <v>1</v>
      </c>
      <c r="G21" s="30">
        <v>0</v>
      </c>
      <c r="H21" s="29">
        <v>1</v>
      </c>
      <c r="I21" s="29">
        <v>0</v>
      </c>
      <c r="J21" s="29">
        <v>0</v>
      </c>
      <c r="K21" s="30">
        <v>131372.38</v>
      </c>
      <c r="N21">
        <v>57</v>
      </c>
    </row>
    <row r="22" spans="2:14" x14ac:dyDescent="0.25">
      <c r="B22" s="27">
        <v>502</v>
      </c>
      <c r="C22" s="27" t="s">
        <v>16</v>
      </c>
      <c r="D22" s="27" t="s">
        <v>15</v>
      </c>
      <c r="E22" s="27">
        <v>42</v>
      </c>
      <c r="F22" s="29">
        <v>8</v>
      </c>
      <c r="G22" s="30">
        <v>159660.79999999999</v>
      </c>
      <c r="H22" s="29">
        <v>3</v>
      </c>
      <c r="I22" s="29">
        <v>1</v>
      </c>
      <c r="J22" s="29">
        <v>0</v>
      </c>
      <c r="K22" s="30">
        <v>113931.57</v>
      </c>
      <c r="N22">
        <v>42</v>
      </c>
    </row>
    <row r="23" spans="2:14" x14ac:dyDescent="0.25">
      <c r="B23" s="27">
        <v>504</v>
      </c>
      <c r="C23" s="27" t="s">
        <v>16</v>
      </c>
      <c r="D23" s="27" t="s">
        <v>15</v>
      </c>
      <c r="E23" s="27">
        <v>49</v>
      </c>
      <c r="F23" s="29">
        <v>7</v>
      </c>
      <c r="G23" s="30">
        <v>0</v>
      </c>
      <c r="H23" s="29">
        <v>3</v>
      </c>
      <c r="I23" s="29">
        <v>0</v>
      </c>
      <c r="J23" s="29">
        <v>1</v>
      </c>
      <c r="K23" s="30">
        <v>87822.14</v>
      </c>
      <c r="N23">
        <v>49</v>
      </c>
    </row>
    <row r="24" spans="2:14" x14ac:dyDescent="0.25">
      <c r="B24" s="27">
        <v>509</v>
      </c>
      <c r="C24" s="27" t="s">
        <v>16</v>
      </c>
      <c r="D24" s="27" t="s">
        <v>15</v>
      </c>
      <c r="E24" s="27">
        <v>46</v>
      </c>
      <c r="F24" s="29">
        <v>1</v>
      </c>
      <c r="G24" s="30">
        <v>0</v>
      </c>
      <c r="H24" s="29">
        <v>1</v>
      </c>
      <c r="I24" s="29">
        <v>1</v>
      </c>
      <c r="J24" s="29">
        <v>0</v>
      </c>
      <c r="K24" s="30">
        <v>71244.59</v>
      </c>
      <c r="N24">
        <v>46</v>
      </c>
    </row>
    <row r="25" spans="2:14" x14ac:dyDescent="0.25">
      <c r="B25" s="27">
        <v>510</v>
      </c>
      <c r="C25" s="27" t="s">
        <v>16</v>
      </c>
      <c r="D25" s="27" t="s">
        <v>18</v>
      </c>
      <c r="E25" s="27" t="s">
        <v>753</v>
      </c>
      <c r="F25" s="29">
        <v>4</v>
      </c>
      <c r="G25" s="30">
        <v>0</v>
      </c>
      <c r="H25" s="29">
        <v>1</v>
      </c>
      <c r="I25" s="29">
        <v>1</v>
      </c>
      <c r="J25" s="29">
        <v>0</v>
      </c>
      <c r="K25" s="30">
        <v>118913.53</v>
      </c>
      <c r="N25" t="s">
        <v>753</v>
      </c>
    </row>
    <row r="26" spans="2:14" x14ac:dyDescent="0.25">
      <c r="B26" s="27">
        <v>511</v>
      </c>
      <c r="C26" s="27" t="s">
        <v>16</v>
      </c>
      <c r="D26" s="27" t="s">
        <v>18</v>
      </c>
      <c r="E26" s="27">
        <v>66</v>
      </c>
      <c r="F26" s="29">
        <v>4</v>
      </c>
      <c r="G26" s="30">
        <v>0</v>
      </c>
      <c r="H26" s="29">
        <v>1</v>
      </c>
      <c r="I26" s="29">
        <v>1</v>
      </c>
      <c r="J26" s="29">
        <v>0</v>
      </c>
      <c r="K26" s="30">
        <v>1643.11</v>
      </c>
      <c r="N26">
        <v>66</v>
      </c>
    </row>
    <row r="27" spans="2:14" x14ac:dyDescent="0.25">
      <c r="B27" s="27">
        <v>512</v>
      </c>
      <c r="C27" s="27" t="s">
        <v>23</v>
      </c>
      <c r="D27" s="27" t="s">
        <v>18</v>
      </c>
      <c r="E27" s="27">
        <v>36</v>
      </c>
      <c r="F27" s="29">
        <v>1</v>
      </c>
      <c r="G27" s="30">
        <v>0</v>
      </c>
      <c r="H27" s="29">
        <v>1</v>
      </c>
      <c r="I27" s="29">
        <v>0</v>
      </c>
      <c r="J27" s="29">
        <v>1</v>
      </c>
      <c r="K27" s="30">
        <v>135482.26</v>
      </c>
      <c r="N27">
        <v>36</v>
      </c>
    </row>
    <row r="28" spans="2:14" x14ac:dyDescent="0.25">
      <c r="B28" s="27">
        <v>514</v>
      </c>
      <c r="C28" s="27" t="s">
        <v>23</v>
      </c>
      <c r="D28" s="27" t="s">
        <v>26</v>
      </c>
      <c r="E28" s="27">
        <v>43</v>
      </c>
      <c r="F28" s="29">
        <v>1</v>
      </c>
      <c r="G28" s="30">
        <v>95556.31</v>
      </c>
      <c r="H28" s="29">
        <v>1</v>
      </c>
      <c r="I28" s="29">
        <v>0</v>
      </c>
      <c r="J28" s="29">
        <v>1</v>
      </c>
      <c r="K28" s="30">
        <v>199273.98</v>
      </c>
      <c r="N28">
        <v>43</v>
      </c>
    </row>
    <row r="29" spans="2:14" x14ac:dyDescent="0.25">
      <c r="B29" s="27">
        <v>516</v>
      </c>
      <c r="C29" s="27" t="s">
        <v>16</v>
      </c>
      <c r="D29" s="27" t="s">
        <v>15</v>
      </c>
      <c r="E29" s="27">
        <v>46</v>
      </c>
      <c r="F29" s="29">
        <v>1</v>
      </c>
      <c r="G29" s="30">
        <v>104947.72</v>
      </c>
      <c r="H29" s="29">
        <v>1</v>
      </c>
      <c r="I29" s="29">
        <v>1</v>
      </c>
      <c r="J29" s="29">
        <v>0</v>
      </c>
      <c r="K29" s="30">
        <v>115789.25</v>
      </c>
      <c r="N29">
        <v>46</v>
      </c>
    </row>
    <row r="30" spans="2:14" x14ac:dyDescent="0.25">
      <c r="B30" s="27">
        <v>516</v>
      </c>
      <c r="C30" s="27" t="s">
        <v>23</v>
      </c>
      <c r="D30" s="27" t="s">
        <v>18</v>
      </c>
      <c r="E30" s="27">
        <v>50</v>
      </c>
      <c r="F30" s="29">
        <v>5</v>
      </c>
      <c r="G30" s="30">
        <v>0</v>
      </c>
      <c r="H30" s="29">
        <v>1</v>
      </c>
      <c r="I30" s="29">
        <v>0</v>
      </c>
      <c r="J30" s="29">
        <v>1</v>
      </c>
      <c r="K30" s="30">
        <v>146145.93</v>
      </c>
      <c r="N30">
        <v>50</v>
      </c>
    </row>
    <row r="31" spans="2:14" x14ac:dyDescent="0.25">
      <c r="B31" s="27">
        <v>519</v>
      </c>
      <c r="C31" s="27" t="s">
        <v>16</v>
      </c>
      <c r="D31" s="27" t="s">
        <v>18</v>
      </c>
      <c r="E31" s="27">
        <v>47</v>
      </c>
      <c r="F31" s="29">
        <v>6</v>
      </c>
      <c r="G31" s="30">
        <v>157296.01999999999</v>
      </c>
      <c r="H31" s="29">
        <v>2</v>
      </c>
      <c r="I31" s="29">
        <v>0</v>
      </c>
      <c r="J31" s="29">
        <v>0</v>
      </c>
      <c r="K31" s="30">
        <v>147278.43</v>
      </c>
      <c r="N31">
        <v>47</v>
      </c>
    </row>
    <row r="32" spans="2:14" x14ac:dyDescent="0.25">
      <c r="B32" s="27">
        <v>522</v>
      </c>
      <c r="C32" s="27" t="s">
        <v>23</v>
      </c>
      <c r="D32" s="27" t="s">
        <v>18</v>
      </c>
      <c r="E32" s="27">
        <v>34</v>
      </c>
      <c r="F32" s="29">
        <v>9</v>
      </c>
      <c r="G32" s="30">
        <v>126436.29</v>
      </c>
      <c r="H32" s="29">
        <v>1</v>
      </c>
      <c r="I32" s="29">
        <v>1</v>
      </c>
      <c r="J32" s="29">
        <v>0</v>
      </c>
      <c r="K32" s="30">
        <v>174248.52</v>
      </c>
      <c r="N32">
        <v>34</v>
      </c>
    </row>
    <row r="33" spans="2:14" x14ac:dyDescent="0.25">
      <c r="B33" s="27">
        <v>523</v>
      </c>
      <c r="C33" s="27" t="s">
        <v>16</v>
      </c>
      <c r="D33" s="27" t="s">
        <v>15</v>
      </c>
      <c r="E33" s="27">
        <v>40</v>
      </c>
      <c r="F33" s="29">
        <v>2</v>
      </c>
      <c r="G33" s="30">
        <v>102967.41</v>
      </c>
      <c r="H33" s="29">
        <v>1</v>
      </c>
      <c r="I33" s="29">
        <v>1</v>
      </c>
      <c r="J33" s="29">
        <v>0</v>
      </c>
      <c r="K33" s="30">
        <v>128702.1</v>
      </c>
      <c r="N33">
        <v>40</v>
      </c>
    </row>
    <row r="34" spans="2:14" x14ac:dyDescent="0.25">
      <c r="B34" s="27">
        <v>524</v>
      </c>
      <c r="C34" s="27" t="s">
        <v>16</v>
      </c>
      <c r="D34" s="27" t="s">
        <v>26</v>
      </c>
      <c r="E34" s="27">
        <v>31</v>
      </c>
      <c r="F34" s="29">
        <v>8</v>
      </c>
      <c r="G34" s="30">
        <v>107818.63</v>
      </c>
      <c r="H34" s="29">
        <v>1</v>
      </c>
      <c r="I34" s="29">
        <v>1</v>
      </c>
      <c r="J34" s="29">
        <v>0</v>
      </c>
      <c r="K34" s="30">
        <v>199725.39</v>
      </c>
      <c r="N34">
        <v>31</v>
      </c>
    </row>
    <row r="35" spans="2:14" x14ac:dyDescent="0.25">
      <c r="B35" s="27">
        <v>529</v>
      </c>
      <c r="C35" s="27" t="s">
        <v>23</v>
      </c>
      <c r="D35" s="27" t="s">
        <v>18</v>
      </c>
      <c r="E35" s="27">
        <v>63</v>
      </c>
      <c r="F35" s="29">
        <v>4</v>
      </c>
      <c r="G35" s="30">
        <v>96134.11</v>
      </c>
      <c r="H35" s="29">
        <v>3</v>
      </c>
      <c r="I35" s="29">
        <v>1</v>
      </c>
      <c r="J35" s="29">
        <v>0</v>
      </c>
      <c r="K35" s="30">
        <v>108732.96</v>
      </c>
      <c r="N35">
        <v>63</v>
      </c>
    </row>
    <row r="36" spans="2:14" x14ac:dyDescent="0.25">
      <c r="B36" s="27">
        <v>531</v>
      </c>
      <c r="C36" s="27" t="s">
        <v>16</v>
      </c>
      <c r="D36" s="27" t="s">
        <v>15</v>
      </c>
      <c r="E36" s="27">
        <v>47</v>
      </c>
      <c r="F36" s="29">
        <v>6</v>
      </c>
      <c r="G36" s="30">
        <v>0</v>
      </c>
      <c r="H36" s="29">
        <v>1</v>
      </c>
      <c r="I36" s="29">
        <v>0</v>
      </c>
      <c r="J36" s="29">
        <v>0</v>
      </c>
      <c r="K36" s="30">
        <v>194998.34</v>
      </c>
      <c r="N36">
        <v>47</v>
      </c>
    </row>
    <row r="37" spans="2:14" x14ac:dyDescent="0.25">
      <c r="B37" s="27">
        <v>531</v>
      </c>
      <c r="C37" s="27" t="s">
        <v>16</v>
      </c>
      <c r="D37" s="27" t="s">
        <v>15</v>
      </c>
      <c r="E37" s="27">
        <v>63</v>
      </c>
      <c r="F37" s="29">
        <v>1</v>
      </c>
      <c r="G37" s="30">
        <v>114715.71</v>
      </c>
      <c r="H37" s="29">
        <v>1</v>
      </c>
      <c r="I37" s="29">
        <v>0</v>
      </c>
      <c r="J37" s="29">
        <v>1</v>
      </c>
      <c r="K37" s="30">
        <v>24506.95</v>
      </c>
      <c r="N37">
        <v>63</v>
      </c>
    </row>
    <row r="38" spans="2:14" x14ac:dyDescent="0.25">
      <c r="B38" s="27">
        <v>535</v>
      </c>
      <c r="C38" s="27" t="s">
        <v>16</v>
      </c>
      <c r="D38" s="27" t="s">
        <v>15</v>
      </c>
      <c r="E38" s="27">
        <v>48</v>
      </c>
      <c r="F38" s="29">
        <v>9</v>
      </c>
      <c r="G38" s="30">
        <v>0</v>
      </c>
      <c r="H38" s="29">
        <v>1</v>
      </c>
      <c r="I38" s="29">
        <v>1</v>
      </c>
      <c r="J38" s="29">
        <v>0</v>
      </c>
      <c r="K38" s="30">
        <v>149892.79</v>
      </c>
      <c r="N38">
        <v>48</v>
      </c>
    </row>
    <row r="39" spans="2:14" x14ac:dyDescent="0.25">
      <c r="B39" s="27">
        <v>535</v>
      </c>
      <c r="C39" s="27" t="s">
        <v>23</v>
      </c>
      <c r="D39" s="27" t="s">
        <v>26</v>
      </c>
      <c r="E39" s="27">
        <v>40</v>
      </c>
      <c r="F39" s="29">
        <v>7</v>
      </c>
      <c r="G39" s="30">
        <v>111756.5</v>
      </c>
      <c r="H39" s="29">
        <v>1</v>
      </c>
      <c r="I39" s="29">
        <v>1</v>
      </c>
      <c r="J39" s="29">
        <v>0</v>
      </c>
      <c r="K39" s="30">
        <v>8128.32</v>
      </c>
      <c r="N39">
        <v>40</v>
      </c>
    </row>
    <row r="40" spans="2:14" x14ac:dyDescent="0.25">
      <c r="B40" s="27">
        <v>538</v>
      </c>
      <c r="C40" s="27" t="s">
        <v>16</v>
      </c>
      <c r="D40" s="27" t="s">
        <v>18</v>
      </c>
      <c r="E40" s="27">
        <v>49</v>
      </c>
      <c r="F40" s="29">
        <v>9</v>
      </c>
      <c r="G40" s="30">
        <v>141434.04</v>
      </c>
      <c r="H40" s="29">
        <v>1</v>
      </c>
      <c r="I40" s="29">
        <v>0</v>
      </c>
      <c r="J40" s="29">
        <v>0</v>
      </c>
      <c r="K40" s="30">
        <v>173779.25</v>
      </c>
      <c r="N40">
        <v>49</v>
      </c>
    </row>
    <row r="41" spans="2:14" x14ac:dyDescent="0.25">
      <c r="B41" s="27">
        <v>539</v>
      </c>
      <c r="C41" s="27" t="s">
        <v>16</v>
      </c>
      <c r="D41" s="27" t="s">
        <v>26</v>
      </c>
      <c r="E41" s="27">
        <v>43</v>
      </c>
      <c r="F41" s="29">
        <v>3</v>
      </c>
      <c r="G41" s="30">
        <v>116220.5</v>
      </c>
      <c r="H41" s="29">
        <v>3</v>
      </c>
      <c r="I41" s="29">
        <v>1</v>
      </c>
      <c r="J41" s="29">
        <v>0</v>
      </c>
      <c r="K41" s="30">
        <v>55803.96</v>
      </c>
      <c r="N41">
        <v>43</v>
      </c>
    </row>
    <row r="42" spans="2:14" x14ac:dyDescent="0.25">
      <c r="B42" s="27">
        <v>542</v>
      </c>
      <c r="C42" s="27" t="s">
        <v>23</v>
      </c>
      <c r="D42" s="27" t="s">
        <v>15</v>
      </c>
      <c r="E42" s="27">
        <v>39</v>
      </c>
      <c r="F42" s="29">
        <v>3</v>
      </c>
      <c r="G42" s="30">
        <v>135096.76999999999</v>
      </c>
      <c r="H42" s="29">
        <v>1</v>
      </c>
      <c r="I42" s="29">
        <v>1</v>
      </c>
      <c r="J42" s="29">
        <v>1</v>
      </c>
      <c r="K42" s="30">
        <v>14353.43</v>
      </c>
      <c r="N42">
        <v>39</v>
      </c>
    </row>
    <row r="43" spans="2:14" x14ac:dyDescent="0.25">
      <c r="B43" s="27">
        <v>543</v>
      </c>
      <c r="C43" s="27" t="s">
        <v>16</v>
      </c>
      <c r="D43" s="27" t="s">
        <v>26</v>
      </c>
      <c r="E43" s="27">
        <v>57</v>
      </c>
      <c r="F43" s="29">
        <v>1</v>
      </c>
      <c r="G43" s="30">
        <v>106138.33</v>
      </c>
      <c r="H43" s="29">
        <v>2</v>
      </c>
      <c r="I43" s="29">
        <v>1</v>
      </c>
      <c r="J43" s="29">
        <v>1</v>
      </c>
      <c r="K43" s="30">
        <v>120657.32</v>
      </c>
      <c r="N43">
        <v>57</v>
      </c>
    </row>
    <row r="44" spans="2:14" x14ac:dyDescent="0.25">
      <c r="B44" s="27">
        <v>545</v>
      </c>
      <c r="C44" s="27" t="s">
        <v>16</v>
      </c>
      <c r="D44" s="27" t="s">
        <v>26</v>
      </c>
      <c r="E44" s="27">
        <v>37</v>
      </c>
      <c r="F44" s="29">
        <v>8</v>
      </c>
      <c r="G44" s="30">
        <v>114754.08</v>
      </c>
      <c r="H44" s="29">
        <v>1</v>
      </c>
      <c r="I44" s="29">
        <v>1</v>
      </c>
      <c r="J44" s="29">
        <v>0</v>
      </c>
      <c r="K44" s="30">
        <v>136050.44</v>
      </c>
      <c r="N44">
        <v>37</v>
      </c>
    </row>
    <row r="45" spans="2:14" x14ac:dyDescent="0.25">
      <c r="B45" s="27">
        <v>545</v>
      </c>
      <c r="C45" s="27" t="s">
        <v>16</v>
      </c>
      <c r="D45" s="27" t="s">
        <v>26</v>
      </c>
      <c r="E45" s="27">
        <v>60</v>
      </c>
      <c r="F45" s="29">
        <v>7</v>
      </c>
      <c r="G45" s="30">
        <v>128981.07</v>
      </c>
      <c r="H45" s="29">
        <v>1</v>
      </c>
      <c r="I45" s="29">
        <v>0</v>
      </c>
      <c r="J45" s="29">
        <v>1</v>
      </c>
      <c r="K45" s="30">
        <v>176924.21</v>
      </c>
      <c r="N45">
        <v>60</v>
      </c>
    </row>
    <row r="46" spans="2:14" x14ac:dyDescent="0.25">
      <c r="B46" s="27">
        <v>547</v>
      </c>
      <c r="C46" s="27" t="s">
        <v>16</v>
      </c>
      <c r="D46" s="27" t="s">
        <v>26</v>
      </c>
      <c r="E46" s="27">
        <v>39</v>
      </c>
      <c r="F46" s="29">
        <v>6</v>
      </c>
      <c r="G46" s="30">
        <v>74596.149999999994</v>
      </c>
      <c r="H46" s="29">
        <v>3</v>
      </c>
      <c r="I46" s="29">
        <v>1</v>
      </c>
      <c r="J46" s="29">
        <v>1</v>
      </c>
      <c r="K46" s="30">
        <v>85746.52</v>
      </c>
      <c r="N46">
        <v>39</v>
      </c>
    </row>
    <row r="47" spans="2:14" x14ac:dyDescent="0.25">
      <c r="B47" s="27">
        <v>548</v>
      </c>
      <c r="C47" s="27" t="s">
        <v>16</v>
      </c>
      <c r="D47" s="27" t="s">
        <v>15</v>
      </c>
      <c r="E47" s="27">
        <v>32</v>
      </c>
      <c r="F47" s="29">
        <v>2</v>
      </c>
      <c r="G47" s="30">
        <v>172448.77</v>
      </c>
      <c r="H47" s="29">
        <v>1</v>
      </c>
      <c r="I47" s="29">
        <v>1</v>
      </c>
      <c r="J47" s="29">
        <v>0</v>
      </c>
      <c r="K47" s="30">
        <v>188083.77</v>
      </c>
      <c r="N47">
        <v>32</v>
      </c>
    </row>
    <row r="48" spans="2:14" x14ac:dyDescent="0.25">
      <c r="B48" s="27">
        <v>549</v>
      </c>
      <c r="C48" s="27" t="s">
        <v>16</v>
      </c>
      <c r="D48" s="27" t="s">
        <v>15</v>
      </c>
      <c r="E48" s="27">
        <v>52</v>
      </c>
      <c r="F48" s="29">
        <v>1</v>
      </c>
      <c r="G48" s="30">
        <v>0</v>
      </c>
      <c r="H48" s="29">
        <v>1</v>
      </c>
      <c r="I48" s="29">
        <v>0</v>
      </c>
      <c r="J48" s="29">
        <v>1</v>
      </c>
      <c r="K48" s="30">
        <v>8636.0499999999993</v>
      </c>
      <c r="N48">
        <v>52</v>
      </c>
    </row>
    <row r="49" spans="2:14" x14ac:dyDescent="0.25">
      <c r="B49" s="27">
        <v>549</v>
      </c>
      <c r="C49" s="27" t="s">
        <v>16</v>
      </c>
      <c r="D49" s="27" t="s">
        <v>18</v>
      </c>
      <c r="E49" s="27">
        <v>39</v>
      </c>
      <c r="F49" s="29">
        <v>7</v>
      </c>
      <c r="G49" s="30">
        <v>0</v>
      </c>
      <c r="H49" s="29">
        <v>1</v>
      </c>
      <c r="I49" s="29">
        <v>0</v>
      </c>
      <c r="J49" s="29">
        <v>0</v>
      </c>
      <c r="K49" s="30">
        <v>81259.25</v>
      </c>
      <c r="N49">
        <v>39</v>
      </c>
    </row>
    <row r="50" spans="2:14" x14ac:dyDescent="0.25">
      <c r="B50" s="27">
        <v>553</v>
      </c>
      <c r="C50" s="27" t="s">
        <v>16</v>
      </c>
      <c r="D50" s="27" t="s">
        <v>18</v>
      </c>
      <c r="E50" s="27">
        <v>48</v>
      </c>
      <c r="F50" s="29">
        <v>3</v>
      </c>
      <c r="G50" s="30">
        <v>0</v>
      </c>
      <c r="H50" s="29">
        <v>1</v>
      </c>
      <c r="I50" s="29">
        <v>0</v>
      </c>
      <c r="J50" s="29">
        <v>1</v>
      </c>
      <c r="K50" s="30">
        <v>30730.95</v>
      </c>
      <c r="N50">
        <v>48</v>
      </c>
    </row>
    <row r="51" spans="2:14" x14ac:dyDescent="0.25">
      <c r="B51" s="27">
        <v>553</v>
      </c>
      <c r="C51" s="27" t="s">
        <v>23</v>
      </c>
      <c r="D51" s="27" t="s">
        <v>18</v>
      </c>
      <c r="E51" s="27">
        <v>47</v>
      </c>
      <c r="F51" s="29">
        <v>3</v>
      </c>
      <c r="G51" s="30">
        <v>116528.15</v>
      </c>
      <c r="H51" s="29">
        <v>1</v>
      </c>
      <c r="I51" s="29">
        <v>0</v>
      </c>
      <c r="J51" s="29">
        <v>0</v>
      </c>
      <c r="K51" s="30">
        <v>145704.19</v>
      </c>
      <c r="N51">
        <v>47</v>
      </c>
    </row>
    <row r="52" spans="2:14" x14ac:dyDescent="0.25">
      <c r="B52" s="27">
        <v>555</v>
      </c>
      <c r="C52" s="27" t="s">
        <v>23</v>
      </c>
      <c r="D52" s="27" t="s">
        <v>15</v>
      </c>
      <c r="E52" s="27">
        <v>51</v>
      </c>
      <c r="F52" s="29">
        <v>5</v>
      </c>
      <c r="G52" s="30">
        <v>0</v>
      </c>
      <c r="H52" s="29">
        <v>3</v>
      </c>
      <c r="I52" s="29">
        <v>1</v>
      </c>
      <c r="J52" s="29">
        <v>0</v>
      </c>
      <c r="K52" s="30">
        <v>189122.89</v>
      </c>
      <c r="N52">
        <v>51</v>
      </c>
    </row>
    <row r="53" spans="2:14" x14ac:dyDescent="0.25">
      <c r="B53" s="27">
        <v>556</v>
      </c>
      <c r="C53" s="27" t="s">
        <v>23</v>
      </c>
      <c r="D53" s="27" t="s">
        <v>18</v>
      </c>
      <c r="E53" s="27">
        <v>38</v>
      </c>
      <c r="F53" s="29">
        <v>8</v>
      </c>
      <c r="G53" s="30">
        <v>0</v>
      </c>
      <c r="H53" s="29">
        <v>2</v>
      </c>
      <c r="I53" s="29">
        <v>0</v>
      </c>
      <c r="J53" s="29">
        <v>0</v>
      </c>
      <c r="K53" s="30">
        <v>417.41</v>
      </c>
      <c r="N53">
        <v>38</v>
      </c>
    </row>
    <row r="54" spans="2:14" x14ac:dyDescent="0.25">
      <c r="B54" s="27">
        <v>559</v>
      </c>
      <c r="C54" s="27" t="s">
        <v>23</v>
      </c>
      <c r="D54" s="27" t="s">
        <v>15</v>
      </c>
      <c r="E54" s="27">
        <v>49</v>
      </c>
      <c r="F54" s="29">
        <v>2</v>
      </c>
      <c r="G54" s="30">
        <v>147069.78</v>
      </c>
      <c r="H54" s="29">
        <v>1</v>
      </c>
      <c r="I54" s="29">
        <v>1</v>
      </c>
      <c r="J54" s="29">
        <v>0</v>
      </c>
      <c r="K54" s="30">
        <v>120540.83</v>
      </c>
      <c r="N54">
        <v>49</v>
      </c>
    </row>
    <row r="55" spans="2:14" x14ac:dyDescent="0.25">
      <c r="B55" s="27">
        <v>564</v>
      </c>
      <c r="C55" s="27" t="s">
        <v>16</v>
      </c>
      <c r="D55" s="27" t="s">
        <v>26</v>
      </c>
      <c r="E55" s="27">
        <v>62</v>
      </c>
      <c r="F55" s="29">
        <v>5</v>
      </c>
      <c r="G55" s="30">
        <v>114931.35</v>
      </c>
      <c r="H55" s="29">
        <v>3</v>
      </c>
      <c r="I55" s="29">
        <v>0</v>
      </c>
      <c r="J55" s="29">
        <v>1</v>
      </c>
      <c r="K55" s="30">
        <v>18260.98</v>
      </c>
      <c r="N55">
        <v>62</v>
      </c>
    </row>
    <row r="56" spans="2:14" x14ac:dyDescent="0.25">
      <c r="B56" s="27">
        <v>566</v>
      </c>
      <c r="C56" s="27" t="s">
        <v>23</v>
      </c>
      <c r="D56" s="27" t="s">
        <v>15</v>
      </c>
      <c r="E56" s="27">
        <v>30</v>
      </c>
      <c r="F56" s="29">
        <v>5</v>
      </c>
      <c r="G56" s="30">
        <v>0</v>
      </c>
      <c r="H56" s="29">
        <v>1</v>
      </c>
      <c r="I56" s="29">
        <v>1</v>
      </c>
      <c r="J56" s="29">
        <v>0</v>
      </c>
      <c r="K56" s="30">
        <v>54926.51</v>
      </c>
      <c r="N56">
        <v>30</v>
      </c>
    </row>
    <row r="57" spans="2:14" x14ac:dyDescent="0.25">
      <c r="B57" s="27">
        <v>567</v>
      </c>
      <c r="C57" s="27" t="s">
        <v>16</v>
      </c>
      <c r="D57" s="27" t="s">
        <v>26</v>
      </c>
      <c r="E57" s="27">
        <v>49</v>
      </c>
      <c r="F57" s="29">
        <v>5</v>
      </c>
      <c r="G57" s="30">
        <v>134956.01999999999</v>
      </c>
      <c r="H57" s="29">
        <v>1</v>
      </c>
      <c r="I57" s="29">
        <v>1</v>
      </c>
      <c r="J57" s="29">
        <v>0</v>
      </c>
      <c r="K57" s="30">
        <v>93953.84</v>
      </c>
      <c r="N57">
        <v>49</v>
      </c>
    </row>
    <row r="58" spans="2:14" x14ac:dyDescent="0.25">
      <c r="B58" s="27">
        <v>568</v>
      </c>
      <c r="C58" s="27" t="s">
        <v>23</v>
      </c>
      <c r="D58" s="27" t="s">
        <v>26</v>
      </c>
      <c r="E58" s="27">
        <v>40</v>
      </c>
      <c r="F58" s="29">
        <v>1</v>
      </c>
      <c r="G58" s="30">
        <v>99282.63</v>
      </c>
      <c r="H58" s="29">
        <v>1</v>
      </c>
      <c r="I58" s="29">
        <v>0</v>
      </c>
      <c r="J58" s="29">
        <v>0</v>
      </c>
      <c r="K58" s="30">
        <v>134600.94</v>
      </c>
      <c r="N58">
        <v>40</v>
      </c>
    </row>
    <row r="59" spans="2:14" x14ac:dyDescent="0.25">
      <c r="B59" s="27">
        <v>569</v>
      </c>
      <c r="C59" s="27" t="s">
        <v>23</v>
      </c>
      <c r="D59" s="27" t="s">
        <v>18</v>
      </c>
      <c r="E59" s="27">
        <v>34</v>
      </c>
      <c r="F59" s="29">
        <v>0</v>
      </c>
      <c r="G59" s="30">
        <v>151839.26</v>
      </c>
      <c r="H59" s="29">
        <v>1</v>
      </c>
      <c r="I59" s="29">
        <v>1</v>
      </c>
      <c r="J59" s="29">
        <v>0</v>
      </c>
      <c r="K59" s="30">
        <v>102299.81</v>
      </c>
      <c r="N59">
        <v>34</v>
      </c>
    </row>
    <row r="60" spans="2:14" x14ac:dyDescent="0.25">
      <c r="B60" s="27">
        <v>570</v>
      </c>
      <c r="C60" s="27" t="s">
        <v>16</v>
      </c>
      <c r="D60" s="27" t="s">
        <v>15</v>
      </c>
      <c r="E60" s="27">
        <v>58</v>
      </c>
      <c r="F60" s="29">
        <v>8</v>
      </c>
      <c r="G60" s="30">
        <v>0</v>
      </c>
      <c r="H60" s="29">
        <v>1</v>
      </c>
      <c r="I60" s="29">
        <v>0</v>
      </c>
      <c r="J60" s="29">
        <v>1</v>
      </c>
      <c r="K60" s="30">
        <v>116503.92</v>
      </c>
      <c r="N60">
        <v>58</v>
      </c>
    </row>
    <row r="61" spans="2:14" x14ac:dyDescent="0.25">
      <c r="B61" s="27">
        <v>572</v>
      </c>
      <c r="C61" s="27" t="s">
        <v>16</v>
      </c>
      <c r="D61" s="27" t="s">
        <v>26</v>
      </c>
      <c r="E61" s="27">
        <v>48</v>
      </c>
      <c r="F61" s="29">
        <v>3</v>
      </c>
      <c r="G61" s="30">
        <v>152827.99</v>
      </c>
      <c r="H61" s="29">
        <v>1</v>
      </c>
      <c r="I61" s="29">
        <v>1</v>
      </c>
      <c r="J61" s="29">
        <v>0</v>
      </c>
      <c r="K61" s="30">
        <v>38411.79</v>
      </c>
      <c r="N61">
        <v>48</v>
      </c>
    </row>
    <row r="62" spans="2:14" x14ac:dyDescent="0.25">
      <c r="B62" s="27">
        <v>579</v>
      </c>
      <c r="C62" s="27" t="s">
        <v>16</v>
      </c>
      <c r="D62" s="27" t="s">
        <v>18</v>
      </c>
      <c r="E62" s="27">
        <v>35</v>
      </c>
      <c r="F62" s="29">
        <v>1</v>
      </c>
      <c r="G62" s="30">
        <v>129490.36</v>
      </c>
      <c r="H62" s="29">
        <v>2</v>
      </c>
      <c r="I62" s="29">
        <v>0</v>
      </c>
      <c r="J62" s="29">
        <v>1</v>
      </c>
      <c r="K62" s="30">
        <v>8590.83</v>
      </c>
      <c r="N62">
        <v>35</v>
      </c>
    </row>
    <row r="63" spans="2:14" x14ac:dyDescent="0.25">
      <c r="B63" s="27">
        <v>580</v>
      </c>
      <c r="C63" s="27" t="s">
        <v>16</v>
      </c>
      <c r="D63" s="27" t="s">
        <v>26</v>
      </c>
      <c r="E63" s="27">
        <v>42</v>
      </c>
      <c r="F63" s="29">
        <v>2</v>
      </c>
      <c r="G63" s="30">
        <v>123331.36</v>
      </c>
      <c r="H63" s="29">
        <v>1</v>
      </c>
      <c r="I63" s="29">
        <v>0</v>
      </c>
      <c r="J63" s="29">
        <v>0</v>
      </c>
      <c r="K63" s="30">
        <v>103516.08</v>
      </c>
      <c r="N63">
        <v>42</v>
      </c>
    </row>
    <row r="64" spans="2:14" x14ac:dyDescent="0.25">
      <c r="B64" s="27">
        <v>583</v>
      </c>
      <c r="C64" s="27" t="s">
        <v>16</v>
      </c>
      <c r="D64" s="27" t="s">
        <v>26</v>
      </c>
      <c r="E64" s="27">
        <v>54</v>
      </c>
      <c r="F64" s="29">
        <v>6</v>
      </c>
      <c r="G64" s="30">
        <v>115988.86</v>
      </c>
      <c r="H64" s="29">
        <v>1</v>
      </c>
      <c r="I64" s="29">
        <v>1</v>
      </c>
      <c r="J64" s="29">
        <v>0</v>
      </c>
      <c r="K64" s="30">
        <v>57553.98</v>
      </c>
      <c r="N64">
        <v>54</v>
      </c>
    </row>
    <row r="65" spans="2:14" x14ac:dyDescent="0.25">
      <c r="B65" s="27">
        <v>584</v>
      </c>
      <c r="C65" s="27" t="s">
        <v>16</v>
      </c>
      <c r="D65" s="27" t="s">
        <v>26</v>
      </c>
      <c r="E65" s="27">
        <v>30</v>
      </c>
      <c r="F65" s="29">
        <v>8</v>
      </c>
      <c r="G65" s="30">
        <v>112013.81</v>
      </c>
      <c r="H65" s="29">
        <v>1</v>
      </c>
      <c r="I65" s="29">
        <v>1</v>
      </c>
      <c r="J65" s="29">
        <v>0</v>
      </c>
      <c r="K65" s="30">
        <v>177772.03</v>
      </c>
      <c r="N65">
        <v>30</v>
      </c>
    </row>
    <row r="66" spans="2:14" x14ac:dyDescent="0.25">
      <c r="B66" s="27">
        <v>584</v>
      </c>
      <c r="C66" s="27" t="s">
        <v>16</v>
      </c>
      <c r="D66" s="27" t="s">
        <v>18</v>
      </c>
      <c r="E66" s="27">
        <v>48</v>
      </c>
      <c r="F66" s="29">
        <v>2</v>
      </c>
      <c r="G66" s="30">
        <v>213146.2</v>
      </c>
      <c r="H66" s="29">
        <v>1</v>
      </c>
      <c r="I66" s="29">
        <v>1</v>
      </c>
      <c r="J66" s="29">
        <v>0</v>
      </c>
      <c r="K66" s="30">
        <v>75161.25</v>
      </c>
      <c r="N66">
        <v>48</v>
      </c>
    </row>
    <row r="67" spans="2:14" x14ac:dyDescent="0.25">
      <c r="B67" s="27">
        <v>589</v>
      </c>
      <c r="C67" s="27" t="s">
        <v>16</v>
      </c>
      <c r="D67" s="27" t="s">
        <v>15</v>
      </c>
      <c r="E67" s="27">
        <v>61</v>
      </c>
      <c r="F67" s="29">
        <v>1</v>
      </c>
      <c r="G67" s="30">
        <v>0</v>
      </c>
      <c r="H67" s="29">
        <v>1</v>
      </c>
      <c r="I67" s="29">
        <v>1</v>
      </c>
      <c r="J67" s="29">
        <v>0</v>
      </c>
      <c r="K67" s="30">
        <v>61108.56</v>
      </c>
      <c r="N67">
        <v>61</v>
      </c>
    </row>
    <row r="68" spans="2:14" x14ac:dyDescent="0.25">
      <c r="B68" s="27">
        <v>590</v>
      </c>
      <c r="C68" s="27" t="s">
        <v>16</v>
      </c>
      <c r="D68" s="27" t="s">
        <v>18</v>
      </c>
      <c r="E68" s="27">
        <v>51</v>
      </c>
      <c r="F68" s="29">
        <v>3</v>
      </c>
      <c r="G68" s="30">
        <v>154962.99</v>
      </c>
      <c r="H68" s="29">
        <v>3</v>
      </c>
      <c r="I68" s="29">
        <v>0</v>
      </c>
      <c r="J68" s="29">
        <v>1</v>
      </c>
      <c r="K68" s="30">
        <v>191932.27</v>
      </c>
      <c r="N68">
        <v>51</v>
      </c>
    </row>
    <row r="69" spans="2:14" x14ac:dyDescent="0.25">
      <c r="B69" s="27">
        <v>591</v>
      </c>
      <c r="C69" s="27" t="s">
        <v>16</v>
      </c>
      <c r="D69" s="27" t="s">
        <v>18</v>
      </c>
      <c r="E69" s="27">
        <v>39</v>
      </c>
      <c r="F69" s="29">
        <v>3</v>
      </c>
      <c r="G69" s="30">
        <v>0</v>
      </c>
      <c r="H69" s="29">
        <v>3</v>
      </c>
      <c r="I69" s="29">
        <v>1</v>
      </c>
      <c r="J69" s="29">
        <v>0</v>
      </c>
      <c r="K69" s="30">
        <v>140469.38</v>
      </c>
      <c r="N69">
        <v>39</v>
      </c>
    </row>
    <row r="70" spans="2:14" x14ac:dyDescent="0.25">
      <c r="B70" s="27">
        <v>592</v>
      </c>
      <c r="C70" s="27" t="s">
        <v>23</v>
      </c>
      <c r="D70" s="27" t="s">
        <v>15</v>
      </c>
      <c r="E70" s="27">
        <v>54</v>
      </c>
      <c r="F70" s="29">
        <v>8</v>
      </c>
      <c r="G70" s="30">
        <v>0</v>
      </c>
      <c r="H70" s="29">
        <v>1</v>
      </c>
      <c r="I70" s="29">
        <v>1</v>
      </c>
      <c r="J70" s="29">
        <v>1</v>
      </c>
      <c r="K70" s="30">
        <v>28737.71</v>
      </c>
      <c r="N70">
        <v>54</v>
      </c>
    </row>
    <row r="71" spans="2:14" x14ac:dyDescent="0.25">
      <c r="B71" s="27">
        <v>598</v>
      </c>
      <c r="C71" s="27" t="s">
        <v>23</v>
      </c>
      <c r="D71" s="27" t="s">
        <v>15</v>
      </c>
      <c r="E71" s="27">
        <v>64</v>
      </c>
      <c r="F71" s="29">
        <v>1</v>
      </c>
      <c r="G71" s="30">
        <v>0</v>
      </c>
      <c r="H71" s="29">
        <v>2</v>
      </c>
      <c r="I71" s="29">
        <v>1</v>
      </c>
      <c r="J71" s="29">
        <v>0</v>
      </c>
      <c r="K71" s="30">
        <v>195635.3</v>
      </c>
      <c r="N71">
        <v>64</v>
      </c>
    </row>
    <row r="72" spans="2:14" x14ac:dyDescent="0.25">
      <c r="B72" s="27">
        <v>598</v>
      </c>
      <c r="C72" s="27" t="s">
        <v>23</v>
      </c>
      <c r="D72" s="27" t="s">
        <v>26</v>
      </c>
      <c r="E72" s="27">
        <v>41</v>
      </c>
      <c r="F72" s="29">
        <v>3</v>
      </c>
      <c r="G72" s="30">
        <v>91536.93</v>
      </c>
      <c r="H72" s="29">
        <v>1</v>
      </c>
      <c r="I72" s="29">
        <v>1</v>
      </c>
      <c r="J72" s="29">
        <v>0</v>
      </c>
      <c r="K72" s="30">
        <v>191468.78</v>
      </c>
      <c r="N72">
        <v>41</v>
      </c>
    </row>
    <row r="73" spans="2:14" x14ac:dyDescent="0.25">
      <c r="B73" s="27">
        <v>599</v>
      </c>
      <c r="C73" s="27" t="s">
        <v>16</v>
      </c>
      <c r="D73" s="27" t="s">
        <v>18</v>
      </c>
      <c r="E73" s="27">
        <v>39</v>
      </c>
      <c r="F73" s="29">
        <v>4</v>
      </c>
      <c r="G73" s="30">
        <v>0</v>
      </c>
      <c r="H73" s="29">
        <v>1</v>
      </c>
      <c r="I73" s="29">
        <v>1</v>
      </c>
      <c r="J73" s="29">
        <v>0</v>
      </c>
      <c r="K73" s="30">
        <v>194273.2</v>
      </c>
      <c r="N73">
        <v>39</v>
      </c>
    </row>
    <row r="74" spans="2:14" x14ac:dyDescent="0.25">
      <c r="B74" s="27">
        <v>599</v>
      </c>
      <c r="C74" s="27" t="s">
        <v>23</v>
      </c>
      <c r="D74" s="27" t="s">
        <v>15</v>
      </c>
      <c r="E74" s="27">
        <v>58</v>
      </c>
      <c r="F74" s="29">
        <v>4</v>
      </c>
      <c r="G74" s="30">
        <v>0</v>
      </c>
      <c r="H74" s="29">
        <v>1</v>
      </c>
      <c r="I74" s="29">
        <v>0</v>
      </c>
      <c r="J74" s="29">
        <v>0</v>
      </c>
      <c r="K74" s="30">
        <v>176407.15</v>
      </c>
      <c r="N74">
        <v>58</v>
      </c>
    </row>
    <row r="75" spans="2:14" x14ac:dyDescent="0.25">
      <c r="B75" s="27">
        <v>601</v>
      </c>
      <c r="C75" s="27" t="s">
        <v>16</v>
      </c>
      <c r="D75" s="27" t="s">
        <v>15</v>
      </c>
      <c r="E75" s="27">
        <v>43</v>
      </c>
      <c r="F75" s="29">
        <v>8</v>
      </c>
      <c r="G75" s="30">
        <v>0</v>
      </c>
      <c r="H75" s="29">
        <v>3</v>
      </c>
      <c r="I75" s="29">
        <v>0</v>
      </c>
      <c r="J75" s="29">
        <v>1</v>
      </c>
      <c r="K75" s="30">
        <v>110916.15</v>
      </c>
      <c r="N75">
        <v>43</v>
      </c>
    </row>
    <row r="76" spans="2:14" x14ac:dyDescent="0.25">
      <c r="B76" s="27">
        <v>601</v>
      </c>
      <c r="C76" s="27" t="s">
        <v>23</v>
      </c>
      <c r="D76" s="27" t="s">
        <v>26</v>
      </c>
      <c r="E76" s="27">
        <v>42</v>
      </c>
      <c r="F76" s="29">
        <v>1</v>
      </c>
      <c r="G76" s="30">
        <v>98495.72</v>
      </c>
      <c r="H76" s="29">
        <v>1</v>
      </c>
      <c r="I76" s="29">
        <v>1</v>
      </c>
      <c r="J76" s="29">
        <v>0</v>
      </c>
      <c r="K76" s="30">
        <v>40014.76</v>
      </c>
      <c r="N76">
        <v>42</v>
      </c>
    </row>
    <row r="77" spans="2:14" x14ac:dyDescent="0.25">
      <c r="B77" s="27">
        <v>603</v>
      </c>
      <c r="C77" s="27" t="s">
        <v>23</v>
      </c>
      <c r="D77" s="27" t="s">
        <v>26</v>
      </c>
      <c r="E77" s="27">
        <v>44</v>
      </c>
      <c r="F77" s="29">
        <v>6</v>
      </c>
      <c r="G77" s="30">
        <v>108122.39</v>
      </c>
      <c r="H77" s="29">
        <v>2</v>
      </c>
      <c r="I77" s="29">
        <v>1</v>
      </c>
      <c r="J77" s="29">
        <v>0</v>
      </c>
      <c r="K77" s="30">
        <v>108488.33</v>
      </c>
      <c r="N77">
        <v>44</v>
      </c>
    </row>
    <row r="78" spans="2:14" x14ac:dyDescent="0.25">
      <c r="B78" s="27">
        <v>605</v>
      </c>
      <c r="C78" s="27" t="s">
        <v>16</v>
      </c>
      <c r="D78" s="27" t="s">
        <v>15</v>
      </c>
      <c r="E78" s="27">
        <v>51</v>
      </c>
      <c r="F78" s="29">
        <v>3</v>
      </c>
      <c r="G78" s="30">
        <v>136188.78</v>
      </c>
      <c r="H78" s="29">
        <v>1</v>
      </c>
      <c r="I78" s="29">
        <v>1</v>
      </c>
      <c r="J78" s="29">
        <v>1</v>
      </c>
      <c r="K78" s="30">
        <v>67110.59</v>
      </c>
      <c r="N78">
        <v>51</v>
      </c>
    </row>
    <row r="79" spans="2:14" x14ac:dyDescent="0.25">
      <c r="B79" s="27">
        <v>607</v>
      </c>
      <c r="C79" s="27" t="s">
        <v>16</v>
      </c>
      <c r="D79" s="27" t="s">
        <v>18</v>
      </c>
      <c r="E79" s="27">
        <v>33</v>
      </c>
      <c r="F79" s="29">
        <v>2</v>
      </c>
      <c r="G79" s="30">
        <v>108431.87</v>
      </c>
      <c r="H79" s="29">
        <v>2</v>
      </c>
      <c r="I79" s="29">
        <v>0</v>
      </c>
      <c r="J79" s="29">
        <v>1</v>
      </c>
      <c r="K79" s="30">
        <v>109291.39</v>
      </c>
      <c r="N79">
        <v>33</v>
      </c>
    </row>
    <row r="80" spans="2:14" x14ac:dyDescent="0.25">
      <c r="B80" s="27">
        <v>608</v>
      </c>
      <c r="C80" s="27" t="s">
        <v>16</v>
      </c>
      <c r="D80" s="27" t="s">
        <v>18</v>
      </c>
      <c r="E80" s="27">
        <v>41</v>
      </c>
      <c r="F80" s="29">
        <v>3</v>
      </c>
      <c r="G80" s="30">
        <v>89763.839999999997</v>
      </c>
      <c r="H80" s="29">
        <v>1</v>
      </c>
      <c r="I80" s="29">
        <v>0</v>
      </c>
      <c r="J80" s="29">
        <v>0</v>
      </c>
      <c r="K80" s="30">
        <v>199304.74</v>
      </c>
      <c r="N80">
        <v>41</v>
      </c>
    </row>
    <row r="81" spans="2:14" x14ac:dyDescent="0.25">
      <c r="B81" s="27">
        <v>608</v>
      </c>
      <c r="C81" s="27" t="s">
        <v>23</v>
      </c>
      <c r="D81" s="27" t="s">
        <v>15</v>
      </c>
      <c r="E81" s="27">
        <v>59</v>
      </c>
      <c r="F81" s="29">
        <v>1</v>
      </c>
      <c r="G81" s="30">
        <v>0</v>
      </c>
      <c r="H81" s="29">
        <v>1</v>
      </c>
      <c r="I81" s="29">
        <v>1</v>
      </c>
      <c r="J81" s="29">
        <v>0</v>
      </c>
      <c r="K81" s="30">
        <v>70649.64</v>
      </c>
      <c r="N81">
        <v>59</v>
      </c>
    </row>
    <row r="82" spans="2:14" x14ac:dyDescent="0.25">
      <c r="B82" s="27">
        <v>609</v>
      </c>
      <c r="C82" s="27" t="s">
        <v>23</v>
      </c>
      <c r="D82" s="27" t="s">
        <v>18</v>
      </c>
      <c r="E82" s="27">
        <v>61</v>
      </c>
      <c r="F82" s="29">
        <v>1</v>
      </c>
      <c r="G82" s="30">
        <v>0</v>
      </c>
      <c r="H82" s="29">
        <v>1</v>
      </c>
      <c r="I82" s="29">
        <v>1</v>
      </c>
      <c r="J82" s="29">
        <v>0</v>
      </c>
      <c r="K82" s="30">
        <v>22447.85</v>
      </c>
      <c r="N82">
        <v>61</v>
      </c>
    </row>
    <row r="83" spans="2:14" x14ac:dyDescent="0.25">
      <c r="B83" s="27">
        <v>611</v>
      </c>
      <c r="C83" s="27" t="s">
        <v>16</v>
      </c>
      <c r="D83" s="27" t="s">
        <v>15</v>
      </c>
      <c r="E83" s="27">
        <v>49</v>
      </c>
      <c r="F83" s="29">
        <v>2</v>
      </c>
      <c r="G83" s="30">
        <v>88915.37</v>
      </c>
      <c r="H83" s="29">
        <v>3</v>
      </c>
      <c r="I83" s="29">
        <v>0</v>
      </c>
      <c r="J83" s="29">
        <v>0</v>
      </c>
      <c r="K83" s="30">
        <v>161435.01999999999</v>
      </c>
      <c r="N83">
        <v>49</v>
      </c>
    </row>
    <row r="84" spans="2:14" x14ac:dyDescent="0.25">
      <c r="B84" s="27">
        <v>612</v>
      </c>
      <c r="C84" s="27" t="s">
        <v>16</v>
      </c>
      <c r="D84" s="27" t="s">
        <v>26</v>
      </c>
      <c r="E84" s="27">
        <v>62</v>
      </c>
      <c r="F84" s="29">
        <v>8</v>
      </c>
      <c r="G84" s="30">
        <v>140745.32999999999</v>
      </c>
      <c r="H84" s="29">
        <v>1</v>
      </c>
      <c r="I84" s="29">
        <v>1</v>
      </c>
      <c r="J84" s="29">
        <v>0</v>
      </c>
      <c r="K84" s="30">
        <v>193437.89</v>
      </c>
      <c r="N84">
        <v>62</v>
      </c>
    </row>
    <row r="85" spans="2:14" x14ac:dyDescent="0.25">
      <c r="B85" s="27">
        <v>614</v>
      </c>
      <c r="C85" s="27" t="s">
        <v>16</v>
      </c>
      <c r="D85" s="27" t="s">
        <v>26</v>
      </c>
      <c r="E85" s="27">
        <v>35</v>
      </c>
      <c r="F85" s="29">
        <v>6</v>
      </c>
      <c r="G85" s="30">
        <v>128100.28</v>
      </c>
      <c r="H85" s="29">
        <v>1</v>
      </c>
      <c r="I85" s="29">
        <v>0</v>
      </c>
      <c r="J85" s="29">
        <v>0</v>
      </c>
      <c r="K85" s="30">
        <v>69454.240000000005</v>
      </c>
      <c r="N85">
        <v>35</v>
      </c>
    </row>
    <row r="86" spans="2:14" x14ac:dyDescent="0.25">
      <c r="B86" s="27">
        <v>614</v>
      </c>
      <c r="C86" s="27" t="s">
        <v>23</v>
      </c>
      <c r="D86" s="27" t="s">
        <v>15</v>
      </c>
      <c r="E86" s="27">
        <v>50</v>
      </c>
      <c r="F86" s="29">
        <v>4</v>
      </c>
      <c r="G86" s="30">
        <v>137104.47</v>
      </c>
      <c r="H86" s="29">
        <v>1</v>
      </c>
      <c r="I86" s="29">
        <v>1</v>
      </c>
      <c r="J86" s="29">
        <v>0</v>
      </c>
      <c r="K86" s="30">
        <v>127166.49</v>
      </c>
      <c r="N86">
        <v>50</v>
      </c>
    </row>
    <row r="87" spans="2:14" x14ac:dyDescent="0.25">
      <c r="B87" s="27">
        <v>615</v>
      </c>
      <c r="C87" s="27" t="s">
        <v>23</v>
      </c>
      <c r="D87" s="27" t="s">
        <v>18</v>
      </c>
      <c r="E87" s="27">
        <v>61</v>
      </c>
      <c r="F87" s="29">
        <v>9</v>
      </c>
      <c r="G87" s="30">
        <v>0</v>
      </c>
      <c r="H87" s="29">
        <v>2</v>
      </c>
      <c r="I87" s="29">
        <v>1</v>
      </c>
      <c r="J87" s="29">
        <v>0</v>
      </c>
      <c r="K87" s="30">
        <v>150227.85</v>
      </c>
      <c r="N87">
        <v>61</v>
      </c>
    </row>
    <row r="88" spans="2:14" x14ac:dyDescent="0.25">
      <c r="B88" s="27">
        <v>616</v>
      </c>
      <c r="C88" s="27" t="s">
        <v>16</v>
      </c>
      <c r="D88" s="27" t="s">
        <v>15</v>
      </c>
      <c r="E88" s="27">
        <v>66</v>
      </c>
      <c r="F88" s="29">
        <v>1</v>
      </c>
      <c r="G88" s="30">
        <v>135842.41</v>
      </c>
      <c r="H88" s="29">
        <v>1</v>
      </c>
      <c r="I88" s="29">
        <v>1</v>
      </c>
      <c r="J88" s="29">
        <v>0</v>
      </c>
      <c r="K88" s="30">
        <v>183840.51</v>
      </c>
      <c r="N88">
        <v>66</v>
      </c>
    </row>
    <row r="89" spans="2:14" x14ac:dyDescent="0.25">
      <c r="B89" s="27">
        <v>619</v>
      </c>
      <c r="C89" s="27" t="s">
        <v>16</v>
      </c>
      <c r="D89" s="27" t="s">
        <v>15</v>
      </c>
      <c r="E89" s="27">
        <v>42</v>
      </c>
      <c r="F89" s="29">
        <v>2</v>
      </c>
      <c r="G89" s="30">
        <v>0</v>
      </c>
      <c r="H89" s="29">
        <v>1</v>
      </c>
      <c r="I89" s="29">
        <v>1</v>
      </c>
      <c r="J89" s="29">
        <v>1</v>
      </c>
      <c r="K89" s="30">
        <v>101348.88</v>
      </c>
      <c r="N89">
        <v>42</v>
      </c>
    </row>
    <row r="90" spans="2:14" x14ac:dyDescent="0.25">
      <c r="B90" s="27">
        <v>619</v>
      </c>
      <c r="C90" s="27" t="s">
        <v>23</v>
      </c>
      <c r="D90" s="27" t="s">
        <v>26</v>
      </c>
      <c r="E90" s="27">
        <v>57</v>
      </c>
      <c r="F90" s="29">
        <v>3</v>
      </c>
      <c r="G90" s="30">
        <v>137946.39000000001</v>
      </c>
      <c r="H90" s="29">
        <v>1</v>
      </c>
      <c r="I90" s="29">
        <v>1</v>
      </c>
      <c r="J90" s="29">
        <v>1</v>
      </c>
      <c r="K90" s="30">
        <v>72467.990000000005</v>
      </c>
      <c r="N90">
        <v>57</v>
      </c>
    </row>
    <row r="91" spans="2:14" x14ac:dyDescent="0.25">
      <c r="B91" s="27">
        <v>621</v>
      </c>
      <c r="C91" s="27" t="s">
        <v>23</v>
      </c>
      <c r="D91" s="27" t="s">
        <v>26</v>
      </c>
      <c r="E91" s="27">
        <v>46</v>
      </c>
      <c r="F91" s="29">
        <v>6</v>
      </c>
      <c r="G91" s="30">
        <v>141078.37</v>
      </c>
      <c r="H91" s="29">
        <v>1</v>
      </c>
      <c r="I91" s="29">
        <v>0</v>
      </c>
      <c r="J91" s="29">
        <v>0</v>
      </c>
      <c r="K91" s="30">
        <v>34580.800000000003</v>
      </c>
      <c r="N91">
        <v>46</v>
      </c>
    </row>
    <row r="92" spans="2:14" x14ac:dyDescent="0.25">
      <c r="B92" s="27">
        <v>621</v>
      </c>
      <c r="C92" s="27" t="s">
        <v>23</v>
      </c>
      <c r="D92" s="27" t="s">
        <v>18</v>
      </c>
      <c r="E92" s="27">
        <v>53</v>
      </c>
      <c r="F92" s="29">
        <v>9</v>
      </c>
      <c r="G92" s="30">
        <v>170491.84</v>
      </c>
      <c r="H92" s="29">
        <v>1</v>
      </c>
      <c r="I92" s="29">
        <v>1</v>
      </c>
      <c r="J92" s="29">
        <v>0</v>
      </c>
      <c r="K92" s="30">
        <v>35588.07</v>
      </c>
      <c r="N92">
        <v>53</v>
      </c>
    </row>
    <row r="93" spans="2:14" x14ac:dyDescent="0.25">
      <c r="B93" s="27">
        <v>622</v>
      </c>
      <c r="C93" s="27" t="s">
        <v>16</v>
      </c>
      <c r="D93" s="27" t="s">
        <v>26</v>
      </c>
      <c r="E93" s="27">
        <v>58</v>
      </c>
      <c r="F93" s="29">
        <v>7</v>
      </c>
      <c r="G93" s="30">
        <v>116922.25</v>
      </c>
      <c r="H93" s="29">
        <v>1</v>
      </c>
      <c r="I93" s="29">
        <v>1</v>
      </c>
      <c r="J93" s="29">
        <v>0</v>
      </c>
      <c r="K93" s="30">
        <v>120415.61</v>
      </c>
      <c r="N93">
        <v>58</v>
      </c>
    </row>
    <row r="94" spans="2:14" x14ac:dyDescent="0.25">
      <c r="B94" s="27">
        <v>622</v>
      </c>
      <c r="C94" s="27" t="s">
        <v>16</v>
      </c>
      <c r="D94" s="27" t="s">
        <v>18</v>
      </c>
      <c r="E94" s="27">
        <v>46</v>
      </c>
      <c r="F94" s="29">
        <v>4</v>
      </c>
      <c r="G94" s="30">
        <v>107073.27</v>
      </c>
      <c r="H94" s="29">
        <v>2</v>
      </c>
      <c r="I94" s="29">
        <v>1</v>
      </c>
      <c r="J94" s="29">
        <v>1</v>
      </c>
      <c r="K94" s="30">
        <v>30984.59</v>
      </c>
      <c r="N94">
        <v>46</v>
      </c>
    </row>
    <row r="95" spans="2:14" x14ac:dyDescent="0.25">
      <c r="B95" s="27">
        <v>625</v>
      </c>
      <c r="C95" s="27" t="s">
        <v>16</v>
      </c>
      <c r="D95" s="27" t="s">
        <v>15</v>
      </c>
      <c r="E95" s="27">
        <v>51</v>
      </c>
      <c r="F95" s="29">
        <v>7</v>
      </c>
      <c r="G95" s="30">
        <v>136294.97</v>
      </c>
      <c r="H95" s="29">
        <v>1</v>
      </c>
      <c r="I95" s="29">
        <v>1</v>
      </c>
      <c r="J95" s="29">
        <v>0</v>
      </c>
      <c r="K95" s="30">
        <v>38867.46</v>
      </c>
      <c r="N95">
        <v>51</v>
      </c>
    </row>
    <row r="96" spans="2:14" x14ac:dyDescent="0.25">
      <c r="B96" s="27">
        <v>625</v>
      </c>
      <c r="C96" s="27" t="s">
        <v>23</v>
      </c>
      <c r="D96" s="27" t="s">
        <v>26</v>
      </c>
      <c r="E96" s="27">
        <v>56</v>
      </c>
      <c r="F96" s="29">
        <v>0</v>
      </c>
      <c r="G96" s="30">
        <v>148507.24</v>
      </c>
      <c r="H96" s="29">
        <v>1</v>
      </c>
      <c r="I96" s="29">
        <v>1</v>
      </c>
      <c r="J96" s="29">
        <v>0</v>
      </c>
      <c r="K96" s="30">
        <v>46824.08</v>
      </c>
      <c r="N96">
        <v>56</v>
      </c>
    </row>
    <row r="97" spans="2:14" x14ac:dyDescent="0.25">
      <c r="B97" s="27">
        <v>629</v>
      </c>
      <c r="C97" s="27" t="s">
        <v>16</v>
      </c>
      <c r="D97" s="27" t="s">
        <v>26</v>
      </c>
      <c r="E97" s="27">
        <v>45</v>
      </c>
      <c r="F97" s="29">
        <v>7</v>
      </c>
      <c r="G97" s="30">
        <v>129818.39</v>
      </c>
      <c r="H97" s="29">
        <v>3</v>
      </c>
      <c r="I97" s="29">
        <v>1</v>
      </c>
      <c r="J97" s="29">
        <v>0</v>
      </c>
      <c r="K97" s="30">
        <v>9217.5499999999993</v>
      </c>
      <c r="N97">
        <v>45</v>
      </c>
    </row>
    <row r="98" spans="2:14" x14ac:dyDescent="0.25">
      <c r="B98" s="27">
        <v>635</v>
      </c>
      <c r="C98" s="27" t="s">
        <v>16</v>
      </c>
      <c r="D98" s="27" t="s">
        <v>15</v>
      </c>
      <c r="E98" s="27">
        <v>40</v>
      </c>
      <c r="F98" s="29">
        <v>10</v>
      </c>
      <c r="G98" s="30">
        <v>123497.58</v>
      </c>
      <c r="H98" s="29">
        <v>1</v>
      </c>
      <c r="I98" s="29">
        <v>1</v>
      </c>
      <c r="J98" s="29">
        <v>0</v>
      </c>
      <c r="K98" s="30">
        <v>131953.23000000001</v>
      </c>
      <c r="N98">
        <v>40</v>
      </c>
    </row>
    <row r="99" spans="2:14" x14ac:dyDescent="0.25">
      <c r="B99" s="27">
        <v>636</v>
      </c>
      <c r="C99" s="27" t="s">
        <v>16</v>
      </c>
      <c r="D99" s="27" t="s">
        <v>15</v>
      </c>
      <c r="E99" s="27">
        <v>48</v>
      </c>
      <c r="F99" s="29">
        <v>1</v>
      </c>
      <c r="G99" s="30">
        <v>170833.46</v>
      </c>
      <c r="H99" s="29">
        <v>1</v>
      </c>
      <c r="I99" s="29">
        <v>1</v>
      </c>
      <c r="J99" s="29">
        <v>0</v>
      </c>
      <c r="K99" s="30">
        <v>110510.28</v>
      </c>
      <c r="N99">
        <v>48</v>
      </c>
    </row>
    <row r="100" spans="2:14" x14ac:dyDescent="0.25">
      <c r="B100" s="27">
        <v>636</v>
      </c>
      <c r="C100" s="27" t="s">
        <v>23</v>
      </c>
      <c r="D100" s="27" t="s">
        <v>26</v>
      </c>
      <c r="E100" s="27">
        <v>49</v>
      </c>
      <c r="F100" s="29">
        <v>6</v>
      </c>
      <c r="G100" s="30">
        <v>113599.74</v>
      </c>
      <c r="H100" s="29">
        <v>2</v>
      </c>
      <c r="I100" s="29">
        <v>1</v>
      </c>
      <c r="J100" s="29">
        <v>0</v>
      </c>
      <c r="K100" s="30">
        <v>158887.09</v>
      </c>
      <c r="N100">
        <v>49</v>
      </c>
    </row>
    <row r="101" spans="2:14" x14ac:dyDescent="0.25">
      <c r="B101" s="27">
        <v>637</v>
      </c>
      <c r="C101" s="27" t="s">
        <v>16</v>
      </c>
      <c r="D101" s="27" t="s">
        <v>26</v>
      </c>
      <c r="E101" s="27">
        <v>39</v>
      </c>
      <c r="F101" s="29">
        <v>9</v>
      </c>
      <c r="G101" s="30">
        <v>137843.79999999999</v>
      </c>
      <c r="H101" s="29">
        <v>1</v>
      </c>
      <c r="I101" s="29">
        <v>1</v>
      </c>
      <c r="J101" s="29">
        <v>1</v>
      </c>
      <c r="K101" s="30">
        <v>117622.8</v>
      </c>
      <c r="N101">
        <v>39</v>
      </c>
    </row>
    <row r="102" spans="2:14" x14ac:dyDescent="0.25">
      <c r="B102" s="27">
        <v>642</v>
      </c>
      <c r="C102" s="27" t="s">
        <v>16</v>
      </c>
      <c r="D102" s="27" t="s">
        <v>26</v>
      </c>
      <c r="E102" s="27">
        <v>40</v>
      </c>
      <c r="F102" s="29">
        <v>6</v>
      </c>
      <c r="G102" s="30">
        <v>129502.49</v>
      </c>
      <c r="H102" s="29">
        <v>2</v>
      </c>
      <c r="I102" s="29">
        <v>0</v>
      </c>
      <c r="J102" s="29">
        <v>1</v>
      </c>
      <c r="K102" s="30">
        <v>86099.23</v>
      </c>
      <c r="N102">
        <v>40</v>
      </c>
    </row>
    <row r="103" spans="2:14" x14ac:dyDescent="0.25">
      <c r="B103" s="27">
        <v>643</v>
      </c>
      <c r="C103" s="27" t="s">
        <v>16</v>
      </c>
      <c r="D103" s="27" t="s">
        <v>15</v>
      </c>
      <c r="E103" s="27">
        <v>45</v>
      </c>
      <c r="F103" s="29">
        <v>4</v>
      </c>
      <c r="G103" s="30">
        <v>45144.43</v>
      </c>
      <c r="H103" s="29">
        <v>1</v>
      </c>
      <c r="I103" s="29">
        <v>1</v>
      </c>
      <c r="J103" s="29">
        <v>0</v>
      </c>
      <c r="K103" s="30">
        <v>60917.24</v>
      </c>
      <c r="N103">
        <v>45</v>
      </c>
    </row>
    <row r="104" spans="2:14" x14ac:dyDescent="0.25">
      <c r="B104" s="27">
        <v>643</v>
      </c>
      <c r="C104" s="27" t="s">
        <v>16</v>
      </c>
      <c r="D104" s="27" t="s">
        <v>26</v>
      </c>
      <c r="E104" s="27">
        <v>45</v>
      </c>
      <c r="F104" s="29">
        <v>2</v>
      </c>
      <c r="G104" s="30">
        <v>150842.93</v>
      </c>
      <c r="H104" s="29">
        <v>1</v>
      </c>
      <c r="I104" s="29">
        <v>0</v>
      </c>
      <c r="J104" s="29">
        <v>1</v>
      </c>
      <c r="K104" s="30">
        <v>2319.96</v>
      </c>
      <c r="N104">
        <v>45</v>
      </c>
    </row>
    <row r="105" spans="2:14" x14ac:dyDescent="0.25">
      <c r="B105" s="27">
        <v>643</v>
      </c>
      <c r="C105" s="27" t="s">
        <v>23</v>
      </c>
      <c r="D105" s="27" t="s">
        <v>15</v>
      </c>
      <c r="E105" s="27">
        <v>45</v>
      </c>
      <c r="F105" s="29">
        <v>5</v>
      </c>
      <c r="G105" s="30">
        <v>0</v>
      </c>
      <c r="H105" s="29">
        <v>1</v>
      </c>
      <c r="I105" s="29">
        <v>1</v>
      </c>
      <c r="J105" s="29">
        <v>0</v>
      </c>
      <c r="K105" s="30">
        <v>142513.5</v>
      </c>
      <c r="N105">
        <v>45</v>
      </c>
    </row>
    <row r="106" spans="2:14" x14ac:dyDescent="0.25">
      <c r="B106" s="27">
        <v>644</v>
      </c>
      <c r="C106" s="27" t="s">
        <v>16</v>
      </c>
      <c r="D106" s="27" t="s">
        <v>15</v>
      </c>
      <c r="E106" s="27">
        <v>46</v>
      </c>
      <c r="F106" s="29">
        <v>9</v>
      </c>
      <c r="G106" s="30">
        <v>95441.27</v>
      </c>
      <c r="H106" s="29">
        <v>1</v>
      </c>
      <c r="I106" s="29">
        <v>1</v>
      </c>
      <c r="J106" s="29">
        <v>0</v>
      </c>
      <c r="K106" s="30">
        <v>108761.05</v>
      </c>
      <c r="N106">
        <v>46</v>
      </c>
    </row>
    <row r="107" spans="2:14" x14ac:dyDescent="0.25">
      <c r="B107" s="27">
        <v>645</v>
      </c>
      <c r="C107" s="27" t="s">
        <v>23</v>
      </c>
      <c r="D107" s="27" t="s">
        <v>18</v>
      </c>
      <c r="E107" s="27">
        <v>44</v>
      </c>
      <c r="F107" s="29">
        <v>8</v>
      </c>
      <c r="G107" s="30">
        <v>113755.78</v>
      </c>
      <c r="H107" s="29">
        <v>2</v>
      </c>
      <c r="I107" s="29">
        <v>1</v>
      </c>
      <c r="J107" s="29">
        <v>0</v>
      </c>
      <c r="K107" s="30">
        <v>149756.71</v>
      </c>
      <c r="N107">
        <v>44</v>
      </c>
    </row>
    <row r="108" spans="2:14" x14ac:dyDescent="0.25">
      <c r="B108" s="27">
        <v>646</v>
      </c>
      <c r="C108" s="27" t="s">
        <v>16</v>
      </c>
      <c r="D108" s="27" t="s">
        <v>15</v>
      </c>
      <c r="E108" s="27">
        <v>46</v>
      </c>
      <c r="F108" s="29">
        <v>4</v>
      </c>
      <c r="G108" s="30">
        <v>0</v>
      </c>
      <c r="H108" s="29">
        <v>3</v>
      </c>
      <c r="I108" s="29">
        <v>1</v>
      </c>
      <c r="J108" s="29">
        <v>0</v>
      </c>
      <c r="K108" s="30">
        <v>93251.42</v>
      </c>
      <c r="N108">
        <v>46</v>
      </c>
    </row>
    <row r="109" spans="2:14" x14ac:dyDescent="0.25">
      <c r="B109" s="27">
        <v>647</v>
      </c>
      <c r="C109" s="27" t="s">
        <v>16</v>
      </c>
      <c r="D109" s="27" t="s">
        <v>26</v>
      </c>
      <c r="E109" s="27">
        <v>51</v>
      </c>
      <c r="F109" s="29">
        <v>1</v>
      </c>
      <c r="G109" s="30">
        <v>119741.77</v>
      </c>
      <c r="H109" s="29">
        <v>2</v>
      </c>
      <c r="I109" s="29">
        <v>0</v>
      </c>
      <c r="J109" s="29">
        <v>0</v>
      </c>
      <c r="K109" s="30">
        <v>54954.51</v>
      </c>
      <c r="N109">
        <v>51</v>
      </c>
    </row>
    <row r="110" spans="2:14" x14ac:dyDescent="0.25">
      <c r="B110" s="27">
        <v>647</v>
      </c>
      <c r="C110" s="27" t="s">
        <v>16</v>
      </c>
      <c r="D110" s="27" t="s">
        <v>18</v>
      </c>
      <c r="E110" s="27">
        <v>44</v>
      </c>
      <c r="F110" s="29">
        <v>5</v>
      </c>
      <c r="G110" s="30">
        <v>0</v>
      </c>
      <c r="H110" s="29">
        <v>3</v>
      </c>
      <c r="I110" s="29">
        <v>1</v>
      </c>
      <c r="J110" s="29">
        <v>1</v>
      </c>
      <c r="K110" s="30">
        <v>174205.22</v>
      </c>
      <c r="N110">
        <v>44</v>
      </c>
    </row>
    <row r="111" spans="2:14" x14ac:dyDescent="0.25">
      <c r="B111" s="27">
        <v>648</v>
      </c>
      <c r="C111" s="27" t="s">
        <v>16</v>
      </c>
      <c r="D111" s="27" t="s">
        <v>18</v>
      </c>
      <c r="E111" s="27">
        <v>49</v>
      </c>
      <c r="F111" s="29">
        <v>10</v>
      </c>
      <c r="G111" s="30">
        <v>0</v>
      </c>
      <c r="H111" s="29">
        <v>2</v>
      </c>
      <c r="I111" s="29">
        <v>1</v>
      </c>
      <c r="J111" s="29">
        <v>1</v>
      </c>
      <c r="K111" s="30">
        <v>159835.78</v>
      </c>
      <c r="N111">
        <v>49</v>
      </c>
    </row>
    <row r="112" spans="2:14" x14ac:dyDescent="0.25">
      <c r="B112" s="27">
        <v>648</v>
      </c>
      <c r="C112" s="27" t="s">
        <v>23</v>
      </c>
      <c r="D112" s="27" t="s">
        <v>18</v>
      </c>
      <c r="E112" s="27">
        <v>46</v>
      </c>
      <c r="F112" s="29">
        <v>9</v>
      </c>
      <c r="G112" s="30">
        <v>127209</v>
      </c>
      <c r="H112" s="29">
        <v>2</v>
      </c>
      <c r="I112" s="29">
        <v>1</v>
      </c>
      <c r="J112" s="29">
        <v>0</v>
      </c>
      <c r="K112" s="30">
        <v>77405.95</v>
      </c>
      <c r="N112">
        <v>46</v>
      </c>
    </row>
    <row r="113" spans="2:14" x14ac:dyDescent="0.25">
      <c r="B113" s="27">
        <v>651</v>
      </c>
      <c r="C113" s="27" t="s">
        <v>23</v>
      </c>
      <c r="D113" s="27" t="s">
        <v>15</v>
      </c>
      <c r="E113" s="27">
        <v>45</v>
      </c>
      <c r="F113" s="29">
        <v>1</v>
      </c>
      <c r="G113" s="30">
        <v>0</v>
      </c>
      <c r="H113" s="29">
        <v>1</v>
      </c>
      <c r="I113" s="29">
        <v>1</v>
      </c>
      <c r="J113" s="29">
        <v>0</v>
      </c>
      <c r="K113" s="30">
        <v>67740.08</v>
      </c>
      <c r="N113">
        <v>45</v>
      </c>
    </row>
    <row r="114" spans="2:14" x14ac:dyDescent="0.25">
      <c r="B114" s="27">
        <v>653</v>
      </c>
      <c r="C114" s="27" t="s">
        <v>23</v>
      </c>
      <c r="D114" s="27" t="s">
        <v>26</v>
      </c>
      <c r="E114" s="27">
        <v>58</v>
      </c>
      <c r="F114" s="29">
        <v>1</v>
      </c>
      <c r="G114" s="30">
        <v>132602.88</v>
      </c>
      <c r="H114" s="29">
        <v>1</v>
      </c>
      <c r="I114" s="29">
        <v>1</v>
      </c>
      <c r="J114" s="29">
        <v>0</v>
      </c>
      <c r="K114" s="30">
        <v>5097.67</v>
      </c>
      <c r="N114">
        <v>58</v>
      </c>
    </row>
    <row r="115" spans="2:14" x14ac:dyDescent="0.25">
      <c r="B115" s="27">
        <v>655</v>
      </c>
      <c r="C115" s="27" t="s">
        <v>23</v>
      </c>
      <c r="D115" s="27" t="s">
        <v>26</v>
      </c>
      <c r="E115" s="27">
        <v>41</v>
      </c>
      <c r="F115" s="29">
        <v>8</v>
      </c>
      <c r="G115" s="30">
        <v>125561.97</v>
      </c>
      <c r="H115" s="29">
        <v>1</v>
      </c>
      <c r="I115" s="29">
        <v>0</v>
      </c>
      <c r="J115" s="29">
        <v>0</v>
      </c>
      <c r="K115" s="30">
        <v>164040.94</v>
      </c>
      <c r="N115">
        <v>41</v>
      </c>
    </row>
    <row r="116" spans="2:14" x14ac:dyDescent="0.25">
      <c r="B116" s="27">
        <v>659</v>
      </c>
      <c r="C116" s="27" t="s">
        <v>23</v>
      </c>
      <c r="D116" s="27" t="s">
        <v>26</v>
      </c>
      <c r="E116" s="27">
        <v>67</v>
      </c>
      <c r="F116" s="29">
        <v>6</v>
      </c>
      <c r="G116" s="30">
        <v>117411.6</v>
      </c>
      <c r="H116" s="29">
        <v>1</v>
      </c>
      <c r="I116" s="29">
        <v>1</v>
      </c>
      <c r="J116" s="29">
        <v>1</v>
      </c>
      <c r="K116" s="30">
        <v>45071.09</v>
      </c>
      <c r="N116">
        <v>67</v>
      </c>
    </row>
    <row r="117" spans="2:14" x14ac:dyDescent="0.25">
      <c r="B117" s="27">
        <v>660</v>
      </c>
      <c r="C117" s="27" t="s">
        <v>16</v>
      </c>
      <c r="D117" s="27" t="s">
        <v>26</v>
      </c>
      <c r="E117" s="27">
        <v>39</v>
      </c>
      <c r="F117" s="29">
        <v>5</v>
      </c>
      <c r="G117" s="30">
        <v>135134.99</v>
      </c>
      <c r="H117" s="29">
        <v>1</v>
      </c>
      <c r="I117" s="29">
        <v>1</v>
      </c>
      <c r="J117" s="29">
        <v>0</v>
      </c>
      <c r="K117" s="30">
        <v>173683</v>
      </c>
      <c r="N117">
        <v>39</v>
      </c>
    </row>
    <row r="118" spans="2:14" x14ac:dyDescent="0.25">
      <c r="B118" s="27">
        <v>661</v>
      </c>
      <c r="C118" s="27" t="s">
        <v>23</v>
      </c>
      <c r="D118" s="27" t="s">
        <v>18</v>
      </c>
      <c r="E118" s="27">
        <v>42</v>
      </c>
      <c r="F118" s="29">
        <v>2</v>
      </c>
      <c r="G118" s="30">
        <v>178820.91</v>
      </c>
      <c r="H118" s="29">
        <v>1</v>
      </c>
      <c r="I118" s="29">
        <v>0</v>
      </c>
      <c r="J118" s="29">
        <v>0</v>
      </c>
      <c r="K118" s="30">
        <v>29358.57</v>
      </c>
      <c r="N118">
        <v>42</v>
      </c>
    </row>
    <row r="119" spans="2:14" x14ac:dyDescent="0.25">
      <c r="B119" s="27">
        <v>662</v>
      </c>
      <c r="C119" s="27" t="s">
        <v>16</v>
      </c>
      <c r="D119" s="27" t="s">
        <v>15</v>
      </c>
      <c r="E119" s="27">
        <v>32</v>
      </c>
      <c r="F119" s="29">
        <v>4</v>
      </c>
      <c r="G119" s="30">
        <v>133950.37</v>
      </c>
      <c r="H119" s="29">
        <v>1</v>
      </c>
      <c r="I119" s="29">
        <v>1</v>
      </c>
      <c r="J119" s="29">
        <v>1</v>
      </c>
      <c r="K119" s="30">
        <v>48725.68</v>
      </c>
      <c r="N119">
        <v>32</v>
      </c>
    </row>
    <row r="120" spans="2:14" x14ac:dyDescent="0.25">
      <c r="B120" s="27">
        <v>663</v>
      </c>
      <c r="C120" s="27" t="s">
        <v>16</v>
      </c>
      <c r="D120" s="27" t="s">
        <v>26</v>
      </c>
      <c r="E120" s="27">
        <v>36</v>
      </c>
      <c r="F120" s="29">
        <v>6</v>
      </c>
      <c r="G120" s="30">
        <v>77253.5</v>
      </c>
      <c r="H120" s="29">
        <v>1</v>
      </c>
      <c r="I120" s="29">
        <v>0</v>
      </c>
      <c r="J120" s="29">
        <v>0</v>
      </c>
      <c r="K120" s="30">
        <v>35817.97</v>
      </c>
      <c r="N120">
        <v>36</v>
      </c>
    </row>
    <row r="121" spans="2:14" x14ac:dyDescent="0.25">
      <c r="B121" s="27">
        <v>665</v>
      </c>
      <c r="C121" s="27" t="s">
        <v>16</v>
      </c>
      <c r="D121" s="27" t="s">
        <v>18</v>
      </c>
      <c r="E121" s="27">
        <v>42</v>
      </c>
      <c r="F121" s="29">
        <v>2</v>
      </c>
      <c r="G121" s="30">
        <v>156371.60999999999</v>
      </c>
      <c r="H121" s="29">
        <v>2</v>
      </c>
      <c r="I121" s="29">
        <v>0</v>
      </c>
      <c r="J121" s="29">
        <v>1</v>
      </c>
      <c r="K121" s="30">
        <v>156774.94</v>
      </c>
      <c r="N121">
        <v>42</v>
      </c>
    </row>
    <row r="122" spans="2:14" x14ac:dyDescent="0.25">
      <c r="B122" s="27">
        <v>667</v>
      </c>
      <c r="C122" s="27" t="s">
        <v>16</v>
      </c>
      <c r="D122" s="27" t="s">
        <v>26</v>
      </c>
      <c r="E122" s="27">
        <v>48</v>
      </c>
      <c r="F122" s="29">
        <v>1</v>
      </c>
      <c r="G122" s="30">
        <v>97133.92</v>
      </c>
      <c r="H122" s="29">
        <v>2</v>
      </c>
      <c r="I122" s="29">
        <v>0</v>
      </c>
      <c r="J122" s="29">
        <v>0</v>
      </c>
      <c r="K122" s="30">
        <v>113316.77</v>
      </c>
      <c r="N122">
        <v>48</v>
      </c>
    </row>
    <row r="123" spans="2:14" x14ac:dyDescent="0.25">
      <c r="B123" s="27">
        <v>667</v>
      </c>
      <c r="C123" s="27" t="s">
        <v>16</v>
      </c>
      <c r="D123" s="27" t="s">
        <v>18</v>
      </c>
      <c r="E123" s="27">
        <v>39</v>
      </c>
      <c r="F123" s="29">
        <v>2</v>
      </c>
      <c r="G123" s="30">
        <v>0</v>
      </c>
      <c r="H123" s="29">
        <v>2</v>
      </c>
      <c r="I123" s="29">
        <v>1</v>
      </c>
      <c r="J123" s="29">
        <v>0</v>
      </c>
      <c r="K123" s="30">
        <v>40721.24</v>
      </c>
      <c r="N123">
        <v>39</v>
      </c>
    </row>
    <row r="124" spans="2:14" x14ac:dyDescent="0.25">
      <c r="B124" s="27">
        <v>667</v>
      </c>
      <c r="C124" s="27" t="s">
        <v>23</v>
      </c>
      <c r="D124" s="27" t="s">
        <v>15</v>
      </c>
      <c r="E124" s="27">
        <v>43</v>
      </c>
      <c r="F124" s="29">
        <v>8</v>
      </c>
      <c r="G124" s="30">
        <v>190227.46</v>
      </c>
      <c r="H124" s="29">
        <v>1</v>
      </c>
      <c r="I124" s="29">
        <v>1</v>
      </c>
      <c r="J124" s="29">
        <v>0</v>
      </c>
      <c r="K124" s="30">
        <v>97508.04</v>
      </c>
      <c r="N124">
        <v>43</v>
      </c>
    </row>
    <row r="125" spans="2:14" x14ac:dyDescent="0.25">
      <c r="B125" s="27">
        <v>668</v>
      </c>
      <c r="C125" s="27" t="s">
        <v>16</v>
      </c>
      <c r="D125" s="27" t="s">
        <v>15</v>
      </c>
      <c r="E125" s="27">
        <v>46</v>
      </c>
      <c r="F125" s="29">
        <v>2</v>
      </c>
      <c r="G125" s="30">
        <v>0</v>
      </c>
      <c r="H125" s="29">
        <v>3</v>
      </c>
      <c r="I125" s="29">
        <v>1</v>
      </c>
      <c r="J125" s="29">
        <v>0</v>
      </c>
      <c r="K125" s="30">
        <v>89048.46</v>
      </c>
      <c r="N125">
        <v>46</v>
      </c>
    </row>
    <row r="126" spans="2:14" x14ac:dyDescent="0.25">
      <c r="B126" s="27">
        <v>668</v>
      </c>
      <c r="C126" s="27" t="s">
        <v>23</v>
      </c>
      <c r="D126" s="27" t="s">
        <v>26</v>
      </c>
      <c r="E126" s="27">
        <v>47</v>
      </c>
      <c r="F126" s="29">
        <v>7</v>
      </c>
      <c r="G126" s="30">
        <v>106854.21</v>
      </c>
      <c r="H126" s="29">
        <v>1</v>
      </c>
      <c r="I126" s="29">
        <v>0</v>
      </c>
      <c r="J126" s="29">
        <v>1</v>
      </c>
      <c r="K126" s="30">
        <v>157959.01999999999</v>
      </c>
      <c r="N126">
        <v>47</v>
      </c>
    </row>
    <row r="127" spans="2:14" x14ac:dyDescent="0.25">
      <c r="B127" s="27">
        <v>670</v>
      </c>
      <c r="C127" s="27" t="s">
        <v>16</v>
      </c>
      <c r="D127" s="27" t="s">
        <v>18</v>
      </c>
      <c r="E127" s="27">
        <v>65</v>
      </c>
      <c r="F127" s="29">
        <v>1</v>
      </c>
      <c r="G127" s="30">
        <v>0</v>
      </c>
      <c r="H127" s="29">
        <v>1</v>
      </c>
      <c r="I127" s="29">
        <v>1</v>
      </c>
      <c r="J127" s="29">
        <v>1</v>
      </c>
      <c r="K127" s="30">
        <v>177655.67999999999</v>
      </c>
      <c r="N127">
        <v>65</v>
      </c>
    </row>
    <row r="128" spans="2:14" x14ac:dyDescent="0.25">
      <c r="B128" s="27">
        <v>671</v>
      </c>
      <c r="C128" s="27" t="s">
        <v>23</v>
      </c>
      <c r="D128" s="27" t="s">
        <v>26</v>
      </c>
      <c r="E128" s="27">
        <v>45</v>
      </c>
      <c r="F128" s="29">
        <v>6</v>
      </c>
      <c r="G128" s="30">
        <v>99564.22</v>
      </c>
      <c r="H128" s="29">
        <v>1</v>
      </c>
      <c r="I128" s="29">
        <v>1</v>
      </c>
      <c r="J128" s="29">
        <v>1</v>
      </c>
      <c r="K128" s="30">
        <v>108872.45</v>
      </c>
      <c r="N128">
        <v>45</v>
      </c>
    </row>
    <row r="129" spans="2:14" x14ac:dyDescent="0.25">
      <c r="B129" s="27">
        <v>672</v>
      </c>
      <c r="C129" s="27" t="s">
        <v>16</v>
      </c>
      <c r="D129" s="27" t="s">
        <v>15</v>
      </c>
      <c r="E129" s="27">
        <v>45</v>
      </c>
      <c r="F129" s="29">
        <v>9</v>
      </c>
      <c r="G129" s="30">
        <v>0</v>
      </c>
      <c r="H129" s="29">
        <v>1</v>
      </c>
      <c r="I129" s="29">
        <v>1</v>
      </c>
      <c r="J129" s="29">
        <v>1</v>
      </c>
      <c r="K129" s="30">
        <v>92027.69</v>
      </c>
      <c r="N129">
        <v>45</v>
      </c>
    </row>
    <row r="130" spans="2:14" x14ac:dyDescent="0.25">
      <c r="B130" s="27">
        <v>672</v>
      </c>
      <c r="C130" s="27" t="s">
        <v>16</v>
      </c>
      <c r="D130" s="27" t="s">
        <v>18</v>
      </c>
      <c r="E130" s="27">
        <v>56</v>
      </c>
      <c r="F130" s="29">
        <v>2</v>
      </c>
      <c r="G130" s="30">
        <v>209767.31</v>
      </c>
      <c r="H130" s="29">
        <v>2</v>
      </c>
      <c r="I130" s="29">
        <v>1</v>
      </c>
      <c r="J130" s="29">
        <v>1</v>
      </c>
      <c r="K130" s="30">
        <v>150694.42000000001</v>
      </c>
      <c r="N130">
        <v>56</v>
      </c>
    </row>
    <row r="131" spans="2:14" x14ac:dyDescent="0.25">
      <c r="B131" s="27">
        <v>673</v>
      </c>
      <c r="C131" s="27" t="s">
        <v>16</v>
      </c>
      <c r="D131" s="27" t="s">
        <v>15</v>
      </c>
      <c r="E131" s="27">
        <v>34</v>
      </c>
      <c r="F131" s="29">
        <v>8</v>
      </c>
      <c r="G131" s="30">
        <v>42157.08</v>
      </c>
      <c r="H131" s="29">
        <v>1</v>
      </c>
      <c r="I131" s="29">
        <v>1</v>
      </c>
      <c r="J131" s="29">
        <v>0</v>
      </c>
      <c r="K131" s="30">
        <v>20598.59</v>
      </c>
      <c r="N131">
        <v>34</v>
      </c>
    </row>
    <row r="132" spans="2:14" x14ac:dyDescent="0.25">
      <c r="B132" s="27">
        <v>673</v>
      </c>
      <c r="C132" s="27" t="s">
        <v>16</v>
      </c>
      <c r="D132" s="27" t="s">
        <v>15</v>
      </c>
      <c r="E132" s="27">
        <v>38</v>
      </c>
      <c r="F132" s="29">
        <v>2</v>
      </c>
      <c r="G132" s="30">
        <v>170061.92</v>
      </c>
      <c r="H132" s="29">
        <v>2</v>
      </c>
      <c r="I132" s="29">
        <v>0</v>
      </c>
      <c r="J132" s="29">
        <v>0</v>
      </c>
      <c r="K132" s="30">
        <v>134901.34</v>
      </c>
      <c r="N132">
        <v>38</v>
      </c>
    </row>
    <row r="133" spans="2:14" x14ac:dyDescent="0.25">
      <c r="B133" s="27">
        <v>674</v>
      </c>
      <c r="C133" s="27" t="s">
        <v>23</v>
      </c>
      <c r="D133" s="27" t="s">
        <v>26</v>
      </c>
      <c r="E133" s="27">
        <v>47</v>
      </c>
      <c r="F133" s="29">
        <v>6</v>
      </c>
      <c r="G133" s="30">
        <v>106901.94</v>
      </c>
      <c r="H133" s="29">
        <v>1</v>
      </c>
      <c r="I133" s="29">
        <v>1</v>
      </c>
      <c r="J133" s="29">
        <v>1</v>
      </c>
      <c r="K133" s="30">
        <v>2079.1999999999998</v>
      </c>
      <c r="N133">
        <v>47</v>
      </c>
    </row>
    <row r="134" spans="2:14" x14ac:dyDescent="0.25">
      <c r="B134" s="27">
        <v>675</v>
      </c>
      <c r="C134" s="27" t="s">
        <v>16</v>
      </c>
      <c r="D134" s="27" t="s">
        <v>15</v>
      </c>
      <c r="E134" s="27">
        <v>38</v>
      </c>
      <c r="F134" s="29">
        <v>6</v>
      </c>
      <c r="G134" s="30">
        <v>68065.8</v>
      </c>
      <c r="H134" s="29">
        <v>1</v>
      </c>
      <c r="I134" s="29">
        <v>0</v>
      </c>
      <c r="J134" s="29">
        <v>0</v>
      </c>
      <c r="K134" s="30">
        <v>138777</v>
      </c>
      <c r="N134">
        <v>38</v>
      </c>
    </row>
    <row r="135" spans="2:14" x14ac:dyDescent="0.25">
      <c r="B135" s="27">
        <v>679</v>
      </c>
      <c r="C135" s="27" t="s">
        <v>16</v>
      </c>
      <c r="D135" s="27" t="s">
        <v>15</v>
      </c>
      <c r="E135" s="27">
        <v>43</v>
      </c>
      <c r="F135" s="29">
        <v>4</v>
      </c>
      <c r="G135" s="30">
        <v>0</v>
      </c>
      <c r="H135" s="29">
        <v>3</v>
      </c>
      <c r="I135" s="29">
        <v>1</v>
      </c>
      <c r="J135" s="29">
        <v>0</v>
      </c>
      <c r="K135" s="30">
        <v>115136.51</v>
      </c>
      <c r="N135">
        <v>43</v>
      </c>
    </row>
    <row r="136" spans="2:14" x14ac:dyDescent="0.25">
      <c r="B136" s="27">
        <v>683</v>
      </c>
      <c r="C136" s="27" t="s">
        <v>16</v>
      </c>
      <c r="D136" s="27" t="s">
        <v>26</v>
      </c>
      <c r="E136" s="27">
        <v>43</v>
      </c>
      <c r="F136" s="29">
        <v>4</v>
      </c>
      <c r="G136" s="30">
        <v>115888.04</v>
      </c>
      <c r="H136" s="29">
        <v>1</v>
      </c>
      <c r="I136" s="29">
        <v>1</v>
      </c>
      <c r="J136" s="29">
        <v>1</v>
      </c>
      <c r="K136" s="30">
        <v>117349.19</v>
      </c>
      <c r="N136">
        <v>43</v>
      </c>
    </row>
    <row r="137" spans="2:14" x14ac:dyDescent="0.25">
      <c r="B137" s="27">
        <v>683</v>
      </c>
      <c r="C137" s="27" t="s">
        <v>16</v>
      </c>
      <c r="D137" s="27" t="s">
        <v>26</v>
      </c>
      <c r="E137" s="27">
        <v>57</v>
      </c>
      <c r="F137" s="29">
        <v>5</v>
      </c>
      <c r="G137" s="30">
        <v>162448.69</v>
      </c>
      <c r="H137" s="29">
        <v>1</v>
      </c>
      <c r="I137" s="29">
        <v>0</v>
      </c>
      <c r="J137" s="29">
        <v>0</v>
      </c>
      <c r="K137" s="30">
        <v>9221.7800000000007</v>
      </c>
      <c r="N137">
        <v>57</v>
      </c>
    </row>
    <row r="138" spans="2:14" x14ac:dyDescent="0.25">
      <c r="B138" s="27">
        <v>683</v>
      </c>
      <c r="C138" s="27" t="s">
        <v>23</v>
      </c>
      <c r="D138" s="27" t="s">
        <v>18</v>
      </c>
      <c r="E138" s="27">
        <v>29</v>
      </c>
      <c r="F138" s="29">
        <v>0</v>
      </c>
      <c r="G138" s="30">
        <v>133702.89000000001</v>
      </c>
      <c r="H138" s="29">
        <v>1</v>
      </c>
      <c r="I138" s="29">
        <v>1</v>
      </c>
      <c r="J138" s="29">
        <v>0</v>
      </c>
      <c r="K138" s="30">
        <v>55582.54</v>
      </c>
      <c r="N138">
        <v>29</v>
      </c>
    </row>
    <row r="139" spans="2:14" x14ac:dyDescent="0.25">
      <c r="B139" s="27">
        <v>684</v>
      </c>
      <c r="C139" s="27" t="s">
        <v>16</v>
      </c>
      <c r="D139" s="27" t="s">
        <v>15</v>
      </c>
      <c r="E139" s="27">
        <v>48</v>
      </c>
      <c r="F139" s="29">
        <v>3</v>
      </c>
      <c r="G139" s="30">
        <v>73309.38</v>
      </c>
      <c r="H139" s="29">
        <v>1</v>
      </c>
      <c r="I139" s="29">
        <v>0</v>
      </c>
      <c r="J139" s="29">
        <v>0</v>
      </c>
      <c r="K139" s="30">
        <v>21228.34</v>
      </c>
      <c r="N139">
        <v>48</v>
      </c>
    </row>
    <row r="140" spans="2:14" x14ac:dyDescent="0.25">
      <c r="B140" s="27">
        <v>687</v>
      </c>
      <c r="C140" s="27" t="s">
        <v>16</v>
      </c>
      <c r="D140" s="27" t="s">
        <v>18</v>
      </c>
      <c r="E140" s="27">
        <v>39</v>
      </c>
      <c r="F140" s="29">
        <v>2</v>
      </c>
      <c r="G140" s="30">
        <v>0</v>
      </c>
      <c r="H140" s="29">
        <v>3</v>
      </c>
      <c r="I140" s="29">
        <v>0</v>
      </c>
      <c r="J140" s="29">
        <v>0</v>
      </c>
      <c r="K140" s="30">
        <v>188150.6</v>
      </c>
      <c r="N140">
        <v>39</v>
      </c>
    </row>
    <row r="141" spans="2:14" x14ac:dyDescent="0.25">
      <c r="B141" s="27">
        <v>687</v>
      </c>
      <c r="C141" s="27" t="s">
        <v>16</v>
      </c>
      <c r="D141" s="27" t="s">
        <v>18</v>
      </c>
      <c r="E141" s="27">
        <v>44</v>
      </c>
      <c r="F141" s="29">
        <v>7</v>
      </c>
      <c r="G141" s="30">
        <v>0</v>
      </c>
      <c r="H141" s="29">
        <v>3</v>
      </c>
      <c r="I141" s="29">
        <v>1</v>
      </c>
      <c r="J141" s="29">
        <v>0</v>
      </c>
      <c r="K141" s="30">
        <v>155853.51999999999</v>
      </c>
      <c r="N141">
        <v>44</v>
      </c>
    </row>
    <row r="142" spans="2:14" x14ac:dyDescent="0.25">
      <c r="B142" s="27">
        <v>691</v>
      </c>
      <c r="C142" s="27" t="s">
        <v>16</v>
      </c>
      <c r="D142" s="27" t="s">
        <v>15</v>
      </c>
      <c r="E142" s="27">
        <v>31</v>
      </c>
      <c r="F142" s="29">
        <v>5</v>
      </c>
      <c r="G142" s="30">
        <v>40915.550000000003</v>
      </c>
      <c r="H142" s="29">
        <v>1</v>
      </c>
      <c r="I142" s="29">
        <v>1</v>
      </c>
      <c r="J142" s="29">
        <v>0</v>
      </c>
      <c r="K142" s="30">
        <v>126213.84</v>
      </c>
      <c r="N142">
        <v>31</v>
      </c>
    </row>
    <row r="143" spans="2:14" x14ac:dyDescent="0.25">
      <c r="B143" s="27">
        <v>692</v>
      </c>
      <c r="C143" s="27" t="s">
        <v>23</v>
      </c>
      <c r="D143" s="27" t="s">
        <v>18</v>
      </c>
      <c r="E143" s="27">
        <v>28</v>
      </c>
      <c r="F143" s="29">
        <v>9</v>
      </c>
      <c r="G143" s="30">
        <v>118945.09</v>
      </c>
      <c r="H143" s="29">
        <v>1</v>
      </c>
      <c r="I143" s="29">
        <v>0</v>
      </c>
      <c r="J143" s="29">
        <v>0</v>
      </c>
      <c r="K143" s="30">
        <v>16064.25</v>
      </c>
      <c r="N143">
        <v>28</v>
      </c>
    </row>
    <row r="144" spans="2:14" x14ac:dyDescent="0.25">
      <c r="B144" s="27">
        <v>693</v>
      </c>
      <c r="C144" s="27" t="s">
        <v>16</v>
      </c>
      <c r="D144" s="27" t="s">
        <v>15</v>
      </c>
      <c r="E144" s="27">
        <v>35</v>
      </c>
      <c r="F144" s="29">
        <v>5</v>
      </c>
      <c r="G144" s="30">
        <v>124151.09</v>
      </c>
      <c r="H144" s="29">
        <v>1</v>
      </c>
      <c r="I144" s="29">
        <v>1</v>
      </c>
      <c r="J144" s="29">
        <v>0</v>
      </c>
      <c r="K144" s="30">
        <v>88705.14</v>
      </c>
      <c r="N144">
        <v>35</v>
      </c>
    </row>
    <row r="145" spans="2:14" x14ac:dyDescent="0.25">
      <c r="B145" s="27">
        <v>693</v>
      </c>
      <c r="C145" s="27" t="s">
        <v>16</v>
      </c>
      <c r="D145" s="27" t="s">
        <v>26</v>
      </c>
      <c r="E145" s="27">
        <v>41</v>
      </c>
      <c r="F145" s="29">
        <v>9</v>
      </c>
      <c r="G145" s="30">
        <v>181461.48</v>
      </c>
      <c r="H145" s="29">
        <v>3</v>
      </c>
      <c r="I145" s="29">
        <v>1</v>
      </c>
      <c r="J145" s="29">
        <v>1</v>
      </c>
      <c r="K145" s="30">
        <v>187929.43</v>
      </c>
      <c r="N145">
        <v>41</v>
      </c>
    </row>
    <row r="146" spans="2:14" x14ac:dyDescent="0.25">
      <c r="B146" s="27">
        <v>698</v>
      </c>
      <c r="C146" s="27" t="s">
        <v>23</v>
      </c>
      <c r="D146" s="27" t="s">
        <v>15</v>
      </c>
      <c r="E146" s="27">
        <v>48</v>
      </c>
      <c r="F146" s="29">
        <v>4</v>
      </c>
      <c r="G146" s="30">
        <v>101238.24</v>
      </c>
      <c r="H146" s="29">
        <v>2</v>
      </c>
      <c r="I146" s="29">
        <v>0</v>
      </c>
      <c r="J146" s="29">
        <v>1</v>
      </c>
      <c r="K146" s="30">
        <v>177815.87</v>
      </c>
      <c r="N146">
        <v>48</v>
      </c>
    </row>
    <row r="147" spans="2:14" x14ac:dyDescent="0.25">
      <c r="B147" s="27">
        <v>703</v>
      </c>
      <c r="C147" s="27" t="s">
        <v>16</v>
      </c>
      <c r="D147" s="27" t="s">
        <v>15</v>
      </c>
      <c r="E147" s="27">
        <v>51</v>
      </c>
      <c r="F147" s="29">
        <v>3</v>
      </c>
      <c r="G147" s="30">
        <v>0</v>
      </c>
      <c r="H147" s="29">
        <v>3</v>
      </c>
      <c r="I147" s="29">
        <v>1</v>
      </c>
      <c r="J147" s="29">
        <v>1</v>
      </c>
      <c r="K147" s="30">
        <v>77294.559999999998</v>
      </c>
      <c r="N147">
        <v>51</v>
      </c>
    </row>
    <row r="148" spans="2:14" x14ac:dyDescent="0.25">
      <c r="B148" s="27">
        <v>703</v>
      </c>
      <c r="C148" s="27" t="s">
        <v>23</v>
      </c>
      <c r="D148" s="27" t="s">
        <v>15</v>
      </c>
      <c r="E148" s="27">
        <v>37</v>
      </c>
      <c r="F148" s="29">
        <v>1</v>
      </c>
      <c r="G148" s="30">
        <v>149762.07999999999</v>
      </c>
      <c r="H148" s="29">
        <v>1</v>
      </c>
      <c r="I148" s="29">
        <v>1</v>
      </c>
      <c r="J148" s="29">
        <v>0</v>
      </c>
      <c r="K148" s="30">
        <v>20629.400000000001</v>
      </c>
      <c r="N148">
        <v>37</v>
      </c>
    </row>
    <row r="149" spans="2:14" x14ac:dyDescent="0.25">
      <c r="B149" s="27">
        <v>704</v>
      </c>
      <c r="C149" s="27" t="s">
        <v>16</v>
      </c>
      <c r="D149" s="27" t="s">
        <v>26</v>
      </c>
      <c r="E149" s="27">
        <v>24</v>
      </c>
      <c r="F149" s="29">
        <v>7</v>
      </c>
      <c r="G149" s="30">
        <v>113034.22</v>
      </c>
      <c r="H149" s="29">
        <v>1</v>
      </c>
      <c r="I149" s="29">
        <v>1</v>
      </c>
      <c r="J149" s="29">
        <v>0</v>
      </c>
      <c r="K149" s="30">
        <v>162503.48000000001</v>
      </c>
      <c r="N149">
        <v>24</v>
      </c>
    </row>
    <row r="150" spans="2:14" x14ac:dyDescent="0.25">
      <c r="B150" s="27">
        <v>706</v>
      </c>
      <c r="C150" s="27" t="s">
        <v>23</v>
      </c>
      <c r="D150" s="27" t="s">
        <v>18</v>
      </c>
      <c r="E150" s="27">
        <v>57</v>
      </c>
      <c r="F150" s="29">
        <v>7</v>
      </c>
      <c r="G150" s="30">
        <v>0</v>
      </c>
      <c r="H150" s="29">
        <v>1</v>
      </c>
      <c r="I150" s="29">
        <v>1</v>
      </c>
      <c r="J150" s="29">
        <v>0</v>
      </c>
      <c r="K150" s="30">
        <v>17941.16</v>
      </c>
      <c r="N150">
        <v>57</v>
      </c>
    </row>
    <row r="151" spans="2:14" x14ac:dyDescent="0.25">
      <c r="B151" s="27">
        <v>710</v>
      </c>
      <c r="C151" s="27" t="s">
        <v>23</v>
      </c>
      <c r="D151" s="27" t="s">
        <v>26</v>
      </c>
      <c r="E151" s="27">
        <v>43</v>
      </c>
      <c r="F151" s="29">
        <v>2</v>
      </c>
      <c r="G151" s="30">
        <v>140080.32000000001</v>
      </c>
      <c r="H151" s="29">
        <v>3</v>
      </c>
      <c r="I151" s="29">
        <v>1</v>
      </c>
      <c r="J151" s="29">
        <v>1</v>
      </c>
      <c r="K151" s="30">
        <v>157908.19</v>
      </c>
      <c r="N151">
        <v>43</v>
      </c>
    </row>
    <row r="152" spans="2:14" x14ac:dyDescent="0.25">
      <c r="B152" s="27">
        <v>711</v>
      </c>
      <c r="C152" s="27" t="s">
        <v>16</v>
      </c>
      <c r="D152" s="27" t="s">
        <v>15</v>
      </c>
      <c r="E152" s="27">
        <v>38</v>
      </c>
      <c r="F152" s="29">
        <v>2</v>
      </c>
      <c r="G152" s="30">
        <v>129022.06</v>
      </c>
      <c r="H152" s="29">
        <v>2</v>
      </c>
      <c r="I152" s="29">
        <v>1</v>
      </c>
      <c r="J152" s="29">
        <v>1</v>
      </c>
      <c r="K152" s="30">
        <v>14374.86</v>
      </c>
      <c r="N152">
        <v>38</v>
      </c>
    </row>
    <row r="153" spans="2:14" x14ac:dyDescent="0.25">
      <c r="B153" s="27">
        <v>713</v>
      </c>
      <c r="C153" s="27" t="s">
        <v>16</v>
      </c>
      <c r="D153" s="27" t="s">
        <v>26</v>
      </c>
      <c r="E153" s="27">
        <v>38</v>
      </c>
      <c r="F153" s="29">
        <v>7</v>
      </c>
      <c r="G153" s="30">
        <v>144606.22</v>
      </c>
      <c r="H153" s="29">
        <v>1</v>
      </c>
      <c r="I153" s="29">
        <v>1</v>
      </c>
      <c r="J153" s="29">
        <v>1</v>
      </c>
      <c r="K153" s="30">
        <v>56594.36</v>
      </c>
      <c r="N153">
        <v>38</v>
      </c>
    </row>
    <row r="154" spans="2:14" x14ac:dyDescent="0.25">
      <c r="B154" s="27">
        <v>714</v>
      </c>
      <c r="C154" s="27" t="s">
        <v>23</v>
      </c>
      <c r="D154" s="27" t="s">
        <v>15</v>
      </c>
      <c r="E154" s="27">
        <v>46</v>
      </c>
      <c r="F154" s="29">
        <v>1</v>
      </c>
      <c r="G154" s="30">
        <v>0</v>
      </c>
      <c r="H154" s="29">
        <v>1</v>
      </c>
      <c r="I154" s="29">
        <v>1</v>
      </c>
      <c r="J154" s="29">
        <v>0</v>
      </c>
      <c r="K154" s="30">
        <v>152167.79</v>
      </c>
      <c r="N154">
        <v>46</v>
      </c>
    </row>
    <row r="155" spans="2:14" x14ac:dyDescent="0.25">
      <c r="B155" s="27">
        <v>715</v>
      </c>
      <c r="C155" s="27" t="s">
        <v>16</v>
      </c>
      <c r="D155" s="27" t="s">
        <v>15</v>
      </c>
      <c r="E155" s="27">
        <v>38</v>
      </c>
      <c r="F155" s="29">
        <v>5</v>
      </c>
      <c r="G155" s="30">
        <v>118590.41</v>
      </c>
      <c r="H155" s="29">
        <v>1</v>
      </c>
      <c r="I155" s="29">
        <v>1</v>
      </c>
      <c r="J155" s="29">
        <v>1</v>
      </c>
      <c r="K155" s="30">
        <v>5684.17</v>
      </c>
      <c r="N155">
        <v>38</v>
      </c>
    </row>
    <row r="156" spans="2:14" x14ac:dyDescent="0.25">
      <c r="B156" s="27">
        <v>715</v>
      </c>
      <c r="C156" s="27" t="s">
        <v>16</v>
      </c>
      <c r="D156" s="27" t="s">
        <v>15</v>
      </c>
      <c r="E156" s="27">
        <v>41</v>
      </c>
      <c r="F156" s="29">
        <v>8</v>
      </c>
      <c r="G156" s="30">
        <v>56214.85</v>
      </c>
      <c r="H156" s="29">
        <v>2</v>
      </c>
      <c r="I156" s="29">
        <v>0</v>
      </c>
      <c r="J156" s="29">
        <v>0</v>
      </c>
      <c r="K156" s="30">
        <v>92982.61</v>
      </c>
      <c r="N156">
        <v>41</v>
      </c>
    </row>
    <row r="157" spans="2:14" x14ac:dyDescent="0.25">
      <c r="B157" s="27">
        <v>716</v>
      </c>
      <c r="C157" s="27" t="s">
        <v>16</v>
      </c>
      <c r="D157" s="27" t="s">
        <v>26</v>
      </c>
      <c r="E157" s="27">
        <v>39</v>
      </c>
      <c r="F157" s="29">
        <v>10</v>
      </c>
      <c r="G157" s="30">
        <v>115301.31</v>
      </c>
      <c r="H157" s="29">
        <v>1</v>
      </c>
      <c r="I157" s="29">
        <v>1</v>
      </c>
      <c r="J157" s="29">
        <v>0</v>
      </c>
      <c r="K157" s="30">
        <v>43527.4</v>
      </c>
      <c r="N157">
        <v>39</v>
      </c>
    </row>
    <row r="158" spans="2:14" x14ac:dyDescent="0.25">
      <c r="B158" s="27">
        <v>720</v>
      </c>
      <c r="C158" s="27" t="s">
        <v>23</v>
      </c>
      <c r="D158" s="27" t="s">
        <v>26</v>
      </c>
      <c r="E158" s="27">
        <v>60</v>
      </c>
      <c r="F158" s="29">
        <v>9</v>
      </c>
      <c r="G158" s="30">
        <v>115920.62</v>
      </c>
      <c r="H158" s="29">
        <v>2</v>
      </c>
      <c r="I158" s="29">
        <v>0</v>
      </c>
      <c r="J158" s="29">
        <v>0</v>
      </c>
      <c r="K158" s="30">
        <v>157552.07999999999</v>
      </c>
      <c r="N158">
        <v>60</v>
      </c>
    </row>
    <row r="159" spans="2:14" x14ac:dyDescent="0.25">
      <c r="B159" s="27">
        <v>721</v>
      </c>
      <c r="C159" s="27" t="s">
        <v>23</v>
      </c>
      <c r="D159" s="27" t="s">
        <v>26</v>
      </c>
      <c r="E159" s="27">
        <v>28</v>
      </c>
      <c r="F159" s="29">
        <v>9</v>
      </c>
      <c r="G159" s="30">
        <v>154475.54</v>
      </c>
      <c r="H159" s="29">
        <v>2</v>
      </c>
      <c r="I159" s="29">
        <v>0</v>
      </c>
      <c r="J159" s="29">
        <v>1</v>
      </c>
      <c r="K159" s="30">
        <v>101300.94</v>
      </c>
      <c r="N159">
        <v>28</v>
      </c>
    </row>
    <row r="160" spans="2:14" x14ac:dyDescent="0.25">
      <c r="B160" s="27">
        <v>721</v>
      </c>
      <c r="C160" s="27" t="s">
        <v>23</v>
      </c>
      <c r="D160" s="27" t="s">
        <v>18</v>
      </c>
      <c r="E160" s="27">
        <v>51</v>
      </c>
      <c r="F160" s="29">
        <v>0</v>
      </c>
      <c r="G160" s="30">
        <v>169312.13</v>
      </c>
      <c r="H160" s="29">
        <v>1</v>
      </c>
      <c r="I160" s="29">
        <v>1</v>
      </c>
      <c r="J160" s="29">
        <v>0</v>
      </c>
      <c r="K160" s="30">
        <v>109078.35</v>
      </c>
      <c r="N160">
        <v>51</v>
      </c>
    </row>
    <row r="161" spans="2:14" x14ac:dyDescent="0.25">
      <c r="B161" s="27">
        <v>722</v>
      </c>
      <c r="C161" s="27" t="s">
        <v>16</v>
      </c>
      <c r="D161" s="27" t="s">
        <v>15</v>
      </c>
      <c r="E161" s="27">
        <v>49</v>
      </c>
      <c r="F161" s="29">
        <v>3</v>
      </c>
      <c r="G161" s="30">
        <v>168197.66</v>
      </c>
      <c r="H161" s="29">
        <v>1</v>
      </c>
      <c r="I161" s="29">
        <v>1</v>
      </c>
      <c r="J161" s="29">
        <v>0</v>
      </c>
      <c r="K161" s="30">
        <v>140765.57</v>
      </c>
      <c r="N161">
        <v>49</v>
      </c>
    </row>
    <row r="162" spans="2:14" x14ac:dyDescent="0.25">
      <c r="B162" s="27">
        <v>727</v>
      </c>
      <c r="C162" s="27" t="s">
        <v>16</v>
      </c>
      <c r="D162" s="27" t="s">
        <v>18</v>
      </c>
      <c r="E162" s="27">
        <v>31</v>
      </c>
      <c r="F162" s="29">
        <v>0</v>
      </c>
      <c r="G162" s="30">
        <v>0</v>
      </c>
      <c r="H162" s="29">
        <v>1</v>
      </c>
      <c r="I162" s="29">
        <v>1</v>
      </c>
      <c r="J162" s="29">
        <v>0</v>
      </c>
      <c r="K162" s="30">
        <v>121751.03999999999</v>
      </c>
      <c r="N162">
        <v>31</v>
      </c>
    </row>
    <row r="163" spans="2:14" x14ac:dyDescent="0.25">
      <c r="B163" s="27">
        <v>727</v>
      </c>
      <c r="C163" s="27" t="s">
        <v>23</v>
      </c>
      <c r="D163" s="27" t="s">
        <v>26</v>
      </c>
      <c r="E163" s="27">
        <v>40</v>
      </c>
      <c r="F163" s="29">
        <v>1</v>
      </c>
      <c r="G163" s="30">
        <v>93051.64</v>
      </c>
      <c r="H163" s="29">
        <v>2</v>
      </c>
      <c r="I163" s="29">
        <v>1</v>
      </c>
      <c r="J163" s="29">
        <v>0</v>
      </c>
      <c r="K163" s="30">
        <v>71865.31</v>
      </c>
      <c r="N163">
        <v>40</v>
      </c>
    </row>
    <row r="164" spans="2:14" x14ac:dyDescent="0.25">
      <c r="B164" s="27">
        <v>728</v>
      </c>
      <c r="C164" s="27" t="s">
        <v>16</v>
      </c>
      <c r="D164" s="27" t="s">
        <v>26</v>
      </c>
      <c r="E164" s="27">
        <v>35</v>
      </c>
      <c r="F164" s="29">
        <v>8</v>
      </c>
      <c r="G164" s="30">
        <v>125884.95</v>
      </c>
      <c r="H164" s="29">
        <v>2</v>
      </c>
      <c r="I164" s="29">
        <v>1</v>
      </c>
      <c r="J164" s="29">
        <v>0</v>
      </c>
      <c r="K164" s="30">
        <v>54359.02</v>
      </c>
      <c r="N164">
        <v>35</v>
      </c>
    </row>
    <row r="165" spans="2:14" x14ac:dyDescent="0.25">
      <c r="B165" s="27">
        <v>731</v>
      </c>
      <c r="C165" s="27" t="s">
        <v>23</v>
      </c>
      <c r="D165" s="27" t="s">
        <v>15</v>
      </c>
      <c r="E165" s="27">
        <v>43</v>
      </c>
      <c r="F165" s="29">
        <v>2</v>
      </c>
      <c r="G165" s="30">
        <v>0</v>
      </c>
      <c r="H165" s="29">
        <v>1</v>
      </c>
      <c r="I165" s="29">
        <v>1</v>
      </c>
      <c r="J165" s="29">
        <v>1</v>
      </c>
      <c r="K165" s="30">
        <v>170034.95</v>
      </c>
      <c r="N165">
        <v>43</v>
      </c>
    </row>
    <row r="166" spans="2:14" x14ac:dyDescent="0.25">
      <c r="B166" s="27">
        <v>732</v>
      </c>
      <c r="C166" s="27" t="s">
        <v>16</v>
      </c>
      <c r="D166" s="27" t="s">
        <v>18</v>
      </c>
      <c r="E166" s="27">
        <v>69</v>
      </c>
      <c r="F166" s="29">
        <v>9</v>
      </c>
      <c r="G166" s="30">
        <v>137453.43</v>
      </c>
      <c r="H166" s="29">
        <v>1</v>
      </c>
      <c r="I166" s="29">
        <v>0</v>
      </c>
      <c r="J166" s="29">
        <v>1</v>
      </c>
      <c r="K166" s="30">
        <v>110932.24</v>
      </c>
      <c r="N166">
        <v>69</v>
      </c>
    </row>
    <row r="167" spans="2:14" x14ac:dyDescent="0.25">
      <c r="B167" s="27">
        <v>732</v>
      </c>
      <c r="C167" s="27" t="s">
        <v>23</v>
      </c>
      <c r="D167" s="27" t="s">
        <v>26</v>
      </c>
      <c r="E167" s="27">
        <v>50</v>
      </c>
      <c r="F167" s="29">
        <v>6</v>
      </c>
      <c r="G167" s="30">
        <v>145338.76</v>
      </c>
      <c r="H167" s="29">
        <v>1</v>
      </c>
      <c r="I167" s="29">
        <v>0</v>
      </c>
      <c r="J167" s="29">
        <v>0</v>
      </c>
      <c r="K167" s="30">
        <v>91936.1</v>
      </c>
      <c r="N167">
        <v>50</v>
      </c>
    </row>
    <row r="168" spans="2:14" x14ac:dyDescent="0.25">
      <c r="B168" s="27">
        <v>733</v>
      </c>
      <c r="C168" s="27" t="s">
        <v>23</v>
      </c>
      <c r="D168" s="27" t="s">
        <v>26</v>
      </c>
      <c r="E168" s="27">
        <v>34</v>
      </c>
      <c r="F168" s="29">
        <v>3</v>
      </c>
      <c r="G168" s="30">
        <v>100337.96</v>
      </c>
      <c r="H168" s="29">
        <v>3</v>
      </c>
      <c r="I168" s="29">
        <v>1</v>
      </c>
      <c r="J168" s="29">
        <v>0</v>
      </c>
      <c r="K168" s="30">
        <v>48559.19</v>
      </c>
      <c r="N168">
        <v>34</v>
      </c>
    </row>
    <row r="169" spans="2:14" x14ac:dyDescent="0.25">
      <c r="B169" s="27">
        <v>738</v>
      </c>
      <c r="C169" s="27" t="s">
        <v>23</v>
      </c>
      <c r="D169" s="27" t="s">
        <v>26</v>
      </c>
      <c r="E169" s="27">
        <v>43</v>
      </c>
      <c r="F169" s="29">
        <v>9</v>
      </c>
      <c r="G169" s="30">
        <v>121152.05</v>
      </c>
      <c r="H169" s="29">
        <v>2</v>
      </c>
      <c r="I169" s="29">
        <v>1</v>
      </c>
      <c r="J169" s="29">
        <v>0</v>
      </c>
      <c r="K169" s="30">
        <v>64166.7</v>
      </c>
      <c r="N169">
        <v>43</v>
      </c>
    </row>
    <row r="170" spans="2:14" x14ac:dyDescent="0.25">
      <c r="B170" s="27">
        <v>738</v>
      </c>
      <c r="C170" s="27" t="s">
        <v>23</v>
      </c>
      <c r="D170" s="27" t="s">
        <v>26</v>
      </c>
      <c r="E170" s="27">
        <v>58</v>
      </c>
      <c r="F170" s="29">
        <v>2</v>
      </c>
      <c r="G170" s="30">
        <v>133745.44</v>
      </c>
      <c r="H170" s="29">
        <v>4</v>
      </c>
      <c r="I170" s="29">
        <v>1</v>
      </c>
      <c r="J170" s="29">
        <v>0</v>
      </c>
      <c r="K170" s="30">
        <v>28373.86</v>
      </c>
      <c r="N170">
        <v>58</v>
      </c>
    </row>
    <row r="171" spans="2:14" x14ac:dyDescent="0.25">
      <c r="B171" s="27">
        <v>739</v>
      </c>
      <c r="C171" s="27" t="s">
        <v>23</v>
      </c>
      <c r="D171" s="27" t="s">
        <v>26</v>
      </c>
      <c r="E171" s="27">
        <v>45</v>
      </c>
      <c r="F171" s="29">
        <v>7</v>
      </c>
      <c r="G171" s="30">
        <v>102703.62</v>
      </c>
      <c r="H171" s="29">
        <v>1</v>
      </c>
      <c r="I171" s="29">
        <v>0</v>
      </c>
      <c r="J171" s="29">
        <v>1</v>
      </c>
      <c r="K171" s="30">
        <v>147802.94</v>
      </c>
      <c r="N171">
        <v>45</v>
      </c>
    </row>
    <row r="172" spans="2:14" x14ac:dyDescent="0.25">
      <c r="B172" s="27">
        <v>739</v>
      </c>
      <c r="C172" s="27" t="s">
        <v>23</v>
      </c>
      <c r="D172" s="27" t="s">
        <v>26</v>
      </c>
      <c r="E172" s="27">
        <v>54</v>
      </c>
      <c r="F172" s="29">
        <v>8</v>
      </c>
      <c r="G172" s="30">
        <v>126418.14</v>
      </c>
      <c r="H172" s="29">
        <v>1</v>
      </c>
      <c r="I172" s="29">
        <v>1</v>
      </c>
      <c r="J172" s="29">
        <v>0</v>
      </c>
      <c r="K172" s="30">
        <v>134420.75</v>
      </c>
      <c r="N172">
        <v>54</v>
      </c>
    </row>
    <row r="173" spans="2:14" x14ac:dyDescent="0.25">
      <c r="B173" s="27">
        <v>742</v>
      </c>
      <c r="C173" s="27" t="s">
        <v>16</v>
      </c>
      <c r="D173" s="27" t="s">
        <v>26</v>
      </c>
      <c r="E173" s="27">
        <v>36</v>
      </c>
      <c r="F173" s="29">
        <v>2</v>
      </c>
      <c r="G173" s="30">
        <v>129748.54</v>
      </c>
      <c r="H173" s="29">
        <v>2</v>
      </c>
      <c r="I173" s="29">
        <v>0</v>
      </c>
      <c r="J173" s="29">
        <v>0</v>
      </c>
      <c r="K173" s="30">
        <v>47271.61</v>
      </c>
      <c r="N173">
        <v>36</v>
      </c>
    </row>
    <row r="174" spans="2:14" x14ac:dyDescent="0.25">
      <c r="B174" s="27">
        <v>745</v>
      </c>
      <c r="C174" s="27" t="s">
        <v>16</v>
      </c>
      <c r="D174" s="27" t="s">
        <v>26</v>
      </c>
      <c r="E174" s="27">
        <v>28</v>
      </c>
      <c r="F174" s="29">
        <v>1</v>
      </c>
      <c r="G174" s="30">
        <v>111071.36</v>
      </c>
      <c r="H174" s="29">
        <v>1</v>
      </c>
      <c r="I174" s="29">
        <v>1</v>
      </c>
      <c r="J174" s="29">
        <v>0</v>
      </c>
      <c r="K174" s="30">
        <v>73275.960000000006</v>
      </c>
      <c r="N174">
        <v>28</v>
      </c>
    </row>
    <row r="175" spans="2:14" x14ac:dyDescent="0.25">
      <c r="B175" s="27">
        <v>745</v>
      </c>
      <c r="C175" s="27" t="s">
        <v>23</v>
      </c>
      <c r="D175" s="27" t="s">
        <v>26</v>
      </c>
      <c r="E175" s="27">
        <v>45</v>
      </c>
      <c r="F175" s="29">
        <v>10</v>
      </c>
      <c r="G175" s="30">
        <v>117231.63</v>
      </c>
      <c r="H175" s="29">
        <v>3</v>
      </c>
      <c r="I175" s="29">
        <v>1</v>
      </c>
      <c r="J175" s="29">
        <v>1</v>
      </c>
      <c r="K175" s="30">
        <v>122381.02</v>
      </c>
      <c r="N175">
        <v>45</v>
      </c>
    </row>
    <row r="176" spans="2:14" x14ac:dyDescent="0.25">
      <c r="B176" s="27">
        <v>747</v>
      </c>
      <c r="C176" s="27" t="s">
        <v>23</v>
      </c>
      <c r="D176" s="27" t="s">
        <v>26</v>
      </c>
      <c r="E176" s="27">
        <v>58</v>
      </c>
      <c r="F176" s="29">
        <v>7</v>
      </c>
      <c r="G176" s="30">
        <v>116313.57</v>
      </c>
      <c r="H176" s="29">
        <v>1</v>
      </c>
      <c r="I176" s="29">
        <v>1</v>
      </c>
      <c r="J176" s="29">
        <v>1</v>
      </c>
      <c r="K176" s="30">
        <v>190696.35</v>
      </c>
      <c r="N176">
        <v>58</v>
      </c>
    </row>
    <row r="177" spans="2:14" x14ac:dyDescent="0.25">
      <c r="B177" s="27">
        <v>749</v>
      </c>
      <c r="C177" s="27" t="s">
        <v>16</v>
      </c>
      <c r="D177" s="27" t="s">
        <v>15</v>
      </c>
      <c r="E177" s="27">
        <v>60</v>
      </c>
      <c r="F177" s="29">
        <v>6</v>
      </c>
      <c r="G177" s="30">
        <v>0</v>
      </c>
      <c r="H177" s="29">
        <v>1</v>
      </c>
      <c r="I177" s="29">
        <v>1</v>
      </c>
      <c r="J177" s="29">
        <v>0</v>
      </c>
      <c r="K177" s="30">
        <v>17978.68</v>
      </c>
      <c r="N177">
        <v>60</v>
      </c>
    </row>
    <row r="178" spans="2:14" x14ac:dyDescent="0.25">
      <c r="B178" s="27">
        <v>749</v>
      </c>
      <c r="C178" s="27" t="s">
        <v>23</v>
      </c>
      <c r="D178" s="27" t="s">
        <v>15</v>
      </c>
      <c r="E178" s="27">
        <v>40</v>
      </c>
      <c r="F178" s="29">
        <v>1</v>
      </c>
      <c r="G178" s="30">
        <v>139290.41</v>
      </c>
      <c r="H178" s="29">
        <v>1</v>
      </c>
      <c r="I178" s="29">
        <v>1</v>
      </c>
      <c r="J178" s="29">
        <v>0</v>
      </c>
      <c r="K178" s="30">
        <v>182855.42</v>
      </c>
      <c r="N178">
        <v>40</v>
      </c>
    </row>
    <row r="179" spans="2:14" x14ac:dyDescent="0.25">
      <c r="B179" s="27">
        <v>750</v>
      </c>
      <c r="C179" s="27" t="s">
        <v>16</v>
      </c>
      <c r="D179" s="27" t="s">
        <v>18</v>
      </c>
      <c r="E179" s="27">
        <v>34</v>
      </c>
      <c r="F179" s="29">
        <v>9</v>
      </c>
      <c r="G179" s="30">
        <v>112822.26</v>
      </c>
      <c r="H179" s="29">
        <v>1</v>
      </c>
      <c r="I179" s="29">
        <v>0</v>
      </c>
      <c r="J179" s="29">
        <v>0</v>
      </c>
      <c r="K179" s="30">
        <v>150401.53</v>
      </c>
      <c r="N179">
        <v>34</v>
      </c>
    </row>
    <row r="180" spans="2:14" x14ac:dyDescent="0.25">
      <c r="B180" s="27">
        <v>750</v>
      </c>
      <c r="C180" s="27" t="s">
        <v>23</v>
      </c>
      <c r="D180" s="27" t="s">
        <v>26</v>
      </c>
      <c r="E180" s="27">
        <v>40</v>
      </c>
      <c r="F180" s="29">
        <v>5</v>
      </c>
      <c r="G180" s="30">
        <v>168286.81</v>
      </c>
      <c r="H180" s="29">
        <v>3</v>
      </c>
      <c r="I180" s="29">
        <v>1</v>
      </c>
      <c r="J180" s="29">
        <v>0</v>
      </c>
      <c r="K180" s="30">
        <v>20451.990000000002</v>
      </c>
      <c r="N180">
        <v>40</v>
      </c>
    </row>
    <row r="181" spans="2:14" x14ac:dyDescent="0.25">
      <c r="B181" s="27">
        <v>750</v>
      </c>
      <c r="C181" s="27" t="s">
        <v>23</v>
      </c>
      <c r="D181" s="27" t="s">
        <v>18</v>
      </c>
      <c r="E181" s="27">
        <v>22</v>
      </c>
      <c r="F181" s="29">
        <v>3</v>
      </c>
      <c r="G181" s="30">
        <v>121681.82</v>
      </c>
      <c r="H181" s="29">
        <v>1</v>
      </c>
      <c r="I181" s="29">
        <v>1</v>
      </c>
      <c r="J181" s="29">
        <v>0</v>
      </c>
      <c r="K181" s="30">
        <v>128643.35</v>
      </c>
      <c r="N181">
        <v>22</v>
      </c>
    </row>
    <row r="182" spans="2:14" x14ac:dyDescent="0.25">
      <c r="B182" s="27">
        <v>751</v>
      </c>
      <c r="C182" s="27" t="s">
        <v>23</v>
      </c>
      <c r="D182" s="27" t="s">
        <v>26</v>
      </c>
      <c r="E182" s="27">
        <v>50</v>
      </c>
      <c r="F182" s="29">
        <v>2</v>
      </c>
      <c r="G182" s="30">
        <v>96888.39</v>
      </c>
      <c r="H182" s="29">
        <v>1</v>
      </c>
      <c r="I182" s="29">
        <v>1</v>
      </c>
      <c r="J182" s="29">
        <v>0</v>
      </c>
      <c r="K182" s="30">
        <v>77206.25</v>
      </c>
      <c r="N182">
        <v>50</v>
      </c>
    </row>
    <row r="183" spans="2:14" x14ac:dyDescent="0.25">
      <c r="B183" s="27">
        <v>752</v>
      </c>
      <c r="C183" s="27" t="s">
        <v>23</v>
      </c>
      <c r="D183" s="27" t="s">
        <v>18</v>
      </c>
      <c r="E183" s="27">
        <v>48</v>
      </c>
      <c r="F183" s="29">
        <v>5</v>
      </c>
      <c r="G183" s="30">
        <v>116060.08</v>
      </c>
      <c r="H183" s="29">
        <v>1</v>
      </c>
      <c r="I183" s="29">
        <v>1</v>
      </c>
      <c r="J183" s="29">
        <v>0</v>
      </c>
      <c r="K183" s="30">
        <v>156618.38</v>
      </c>
      <c r="N183">
        <v>48</v>
      </c>
    </row>
    <row r="184" spans="2:14" x14ac:dyDescent="0.25">
      <c r="B184" s="27">
        <v>754</v>
      </c>
      <c r="C184" s="27" t="s">
        <v>16</v>
      </c>
      <c r="D184" s="27" t="s">
        <v>26</v>
      </c>
      <c r="E184" s="27">
        <v>55</v>
      </c>
      <c r="F184" s="29">
        <v>3</v>
      </c>
      <c r="G184" s="30">
        <v>161608.81</v>
      </c>
      <c r="H184" s="29">
        <v>1</v>
      </c>
      <c r="I184" s="29">
        <v>1</v>
      </c>
      <c r="J184" s="29">
        <v>0</v>
      </c>
      <c r="K184" s="30">
        <v>8080.85</v>
      </c>
      <c r="N184">
        <v>55</v>
      </c>
    </row>
    <row r="185" spans="2:14" x14ac:dyDescent="0.25">
      <c r="B185" s="27">
        <v>756</v>
      </c>
      <c r="C185" s="27" t="s">
        <v>16</v>
      </c>
      <c r="D185" s="27" t="s">
        <v>26</v>
      </c>
      <c r="E185" s="27">
        <v>60</v>
      </c>
      <c r="F185" s="29">
        <v>3</v>
      </c>
      <c r="G185" s="30">
        <v>115924.89</v>
      </c>
      <c r="H185" s="29">
        <v>1</v>
      </c>
      <c r="I185" s="29">
        <v>1</v>
      </c>
      <c r="J185" s="29">
        <v>0</v>
      </c>
      <c r="K185" s="30">
        <v>93524.19</v>
      </c>
      <c r="N185">
        <v>60</v>
      </c>
    </row>
    <row r="186" spans="2:14" x14ac:dyDescent="0.25">
      <c r="B186" s="27">
        <v>756</v>
      </c>
      <c r="C186" s="27" t="s">
        <v>23</v>
      </c>
      <c r="D186" s="27" t="s">
        <v>15</v>
      </c>
      <c r="E186" s="27">
        <v>62</v>
      </c>
      <c r="F186" s="29">
        <v>3</v>
      </c>
      <c r="G186" s="30">
        <v>0</v>
      </c>
      <c r="H186" s="29">
        <v>1</v>
      </c>
      <c r="I186" s="29">
        <v>1</v>
      </c>
      <c r="J186" s="29">
        <v>1</v>
      </c>
      <c r="K186" s="30">
        <v>11199.04</v>
      </c>
      <c r="N186">
        <v>62</v>
      </c>
    </row>
    <row r="187" spans="2:14" x14ac:dyDescent="0.25">
      <c r="B187" s="27">
        <v>760</v>
      </c>
      <c r="C187" s="27" t="s">
        <v>16</v>
      </c>
      <c r="D187" s="27" t="s">
        <v>15</v>
      </c>
      <c r="E187" s="27">
        <v>51</v>
      </c>
      <c r="F187" s="29">
        <v>2</v>
      </c>
      <c r="G187" s="30">
        <v>100946.71</v>
      </c>
      <c r="H187" s="29">
        <v>1</v>
      </c>
      <c r="I187" s="29">
        <v>0</v>
      </c>
      <c r="J187" s="29">
        <v>0</v>
      </c>
      <c r="K187" s="30">
        <v>179614.8</v>
      </c>
      <c r="N187">
        <v>51</v>
      </c>
    </row>
    <row r="188" spans="2:14" x14ac:dyDescent="0.25">
      <c r="B188" s="27">
        <v>763</v>
      </c>
      <c r="C188" s="27" t="s">
        <v>23</v>
      </c>
      <c r="D188" s="27" t="s">
        <v>26</v>
      </c>
      <c r="E188" s="27">
        <v>42</v>
      </c>
      <c r="F188" s="29">
        <v>6</v>
      </c>
      <c r="G188" s="30">
        <v>100160.75</v>
      </c>
      <c r="H188" s="29">
        <v>1</v>
      </c>
      <c r="I188" s="29">
        <v>1</v>
      </c>
      <c r="J188" s="29">
        <v>0</v>
      </c>
      <c r="K188" s="30">
        <v>33462.94</v>
      </c>
      <c r="N188">
        <v>42</v>
      </c>
    </row>
    <row r="189" spans="2:14" x14ac:dyDescent="0.25">
      <c r="B189" s="27">
        <v>769</v>
      </c>
      <c r="C189" s="27" t="s">
        <v>16</v>
      </c>
      <c r="D189" s="27" t="s">
        <v>26</v>
      </c>
      <c r="E189" s="27">
        <v>45</v>
      </c>
      <c r="F189" s="29">
        <v>5</v>
      </c>
      <c r="G189" s="30">
        <v>126674.81</v>
      </c>
      <c r="H189" s="29">
        <v>1</v>
      </c>
      <c r="I189" s="29">
        <v>1</v>
      </c>
      <c r="J189" s="29">
        <v>0</v>
      </c>
      <c r="K189" s="30">
        <v>124118.71</v>
      </c>
      <c r="N189">
        <v>45</v>
      </c>
    </row>
    <row r="190" spans="2:14" x14ac:dyDescent="0.25">
      <c r="B190" s="27">
        <v>773</v>
      </c>
      <c r="C190" s="27" t="s">
        <v>16</v>
      </c>
      <c r="D190" s="27" t="s">
        <v>18</v>
      </c>
      <c r="E190" s="27">
        <v>41</v>
      </c>
      <c r="F190" s="29">
        <v>5</v>
      </c>
      <c r="G190" s="30">
        <v>0</v>
      </c>
      <c r="H190" s="29">
        <v>1</v>
      </c>
      <c r="I190" s="29">
        <v>1</v>
      </c>
      <c r="J190" s="29">
        <v>0</v>
      </c>
      <c r="K190" s="30">
        <v>28266.9</v>
      </c>
      <c r="N190">
        <v>41</v>
      </c>
    </row>
    <row r="191" spans="2:14" x14ac:dyDescent="0.25">
      <c r="B191" s="27">
        <v>774</v>
      </c>
      <c r="C191" s="27" t="s">
        <v>23</v>
      </c>
      <c r="D191" s="27" t="s">
        <v>15</v>
      </c>
      <c r="E191" s="27">
        <v>60</v>
      </c>
      <c r="F191" s="29">
        <v>5</v>
      </c>
      <c r="G191" s="30">
        <v>85891.55</v>
      </c>
      <c r="H191" s="29">
        <v>1</v>
      </c>
      <c r="I191" s="29">
        <v>1</v>
      </c>
      <c r="J191" s="29">
        <v>0</v>
      </c>
      <c r="K191" s="30">
        <v>74135.48</v>
      </c>
      <c r="N191">
        <v>60</v>
      </c>
    </row>
    <row r="192" spans="2:14" x14ac:dyDescent="0.25">
      <c r="B192" s="27">
        <v>775</v>
      </c>
      <c r="C192" s="27" t="s">
        <v>23</v>
      </c>
      <c r="D192" s="27" t="s">
        <v>15</v>
      </c>
      <c r="E192" s="27">
        <v>52</v>
      </c>
      <c r="F192" s="29">
        <v>8</v>
      </c>
      <c r="G192" s="30">
        <v>109922.61</v>
      </c>
      <c r="H192" s="29">
        <v>1</v>
      </c>
      <c r="I192" s="29">
        <v>1</v>
      </c>
      <c r="J192" s="29">
        <v>1</v>
      </c>
      <c r="K192" s="30">
        <v>96823.32</v>
      </c>
      <c r="N192">
        <v>52</v>
      </c>
    </row>
    <row r="193" spans="1:14" x14ac:dyDescent="0.25">
      <c r="B193" s="27">
        <v>777</v>
      </c>
      <c r="C193" s="27" t="s">
        <v>16</v>
      </c>
      <c r="D193" s="27" t="s">
        <v>15</v>
      </c>
      <c r="E193" s="27">
        <v>32</v>
      </c>
      <c r="F193" s="29">
        <v>2</v>
      </c>
      <c r="G193" s="30">
        <v>0</v>
      </c>
      <c r="H193" s="29">
        <v>1</v>
      </c>
      <c r="I193" s="29">
        <v>1</v>
      </c>
      <c r="J193" s="29">
        <v>0</v>
      </c>
      <c r="K193" s="30">
        <v>136458.19</v>
      </c>
      <c r="N193">
        <v>32</v>
      </c>
    </row>
    <row r="194" spans="1:14" x14ac:dyDescent="0.25">
      <c r="B194" s="27">
        <v>790</v>
      </c>
      <c r="C194" s="27" t="s">
        <v>16</v>
      </c>
      <c r="D194" s="27" t="s">
        <v>18</v>
      </c>
      <c r="E194" s="27">
        <v>46</v>
      </c>
      <c r="F194" s="29">
        <v>9</v>
      </c>
      <c r="G194" s="30">
        <v>0</v>
      </c>
      <c r="H194" s="29">
        <v>1</v>
      </c>
      <c r="I194" s="29">
        <v>0</v>
      </c>
      <c r="J194" s="29">
        <v>0</v>
      </c>
      <c r="K194" s="30">
        <v>14679.81</v>
      </c>
      <c r="N194">
        <v>46</v>
      </c>
    </row>
    <row r="195" spans="1:14" x14ac:dyDescent="0.25">
      <c r="B195" s="27">
        <v>793</v>
      </c>
      <c r="C195" s="27" t="s">
        <v>23</v>
      </c>
      <c r="D195" s="27" t="s">
        <v>18</v>
      </c>
      <c r="E195" s="27">
        <v>52</v>
      </c>
      <c r="F195" s="29">
        <v>2</v>
      </c>
      <c r="G195" s="30">
        <v>0</v>
      </c>
      <c r="H195" s="29">
        <v>1</v>
      </c>
      <c r="I195" s="29">
        <v>1</v>
      </c>
      <c r="J195" s="29">
        <v>0</v>
      </c>
      <c r="K195" s="30">
        <v>159123.82</v>
      </c>
      <c r="N195">
        <v>52</v>
      </c>
    </row>
    <row r="196" spans="1:14" x14ac:dyDescent="0.25">
      <c r="B196" s="27">
        <v>804</v>
      </c>
      <c r="C196" s="27" t="s">
        <v>16</v>
      </c>
      <c r="D196" s="27" t="s">
        <v>15</v>
      </c>
      <c r="E196" s="27">
        <v>50</v>
      </c>
      <c r="F196" s="29">
        <v>4</v>
      </c>
      <c r="G196" s="30">
        <v>0</v>
      </c>
      <c r="H196" s="29">
        <v>1</v>
      </c>
      <c r="I196" s="29">
        <v>1</v>
      </c>
      <c r="J196" s="29">
        <v>1</v>
      </c>
      <c r="K196" s="30">
        <v>8546.8700000000008</v>
      </c>
      <c r="N196">
        <v>50</v>
      </c>
    </row>
    <row r="197" spans="1:14" x14ac:dyDescent="0.25">
      <c r="B197" s="27">
        <v>805</v>
      </c>
      <c r="C197" s="27" t="s">
        <v>16</v>
      </c>
      <c r="D197" s="27" t="s">
        <v>18</v>
      </c>
      <c r="E197" s="27">
        <v>39</v>
      </c>
      <c r="F197" s="29">
        <v>5</v>
      </c>
      <c r="G197" s="30">
        <v>165272.13</v>
      </c>
      <c r="H197" s="29">
        <v>1</v>
      </c>
      <c r="I197" s="29">
        <v>1</v>
      </c>
      <c r="J197" s="29">
        <v>0</v>
      </c>
      <c r="K197" s="30">
        <v>14109.85</v>
      </c>
      <c r="N197">
        <v>39</v>
      </c>
    </row>
    <row r="198" spans="1:14" x14ac:dyDescent="0.25">
      <c r="B198" s="27">
        <v>807</v>
      </c>
      <c r="C198" s="27" t="s">
        <v>23</v>
      </c>
      <c r="D198" s="27" t="s">
        <v>15</v>
      </c>
      <c r="E198" s="27">
        <v>43</v>
      </c>
      <c r="F198" s="29">
        <v>1</v>
      </c>
      <c r="G198" s="30">
        <v>105799.32</v>
      </c>
      <c r="H198" s="29">
        <v>2</v>
      </c>
      <c r="I198" s="29">
        <v>1</v>
      </c>
      <c r="J198" s="29">
        <v>0</v>
      </c>
      <c r="K198" s="30">
        <v>34888.04</v>
      </c>
      <c r="N198">
        <v>43</v>
      </c>
    </row>
    <row r="199" spans="1:14" x14ac:dyDescent="0.25">
      <c r="B199" s="27">
        <v>816</v>
      </c>
      <c r="C199" s="27" t="s">
        <v>16</v>
      </c>
      <c r="D199" s="27" t="s">
        <v>26</v>
      </c>
      <c r="E199" s="27">
        <v>38</v>
      </c>
      <c r="F199" s="29">
        <v>5</v>
      </c>
      <c r="G199" s="30">
        <v>130878.75</v>
      </c>
      <c r="H199" s="29">
        <v>3</v>
      </c>
      <c r="I199" s="29">
        <v>1</v>
      </c>
      <c r="J199" s="29">
        <v>0</v>
      </c>
      <c r="K199" s="30">
        <v>71905.77</v>
      </c>
      <c r="N199">
        <v>38</v>
      </c>
    </row>
    <row r="200" spans="1:14" x14ac:dyDescent="0.25">
      <c r="B200" s="27">
        <v>819</v>
      </c>
      <c r="C200" s="27" t="s">
        <v>16</v>
      </c>
      <c r="D200" s="27" t="s">
        <v>15</v>
      </c>
      <c r="E200" s="27">
        <v>39</v>
      </c>
      <c r="F200" s="29">
        <v>9</v>
      </c>
      <c r="G200" s="30">
        <v>133102.92000000001</v>
      </c>
      <c r="H200" s="29">
        <v>1</v>
      </c>
      <c r="I200" s="29">
        <v>1</v>
      </c>
      <c r="J200" s="29">
        <v>0</v>
      </c>
      <c r="K200" s="30">
        <v>27046.46</v>
      </c>
      <c r="N200">
        <v>39</v>
      </c>
    </row>
    <row r="201" spans="1:14" x14ac:dyDescent="0.25">
      <c r="B201" s="27">
        <v>829</v>
      </c>
      <c r="C201" s="27" t="s">
        <v>16</v>
      </c>
      <c r="D201" s="27" t="s">
        <v>26</v>
      </c>
      <c r="E201" s="27">
        <v>27</v>
      </c>
      <c r="F201" s="29">
        <v>9</v>
      </c>
      <c r="G201" s="30">
        <v>112045.67</v>
      </c>
      <c r="H201" s="29">
        <v>1</v>
      </c>
      <c r="I201" s="29">
        <v>1</v>
      </c>
      <c r="J201" s="29">
        <v>1</v>
      </c>
      <c r="K201" s="30">
        <v>119708.21</v>
      </c>
      <c r="N201">
        <v>27</v>
      </c>
    </row>
    <row r="202" spans="1:14" x14ac:dyDescent="0.25">
      <c r="B202" s="27">
        <v>834</v>
      </c>
      <c r="C202" s="27" t="s">
        <v>16</v>
      </c>
      <c r="D202" s="27" t="s">
        <v>15</v>
      </c>
      <c r="E202" s="27">
        <v>49</v>
      </c>
      <c r="F202" s="29">
        <v>2</v>
      </c>
      <c r="G202" s="30">
        <v>131394.56</v>
      </c>
      <c r="H202" s="29">
        <v>1</v>
      </c>
      <c r="I202" s="29">
        <v>0</v>
      </c>
      <c r="J202" s="29">
        <v>0</v>
      </c>
      <c r="K202" s="30">
        <v>194365.76</v>
      </c>
      <c r="N202">
        <v>49</v>
      </c>
    </row>
    <row r="203" spans="1:14" x14ac:dyDescent="0.25">
      <c r="B203" s="27">
        <v>850</v>
      </c>
      <c r="C203" s="27" t="s">
        <v>16</v>
      </c>
      <c r="D203" s="27" t="s">
        <v>15</v>
      </c>
      <c r="E203" s="27">
        <v>35</v>
      </c>
      <c r="F203" s="29">
        <v>1</v>
      </c>
      <c r="G203" s="30">
        <v>211774.31</v>
      </c>
      <c r="H203" s="29">
        <v>1</v>
      </c>
      <c r="I203" s="29">
        <v>1</v>
      </c>
      <c r="J203" s="29">
        <v>0</v>
      </c>
      <c r="K203" s="30">
        <v>188574.12</v>
      </c>
      <c r="N203">
        <v>35</v>
      </c>
    </row>
    <row r="204" spans="1:14" x14ac:dyDescent="0.25">
      <c r="B204" s="27">
        <v>850</v>
      </c>
      <c r="C204" s="27" t="s">
        <v>23</v>
      </c>
      <c r="D204" s="27" t="s">
        <v>15</v>
      </c>
      <c r="E204" s="27">
        <v>31</v>
      </c>
      <c r="F204" s="29">
        <v>6</v>
      </c>
      <c r="G204" s="30">
        <v>67996.23</v>
      </c>
      <c r="H204" s="29">
        <v>2</v>
      </c>
      <c r="I204" s="29">
        <v>0</v>
      </c>
      <c r="J204" s="29">
        <v>0</v>
      </c>
      <c r="K204" s="30">
        <v>50129.87</v>
      </c>
      <c r="N204">
        <v>31</v>
      </c>
    </row>
    <row r="205" spans="1:14" x14ac:dyDescent="0.25">
      <c r="B205" s="27">
        <v>850</v>
      </c>
      <c r="C205" s="27" t="s">
        <v>23</v>
      </c>
      <c r="D205" s="27" t="s">
        <v>15</v>
      </c>
      <c r="E205" s="27">
        <v>33</v>
      </c>
      <c r="F205" s="29">
        <v>10</v>
      </c>
      <c r="G205" s="30">
        <v>0</v>
      </c>
      <c r="H205" s="29">
        <v>1</v>
      </c>
      <c r="I205" s="29">
        <v>1</v>
      </c>
      <c r="J205" s="29">
        <v>0</v>
      </c>
      <c r="K205" s="30">
        <v>4861.72</v>
      </c>
      <c r="N205">
        <v>33</v>
      </c>
    </row>
    <row r="206" spans="1:14" x14ac:dyDescent="0.25">
      <c r="B206" s="27" t="s">
        <v>753</v>
      </c>
      <c r="C206" s="27" t="s">
        <v>16</v>
      </c>
      <c r="D206" s="27" t="s">
        <v>15</v>
      </c>
      <c r="E206" s="27">
        <v>43</v>
      </c>
      <c r="F206" s="29">
        <v>8</v>
      </c>
      <c r="G206" s="30">
        <v>132558.26</v>
      </c>
      <c r="H206" s="29">
        <v>1</v>
      </c>
      <c r="I206" s="29">
        <v>1</v>
      </c>
      <c r="J206" s="29">
        <v>0</v>
      </c>
      <c r="K206" s="30">
        <v>67046.83</v>
      </c>
      <c r="N206">
        <v>43</v>
      </c>
    </row>
    <row r="208" spans="1:14" ht="15.75" thickBot="1" x14ac:dyDescent="0.3">
      <c r="A208" s="33"/>
      <c r="B208" s="57" t="str">
        <f>B3</f>
        <v>Credit Score</v>
      </c>
      <c r="C208" s="34" t="str">
        <f>C3</f>
        <v>Gender</v>
      </c>
      <c r="D208" s="34" t="str">
        <f>D3</f>
        <v>Country</v>
      </c>
      <c r="E208" s="57" t="str">
        <f>E3</f>
        <v>Age</v>
      </c>
      <c r="F208" s="57" t="str">
        <f t="shared" ref="F208:J208" si="0">F3</f>
        <v>Tenure</v>
      </c>
      <c r="G208" s="60" t="str">
        <f t="shared" si="0"/>
        <v>Balance</v>
      </c>
      <c r="H208" s="57" t="str">
        <f t="shared" si="0"/>
        <v>NumOfProducts</v>
      </c>
      <c r="I208" s="34" t="str">
        <f t="shared" si="0"/>
        <v>HasCrCard?</v>
      </c>
      <c r="J208" s="34" t="str">
        <f t="shared" si="0"/>
        <v>IsActiveMember</v>
      </c>
      <c r="K208" s="60" t="str">
        <f t="shared" ref="K208" si="1">K3</f>
        <v>Estimated Salary</v>
      </c>
      <c r="L208" s="33"/>
      <c r="M208" s="87" t="s">
        <v>795</v>
      </c>
    </row>
    <row r="209" spans="1:13" x14ac:dyDescent="0.25">
      <c r="A209" s="35" t="s">
        <v>769</v>
      </c>
      <c r="B209" s="58">
        <f>MIN(B4:B206)</f>
        <v>376</v>
      </c>
      <c r="C209" s="53" t="s">
        <v>757</v>
      </c>
      <c r="D209" s="53" t="s">
        <v>15</v>
      </c>
      <c r="E209" s="58">
        <f>MIN(E4:E206)</f>
        <v>22</v>
      </c>
      <c r="F209" s="58">
        <f>MIN(F4:F206)</f>
        <v>0</v>
      </c>
      <c r="G209" s="61">
        <f>MIN(G4:G206)</f>
        <v>0</v>
      </c>
      <c r="H209" s="58">
        <f>MIN(H4:H206)</f>
        <v>1</v>
      </c>
      <c r="I209" s="51" t="s">
        <v>792</v>
      </c>
      <c r="J209" s="51" t="s">
        <v>792</v>
      </c>
      <c r="K209" s="61">
        <f>MIN(K4:K206)</f>
        <v>417.41</v>
      </c>
      <c r="L209" s="35" t="str">
        <f>$A209</f>
        <v>min</v>
      </c>
      <c r="M209" s="87"/>
    </row>
    <row r="210" spans="1:13" ht="15.75" thickBot="1" x14ac:dyDescent="0.3">
      <c r="A210" s="27" t="s">
        <v>770</v>
      </c>
      <c r="B210" s="59">
        <f>AVERAGE(B4:B206)</f>
        <v>636.44554455445541</v>
      </c>
      <c r="C210" s="52">
        <f>COUNTIF(C4:C206,C4)/COUNTA($C$4:$C$206)</f>
        <v>0.59113300492610843</v>
      </c>
      <c r="D210" s="52">
        <f>COUNTIF($D$4:$D$206,"France")/203</f>
        <v>0.37931034482758619</v>
      </c>
      <c r="E210" s="59">
        <f>AVERAGE(E4:E206)</f>
        <v>45.277227722772274</v>
      </c>
      <c r="F210" s="59">
        <f>AVERAGE(F4:F206)</f>
        <v>4.7241379310344831</v>
      </c>
      <c r="G210" s="62">
        <f>AVERAGE(G4:G206)</f>
        <v>90257.118965517293</v>
      </c>
      <c r="H210" s="59">
        <f>AVERAGE(H4:H206)</f>
        <v>1.4532019704433496</v>
      </c>
      <c r="I210" s="52">
        <f>COUNTIF(I4:I206,1)/203</f>
        <v>0.70443349753694584</v>
      </c>
      <c r="J210" s="52">
        <f>COUNTIF(J4:J206,1)/203</f>
        <v>0.30049261083743845</v>
      </c>
      <c r="K210" s="62">
        <f>AVERAGE(K4:K206)</f>
        <v>97551.785369458128</v>
      </c>
      <c r="L210" s="27" t="str">
        <f t="shared" ref="L210:L213" si="2">$A210</f>
        <v>mean</v>
      </c>
      <c r="M210" s="87"/>
    </row>
    <row r="211" spans="1:13" x14ac:dyDescent="0.25">
      <c r="A211" s="35" t="s">
        <v>773</v>
      </c>
      <c r="B211" s="58">
        <f>MEDIAN(B4:B206)</f>
        <v>643</v>
      </c>
      <c r="C211" s="53" t="s">
        <v>756</v>
      </c>
      <c r="D211" s="53" t="s">
        <v>26</v>
      </c>
      <c r="E211" s="58">
        <f>MEDIAN(E4:E206)</f>
        <v>45</v>
      </c>
      <c r="F211" s="58">
        <f>MEDIAN(F4:F206)</f>
        <v>5</v>
      </c>
      <c r="G211" s="61">
        <f>MEDIAN(G4:G206)</f>
        <v>112822.26</v>
      </c>
      <c r="H211" s="58">
        <f>MEDIAN(H4:H206)</f>
        <v>1</v>
      </c>
      <c r="I211" s="51" t="s">
        <v>793</v>
      </c>
      <c r="J211" s="51" t="s">
        <v>793</v>
      </c>
      <c r="K211" s="61">
        <f>MEDIAN(K4:K206)</f>
        <v>101300.94</v>
      </c>
      <c r="L211" s="35" t="str">
        <f t="shared" si="2"/>
        <v>median</v>
      </c>
      <c r="M211" s="87"/>
    </row>
    <row r="212" spans="1:13" ht="15.75" thickBot="1" x14ac:dyDescent="0.3">
      <c r="A212" s="27" t="s">
        <v>772</v>
      </c>
      <c r="B212" s="59">
        <f>MAX(B4:B206)</f>
        <v>850</v>
      </c>
      <c r="C212" s="52">
        <f>COUNTIF(C4:C206,C6)/COUNTA($C$4:$C$206)</f>
        <v>0.40886699507389163</v>
      </c>
      <c r="D212" s="52">
        <f>COUNTIF($D$4:$D$206,"Germany")/203</f>
        <v>0.36945812807881773</v>
      </c>
      <c r="E212" s="59">
        <f>MAX(E4:E206)</f>
        <v>69</v>
      </c>
      <c r="F212" s="59">
        <f>MAX(F4:F206)</f>
        <v>10</v>
      </c>
      <c r="G212" s="62">
        <f>MAX(G4:G206)</f>
        <v>213146.2</v>
      </c>
      <c r="H212" s="59">
        <f>MAX(H4:H206)</f>
        <v>4</v>
      </c>
      <c r="I212" s="52">
        <f>COUNTIF(I4:I206,0)/203</f>
        <v>0.29556650246305421</v>
      </c>
      <c r="J212" s="52">
        <f>COUNTIF(J4:J206,0)/203</f>
        <v>0.69950738916256161</v>
      </c>
      <c r="K212" s="62">
        <f>MAX(K4:K206)</f>
        <v>199725.39</v>
      </c>
      <c r="L212" s="27" t="str">
        <f t="shared" si="2"/>
        <v>max</v>
      </c>
      <c r="M212" s="87"/>
    </row>
    <row r="213" spans="1:13" x14ac:dyDescent="0.25">
      <c r="A213" s="35" t="s">
        <v>771</v>
      </c>
      <c r="B213" s="58">
        <f>_xlfn.STDEV.S(B4:B206)</f>
        <v>100.11535389003953</v>
      </c>
      <c r="C213" s="35"/>
      <c r="D213" s="53" t="s">
        <v>18</v>
      </c>
      <c r="E213" s="58">
        <f>_xlfn.STDEV.S(E4:E206)</f>
        <v>9.5788103748138003</v>
      </c>
      <c r="F213" s="58">
        <f>_xlfn.STDEV.S(F4:F206)</f>
        <v>2.9201855733602011</v>
      </c>
      <c r="G213" s="61">
        <f>_xlfn.STDEV.S(G4:G206)</f>
        <v>61503.206674931367</v>
      </c>
      <c r="H213" s="58">
        <f>_xlfn.STDEV.S(H4:H206)</f>
        <v>0.75879470187927556</v>
      </c>
      <c r="I213" s="35"/>
      <c r="J213" s="35"/>
      <c r="K213" s="61">
        <f>_xlfn.STDEV.S(K4:K206)</f>
        <v>59413.612106944252</v>
      </c>
      <c r="L213" s="35" t="str">
        <f t="shared" si="2"/>
        <v>std</v>
      </c>
      <c r="M213" s="87"/>
    </row>
    <row r="214" spans="1:13" ht="15.75" thickBot="1" x14ac:dyDescent="0.3">
      <c r="D214" s="54">
        <f>COUNTIF($D$4:$D$206,"Spain")/203</f>
        <v>0.25123152709359609</v>
      </c>
    </row>
    <row r="216" spans="1:13" x14ac:dyDescent="0.25">
      <c r="G216" s="31"/>
      <c r="M216" s="88" t="s">
        <v>796</v>
      </c>
    </row>
    <row r="217" spans="1:13" x14ac:dyDescent="0.25">
      <c r="G217" s="31"/>
      <c r="M217" s="88"/>
    </row>
    <row r="218" spans="1:13" x14ac:dyDescent="0.25">
      <c r="G218" s="31"/>
      <c r="M218" s="88"/>
    </row>
    <row r="219" spans="1:13" x14ac:dyDescent="0.25">
      <c r="G219" s="31"/>
      <c r="M219" s="88"/>
    </row>
    <row r="220" spans="1:13" x14ac:dyDescent="0.25">
      <c r="G220" s="31"/>
      <c r="M220" s="88"/>
    </row>
    <row r="221" spans="1:13" x14ac:dyDescent="0.25">
      <c r="G221" s="31"/>
      <c r="M221" s="88"/>
    </row>
    <row r="222" spans="1:13" x14ac:dyDescent="0.25">
      <c r="G222" s="31"/>
    </row>
    <row r="223" spans="1:13" x14ac:dyDescent="0.25">
      <c r="G223" s="31"/>
    </row>
    <row r="224" spans="1:13" x14ac:dyDescent="0.25">
      <c r="G224" s="31"/>
    </row>
    <row r="225" spans="7:7" x14ac:dyDescent="0.25">
      <c r="G225" s="31"/>
    </row>
    <row r="226" spans="7:7" x14ac:dyDescent="0.25">
      <c r="G226" s="31"/>
    </row>
    <row r="227" spans="7:7" x14ac:dyDescent="0.25">
      <c r="G227" s="31"/>
    </row>
    <row r="228" spans="7:7" x14ac:dyDescent="0.25">
      <c r="G228" s="31"/>
    </row>
    <row r="229" spans="7:7" x14ac:dyDescent="0.25">
      <c r="G229" s="31"/>
    </row>
    <row r="230" spans="7:7" x14ac:dyDescent="0.25">
      <c r="G230" s="31"/>
    </row>
    <row r="231" spans="7:7" x14ac:dyDescent="0.25">
      <c r="G231" s="31"/>
    </row>
    <row r="232" spans="7:7" x14ac:dyDescent="0.25">
      <c r="G232" s="31"/>
    </row>
    <row r="233" spans="7:7" x14ac:dyDescent="0.25">
      <c r="G233" s="31"/>
    </row>
    <row r="234" spans="7:7" x14ac:dyDescent="0.25">
      <c r="G234" s="31"/>
    </row>
    <row r="235" spans="7:7" x14ac:dyDescent="0.25">
      <c r="G235" s="31"/>
    </row>
    <row r="236" spans="7:7" x14ac:dyDescent="0.25">
      <c r="G236" s="31"/>
    </row>
    <row r="237" spans="7:7" x14ac:dyDescent="0.25">
      <c r="G237" s="31"/>
    </row>
    <row r="238" spans="7:7" x14ac:dyDescent="0.25">
      <c r="G238" s="31"/>
    </row>
    <row r="239" spans="7:7" x14ac:dyDescent="0.25">
      <c r="G239" s="31"/>
    </row>
    <row r="240" spans="7:7" x14ac:dyDescent="0.25">
      <c r="G240" s="31"/>
    </row>
    <row r="241" spans="7:7" x14ac:dyDescent="0.25">
      <c r="G241" s="31"/>
    </row>
    <row r="242" spans="7:7" x14ac:dyDescent="0.25">
      <c r="G242" s="31"/>
    </row>
    <row r="243" spans="7:7" x14ac:dyDescent="0.25">
      <c r="G243" s="31"/>
    </row>
    <row r="244" spans="7:7" x14ac:dyDescent="0.25">
      <c r="G244" s="31"/>
    </row>
    <row r="245" spans="7:7" x14ac:dyDescent="0.25">
      <c r="G245" s="31"/>
    </row>
    <row r="246" spans="7:7" x14ac:dyDescent="0.25">
      <c r="G246" s="31"/>
    </row>
    <row r="247" spans="7:7" x14ac:dyDescent="0.25">
      <c r="G247" s="31"/>
    </row>
    <row r="248" spans="7:7" x14ac:dyDescent="0.25">
      <c r="G248" s="31"/>
    </row>
    <row r="249" spans="7:7" x14ac:dyDescent="0.25">
      <c r="G249" s="31"/>
    </row>
    <row r="250" spans="7:7" x14ac:dyDescent="0.25">
      <c r="G250" s="31"/>
    </row>
    <row r="251" spans="7:7" x14ac:dyDescent="0.25">
      <c r="G251" s="31"/>
    </row>
    <row r="252" spans="7:7" x14ac:dyDescent="0.25">
      <c r="G252" s="31"/>
    </row>
    <row r="253" spans="7:7" x14ac:dyDescent="0.25">
      <c r="G253" s="31"/>
    </row>
    <row r="254" spans="7:7" x14ac:dyDescent="0.25">
      <c r="G254" s="31"/>
    </row>
    <row r="255" spans="7:7" x14ac:dyDescent="0.25">
      <c r="G255" s="31"/>
    </row>
    <row r="256" spans="7:7" x14ac:dyDescent="0.25">
      <c r="G256" s="31"/>
    </row>
    <row r="257" spans="7:7" x14ac:dyDescent="0.25">
      <c r="G257" s="31"/>
    </row>
    <row r="258" spans="7:7" x14ac:dyDescent="0.25">
      <c r="G258" s="31"/>
    </row>
    <row r="259" spans="7:7" x14ac:dyDescent="0.25">
      <c r="G259" s="31"/>
    </row>
    <row r="260" spans="7:7" x14ac:dyDescent="0.25">
      <c r="G260" s="31"/>
    </row>
    <row r="261" spans="7:7" x14ac:dyDescent="0.25">
      <c r="G261" s="31"/>
    </row>
    <row r="262" spans="7:7" x14ac:dyDescent="0.25">
      <c r="G262" s="31"/>
    </row>
    <row r="263" spans="7:7" x14ac:dyDescent="0.25">
      <c r="G263" s="31"/>
    </row>
    <row r="264" spans="7:7" x14ac:dyDescent="0.25">
      <c r="G264" s="31"/>
    </row>
    <row r="265" spans="7:7" x14ac:dyDescent="0.25">
      <c r="G265" s="31"/>
    </row>
    <row r="266" spans="7:7" x14ac:dyDescent="0.25">
      <c r="G266" s="31"/>
    </row>
    <row r="267" spans="7:7" x14ac:dyDescent="0.25">
      <c r="G267" s="31"/>
    </row>
    <row r="268" spans="7:7" x14ac:dyDescent="0.25">
      <c r="G268" s="31"/>
    </row>
    <row r="269" spans="7:7" x14ac:dyDescent="0.25">
      <c r="G269" s="31"/>
    </row>
    <row r="270" spans="7:7" x14ac:dyDescent="0.25">
      <c r="G270" s="31"/>
    </row>
    <row r="271" spans="7:7" x14ac:dyDescent="0.25">
      <c r="G271" s="31"/>
    </row>
    <row r="272" spans="7:7" x14ac:dyDescent="0.25">
      <c r="G272" s="31"/>
    </row>
    <row r="273" spans="7:7" x14ac:dyDescent="0.25">
      <c r="G273" s="31"/>
    </row>
    <row r="274" spans="7:7" x14ac:dyDescent="0.25">
      <c r="G274" s="31"/>
    </row>
    <row r="275" spans="7:7" x14ac:dyDescent="0.25">
      <c r="G275" s="31"/>
    </row>
    <row r="276" spans="7:7" x14ac:dyDescent="0.25">
      <c r="G276" s="31"/>
    </row>
    <row r="277" spans="7:7" x14ac:dyDescent="0.25">
      <c r="G277" s="31"/>
    </row>
    <row r="278" spans="7:7" x14ac:dyDescent="0.25">
      <c r="G278" s="31"/>
    </row>
    <row r="279" spans="7:7" x14ac:dyDescent="0.25">
      <c r="G279" s="31"/>
    </row>
    <row r="280" spans="7:7" x14ac:dyDescent="0.25">
      <c r="G280" s="31"/>
    </row>
    <row r="281" spans="7:7" x14ac:dyDescent="0.25">
      <c r="G281" s="31"/>
    </row>
    <row r="282" spans="7:7" x14ac:dyDescent="0.25">
      <c r="G282" s="31"/>
    </row>
    <row r="283" spans="7:7" x14ac:dyDescent="0.25">
      <c r="G283" s="31"/>
    </row>
    <row r="284" spans="7:7" x14ac:dyDescent="0.25">
      <c r="G284" s="31"/>
    </row>
    <row r="285" spans="7:7" x14ac:dyDescent="0.25">
      <c r="G285" s="31"/>
    </row>
    <row r="286" spans="7:7" x14ac:dyDescent="0.25">
      <c r="G286" s="31"/>
    </row>
    <row r="287" spans="7:7" x14ac:dyDescent="0.25">
      <c r="G287" s="31"/>
    </row>
    <row r="288" spans="7:7" x14ac:dyDescent="0.25">
      <c r="G288" s="31"/>
    </row>
    <row r="289" spans="7:7" x14ac:dyDescent="0.25">
      <c r="G289" s="31"/>
    </row>
    <row r="290" spans="7:7" x14ac:dyDescent="0.25">
      <c r="G290" s="31"/>
    </row>
    <row r="291" spans="7:7" x14ac:dyDescent="0.25">
      <c r="G291" s="31"/>
    </row>
    <row r="292" spans="7:7" x14ac:dyDescent="0.25">
      <c r="G292" s="31"/>
    </row>
    <row r="293" spans="7:7" x14ac:dyDescent="0.25">
      <c r="G293" s="31"/>
    </row>
    <row r="294" spans="7:7" x14ac:dyDescent="0.25">
      <c r="G294" s="31"/>
    </row>
    <row r="295" spans="7:7" x14ac:dyDescent="0.25">
      <c r="G295" s="31"/>
    </row>
    <row r="296" spans="7:7" x14ac:dyDescent="0.25">
      <c r="G296" s="31"/>
    </row>
    <row r="297" spans="7:7" x14ac:dyDescent="0.25">
      <c r="G297" s="31"/>
    </row>
    <row r="298" spans="7:7" x14ac:dyDescent="0.25">
      <c r="G298" s="31"/>
    </row>
    <row r="299" spans="7:7" x14ac:dyDescent="0.25">
      <c r="G299" s="31"/>
    </row>
    <row r="300" spans="7:7" x14ac:dyDescent="0.25">
      <c r="G300" s="31"/>
    </row>
    <row r="301" spans="7:7" x14ac:dyDescent="0.25">
      <c r="G301" s="31"/>
    </row>
    <row r="302" spans="7:7" x14ac:dyDescent="0.25">
      <c r="G302" s="31"/>
    </row>
    <row r="303" spans="7:7" x14ac:dyDescent="0.25">
      <c r="G303" s="31"/>
    </row>
    <row r="304" spans="7:7" x14ac:dyDescent="0.25">
      <c r="G304" s="31"/>
    </row>
    <row r="305" spans="7:7" x14ac:dyDescent="0.25">
      <c r="G305" s="31"/>
    </row>
    <row r="306" spans="7:7" x14ac:dyDescent="0.25">
      <c r="G306" s="31"/>
    </row>
    <row r="307" spans="7:7" x14ac:dyDescent="0.25">
      <c r="G307" s="31"/>
    </row>
    <row r="308" spans="7:7" x14ac:dyDescent="0.25">
      <c r="G308" s="31"/>
    </row>
    <row r="309" spans="7:7" x14ac:dyDescent="0.25">
      <c r="G309" s="31"/>
    </row>
    <row r="310" spans="7:7" x14ac:dyDescent="0.25">
      <c r="G310" s="31"/>
    </row>
    <row r="311" spans="7:7" x14ac:dyDescent="0.25">
      <c r="G311" s="31"/>
    </row>
    <row r="312" spans="7:7" x14ac:dyDescent="0.25">
      <c r="G312" s="31"/>
    </row>
    <row r="313" spans="7:7" x14ac:dyDescent="0.25">
      <c r="G313" s="31"/>
    </row>
    <row r="314" spans="7:7" x14ac:dyDescent="0.25">
      <c r="G314" s="31"/>
    </row>
    <row r="315" spans="7:7" x14ac:dyDescent="0.25">
      <c r="G315" s="31"/>
    </row>
    <row r="316" spans="7:7" x14ac:dyDescent="0.25">
      <c r="G316" s="31"/>
    </row>
    <row r="317" spans="7:7" x14ac:dyDescent="0.25">
      <c r="G317" s="31"/>
    </row>
    <row r="318" spans="7:7" x14ac:dyDescent="0.25">
      <c r="G318" s="31"/>
    </row>
    <row r="319" spans="7:7" x14ac:dyDescent="0.25">
      <c r="G319" s="31"/>
    </row>
    <row r="320" spans="7:7" x14ac:dyDescent="0.25">
      <c r="G320" s="31"/>
    </row>
    <row r="321" spans="7:7" x14ac:dyDescent="0.25">
      <c r="G321" s="31"/>
    </row>
    <row r="322" spans="7:7" x14ac:dyDescent="0.25">
      <c r="G322" s="31"/>
    </row>
    <row r="323" spans="7:7" x14ac:dyDescent="0.25">
      <c r="G323" s="31"/>
    </row>
    <row r="324" spans="7:7" x14ac:dyDescent="0.25">
      <c r="G324" s="31"/>
    </row>
    <row r="325" spans="7:7" x14ac:dyDescent="0.25">
      <c r="G325" s="31"/>
    </row>
    <row r="326" spans="7:7" x14ac:dyDescent="0.25">
      <c r="G326" s="31"/>
    </row>
    <row r="327" spans="7:7" x14ac:dyDescent="0.25">
      <c r="G327" s="31"/>
    </row>
    <row r="328" spans="7:7" x14ac:dyDescent="0.25">
      <c r="G328" s="31"/>
    </row>
    <row r="329" spans="7:7" x14ac:dyDescent="0.25">
      <c r="G329" s="31"/>
    </row>
    <row r="330" spans="7:7" x14ac:dyDescent="0.25">
      <c r="G330" s="31"/>
    </row>
    <row r="331" spans="7:7" x14ac:dyDescent="0.25">
      <c r="G331" s="31"/>
    </row>
    <row r="332" spans="7:7" x14ac:dyDescent="0.25">
      <c r="G332" s="31"/>
    </row>
    <row r="333" spans="7:7" x14ac:dyDescent="0.25">
      <c r="G333" s="31"/>
    </row>
    <row r="334" spans="7:7" x14ac:dyDescent="0.25">
      <c r="G334" s="31"/>
    </row>
    <row r="335" spans="7:7" x14ac:dyDescent="0.25">
      <c r="G335" s="31"/>
    </row>
    <row r="336" spans="7:7" x14ac:dyDescent="0.25">
      <c r="G336" s="31"/>
    </row>
    <row r="337" spans="7:7" x14ac:dyDescent="0.25">
      <c r="G337" s="31"/>
    </row>
    <row r="338" spans="7:7" x14ac:dyDescent="0.25">
      <c r="G338" s="31"/>
    </row>
    <row r="339" spans="7:7" x14ac:dyDescent="0.25">
      <c r="G339" s="31"/>
    </row>
    <row r="340" spans="7:7" x14ac:dyDescent="0.25">
      <c r="G340" s="31"/>
    </row>
    <row r="341" spans="7:7" x14ac:dyDescent="0.25">
      <c r="G341" s="31"/>
    </row>
    <row r="342" spans="7:7" x14ac:dyDescent="0.25">
      <c r="G342" s="31"/>
    </row>
    <row r="343" spans="7:7" x14ac:dyDescent="0.25">
      <c r="G343" s="31"/>
    </row>
    <row r="344" spans="7:7" x14ac:dyDescent="0.25">
      <c r="G344" s="31"/>
    </row>
    <row r="345" spans="7:7" x14ac:dyDescent="0.25">
      <c r="G345" s="31"/>
    </row>
    <row r="346" spans="7:7" x14ac:dyDescent="0.25">
      <c r="G346" s="31"/>
    </row>
    <row r="347" spans="7:7" x14ac:dyDescent="0.25">
      <c r="G347" s="31"/>
    </row>
    <row r="348" spans="7:7" x14ac:dyDescent="0.25">
      <c r="G348" s="31"/>
    </row>
    <row r="349" spans="7:7" x14ac:dyDescent="0.25">
      <c r="G349" s="31"/>
    </row>
    <row r="350" spans="7:7" x14ac:dyDescent="0.25">
      <c r="G350" s="31"/>
    </row>
    <row r="351" spans="7:7" x14ac:dyDescent="0.25">
      <c r="G351" s="31"/>
    </row>
    <row r="352" spans="7:7" x14ac:dyDescent="0.25">
      <c r="G352" s="31"/>
    </row>
    <row r="353" spans="7:7" x14ac:dyDescent="0.25">
      <c r="G353" s="31"/>
    </row>
    <row r="354" spans="7:7" x14ac:dyDescent="0.25">
      <c r="G354" s="31"/>
    </row>
    <row r="355" spans="7:7" x14ac:dyDescent="0.25">
      <c r="G355" s="31"/>
    </row>
    <row r="356" spans="7:7" x14ac:dyDescent="0.25">
      <c r="G356" s="31"/>
    </row>
    <row r="357" spans="7:7" x14ac:dyDescent="0.25">
      <c r="G357" s="31"/>
    </row>
    <row r="358" spans="7:7" x14ac:dyDescent="0.25">
      <c r="G358" s="31"/>
    </row>
    <row r="359" spans="7:7" x14ac:dyDescent="0.25">
      <c r="G359" s="31"/>
    </row>
    <row r="360" spans="7:7" x14ac:dyDescent="0.25">
      <c r="G360" s="31"/>
    </row>
    <row r="361" spans="7:7" x14ac:dyDescent="0.25">
      <c r="G361" s="31"/>
    </row>
    <row r="362" spans="7:7" x14ac:dyDescent="0.25">
      <c r="G362" s="31"/>
    </row>
    <row r="363" spans="7:7" x14ac:dyDescent="0.25">
      <c r="G363" s="31"/>
    </row>
    <row r="364" spans="7:7" x14ac:dyDescent="0.25">
      <c r="G364" s="31"/>
    </row>
    <row r="365" spans="7:7" x14ac:dyDescent="0.25">
      <c r="G365" s="31"/>
    </row>
    <row r="366" spans="7:7" x14ac:dyDescent="0.25">
      <c r="G366" s="31"/>
    </row>
    <row r="367" spans="7:7" x14ac:dyDescent="0.25">
      <c r="G367" s="31"/>
    </row>
    <row r="368" spans="7:7" x14ac:dyDescent="0.25">
      <c r="G368" s="31"/>
    </row>
    <row r="369" spans="7:7" x14ac:dyDescent="0.25">
      <c r="G369" s="31"/>
    </row>
    <row r="370" spans="7:7" x14ac:dyDescent="0.25">
      <c r="G370" s="31"/>
    </row>
    <row r="371" spans="7:7" x14ac:dyDescent="0.25">
      <c r="G371" s="31"/>
    </row>
    <row r="372" spans="7:7" x14ac:dyDescent="0.25">
      <c r="G372" s="31"/>
    </row>
    <row r="373" spans="7:7" x14ac:dyDescent="0.25">
      <c r="G373" s="31"/>
    </row>
    <row r="374" spans="7:7" x14ac:dyDescent="0.25">
      <c r="G374" s="31"/>
    </row>
    <row r="375" spans="7:7" x14ac:dyDescent="0.25">
      <c r="G375" s="31"/>
    </row>
    <row r="376" spans="7:7" x14ac:dyDescent="0.25">
      <c r="G376" s="31"/>
    </row>
    <row r="377" spans="7:7" x14ac:dyDescent="0.25">
      <c r="G377" s="31"/>
    </row>
    <row r="378" spans="7:7" x14ac:dyDescent="0.25">
      <c r="G378" s="31"/>
    </row>
    <row r="379" spans="7:7" x14ac:dyDescent="0.25">
      <c r="G379" s="31"/>
    </row>
    <row r="380" spans="7:7" x14ac:dyDescent="0.25">
      <c r="G380" s="31"/>
    </row>
    <row r="381" spans="7:7" x14ac:dyDescent="0.25">
      <c r="G381" s="31"/>
    </row>
    <row r="382" spans="7:7" x14ac:dyDescent="0.25">
      <c r="G382" s="31"/>
    </row>
    <row r="383" spans="7:7" x14ac:dyDescent="0.25">
      <c r="G383" s="31"/>
    </row>
    <row r="384" spans="7:7" x14ac:dyDescent="0.25">
      <c r="G384" s="31"/>
    </row>
    <row r="385" spans="7:7" x14ac:dyDescent="0.25">
      <c r="G385" s="31"/>
    </row>
    <row r="386" spans="7:7" x14ac:dyDescent="0.25">
      <c r="G386" s="31"/>
    </row>
    <row r="387" spans="7:7" x14ac:dyDescent="0.25">
      <c r="G387" s="31"/>
    </row>
    <row r="388" spans="7:7" x14ac:dyDescent="0.25">
      <c r="G388" s="31"/>
    </row>
    <row r="389" spans="7:7" x14ac:dyDescent="0.25">
      <c r="G389" s="31"/>
    </row>
    <row r="390" spans="7:7" x14ac:dyDescent="0.25">
      <c r="G390" s="31"/>
    </row>
    <row r="391" spans="7:7" x14ac:dyDescent="0.25">
      <c r="G391" s="31"/>
    </row>
    <row r="392" spans="7:7" x14ac:dyDescent="0.25">
      <c r="G392" s="31"/>
    </row>
    <row r="393" spans="7:7" x14ac:dyDescent="0.25">
      <c r="G393" s="31"/>
    </row>
    <row r="394" spans="7:7" x14ac:dyDescent="0.25">
      <c r="G394" s="31"/>
    </row>
    <row r="395" spans="7:7" x14ac:dyDescent="0.25">
      <c r="G395" s="31"/>
    </row>
    <row r="396" spans="7:7" x14ac:dyDescent="0.25">
      <c r="G396" s="31"/>
    </row>
    <row r="397" spans="7:7" x14ac:dyDescent="0.25">
      <c r="G397" s="31"/>
    </row>
    <row r="398" spans="7:7" x14ac:dyDescent="0.25">
      <c r="G398" s="31"/>
    </row>
    <row r="399" spans="7:7" x14ac:dyDescent="0.25">
      <c r="G399" s="31"/>
    </row>
    <row r="400" spans="7:7" x14ac:dyDescent="0.25">
      <c r="G400" s="31"/>
    </row>
    <row r="401" spans="7:7" x14ac:dyDescent="0.25">
      <c r="G401" s="31"/>
    </row>
    <row r="402" spans="7:7" x14ac:dyDescent="0.25">
      <c r="G402" s="31"/>
    </row>
    <row r="403" spans="7:7" x14ac:dyDescent="0.25">
      <c r="G403" s="31"/>
    </row>
    <row r="404" spans="7:7" x14ac:dyDescent="0.25">
      <c r="G404" s="31"/>
    </row>
    <row r="405" spans="7:7" x14ac:dyDescent="0.25">
      <c r="G405" s="31"/>
    </row>
    <row r="406" spans="7:7" x14ac:dyDescent="0.25">
      <c r="G406" s="31"/>
    </row>
    <row r="407" spans="7:7" x14ac:dyDescent="0.25">
      <c r="G407" s="31"/>
    </row>
    <row r="408" spans="7:7" x14ac:dyDescent="0.25">
      <c r="G408" s="31"/>
    </row>
    <row r="409" spans="7:7" x14ac:dyDescent="0.25">
      <c r="G409" s="31"/>
    </row>
    <row r="410" spans="7:7" x14ac:dyDescent="0.25">
      <c r="G410" s="31"/>
    </row>
    <row r="411" spans="7:7" x14ac:dyDescent="0.25">
      <c r="G411" s="31"/>
    </row>
    <row r="412" spans="7:7" x14ac:dyDescent="0.25">
      <c r="G412" s="31"/>
    </row>
    <row r="413" spans="7:7" x14ac:dyDescent="0.25">
      <c r="G413" s="31"/>
    </row>
    <row r="414" spans="7:7" x14ac:dyDescent="0.25">
      <c r="G414" s="31"/>
    </row>
    <row r="415" spans="7:7" x14ac:dyDescent="0.25">
      <c r="G415" s="31"/>
    </row>
    <row r="416" spans="7:7" x14ac:dyDescent="0.25">
      <c r="G416" s="31"/>
    </row>
    <row r="417" spans="7:7" x14ac:dyDescent="0.25">
      <c r="G417" s="31"/>
    </row>
    <row r="418" spans="7:7" x14ac:dyDescent="0.25">
      <c r="G418" s="31"/>
    </row>
  </sheetData>
  <sortState xmlns:xlrd2="http://schemas.microsoft.com/office/spreadsheetml/2017/richdata2" ref="G216:G418">
    <sortCondition ref="G216:G418"/>
  </sortState>
  <mergeCells count="2">
    <mergeCell ref="M208:M213"/>
    <mergeCell ref="M216:M221"/>
  </mergeCells>
  <pageMargins left="0.7" right="0.7" top="0.75" bottom="0.75" header="0.3" footer="0.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6B1F-A1FD-4B66-9254-37AE5D5C935C}">
  <dimension ref="A1:N792"/>
  <sheetViews>
    <sheetView showGridLines="0" topLeftCell="A777" workbookViewId="0">
      <selection activeCell="G795" sqref="G795"/>
    </sheetView>
  </sheetViews>
  <sheetFormatPr defaultRowHeight="15" x14ac:dyDescent="0.25"/>
  <cols>
    <col min="2" max="2" width="16.5703125" style="27" bestFit="1" customWidth="1"/>
    <col min="3" max="3" width="10" style="27" bestFit="1" customWidth="1"/>
    <col min="4" max="4" width="10.28515625" style="27" bestFit="1" customWidth="1"/>
    <col min="5" max="5" width="7" style="27" bestFit="1" customWidth="1"/>
    <col min="6" max="6" width="9.5703125" style="27" bestFit="1" customWidth="1"/>
    <col min="7" max="7" width="15" style="27" customWidth="1"/>
    <col min="8" max="8" width="17.5703125" style="27" bestFit="1" customWidth="1"/>
    <col min="9" max="9" width="15.5703125" style="27" bestFit="1" customWidth="1"/>
    <col min="10" max="10" width="20.42578125" style="27" bestFit="1" customWidth="1"/>
    <col min="11" max="11" width="20.28515625" style="27" bestFit="1" customWidth="1"/>
    <col min="12" max="12" width="8.5703125" customWidth="1"/>
  </cols>
  <sheetData>
    <row r="1" spans="2:14" x14ac:dyDescent="0.25">
      <c r="B1" s="28" t="s">
        <v>13</v>
      </c>
      <c r="C1" s="29">
        <v>0</v>
      </c>
    </row>
    <row r="3" spans="2:14" x14ac:dyDescent="0.25">
      <c r="B3" s="28" t="s">
        <v>3</v>
      </c>
      <c r="C3" s="28" t="s">
        <v>5</v>
      </c>
      <c r="D3" s="28" t="s">
        <v>4</v>
      </c>
      <c r="E3" s="28" t="s">
        <v>6</v>
      </c>
      <c r="F3" s="28" t="s">
        <v>7</v>
      </c>
      <c r="G3" s="28" t="s">
        <v>8</v>
      </c>
      <c r="H3" s="28" t="s">
        <v>9</v>
      </c>
      <c r="I3" s="28" t="s">
        <v>10</v>
      </c>
      <c r="J3" s="28" t="s">
        <v>11</v>
      </c>
      <c r="K3" s="28" t="s">
        <v>12</v>
      </c>
      <c r="N3" t="s">
        <v>6</v>
      </c>
    </row>
    <row r="4" spans="2:14" x14ac:dyDescent="0.25">
      <c r="B4" s="27">
        <v>411</v>
      </c>
      <c r="C4" s="27" t="s">
        <v>23</v>
      </c>
      <c r="D4" s="27" t="s">
        <v>15</v>
      </c>
      <c r="E4" s="27">
        <v>29</v>
      </c>
      <c r="F4" s="29">
        <v>0</v>
      </c>
      <c r="G4" s="30">
        <v>59697.17</v>
      </c>
      <c r="H4" s="29">
        <v>2</v>
      </c>
      <c r="I4" s="29">
        <v>1</v>
      </c>
      <c r="J4" s="29">
        <v>1</v>
      </c>
      <c r="K4" s="30">
        <v>53483.21</v>
      </c>
      <c r="N4">
        <v>29</v>
      </c>
    </row>
    <row r="5" spans="2:14" x14ac:dyDescent="0.25">
      <c r="B5" s="27">
        <v>413</v>
      </c>
      <c r="C5" s="27" t="s">
        <v>23</v>
      </c>
      <c r="D5" s="27" t="s">
        <v>15</v>
      </c>
      <c r="E5" s="27">
        <v>34</v>
      </c>
      <c r="F5" s="29">
        <v>9</v>
      </c>
      <c r="G5" s="30">
        <v>0</v>
      </c>
      <c r="H5" s="29">
        <v>2</v>
      </c>
      <c r="I5" s="29">
        <v>0</v>
      </c>
      <c r="J5" s="29">
        <v>0</v>
      </c>
      <c r="K5" s="30">
        <v>6534.18</v>
      </c>
      <c r="N5">
        <v>34</v>
      </c>
    </row>
    <row r="6" spans="2:14" x14ac:dyDescent="0.25">
      <c r="B6" s="27">
        <v>416</v>
      </c>
      <c r="C6" s="27" t="s">
        <v>16</v>
      </c>
      <c r="D6" s="27" t="s">
        <v>26</v>
      </c>
      <c r="E6" s="27">
        <v>41</v>
      </c>
      <c r="F6" s="29">
        <v>10</v>
      </c>
      <c r="G6" s="30">
        <v>122189.66</v>
      </c>
      <c r="H6" s="29">
        <v>2</v>
      </c>
      <c r="I6" s="29">
        <v>1</v>
      </c>
      <c r="J6" s="29">
        <v>0</v>
      </c>
      <c r="K6" s="30">
        <v>98301.61</v>
      </c>
      <c r="N6">
        <v>41</v>
      </c>
    </row>
    <row r="7" spans="2:14" x14ac:dyDescent="0.25">
      <c r="B7" s="27">
        <v>416</v>
      </c>
      <c r="C7" s="27" t="s">
        <v>23</v>
      </c>
      <c r="D7" s="27" t="s">
        <v>15</v>
      </c>
      <c r="E7" s="27">
        <v>32</v>
      </c>
      <c r="F7" s="29">
        <v>0</v>
      </c>
      <c r="G7" s="30">
        <v>0</v>
      </c>
      <c r="H7" s="29">
        <v>2</v>
      </c>
      <c r="I7" s="29">
        <v>0</v>
      </c>
      <c r="J7" s="29">
        <v>1</v>
      </c>
      <c r="K7" s="30">
        <v>878.87</v>
      </c>
      <c r="N7">
        <v>32</v>
      </c>
    </row>
    <row r="8" spans="2:14" x14ac:dyDescent="0.25">
      <c r="B8" s="27">
        <v>417</v>
      </c>
      <c r="C8" s="27" t="s">
        <v>23</v>
      </c>
      <c r="D8" s="27" t="s">
        <v>15</v>
      </c>
      <c r="E8" s="27">
        <v>34</v>
      </c>
      <c r="F8" s="29">
        <v>7</v>
      </c>
      <c r="G8" s="30">
        <v>0</v>
      </c>
      <c r="H8" s="29">
        <v>2</v>
      </c>
      <c r="I8" s="29">
        <v>1</v>
      </c>
      <c r="J8" s="29">
        <v>0</v>
      </c>
      <c r="K8" s="30">
        <v>55003.79</v>
      </c>
      <c r="N8">
        <v>34</v>
      </c>
    </row>
    <row r="9" spans="2:14" x14ac:dyDescent="0.25">
      <c r="B9" s="27">
        <v>427</v>
      </c>
      <c r="C9" s="27" t="s">
        <v>23</v>
      </c>
      <c r="D9" s="27" t="s">
        <v>15</v>
      </c>
      <c r="E9" s="27">
        <v>29</v>
      </c>
      <c r="F9" s="29">
        <v>1</v>
      </c>
      <c r="G9" s="30">
        <v>141325.56</v>
      </c>
      <c r="H9" s="29">
        <v>1</v>
      </c>
      <c r="I9" s="29">
        <v>1</v>
      </c>
      <c r="J9" s="29">
        <v>1</v>
      </c>
      <c r="K9" s="30">
        <v>93839.3</v>
      </c>
      <c r="N9">
        <v>29</v>
      </c>
    </row>
    <row r="10" spans="2:14" x14ac:dyDescent="0.25">
      <c r="B10" s="27">
        <v>429</v>
      </c>
      <c r="C10" s="27" t="s">
        <v>23</v>
      </c>
      <c r="D10" s="27" t="s">
        <v>15</v>
      </c>
      <c r="E10" s="27">
        <v>24</v>
      </c>
      <c r="F10" s="29">
        <v>4</v>
      </c>
      <c r="G10" s="30">
        <v>95741.75</v>
      </c>
      <c r="H10" s="29">
        <v>1</v>
      </c>
      <c r="I10" s="29">
        <v>1</v>
      </c>
      <c r="J10" s="29">
        <v>0</v>
      </c>
      <c r="K10" s="30">
        <v>46170.75</v>
      </c>
      <c r="N10">
        <v>24</v>
      </c>
    </row>
    <row r="11" spans="2:14" x14ac:dyDescent="0.25">
      <c r="B11" s="27">
        <v>435</v>
      </c>
      <c r="C11" s="27" t="s">
        <v>23</v>
      </c>
      <c r="D11" s="27" t="s">
        <v>15</v>
      </c>
      <c r="E11" s="27">
        <v>36</v>
      </c>
      <c r="F11" s="29">
        <v>4</v>
      </c>
      <c r="G11" s="30">
        <v>0</v>
      </c>
      <c r="H11" s="29">
        <v>1</v>
      </c>
      <c r="I11" s="29">
        <v>1</v>
      </c>
      <c r="J11" s="29">
        <v>1</v>
      </c>
      <c r="K11" s="30">
        <v>197015.2</v>
      </c>
      <c r="N11">
        <v>36</v>
      </c>
    </row>
    <row r="12" spans="2:14" x14ac:dyDescent="0.25">
      <c r="B12" s="27">
        <v>435</v>
      </c>
      <c r="C12" s="27" t="s">
        <v>23</v>
      </c>
      <c r="D12" s="27" t="s">
        <v>26</v>
      </c>
      <c r="E12" s="27">
        <v>32</v>
      </c>
      <c r="F12" s="29">
        <v>2</v>
      </c>
      <c r="G12" s="30">
        <v>57017.06</v>
      </c>
      <c r="H12" s="29">
        <v>2</v>
      </c>
      <c r="I12" s="29">
        <v>1</v>
      </c>
      <c r="J12" s="29">
        <v>1</v>
      </c>
      <c r="K12" s="30">
        <v>5907.11</v>
      </c>
      <c r="N12">
        <v>32</v>
      </c>
    </row>
    <row r="13" spans="2:14" x14ac:dyDescent="0.25">
      <c r="B13" s="27">
        <v>438</v>
      </c>
      <c r="C13" s="27" t="s">
        <v>16</v>
      </c>
      <c r="D13" s="27" t="s">
        <v>15</v>
      </c>
      <c r="E13" s="27">
        <v>36</v>
      </c>
      <c r="F13" s="29">
        <v>4</v>
      </c>
      <c r="G13" s="30">
        <v>0</v>
      </c>
      <c r="H13" s="29">
        <v>2</v>
      </c>
      <c r="I13" s="29">
        <v>1</v>
      </c>
      <c r="J13" s="29">
        <v>0</v>
      </c>
      <c r="K13" s="30">
        <v>64420.5</v>
      </c>
      <c r="N13">
        <v>36</v>
      </c>
    </row>
    <row r="14" spans="2:14" x14ac:dyDescent="0.25">
      <c r="B14" s="27">
        <v>438</v>
      </c>
      <c r="C14" s="27" t="s">
        <v>23</v>
      </c>
      <c r="D14" s="27" t="s">
        <v>26</v>
      </c>
      <c r="E14" s="27">
        <v>31</v>
      </c>
      <c r="F14" s="29">
        <v>8</v>
      </c>
      <c r="G14" s="30">
        <v>78398.69</v>
      </c>
      <c r="H14" s="29">
        <v>1</v>
      </c>
      <c r="I14" s="29">
        <v>1</v>
      </c>
      <c r="J14" s="29">
        <v>0</v>
      </c>
      <c r="K14" s="30">
        <v>44937.01</v>
      </c>
      <c r="N14">
        <v>31</v>
      </c>
    </row>
    <row r="15" spans="2:14" x14ac:dyDescent="0.25">
      <c r="B15" s="27">
        <v>439</v>
      </c>
      <c r="C15" s="27" t="s">
        <v>16</v>
      </c>
      <c r="D15" s="27" t="s">
        <v>18</v>
      </c>
      <c r="E15" s="27">
        <v>32</v>
      </c>
      <c r="F15" s="29">
        <v>3</v>
      </c>
      <c r="G15" s="30">
        <v>138901.60999999999</v>
      </c>
      <c r="H15" s="29">
        <v>1</v>
      </c>
      <c r="I15" s="29">
        <v>1</v>
      </c>
      <c r="J15" s="29">
        <v>0</v>
      </c>
      <c r="K15" s="30">
        <v>75685.97</v>
      </c>
      <c r="N15">
        <v>32</v>
      </c>
    </row>
    <row r="16" spans="2:14" x14ac:dyDescent="0.25">
      <c r="B16" s="27">
        <v>443</v>
      </c>
      <c r="C16" s="27" t="s">
        <v>16</v>
      </c>
      <c r="D16" s="27" t="s">
        <v>26</v>
      </c>
      <c r="E16" s="27">
        <v>29</v>
      </c>
      <c r="F16" s="29">
        <v>9</v>
      </c>
      <c r="G16" s="30">
        <v>99027.61</v>
      </c>
      <c r="H16" s="29">
        <v>2</v>
      </c>
      <c r="I16" s="29">
        <v>1</v>
      </c>
      <c r="J16" s="29">
        <v>0</v>
      </c>
      <c r="K16" s="30">
        <v>10940.4</v>
      </c>
      <c r="N16">
        <v>29</v>
      </c>
    </row>
    <row r="17" spans="2:14" x14ac:dyDescent="0.25">
      <c r="B17" s="27">
        <v>443</v>
      </c>
      <c r="C17" s="27" t="s">
        <v>23</v>
      </c>
      <c r="D17" s="27" t="s">
        <v>18</v>
      </c>
      <c r="E17" s="27">
        <v>36</v>
      </c>
      <c r="F17" s="29">
        <v>6</v>
      </c>
      <c r="G17" s="30">
        <v>70438.009999999995</v>
      </c>
      <c r="H17" s="29">
        <v>2</v>
      </c>
      <c r="I17" s="29">
        <v>0</v>
      </c>
      <c r="J17" s="29">
        <v>1</v>
      </c>
      <c r="K17" s="30">
        <v>56937.43</v>
      </c>
      <c r="N17">
        <v>36</v>
      </c>
    </row>
    <row r="18" spans="2:14" x14ac:dyDescent="0.25">
      <c r="B18" s="27">
        <v>450</v>
      </c>
      <c r="C18" s="27" t="s">
        <v>16</v>
      </c>
      <c r="D18" s="27" t="s">
        <v>18</v>
      </c>
      <c r="E18" s="27">
        <v>46</v>
      </c>
      <c r="F18" s="29">
        <v>5</v>
      </c>
      <c r="G18" s="30">
        <v>177619.71</v>
      </c>
      <c r="H18" s="29">
        <v>1</v>
      </c>
      <c r="I18" s="29">
        <v>1</v>
      </c>
      <c r="J18" s="29">
        <v>0</v>
      </c>
      <c r="K18" s="30">
        <v>54227.06</v>
      </c>
      <c r="N18">
        <v>46</v>
      </c>
    </row>
    <row r="19" spans="2:14" x14ac:dyDescent="0.25">
      <c r="B19" s="27">
        <v>456</v>
      </c>
      <c r="C19" s="27" t="s">
        <v>23</v>
      </c>
      <c r="D19" s="27" t="s">
        <v>18</v>
      </c>
      <c r="E19" s="27">
        <v>32</v>
      </c>
      <c r="F19" s="29">
        <v>9</v>
      </c>
      <c r="G19" s="30">
        <v>147506.25</v>
      </c>
      <c r="H19" s="29">
        <v>1</v>
      </c>
      <c r="I19" s="29">
        <v>1</v>
      </c>
      <c r="J19" s="29">
        <v>1</v>
      </c>
      <c r="K19" s="30">
        <v>135399.21</v>
      </c>
      <c r="N19">
        <v>32</v>
      </c>
    </row>
    <row r="20" spans="2:14" x14ac:dyDescent="0.25">
      <c r="B20" s="27">
        <v>460</v>
      </c>
      <c r="C20" s="27" t="s">
        <v>16</v>
      </c>
      <c r="D20" s="27" t="s">
        <v>26</v>
      </c>
      <c r="E20" s="27">
        <v>35</v>
      </c>
      <c r="F20" s="29">
        <v>8</v>
      </c>
      <c r="G20" s="30">
        <v>102742.91</v>
      </c>
      <c r="H20" s="29">
        <v>2</v>
      </c>
      <c r="I20" s="29">
        <v>1</v>
      </c>
      <c r="J20" s="29">
        <v>1</v>
      </c>
      <c r="K20" s="30">
        <v>189339.6</v>
      </c>
      <c r="N20">
        <v>35</v>
      </c>
    </row>
    <row r="21" spans="2:14" x14ac:dyDescent="0.25">
      <c r="B21" s="27">
        <v>460</v>
      </c>
      <c r="C21" s="27" t="s">
        <v>23</v>
      </c>
      <c r="D21" s="27" t="s">
        <v>26</v>
      </c>
      <c r="E21" s="27">
        <v>46</v>
      </c>
      <c r="F21" s="29">
        <v>4</v>
      </c>
      <c r="G21" s="30">
        <v>127559.97</v>
      </c>
      <c r="H21" s="29">
        <v>2</v>
      </c>
      <c r="I21" s="29">
        <v>1</v>
      </c>
      <c r="J21" s="29">
        <v>1</v>
      </c>
      <c r="K21" s="30">
        <v>126952.5</v>
      </c>
      <c r="N21">
        <v>46</v>
      </c>
    </row>
    <row r="22" spans="2:14" x14ac:dyDescent="0.25">
      <c r="B22" s="27">
        <v>461</v>
      </c>
      <c r="C22" s="27" t="s">
        <v>16</v>
      </c>
      <c r="D22" s="27" t="s">
        <v>26</v>
      </c>
      <c r="E22" s="27">
        <v>34</v>
      </c>
      <c r="F22" s="29">
        <v>5</v>
      </c>
      <c r="G22" s="30">
        <v>63663.93</v>
      </c>
      <c r="H22" s="29">
        <v>1</v>
      </c>
      <c r="I22" s="29">
        <v>0</v>
      </c>
      <c r="J22" s="29">
        <v>1</v>
      </c>
      <c r="K22" s="30">
        <v>167784.28</v>
      </c>
      <c r="N22">
        <v>34</v>
      </c>
    </row>
    <row r="23" spans="2:14" x14ac:dyDescent="0.25">
      <c r="B23" s="27">
        <v>464</v>
      </c>
      <c r="C23" s="27" t="s">
        <v>16</v>
      </c>
      <c r="D23" s="27" t="s">
        <v>26</v>
      </c>
      <c r="E23" s="27">
        <v>42</v>
      </c>
      <c r="F23" s="29">
        <v>3</v>
      </c>
      <c r="G23" s="30">
        <v>85679.25</v>
      </c>
      <c r="H23" s="29">
        <v>1</v>
      </c>
      <c r="I23" s="29">
        <v>1</v>
      </c>
      <c r="J23" s="29">
        <v>1</v>
      </c>
      <c r="K23" s="30">
        <v>164104.74</v>
      </c>
      <c r="N23">
        <v>42</v>
      </c>
    </row>
    <row r="24" spans="2:14" x14ac:dyDescent="0.25">
      <c r="B24" s="27">
        <v>464</v>
      </c>
      <c r="C24" s="27" t="s">
        <v>23</v>
      </c>
      <c r="D24" s="27" t="s">
        <v>26</v>
      </c>
      <c r="E24" s="27">
        <v>33</v>
      </c>
      <c r="F24" s="29">
        <v>8</v>
      </c>
      <c r="G24" s="30">
        <v>164284.72</v>
      </c>
      <c r="H24" s="29">
        <v>2</v>
      </c>
      <c r="I24" s="29">
        <v>1</v>
      </c>
      <c r="J24" s="29">
        <v>1</v>
      </c>
      <c r="K24" s="30">
        <v>3710.34</v>
      </c>
      <c r="N24">
        <v>33</v>
      </c>
    </row>
    <row r="25" spans="2:14" x14ac:dyDescent="0.25">
      <c r="B25" s="27">
        <v>468</v>
      </c>
      <c r="C25" s="27" t="s">
        <v>16</v>
      </c>
      <c r="D25" s="27" t="s">
        <v>15</v>
      </c>
      <c r="E25" s="27">
        <v>42</v>
      </c>
      <c r="F25" s="29">
        <v>5</v>
      </c>
      <c r="G25" s="30">
        <v>0</v>
      </c>
      <c r="H25" s="29">
        <v>2</v>
      </c>
      <c r="I25" s="29">
        <v>1</v>
      </c>
      <c r="J25" s="29">
        <v>0</v>
      </c>
      <c r="K25" s="30">
        <v>125305.34</v>
      </c>
      <c r="N25">
        <v>42</v>
      </c>
    </row>
    <row r="26" spans="2:14" x14ac:dyDescent="0.25">
      <c r="B26" s="27">
        <v>468</v>
      </c>
      <c r="C26" s="27" t="s">
        <v>23</v>
      </c>
      <c r="D26" s="27" t="s">
        <v>26</v>
      </c>
      <c r="E26" s="27">
        <v>29</v>
      </c>
      <c r="F26" s="29">
        <v>1</v>
      </c>
      <c r="G26" s="30">
        <v>111681.98</v>
      </c>
      <c r="H26" s="29">
        <v>2</v>
      </c>
      <c r="I26" s="29">
        <v>1</v>
      </c>
      <c r="J26" s="29">
        <v>1</v>
      </c>
      <c r="K26" s="30">
        <v>195711.16</v>
      </c>
      <c r="N26">
        <v>29</v>
      </c>
    </row>
    <row r="27" spans="2:14" x14ac:dyDescent="0.25">
      <c r="B27" s="27">
        <v>472</v>
      </c>
      <c r="C27" s="27" t="s">
        <v>23</v>
      </c>
      <c r="D27" s="27" t="s">
        <v>18</v>
      </c>
      <c r="E27" s="27">
        <v>40</v>
      </c>
      <c r="F27" s="29">
        <v>4</v>
      </c>
      <c r="G27" s="30">
        <v>0</v>
      </c>
      <c r="H27" s="29">
        <v>1</v>
      </c>
      <c r="I27" s="29">
        <v>1</v>
      </c>
      <c r="J27" s="29">
        <v>0</v>
      </c>
      <c r="K27" s="30">
        <v>70154.22</v>
      </c>
      <c r="N27">
        <v>40</v>
      </c>
    </row>
    <row r="28" spans="2:14" x14ac:dyDescent="0.25">
      <c r="B28" s="27">
        <v>474</v>
      </c>
      <c r="C28" s="27" t="s">
        <v>23</v>
      </c>
      <c r="D28" s="27" t="s">
        <v>15</v>
      </c>
      <c r="E28" s="27">
        <v>45</v>
      </c>
      <c r="F28" s="29">
        <v>10</v>
      </c>
      <c r="G28" s="30">
        <v>0</v>
      </c>
      <c r="H28" s="29">
        <v>2</v>
      </c>
      <c r="I28" s="29">
        <v>0</v>
      </c>
      <c r="J28" s="29">
        <v>0</v>
      </c>
      <c r="K28" s="30">
        <v>172175.9</v>
      </c>
      <c r="N28">
        <v>45</v>
      </c>
    </row>
    <row r="29" spans="2:14" x14ac:dyDescent="0.25">
      <c r="B29" s="27">
        <v>474</v>
      </c>
      <c r="C29" s="27" t="s">
        <v>23</v>
      </c>
      <c r="D29" s="27" t="s">
        <v>18</v>
      </c>
      <c r="E29" s="27">
        <v>37</v>
      </c>
      <c r="F29" s="29">
        <v>3</v>
      </c>
      <c r="G29" s="30">
        <v>0</v>
      </c>
      <c r="H29" s="29">
        <v>2</v>
      </c>
      <c r="I29" s="29">
        <v>0</v>
      </c>
      <c r="J29" s="29">
        <v>0</v>
      </c>
      <c r="K29" s="30">
        <v>57175.32</v>
      </c>
      <c r="N29">
        <v>37</v>
      </c>
    </row>
    <row r="30" spans="2:14" x14ac:dyDescent="0.25">
      <c r="B30" s="27">
        <v>475</v>
      </c>
      <c r="C30" s="27" t="s">
        <v>16</v>
      </c>
      <c r="D30" s="27" t="s">
        <v>15</v>
      </c>
      <c r="E30" s="27">
        <v>32</v>
      </c>
      <c r="F30" s="29">
        <v>8</v>
      </c>
      <c r="G30" s="30">
        <v>119023.28</v>
      </c>
      <c r="H30" s="29">
        <v>1</v>
      </c>
      <c r="I30" s="29">
        <v>1</v>
      </c>
      <c r="J30" s="29">
        <v>0</v>
      </c>
      <c r="K30" s="30">
        <v>100816.29</v>
      </c>
      <c r="N30">
        <v>32</v>
      </c>
    </row>
    <row r="31" spans="2:14" x14ac:dyDescent="0.25">
      <c r="B31" s="27">
        <v>476</v>
      </c>
      <c r="C31" s="27" t="s">
        <v>16</v>
      </c>
      <c r="D31" s="27" t="s">
        <v>15</v>
      </c>
      <c r="E31" s="27">
        <v>34</v>
      </c>
      <c r="F31" s="29">
        <v>10</v>
      </c>
      <c r="G31" s="30">
        <v>0</v>
      </c>
      <c r="H31" s="29">
        <v>2</v>
      </c>
      <c r="I31" s="29">
        <v>1</v>
      </c>
      <c r="J31" s="29">
        <v>0</v>
      </c>
      <c r="K31" s="30">
        <v>26260.98</v>
      </c>
      <c r="N31">
        <v>34</v>
      </c>
    </row>
    <row r="32" spans="2:14" x14ac:dyDescent="0.25">
      <c r="B32" s="27">
        <v>477</v>
      </c>
      <c r="C32" s="27" t="s">
        <v>16</v>
      </c>
      <c r="D32" s="27" t="s">
        <v>18</v>
      </c>
      <c r="E32" s="27">
        <v>2</v>
      </c>
      <c r="F32" s="29">
        <v>2</v>
      </c>
      <c r="G32" s="30">
        <v>129120.64</v>
      </c>
      <c r="H32" s="29">
        <v>1</v>
      </c>
      <c r="I32" s="29">
        <v>0</v>
      </c>
      <c r="J32" s="29">
        <v>1</v>
      </c>
      <c r="K32" s="30">
        <v>26475.79</v>
      </c>
      <c r="N32">
        <v>2</v>
      </c>
    </row>
    <row r="33" spans="2:14" x14ac:dyDescent="0.25">
      <c r="B33" s="27">
        <v>479</v>
      </c>
      <c r="C33" s="27" t="s">
        <v>16</v>
      </c>
      <c r="D33" s="27" t="s">
        <v>26</v>
      </c>
      <c r="E33" s="27">
        <v>30</v>
      </c>
      <c r="F33" s="29">
        <v>7</v>
      </c>
      <c r="G33" s="30">
        <v>143964.35999999999</v>
      </c>
      <c r="H33" s="29">
        <v>2</v>
      </c>
      <c r="I33" s="29">
        <v>1</v>
      </c>
      <c r="J33" s="29">
        <v>0</v>
      </c>
      <c r="K33" s="30">
        <v>41879.99</v>
      </c>
      <c r="N33">
        <v>30</v>
      </c>
    </row>
    <row r="34" spans="2:14" x14ac:dyDescent="0.25">
      <c r="B34" s="27">
        <v>479</v>
      </c>
      <c r="C34" s="27" t="s">
        <v>23</v>
      </c>
      <c r="D34" s="27" t="s">
        <v>15</v>
      </c>
      <c r="E34" s="27">
        <v>40</v>
      </c>
      <c r="F34" s="29">
        <v>1</v>
      </c>
      <c r="G34" s="30">
        <v>0</v>
      </c>
      <c r="H34" s="29">
        <v>2</v>
      </c>
      <c r="I34" s="29">
        <v>0</v>
      </c>
      <c r="J34" s="29">
        <v>0</v>
      </c>
      <c r="K34" s="30">
        <v>114996.43</v>
      </c>
      <c r="N34">
        <v>40</v>
      </c>
    </row>
    <row r="35" spans="2:14" x14ac:dyDescent="0.25">
      <c r="B35" s="27">
        <v>482</v>
      </c>
      <c r="C35" s="27" t="s">
        <v>23</v>
      </c>
      <c r="D35" s="27" t="s">
        <v>15</v>
      </c>
      <c r="E35" s="27">
        <v>55</v>
      </c>
      <c r="F35" s="29">
        <v>5</v>
      </c>
      <c r="G35" s="30">
        <v>97318.25</v>
      </c>
      <c r="H35" s="29">
        <v>1</v>
      </c>
      <c r="I35" s="29">
        <v>0</v>
      </c>
      <c r="J35" s="29">
        <v>1</v>
      </c>
      <c r="K35" s="30">
        <v>78416.14</v>
      </c>
      <c r="N35">
        <v>55</v>
      </c>
    </row>
    <row r="36" spans="2:14" x14ac:dyDescent="0.25">
      <c r="B36" s="27">
        <v>483</v>
      </c>
      <c r="C36" s="27" t="s">
        <v>16</v>
      </c>
      <c r="D36" s="27" t="s">
        <v>15</v>
      </c>
      <c r="E36" s="27">
        <v>50</v>
      </c>
      <c r="F36" s="29">
        <v>9</v>
      </c>
      <c r="G36" s="30">
        <v>0</v>
      </c>
      <c r="H36" s="29">
        <v>2</v>
      </c>
      <c r="I36" s="29">
        <v>1</v>
      </c>
      <c r="J36" s="29">
        <v>1</v>
      </c>
      <c r="K36" s="30">
        <v>111020.24</v>
      </c>
      <c r="N36">
        <v>50</v>
      </c>
    </row>
    <row r="37" spans="2:14" x14ac:dyDescent="0.25">
      <c r="B37" s="27">
        <v>484</v>
      </c>
      <c r="C37" s="27" t="s">
        <v>16</v>
      </c>
      <c r="D37" s="27" t="s">
        <v>15</v>
      </c>
      <c r="E37" s="27">
        <v>29</v>
      </c>
      <c r="F37" s="29">
        <v>4</v>
      </c>
      <c r="G37" s="30">
        <v>130114.39</v>
      </c>
      <c r="H37" s="29">
        <v>1</v>
      </c>
      <c r="I37" s="29">
        <v>1</v>
      </c>
      <c r="J37" s="29">
        <v>0</v>
      </c>
      <c r="K37" s="30">
        <v>164017.89000000001</v>
      </c>
      <c r="N37">
        <v>29</v>
      </c>
    </row>
    <row r="38" spans="2:14" x14ac:dyDescent="0.25">
      <c r="B38" s="27">
        <v>484</v>
      </c>
      <c r="C38" s="27" t="s">
        <v>16</v>
      </c>
      <c r="D38" s="27" t="s">
        <v>26</v>
      </c>
      <c r="E38" s="27">
        <v>34</v>
      </c>
      <c r="F38" s="29">
        <v>4</v>
      </c>
      <c r="G38" s="30">
        <v>148249.54</v>
      </c>
      <c r="H38" s="29">
        <v>1</v>
      </c>
      <c r="I38" s="29">
        <v>0</v>
      </c>
      <c r="J38" s="29">
        <v>1</v>
      </c>
      <c r="K38" s="30">
        <v>33738.269999999997</v>
      </c>
      <c r="N38">
        <v>34</v>
      </c>
    </row>
    <row r="39" spans="2:14" x14ac:dyDescent="0.25">
      <c r="B39" s="27">
        <v>484</v>
      </c>
      <c r="C39" s="27" t="s">
        <v>16</v>
      </c>
      <c r="D39" s="27" t="s">
        <v>18</v>
      </c>
      <c r="E39" s="27">
        <v>35</v>
      </c>
      <c r="F39" s="29">
        <v>7</v>
      </c>
      <c r="G39" s="30">
        <v>133868.21</v>
      </c>
      <c r="H39" s="29">
        <v>1</v>
      </c>
      <c r="I39" s="29">
        <v>1</v>
      </c>
      <c r="J39" s="29">
        <v>1</v>
      </c>
      <c r="K39" s="30">
        <v>27286.1</v>
      </c>
      <c r="N39">
        <v>35</v>
      </c>
    </row>
    <row r="40" spans="2:14" x14ac:dyDescent="0.25">
      <c r="B40" s="27">
        <v>485</v>
      </c>
      <c r="C40" s="27" t="s">
        <v>16</v>
      </c>
      <c r="D40" s="27" t="s">
        <v>18</v>
      </c>
      <c r="E40" s="27">
        <v>21</v>
      </c>
      <c r="F40" s="29">
        <v>5</v>
      </c>
      <c r="G40" s="30">
        <v>113157.22</v>
      </c>
      <c r="H40" s="29">
        <v>1</v>
      </c>
      <c r="I40" s="29">
        <v>1</v>
      </c>
      <c r="J40" s="29">
        <v>1</v>
      </c>
      <c r="K40" s="30">
        <v>54141.5</v>
      </c>
      <c r="N40">
        <v>21</v>
      </c>
    </row>
    <row r="41" spans="2:14" x14ac:dyDescent="0.25">
      <c r="B41" s="27">
        <v>486</v>
      </c>
      <c r="C41" s="27" t="s">
        <v>16</v>
      </c>
      <c r="D41" s="27" t="s">
        <v>26</v>
      </c>
      <c r="E41" s="27">
        <v>40</v>
      </c>
      <c r="F41" s="29">
        <v>9</v>
      </c>
      <c r="G41" s="30">
        <v>71340.09</v>
      </c>
      <c r="H41" s="29">
        <v>1</v>
      </c>
      <c r="I41" s="29">
        <v>1</v>
      </c>
      <c r="J41" s="29">
        <v>0</v>
      </c>
      <c r="K41" s="30">
        <v>76192.210000000006</v>
      </c>
      <c r="N41">
        <v>40</v>
      </c>
    </row>
    <row r="42" spans="2:14" x14ac:dyDescent="0.25">
      <c r="B42" s="27">
        <v>486</v>
      </c>
      <c r="C42" s="27" t="s">
        <v>23</v>
      </c>
      <c r="D42" s="27" t="s">
        <v>26</v>
      </c>
      <c r="E42" s="27">
        <v>37</v>
      </c>
      <c r="F42" s="29">
        <v>9</v>
      </c>
      <c r="G42" s="30">
        <v>115217.99</v>
      </c>
      <c r="H42" s="29">
        <v>2</v>
      </c>
      <c r="I42" s="29">
        <v>1</v>
      </c>
      <c r="J42" s="29">
        <v>0</v>
      </c>
      <c r="K42" s="30">
        <v>144995.32999999999</v>
      </c>
      <c r="N42">
        <v>37</v>
      </c>
    </row>
    <row r="43" spans="2:14" x14ac:dyDescent="0.25">
      <c r="B43" s="27">
        <v>488</v>
      </c>
      <c r="C43" s="27" t="s">
        <v>23</v>
      </c>
      <c r="D43" s="27" t="s">
        <v>26</v>
      </c>
      <c r="E43" s="27">
        <v>32</v>
      </c>
      <c r="F43" s="29">
        <v>3</v>
      </c>
      <c r="G43" s="30">
        <v>114540.38</v>
      </c>
      <c r="H43" s="29">
        <v>1</v>
      </c>
      <c r="I43" s="29">
        <v>1</v>
      </c>
      <c r="J43" s="29">
        <v>0</v>
      </c>
      <c r="K43" s="30">
        <v>92568.07</v>
      </c>
      <c r="N43">
        <v>32</v>
      </c>
    </row>
    <row r="44" spans="2:14" x14ac:dyDescent="0.25">
      <c r="B44" s="27">
        <v>490</v>
      </c>
      <c r="C44" s="27" t="s">
        <v>16</v>
      </c>
      <c r="D44" s="27" t="s">
        <v>15</v>
      </c>
      <c r="E44" s="27">
        <v>35</v>
      </c>
      <c r="F44" s="29">
        <v>7</v>
      </c>
      <c r="G44" s="30">
        <v>107749.03</v>
      </c>
      <c r="H44" s="29">
        <v>1</v>
      </c>
      <c r="I44" s="29">
        <v>1</v>
      </c>
      <c r="J44" s="29">
        <v>1</v>
      </c>
      <c r="K44" s="30">
        <v>3937.37</v>
      </c>
      <c r="N44">
        <v>35</v>
      </c>
    </row>
    <row r="45" spans="2:14" x14ac:dyDescent="0.25">
      <c r="B45" s="27">
        <v>490</v>
      </c>
      <c r="C45" s="27" t="s">
        <v>23</v>
      </c>
      <c r="D45" s="27" t="s">
        <v>18</v>
      </c>
      <c r="E45" s="27">
        <v>31</v>
      </c>
      <c r="F45" s="29">
        <v>3</v>
      </c>
      <c r="G45" s="30">
        <v>145260.23000000001</v>
      </c>
      <c r="H45" s="29">
        <v>1</v>
      </c>
      <c r="I45" s="29">
        <v>0</v>
      </c>
      <c r="J45" s="29">
        <v>1</v>
      </c>
      <c r="K45" s="30">
        <v>114066.77</v>
      </c>
      <c r="N45">
        <v>31</v>
      </c>
    </row>
    <row r="46" spans="2:14" x14ac:dyDescent="0.25">
      <c r="B46" s="27">
        <v>492</v>
      </c>
      <c r="C46" s="27" t="s">
        <v>16</v>
      </c>
      <c r="D46" s="27" t="s">
        <v>26</v>
      </c>
      <c r="E46" s="27">
        <v>30</v>
      </c>
      <c r="F46" s="29">
        <v>10</v>
      </c>
      <c r="G46" s="30">
        <v>77168.87</v>
      </c>
      <c r="H46" s="29">
        <v>2</v>
      </c>
      <c r="I46" s="29">
        <v>0</v>
      </c>
      <c r="J46" s="29">
        <v>1</v>
      </c>
      <c r="K46" s="30">
        <v>146700.22</v>
      </c>
      <c r="N46">
        <v>30</v>
      </c>
    </row>
    <row r="47" spans="2:14" x14ac:dyDescent="0.25">
      <c r="B47" s="27">
        <v>492</v>
      </c>
      <c r="C47" s="27" t="s">
        <v>23</v>
      </c>
      <c r="D47" s="27" t="s">
        <v>26</v>
      </c>
      <c r="E47" s="27">
        <v>39</v>
      </c>
      <c r="F47" s="29">
        <v>10</v>
      </c>
      <c r="G47" s="30">
        <v>124576.65</v>
      </c>
      <c r="H47" s="29">
        <v>2</v>
      </c>
      <c r="I47" s="29">
        <v>1</v>
      </c>
      <c r="J47" s="29">
        <v>0</v>
      </c>
      <c r="K47" s="30">
        <v>148584.60999999999</v>
      </c>
      <c r="N47">
        <v>39</v>
      </c>
    </row>
    <row r="48" spans="2:14" x14ac:dyDescent="0.25">
      <c r="B48" s="27">
        <v>493</v>
      </c>
      <c r="C48" s="27" t="s">
        <v>16</v>
      </c>
      <c r="D48" s="27" t="s">
        <v>15</v>
      </c>
      <c r="E48" s="27">
        <v>46</v>
      </c>
      <c r="F48" s="29">
        <v>4</v>
      </c>
      <c r="G48" s="30">
        <v>0</v>
      </c>
      <c r="H48" s="29">
        <v>2</v>
      </c>
      <c r="I48" s="29">
        <v>1</v>
      </c>
      <c r="J48" s="29">
        <v>0</v>
      </c>
      <c r="K48" s="30">
        <v>1907.66</v>
      </c>
      <c r="N48">
        <v>46</v>
      </c>
    </row>
    <row r="49" spans="2:14" x14ac:dyDescent="0.25">
      <c r="B49" s="27">
        <v>494</v>
      </c>
      <c r="C49" s="27" t="s">
        <v>16</v>
      </c>
      <c r="D49" s="27" t="s">
        <v>26</v>
      </c>
      <c r="E49" s="27">
        <v>38</v>
      </c>
      <c r="F49" s="29">
        <v>7</v>
      </c>
      <c r="G49" s="30">
        <v>174937.64</v>
      </c>
      <c r="H49" s="29">
        <v>1</v>
      </c>
      <c r="I49" s="29">
        <v>1</v>
      </c>
      <c r="J49" s="29">
        <v>0</v>
      </c>
      <c r="K49" s="30">
        <v>40084.32</v>
      </c>
      <c r="N49">
        <v>38</v>
      </c>
    </row>
    <row r="50" spans="2:14" x14ac:dyDescent="0.25">
      <c r="B50" s="27">
        <v>495</v>
      </c>
      <c r="C50" s="27" t="s">
        <v>23</v>
      </c>
      <c r="D50" s="27" t="s">
        <v>15</v>
      </c>
      <c r="E50" s="27">
        <v>30</v>
      </c>
      <c r="F50" s="29">
        <v>10</v>
      </c>
      <c r="G50" s="30">
        <v>129755.99</v>
      </c>
      <c r="H50" s="29">
        <v>1</v>
      </c>
      <c r="I50" s="29">
        <v>0</v>
      </c>
      <c r="J50" s="29">
        <v>0</v>
      </c>
      <c r="K50" s="30">
        <v>172749.65</v>
      </c>
      <c r="N50">
        <v>30</v>
      </c>
    </row>
    <row r="51" spans="2:14" x14ac:dyDescent="0.25">
      <c r="B51" s="27">
        <v>497</v>
      </c>
      <c r="C51" s="27" t="s">
        <v>23</v>
      </c>
      <c r="D51" s="27" t="s">
        <v>15</v>
      </c>
      <c r="E51" s="27">
        <v>47</v>
      </c>
      <c r="F51" s="29">
        <v>6</v>
      </c>
      <c r="G51" s="30">
        <v>0</v>
      </c>
      <c r="H51" s="29">
        <v>1</v>
      </c>
      <c r="I51" s="29">
        <v>1</v>
      </c>
      <c r="J51" s="29">
        <v>1</v>
      </c>
      <c r="K51" s="30">
        <v>90055.08</v>
      </c>
      <c r="N51">
        <v>47</v>
      </c>
    </row>
    <row r="52" spans="2:14" x14ac:dyDescent="0.25">
      <c r="B52" s="27">
        <v>497</v>
      </c>
      <c r="C52" s="27" t="s">
        <v>23</v>
      </c>
      <c r="D52" s="27" t="s">
        <v>18</v>
      </c>
      <c r="E52" s="27">
        <v>27</v>
      </c>
      <c r="F52" s="29">
        <v>9</v>
      </c>
      <c r="G52" s="30">
        <v>75263.16</v>
      </c>
      <c r="H52" s="29">
        <v>1</v>
      </c>
      <c r="I52" s="29">
        <v>1</v>
      </c>
      <c r="J52" s="29">
        <v>1</v>
      </c>
      <c r="K52" s="30">
        <v>164825.04</v>
      </c>
      <c r="N52">
        <v>27</v>
      </c>
    </row>
    <row r="53" spans="2:14" x14ac:dyDescent="0.25">
      <c r="B53" s="27">
        <v>497</v>
      </c>
      <c r="C53" s="27" t="s">
        <v>753</v>
      </c>
      <c r="D53" s="27" t="s">
        <v>18</v>
      </c>
      <c r="E53" s="27">
        <v>24</v>
      </c>
      <c r="F53" s="29">
        <v>3</v>
      </c>
      <c r="G53" s="30">
        <v>0</v>
      </c>
      <c r="H53" s="29">
        <v>2</v>
      </c>
      <c r="I53" s="29">
        <v>1</v>
      </c>
      <c r="J53" s="29">
        <v>0</v>
      </c>
      <c r="K53" s="30">
        <v>76390.009999999995</v>
      </c>
      <c r="N53">
        <v>24</v>
      </c>
    </row>
    <row r="54" spans="2:14" x14ac:dyDescent="0.25">
      <c r="B54" s="27">
        <v>498</v>
      </c>
      <c r="C54" s="27" t="s">
        <v>23</v>
      </c>
      <c r="D54" s="27" t="s">
        <v>15</v>
      </c>
      <c r="E54" s="27">
        <v>34</v>
      </c>
      <c r="F54" s="29">
        <v>2</v>
      </c>
      <c r="G54" s="30">
        <v>0</v>
      </c>
      <c r="H54" s="29">
        <v>2</v>
      </c>
      <c r="I54" s="29">
        <v>1</v>
      </c>
      <c r="J54" s="29">
        <v>1</v>
      </c>
      <c r="K54" s="30">
        <v>148528.24</v>
      </c>
      <c r="N54">
        <v>34</v>
      </c>
    </row>
    <row r="55" spans="2:14" x14ac:dyDescent="0.25">
      <c r="B55" s="27">
        <v>498</v>
      </c>
      <c r="C55" s="27" t="s">
        <v>23</v>
      </c>
      <c r="D55" s="27" t="s">
        <v>26</v>
      </c>
      <c r="E55" s="27">
        <v>25</v>
      </c>
      <c r="F55" s="29">
        <v>8</v>
      </c>
      <c r="G55" s="30">
        <v>121702.73</v>
      </c>
      <c r="H55" s="29">
        <v>1</v>
      </c>
      <c r="I55" s="29">
        <v>1</v>
      </c>
      <c r="J55" s="29">
        <v>1</v>
      </c>
      <c r="K55" s="30">
        <v>132210.49</v>
      </c>
      <c r="N55">
        <v>25</v>
      </c>
    </row>
    <row r="56" spans="2:14" x14ac:dyDescent="0.25">
      <c r="B56" s="27">
        <v>501</v>
      </c>
      <c r="C56" s="27" t="s">
        <v>16</v>
      </c>
      <c r="D56" s="27" t="s">
        <v>15</v>
      </c>
      <c r="E56" s="27">
        <v>39</v>
      </c>
      <c r="F56" s="29">
        <v>9</v>
      </c>
      <c r="G56" s="30">
        <v>117301.66</v>
      </c>
      <c r="H56" s="29">
        <v>1</v>
      </c>
      <c r="I56" s="29">
        <v>0</v>
      </c>
      <c r="J56" s="29">
        <v>0</v>
      </c>
      <c r="K56" s="30">
        <v>182025.95</v>
      </c>
      <c r="N56">
        <v>39</v>
      </c>
    </row>
    <row r="57" spans="2:14" x14ac:dyDescent="0.25">
      <c r="B57" s="27">
        <v>501</v>
      </c>
      <c r="C57" s="27" t="s">
        <v>16</v>
      </c>
      <c r="D57" s="27" t="s">
        <v>15</v>
      </c>
      <c r="E57" s="27">
        <v>41</v>
      </c>
      <c r="F57" s="29">
        <v>3</v>
      </c>
      <c r="G57" s="30">
        <v>144260.5</v>
      </c>
      <c r="H57" s="29">
        <v>1</v>
      </c>
      <c r="I57" s="29">
        <v>1</v>
      </c>
      <c r="J57" s="29">
        <v>0</v>
      </c>
      <c r="K57" s="30">
        <v>172114.67</v>
      </c>
      <c r="N57">
        <v>41</v>
      </c>
    </row>
    <row r="58" spans="2:14" x14ac:dyDescent="0.25">
      <c r="B58" s="27">
        <v>501</v>
      </c>
      <c r="C58" s="27" t="s">
        <v>23</v>
      </c>
      <c r="D58" s="27" t="s">
        <v>15</v>
      </c>
      <c r="E58" s="27">
        <v>40</v>
      </c>
      <c r="F58" s="29">
        <v>4</v>
      </c>
      <c r="G58" s="30">
        <v>125832.2</v>
      </c>
      <c r="H58" s="29">
        <v>1</v>
      </c>
      <c r="I58" s="29">
        <v>1</v>
      </c>
      <c r="J58" s="29">
        <v>1</v>
      </c>
      <c r="K58" s="30">
        <v>100433.83</v>
      </c>
      <c r="N58">
        <v>40</v>
      </c>
    </row>
    <row r="59" spans="2:14" x14ac:dyDescent="0.25">
      <c r="B59" s="27">
        <v>501</v>
      </c>
      <c r="C59" s="27" t="s">
        <v>23</v>
      </c>
      <c r="D59" s="27" t="s">
        <v>15</v>
      </c>
      <c r="E59" s="27">
        <v>44</v>
      </c>
      <c r="F59" s="29">
        <v>4</v>
      </c>
      <c r="G59" s="30">
        <v>142051.07</v>
      </c>
      <c r="H59" s="29">
        <v>2</v>
      </c>
      <c r="I59" s="29">
        <v>0</v>
      </c>
      <c r="J59" s="29">
        <v>1</v>
      </c>
      <c r="K59" s="30">
        <v>74940.5</v>
      </c>
      <c r="N59">
        <v>44</v>
      </c>
    </row>
    <row r="60" spans="2:14" x14ac:dyDescent="0.25">
      <c r="B60" s="27">
        <v>501</v>
      </c>
      <c r="C60" s="27" t="s">
        <v>23</v>
      </c>
      <c r="D60" s="27" t="s">
        <v>15</v>
      </c>
      <c r="E60" s="27">
        <v>57</v>
      </c>
      <c r="F60" s="29">
        <v>10</v>
      </c>
      <c r="G60" s="30">
        <v>0</v>
      </c>
      <c r="H60" s="29">
        <v>2</v>
      </c>
      <c r="I60" s="29">
        <v>1</v>
      </c>
      <c r="J60" s="29">
        <v>1</v>
      </c>
      <c r="K60" s="30">
        <v>47847.19</v>
      </c>
      <c r="N60">
        <v>57</v>
      </c>
    </row>
    <row r="61" spans="2:14" x14ac:dyDescent="0.25">
      <c r="B61" s="27">
        <v>502</v>
      </c>
      <c r="C61" s="27" t="s">
        <v>16</v>
      </c>
      <c r="D61" s="27" t="s">
        <v>26</v>
      </c>
      <c r="E61" s="27">
        <v>32</v>
      </c>
      <c r="F61" s="29">
        <v>1</v>
      </c>
      <c r="G61" s="30">
        <v>173340.83</v>
      </c>
      <c r="H61" s="29">
        <v>1</v>
      </c>
      <c r="I61" s="29">
        <v>0</v>
      </c>
      <c r="J61" s="29">
        <v>1</v>
      </c>
      <c r="K61" s="30">
        <v>122763.95</v>
      </c>
      <c r="N61">
        <v>32</v>
      </c>
    </row>
    <row r="62" spans="2:14" x14ac:dyDescent="0.25">
      <c r="B62" s="27">
        <v>503</v>
      </c>
      <c r="C62" s="27" t="s">
        <v>23</v>
      </c>
      <c r="D62" s="27" t="s">
        <v>15</v>
      </c>
      <c r="E62" s="27">
        <v>29</v>
      </c>
      <c r="F62" s="29">
        <v>3</v>
      </c>
      <c r="G62" s="30">
        <v>0</v>
      </c>
      <c r="H62" s="29">
        <v>2</v>
      </c>
      <c r="I62" s="29">
        <v>1</v>
      </c>
      <c r="J62" s="29">
        <v>1</v>
      </c>
      <c r="K62" s="30">
        <v>143954.99</v>
      </c>
      <c r="N62">
        <v>29</v>
      </c>
    </row>
    <row r="63" spans="2:14" x14ac:dyDescent="0.25">
      <c r="B63" s="27">
        <v>505</v>
      </c>
      <c r="C63" s="27" t="s">
        <v>23</v>
      </c>
      <c r="D63" s="27" t="s">
        <v>15</v>
      </c>
      <c r="E63" s="27">
        <v>49</v>
      </c>
      <c r="F63" s="29">
        <v>7</v>
      </c>
      <c r="G63" s="30">
        <v>80001.23</v>
      </c>
      <c r="H63" s="29">
        <v>1</v>
      </c>
      <c r="I63" s="29">
        <v>0</v>
      </c>
      <c r="J63" s="29">
        <v>0</v>
      </c>
      <c r="K63" s="30">
        <v>135180.10999999999</v>
      </c>
      <c r="N63">
        <v>49</v>
      </c>
    </row>
    <row r="64" spans="2:14" x14ac:dyDescent="0.25">
      <c r="B64" s="27">
        <v>506</v>
      </c>
      <c r="C64" s="27" t="s">
        <v>16</v>
      </c>
      <c r="D64" s="27" t="s">
        <v>15</v>
      </c>
      <c r="E64" s="27">
        <v>34</v>
      </c>
      <c r="F64" s="29">
        <v>4</v>
      </c>
      <c r="G64" s="30">
        <v>90307.62</v>
      </c>
      <c r="H64" s="29">
        <v>1</v>
      </c>
      <c r="I64" s="29">
        <v>1</v>
      </c>
      <c r="J64" s="29">
        <v>1</v>
      </c>
      <c r="K64" s="30">
        <v>159235.29</v>
      </c>
      <c r="N64">
        <v>34</v>
      </c>
    </row>
    <row r="65" spans="2:14" x14ac:dyDescent="0.25">
      <c r="B65" s="27">
        <v>506</v>
      </c>
      <c r="C65" s="27" t="s">
        <v>16</v>
      </c>
      <c r="D65" s="27" t="s">
        <v>15</v>
      </c>
      <c r="E65" s="27">
        <v>41</v>
      </c>
      <c r="F65" s="29">
        <v>1</v>
      </c>
      <c r="G65" s="30">
        <v>0</v>
      </c>
      <c r="H65" s="29">
        <v>2</v>
      </c>
      <c r="I65" s="29">
        <v>1</v>
      </c>
      <c r="J65" s="29">
        <v>0</v>
      </c>
      <c r="K65" s="30">
        <v>31766.3</v>
      </c>
      <c r="N65">
        <v>41</v>
      </c>
    </row>
    <row r="66" spans="2:14" x14ac:dyDescent="0.25">
      <c r="B66" s="27">
        <v>506</v>
      </c>
      <c r="C66" s="27" t="s">
        <v>23</v>
      </c>
      <c r="D66" s="27" t="s">
        <v>15</v>
      </c>
      <c r="E66" s="27">
        <v>36</v>
      </c>
      <c r="F66" s="29">
        <v>5</v>
      </c>
      <c r="G66" s="30">
        <v>0</v>
      </c>
      <c r="H66" s="29">
        <v>2</v>
      </c>
      <c r="I66" s="29">
        <v>1</v>
      </c>
      <c r="J66" s="29">
        <v>0</v>
      </c>
      <c r="K66" s="30">
        <v>164253.35</v>
      </c>
      <c r="N66">
        <v>36</v>
      </c>
    </row>
    <row r="67" spans="2:14" x14ac:dyDescent="0.25">
      <c r="B67" s="27">
        <v>507</v>
      </c>
      <c r="C67" s="27" t="s">
        <v>23</v>
      </c>
      <c r="D67" s="27" t="s">
        <v>15</v>
      </c>
      <c r="E67" s="27">
        <v>36</v>
      </c>
      <c r="F67" s="29">
        <v>4</v>
      </c>
      <c r="G67" s="30">
        <v>83543.37</v>
      </c>
      <c r="H67" s="29">
        <v>1</v>
      </c>
      <c r="I67" s="29">
        <v>0</v>
      </c>
      <c r="J67" s="29">
        <v>0</v>
      </c>
      <c r="K67" s="30">
        <v>140134.43</v>
      </c>
      <c r="N67">
        <v>36</v>
      </c>
    </row>
    <row r="68" spans="2:14" x14ac:dyDescent="0.25">
      <c r="B68" s="27">
        <v>508</v>
      </c>
      <c r="C68" s="27" t="s">
        <v>23</v>
      </c>
      <c r="D68" s="27" t="s">
        <v>15</v>
      </c>
      <c r="E68" s="27">
        <v>49</v>
      </c>
      <c r="F68" s="29">
        <v>7</v>
      </c>
      <c r="G68" s="30">
        <v>122451.46</v>
      </c>
      <c r="H68" s="29">
        <v>2</v>
      </c>
      <c r="I68" s="29">
        <v>1</v>
      </c>
      <c r="J68" s="29">
        <v>1</v>
      </c>
      <c r="K68" s="30">
        <v>75808.100000000006</v>
      </c>
      <c r="N68">
        <v>49</v>
      </c>
    </row>
    <row r="69" spans="2:14" x14ac:dyDescent="0.25">
      <c r="B69" s="27">
        <v>509</v>
      </c>
      <c r="C69" s="27" t="s">
        <v>16</v>
      </c>
      <c r="D69" s="27" t="s">
        <v>18</v>
      </c>
      <c r="E69" s="27">
        <v>25</v>
      </c>
      <c r="F69" s="29">
        <v>3</v>
      </c>
      <c r="G69" s="30">
        <v>108738.71</v>
      </c>
      <c r="H69" s="29">
        <v>2</v>
      </c>
      <c r="I69" s="29">
        <v>1</v>
      </c>
      <c r="J69" s="29">
        <v>0</v>
      </c>
      <c r="K69" s="30">
        <v>106920.57</v>
      </c>
      <c r="N69">
        <v>25</v>
      </c>
    </row>
    <row r="70" spans="2:14" x14ac:dyDescent="0.25">
      <c r="B70" s="27">
        <v>510</v>
      </c>
      <c r="C70" s="27" t="s">
        <v>16</v>
      </c>
      <c r="D70" s="27" t="s">
        <v>15</v>
      </c>
      <c r="E70" s="27">
        <v>30</v>
      </c>
      <c r="F70" s="29">
        <v>0</v>
      </c>
      <c r="G70" s="30">
        <v>0</v>
      </c>
      <c r="H70" s="29">
        <v>2</v>
      </c>
      <c r="I70" s="29">
        <v>1</v>
      </c>
      <c r="J70" s="29">
        <v>1</v>
      </c>
      <c r="K70" s="30">
        <v>130553.47</v>
      </c>
      <c r="N70">
        <v>30</v>
      </c>
    </row>
    <row r="71" spans="2:14" x14ac:dyDescent="0.25">
      <c r="B71" s="27">
        <v>510</v>
      </c>
      <c r="C71" s="27" t="s">
        <v>23</v>
      </c>
      <c r="D71" s="27" t="s">
        <v>15</v>
      </c>
      <c r="E71" s="27">
        <v>65</v>
      </c>
      <c r="F71" s="29">
        <v>2</v>
      </c>
      <c r="G71" s="30">
        <v>0</v>
      </c>
      <c r="H71" s="29">
        <v>2</v>
      </c>
      <c r="I71" s="29">
        <v>1</v>
      </c>
      <c r="J71" s="29">
        <v>1</v>
      </c>
      <c r="K71" s="30">
        <v>48071.61</v>
      </c>
      <c r="N71">
        <v>65</v>
      </c>
    </row>
    <row r="72" spans="2:14" x14ac:dyDescent="0.25">
      <c r="B72" s="27">
        <v>511</v>
      </c>
      <c r="C72" s="27" t="s">
        <v>16</v>
      </c>
      <c r="D72" s="27" t="s">
        <v>26</v>
      </c>
      <c r="E72" s="27">
        <v>41</v>
      </c>
      <c r="F72" s="29">
        <v>8</v>
      </c>
      <c r="G72" s="30">
        <v>153895.65</v>
      </c>
      <c r="H72" s="29">
        <v>1</v>
      </c>
      <c r="I72" s="29">
        <v>1</v>
      </c>
      <c r="J72" s="29">
        <v>1</v>
      </c>
      <c r="K72" s="30">
        <v>39087.42</v>
      </c>
      <c r="N72">
        <v>41</v>
      </c>
    </row>
    <row r="73" spans="2:14" x14ac:dyDescent="0.25">
      <c r="B73" s="27">
        <v>511</v>
      </c>
      <c r="C73" s="27" t="s">
        <v>16</v>
      </c>
      <c r="D73" s="27" t="s">
        <v>18</v>
      </c>
      <c r="E73" s="27">
        <v>29</v>
      </c>
      <c r="F73" s="29">
        <v>9</v>
      </c>
      <c r="G73" s="30">
        <v>0</v>
      </c>
      <c r="H73" s="29">
        <v>2</v>
      </c>
      <c r="I73" s="29">
        <v>0</v>
      </c>
      <c r="J73" s="29">
        <v>1</v>
      </c>
      <c r="K73" s="30">
        <v>140676.98000000001</v>
      </c>
      <c r="N73">
        <v>29</v>
      </c>
    </row>
    <row r="74" spans="2:14" x14ac:dyDescent="0.25">
      <c r="B74" s="27">
        <v>511</v>
      </c>
      <c r="C74" s="27" t="s">
        <v>23</v>
      </c>
      <c r="D74" s="27" t="s">
        <v>15</v>
      </c>
      <c r="E74" s="27">
        <v>58</v>
      </c>
      <c r="F74" s="29">
        <v>0</v>
      </c>
      <c r="G74" s="30">
        <v>149117.31</v>
      </c>
      <c r="H74" s="29">
        <v>1</v>
      </c>
      <c r="I74" s="29">
        <v>1</v>
      </c>
      <c r="J74" s="29">
        <v>1</v>
      </c>
      <c r="K74" s="30">
        <v>162599.51</v>
      </c>
      <c r="N74">
        <v>58</v>
      </c>
    </row>
    <row r="75" spans="2:14" x14ac:dyDescent="0.25">
      <c r="B75" s="27">
        <v>512</v>
      </c>
      <c r="C75" s="27" t="s">
        <v>16</v>
      </c>
      <c r="D75" s="27" t="s">
        <v>15</v>
      </c>
      <c r="E75" s="27">
        <v>36</v>
      </c>
      <c r="F75" s="29">
        <v>3</v>
      </c>
      <c r="G75" s="30">
        <v>84327.77</v>
      </c>
      <c r="H75" s="29">
        <v>2</v>
      </c>
      <c r="I75" s="29">
        <v>1</v>
      </c>
      <c r="J75" s="29">
        <v>0</v>
      </c>
      <c r="K75" s="30">
        <v>17675.36</v>
      </c>
      <c r="N75">
        <v>36</v>
      </c>
    </row>
    <row r="76" spans="2:14" x14ac:dyDescent="0.25">
      <c r="B76" s="27">
        <v>512</v>
      </c>
      <c r="C76" s="27" t="s">
        <v>16</v>
      </c>
      <c r="D76" s="27" t="s">
        <v>15</v>
      </c>
      <c r="E76" s="27">
        <v>37</v>
      </c>
      <c r="F76" s="29">
        <v>1</v>
      </c>
      <c r="G76" s="30">
        <v>0</v>
      </c>
      <c r="H76" s="29">
        <v>2</v>
      </c>
      <c r="I76" s="29">
        <v>0</v>
      </c>
      <c r="J76" s="29">
        <v>1</v>
      </c>
      <c r="K76" s="30">
        <v>156105.03</v>
      </c>
      <c r="N76">
        <v>37</v>
      </c>
    </row>
    <row r="77" spans="2:14" x14ac:dyDescent="0.25">
      <c r="B77" s="27">
        <v>512</v>
      </c>
      <c r="C77" s="27" t="s">
        <v>23</v>
      </c>
      <c r="D77" s="27" t="s">
        <v>15</v>
      </c>
      <c r="E77" s="27">
        <v>40</v>
      </c>
      <c r="F77" s="29">
        <v>5</v>
      </c>
      <c r="G77" s="30">
        <v>0</v>
      </c>
      <c r="H77" s="29">
        <v>2</v>
      </c>
      <c r="I77" s="29">
        <v>1</v>
      </c>
      <c r="J77" s="29">
        <v>1</v>
      </c>
      <c r="K77" s="30">
        <v>146457.82999999999</v>
      </c>
      <c r="N77">
        <v>40</v>
      </c>
    </row>
    <row r="78" spans="2:14" x14ac:dyDescent="0.25">
      <c r="B78" s="27">
        <v>514</v>
      </c>
      <c r="C78" s="27" t="s">
        <v>23</v>
      </c>
      <c r="D78" s="27" t="s">
        <v>15</v>
      </c>
      <c r="E78" s="27">
        <v>32</v>
      </c>
      <c r="F78" s="29">
        <v>8</v>
      </c>
      <c r="G78" s="30">
        <v>0</v>
      </c>
      <c r="H78" s="29">
        <v>2</v>
      </c>
      <c r="I78" s="29">
        <v>1</v>
      </c>
      <c r="J78" s="29">
        <v>0</v>
      </c>
      <c r="K78" s="30">
        <v>95857.18</v>
      </c>
      <c r="N78">
        <v>32</v>
      </c>
    </row>
    <row r="79" spans="2:14" x14ac:dyDescent="0.25">
      <c r="B79" s="27">
        <v>514</v>
      </c>
      <c r="C79" s="27" t="s">
        <v>23</v>
      </c>
      <c r="D79" s="27" t="s">
        <v>18</v>
      </c>
      <c r="E79" s="27">
        <v>30</v>
      </c>
      <c r="F79" s="29">
        <v>7</v>
      </c>
      <c r="G79" s="30">
        <v>0</v>
      </c>
      <c r="H79" s="29">
        <v>1</v>
      </c>
      <c r="I79" s="29">
        <v>0</v>
      </c>
      <c r="J79" s="29">
        <v>1</v>
      </c>
      <c r="K79" s="30">
        <v>125010.24000000001</v>
      </c>
      <c r="N79">
        <v>30</v>
      </c>
    </row>
    <row r="80" spans="2:14" x14ac:dyDescent="0.25">
      <c r="B80" s="27">
        <v>515</v>
      </c>
      <c r="C80" s="27" t="s">
        <v>23</v>
      </c>
      <c r="D80" s="27" t="s">
        <v>15</v>
      </c>
      <c r="E80" s="27">
        <v>65</v>
      </c>
      <c r="F80" s="29">
        <v>7</v>
      </c>
      <c r="G80" s="30">
        <v>92113.61</v>
      </c>
      <c r="H80" s="29">
        <v>1</v>
      </c>
      <c r="I80" s="29">
        <v>1</v>
      </c>
      <c r="J80" s="29">
        <v>1</v>
      </c>
      <c r="K80" s="30">
        <v>142548.32999999999</v>
      </c>
      <c r="N80">
        <v>65</v>
      </c>
    </row>
    <row r="81" spans="2:14" x14ac:dyDescent="0.25">
      <c r="B81" s="27">
        <v>515</v>
      </c>
      <c r="C81" s="27" t="s">
        <v>23</v>
      </c>
      <c r="D81" s="27" t="s">
        <v>18</v>
      </c>
      <c r="E81" s="27">
        <v>35</v>
      </c>
      <c r="F81" s="29">
        <v>10</v>
      </c>
      <c r="G81" s="30">
        <v>176273.95</v>
      </c>
      <c r="H81" s="29">
        <v>1</v>
      </c>
      <c r="I81" s="29">
        <v>0</v>
      </c>
      <c r="J81" s="29">
        <v>1</v>
      </c>
      <c r="K81" s="30">
        <v>121277.78</v>
      </c>
      <c r="N81">
        <v>35</v>
      </c>
    </row>
    <row r="82" spans="2:14" x14ac:dyDescent="0.25">
      <c r="B82" s="27">
        <v>516</v>
      </c>
      <c r="C82" s="27" t="s">
        <v>16</v>
      </c>
      <c r="D82" s="27" t="s">
        <v>18</v>
      </c>
      <c r="E82" s="27">
        <v>33</v>
      </c>
      <c r="F82" s="29">
        <v>3</v>
      </c>
      <c r="G82" s="30">
        <v>0</v>
      </c>
      <c r="H82" s="29">
        <v>2</v>
      </c>
      <c r="I82" s="29">
        <v>1</v>
      </c>
      <c r="J82" s="29">
        <v>1</v>
      </c>
      <c r="K82" s="30">
        <v>58685.59</v>
      </c>
      <c r="N82">
        <v>33</v>
      </c>
    </row>
    <row r="83" spans="2:14" x14ac:dyDescent="0.25">
      <c r="B83" s="27">
        <v>516</v>
      </c>
      <c r="C83" s="27" t="s">
        <v>23</v>
      </c>
      <c r="D83" s="27" t="s">
        <v>15</v>
      </c>
      <c r="E83" s="27">
        <v>35</v>
      </c>
      <c r="F83" s="29">
        <v>10</v>
      </c>
      <c r="G83" s="30">
        <v>104088.59</v>
      </c>
      <c r="H83" s="29">
        <v>2</v>
      </c>
      <c r="I83" s="29">
        <v>0</v>
      </c>
      <c r="J83" s="29">
        <v>0</v>
      </c>
      <c r="K83" s="30">
        <v>119666</v>
      </c>
      <c r="N83">
        <v>35</v>
      </c>
    </row>
    <row r="84" spans="2:14" x14ac:dyDescent="0.25">
      <c r="B84" s="27">
        <v>517</v>
      </c>
      <c r="C84" s="27" t="s">
        <v>23</v>
      </c>
      <c r="D84" s="27" t="s">
        <v>15</v>
      </c>
      <c r="E84" s="27">
        <v>41</v>
      </c>
      <c r="F84" s="29">
        <v>2</v>
      </c>
      <c r="G84" s="30">
        <v>0</v>
      </c>
      <c r="H84" s="29">
        <v>2</v>
      </c>
      <c r="I84" s="29">
        <v>0</v>
      </c>
      <c r="J84" s="29">
        <v>1</v>
      </c>
      <c r="K84" s="30">
        <v>75937.47</v>
      </c>
      <c r="N84">
        <v>41</v>
      </c>
    </row>
    <row r="85" spans="2:14" x14ac:dyDescent="0.25">
      <c r="B85" s="27">
        <v>518</v>
      </c>
      <c r="C85" s="27" t="s">
        <v>16</v>
      </c>
      <c r="D85" s="27" t="s">
        <v>15</v>
      </c>
      <c r="E85" s="27">
        <v>45</v>
      </c>
      <c r="F85" s="29">
        <v>9</v>
      </c>
      <c r="G85" s="30">
        <v>105525.65</v>
      </c>
      <c r="H85" s="29">
        <v>2</v>
      </c>
      <c r="I85" s="29">
        <v>1</v>
      </c>
      <c r="J85" s="29">
        <v>1</v>
      </c>
      <c r="K85" s="30">
        <v>73418.289999999994</v>
      </c>
      <c r="N85">
        <v>45</v>
      </c>
    </row>
    <row r="86" spans="2:14" x14ac:dyDescent="0.25">
      <c r="B86" s="27">
        <v>519</v>
      </c>
      <c r="C86" s="27" t="s">
        <v>16</v>
      </c>
      <c r="D86" s="27" t="s">
        <v>18</v>
      </c>
      <c r="E86" s="27">
        <v>57</v>
      </c>
      <c r="F86" s="29">
        <v>2</v>
      </c>
      <c r="G86" s="30">
        <v>119035.35</v>
      </c>
      <c r="H86" s="29">
        <v>2</v>
      </c>
      <c r="I86" s="29">
        <v>1</v>
      </c>
      <c r="J86" s="29">
        <v>1</v>
      </c>
      <c r="K86" s="30">
        <v>29871.79</v>
      </c>
      <c r="N86">
        <v>57</v>
      </c>
    </row>
    <row r="87" spans="2:14" x14ac:dyDescent="0.25">
      <c r="B87" s="27">
        <v>519</v>
      </c>
      <c r="C87" s="27" t="s">
        <v>23</v>
      </c>
      <c r="D87" s="27" t="s">
        <v>15</v>
      </c>
      <c r="E87" s="27">
        <v>36</v>
      </c>
      <c r="F87" s="29">
        <v>9</v>
      </c>
      <c r="G87" s="30">
        <v>0</v>
      </c>
      <c r="H87" s="29">
        <v>2</v>
      </c>
      <c r="I87" s="29">
        <v>0</v>
      </c>
      <c r="J87" s="29">
        <v>1</v>
      </c>
      <c r="K87" s="30">
        <v>145562.4</v>
      </c>
      <c r="N87">
        <v>36</v>
      </c>
    </row>
    <row r="88" spans="2:14" x14ac:dyDescent="0.25">
      <c r="B88" s="27">
        <v>520</v>
      </c>
      <c r="C88" s="27" t="s">
        <v>16</v>
      </c>
      <c r="D88" s="27" t="s">
        <v>15</v>
      </c>
      <c r="E88" s="27">
        <v>38</v>
      </c>
      <c r="F88" s="29">
        <v>4</v>
      </c>
      <c r="G88" s="30">
        <v>0</v>
      </c>
      <c r="H88" s="29">
        <v>2</v>
      </c>
      <c r="I88" s="29">
        <v>1</v>
      </c>
      <c r="J88" s="29">
        <v>0</v>
      </c>
      <c r="K88" s="30">
        <v>56388.63</v>
      </c>
      <c r="N88">
        <v>38</v>
      </c>
    </row>
    <row r="89" spans="2:14" x14ac:dyDescent="0.25">
      <c r="B89" s="27">
        <v>520</v>
      </c>
      <c r="C89" s="27" t="s">
        <v>16</v>
      </c>
      <c r="D89" s="27" t="s">
        <v>18</v>
      </c>
      <c r="E89" s="27">
        <v>42</v>
      </c>
      <c r="F89" s="29">
        <v>6</v>
      </c>
      <c r="G89" s="30">
        <v>0</v>
      </c>
      <c r="H89" s="29">
        <v>2</v>
      </c>
      <c r="I89" s="29">
        <v>1</v>
      </c>
      <c r="J89" s="29">
        <v>1</v>
      </c>
      <c r="K89" s="30">
        <v>34410.550000000003</v>
      </c>
      <c r="N89">
        <v>42</v>
      </c>
    </row>
    <row r="90" spans="2:14" x14ac:dyDescent="0.25">
      <c r="B90" s="27">
        <v>520</v>
      </c>
      <c r="C90" s="27" t="s">
        <v>23</v>
      </c>
      <c r="D90" s="27" t="s">
        <v>15</v>
      </c>
      <c r="E90" s="27">
        <v>58</v>
      </c>
      <c r="F90" s="29">
        <v>3</v>
      </c>
      <c r="G90" s="30">
        <v>0</v>
      </c>
      <c r="H90" s="29">
        <v>2</v>
      </c>
      <c r="I90" s="29">
        <v>0</v>
      </c>
      <c r="J90" s="29">
        <v>1</v>
      </c>
      <c r="K90" s="30">
        <v>32790.019999999997</v>
      </c>
      <c r="N90">
        <v>58</v>
      </c>
    </row>
    <row r="91" spans="2:14" x14ac:dyDescent="0.25">
      <c r="B91" s="27">
        <v>520</v>
      </c>
      <c r="C91" s="27" t="s">
        <v>23</v>
      </c>
      <c r="D91" s="27" t="s">
        <v>26</v>
      </c>
      <c r="E91" s="27">
        <v>61</v>
      </c>
      <c r="F91" s="29">
        <v>8</v>
      </c>
      <c r="G91" s="30">
        <v>133802.29</v>
      </c>
      <c r="H91" s="29">
        <v>2</v>
      </c>
      <c r="I91" s="29">
        <v>1</v>
      </c>
      <c r="J91" s="29">
        <v>1</v>
      </c>
      <c r="K91" s="30">
        <v>90304.01</v>
      </c>
      <c r="N91">
        <v>61</v>
      </c>
    </row>
    <row r="92" spans="2:14" x14ac:dyDescent="0.25">
      <c r="B92" s="27">
        <v>521</v>
      </c>
      <c r="C92" s="27" t="s">
        <v>23</v>
      </c>
      <c r="D92" s="27" t="s">
        <v>15</v>
      </c>
      <c r="E92" s="27">
        <v>25</v>
      </c>
      <c r="F92" s="29">
        <v>7</v>
      </c>
      <c r="G92" s="30">
        <v>0</v>
      </c>
      <c r="H92" s="29">
        <v>2</v>
      </c>
      <c r="I92" s="29">
        <v>1</v>
      </c>
      <c r="J92" s="29">
        <v>1</v>
      </c>
      <c r="K92" s="30">
        <v>157878.67000000001</v>
      </c>
      <c r="N92">
        <v>25</v>
      </c>
    </row>
    <row r="93" spans="2:14" x14ac:dyDescent="0.25">
      <c r="B93" s="27">
        <v>521</v>
      </c>
      <c r="C93" s="27" t="s">
        <v>23</v>
      </c>
      <c r="D93" s="27" t="s">
        <v>15</v>
      </c>
      <c r="E93" s="27">
        <v>35</v>
      </c>
      <c r="F93" s="29">
        <v>6</v>
      </c>
      <c r="G93" s="30">
        <v>96423.84</v>
      </c>
      <c r="H93" s="29">
        <v>1</v>
      </c>
      <c r="I93" s="29">
        <v>1</v>
      </c>
      <c r="J93" s="29">
        <v>0</v>
      </c>
      <c r="K93" s="30">
        <v>10488.44</v>
      </c>
      <c r="N93">
        <v>35</v>
      </c>
    </row>
    <row r="94" spans="2:14" x14ac:dyDescent="0.25">
      <c r="B94" s="27">
        <v>523</v>
      </c>
      <c r="C94" s="27" t="s">
        <v>23</v>
      </c>
      <c r="D94" s="27" t="s">
        <v>18</v>
      </c>
      <c r="E94" s="27">
        <v>32</v>
      </c>
      <c r="F94" s="29">
        <v>4</v>
      </c>
      <c r="G94" s="30">
        <v>0</v>
      </c>
      <c r="H94" s="29">
        <v>2</v>
      </c>
      <c r="I94" s="29">
        <v>1</v>
      </c>
      <c r="J94" s="29">
        <v>0</v>
      </c>
      <c r="K94" s="30">
        <v>167848.02</v>
      </c>
      <c r="N94">
        <v>32</v>
      </c>
    </row>
    <row r="95" spans="2:14" x14ac:dyDescent="0.25">
      <c r="B95" s="27">
        <v>523</v>
      </c>
      <c r="C95" s="27" t="s">
        <v>23</v>
      </c>
      <c r="D95" s="27" t="s">
        <v>18</v>
      </c>
      <c r="E95" s="27">
        <v>34</v>
      </c>
      <c r="F95" s="29">
        <v>7</v>
      </c>
      <c r="G95" s="30">
        <v>0</v>
      </c>
      <c r="H95" s="29">
        <v>2</v>
      </c>
      <c r="I95" s="29">
        <v>1</v>
      </c>
      <c r="J95" s="29">
        <v>0</v>
      </c>
      <c r="K95" s="30">
        <v>62030.06</v>
      </c>
      <c r="N95">
        <v>34</v>
      </c>
    </row>
    <row r="96" spans="2:14" x14ac:dyDescent="0.25">
      <c r="B96" s="27">
        <v>524</v>
      </c>
      <c r="C96" s="27" t="s">
        <v>16</v>
      </c>
      <c r="D96" s="27" t="s">
        <v>15</v>
      </c>
      <c r="E96" s="27">
        <v>36</v>
      </c>
      <c r="F96" s="29">
        <v>10</v>
      </c>
      <c r="G96" s="30">
        <v>0</v>
      </c>
      <c r="H96" s="29">
        <v>2</v>
      </c>
      <c r="I96" s="29">
        <v>1</v>
      </c>
      <c r="J96" s="29">
        <v>0</v>
      </c>
      <c r="K96" s="30">
        <v>109614.57</v>
      </c>
      <c r="N96">
        <v>36</v>
      </c>
    </row>
    <row r="97" spans="2:14" x14ac:dyDescent="0.25">
      <c r="B97" s="27">
        <v>524</v>
      </c>
      <c r="C97" s="27" t="s">
        <v>16</v>
      </c>
      <c r="D97" s="27" t="s">
        <v>26</v>
      </c>
      <c r="E97" s="27">
        <v>31</v>
      </c>
      <c r="F97" s="29">
        <v>10</v>
      </c>
      <c r="G97" s="30">
        <v>67238.98</v>
      </c>
      <c r="H97" s="29">
        <v>2</v>
      </c>
      <c r="I97" s="29">
        <v>1</v>
      </c>
      <c r="J97" s="29">
        <v>1</v>
      </c>
      <c r="K97" s="30">
        <v>161811.23000000001</v>
      </c>
      <c r="N97">
        <v>31</v>
      </c>
    </row>
    <row r="98" spans="2:14" x14ac:dyDescent="0.25">
      <c r="B98" s="27">
        <v>525</v>
      </c>
      <c r="C98" s="27" t="s">
        <v>16</v>
      </c>
      <c r="D98" s="27" t="s">
        <v>15</v>
      </c>
      <c r="E98" s="27">
        <v>23</v>
      </c>
      <c r="F98" s="29">
        <v>5</v>
      </c>
      <c r="G98" s="30">
        <v>0</v>
      </c>
      <c r="H98" s="29">
        <v>2</v>
      </c>
      <c r="I98" s="29">
        <v>1</v>
      </c>
      <c r="J98" s="29">
        <v>0</v>
      </c>
      <c r="K98" s="30">
        <v>160249.1</v>
      </c>
      <c r="N98">
        <v>23</v>
      </c>
    </row>
    <row r="99" spans="2:14" x14ac:dyDescent="0.25">
      <c r="B99" s="27">
        <v>525</v>
      </c>
      <c r="C99" s="27" t="s">
        <v>16</v>
      </c>
      <c r="D99" s="27" t="s">
        <v>18</v>
      </c>
      <c r="E99" s="27">
        <v>37</v>
      </c>
      <c r="F99" s="29">
        <v>0</v>
      </c>
      <c r="G99" s="30">
        <v>0</v>
      </c>
      <c r="H99" s="29">
        <v>1</v>
      </c>
      <c r="I99" s="29">
        <v>0</v>
      </c>
      <c r="J99" s="29">
        <v>1</v>
      </c>
      <c r="K99" s="30">
        <v>131521.72</v>
      </c>
      <c r="N99">
        <v>37</v>
      </c>
    </row>
    <row r="100" spans="2:14" x14ac:dyDescent="0.25">
      <c r="B100" s="27">
        <v>525</v>
      </c>
      <c r="C100" s="27" t="s">
        <v>16</v>
      </c>
      <c r="D100" s="27" t="s">
        <v>18</v>
      </c>
      <c r="E100" s="27">
        <v>57</v>
      </c>
      <c r="F100" s="29">
        <v>2</v>
      </c>
      <c r="G100" s="30">
        <v>145965.32999999999</v>
      </c>
      <c r="H100" s="29">
        <v>1</v>
      </c>
      <c r="I100" s="29">
        <v>1</v>
      </c>
      <c r="J100" s="29">
        <v>1</v>
      </c>
      <c r="K100" s="30">
        <v>64448.36</v>
      </c>
      <c r="N100">
        <v>57</v>
      </c>
    </row>
    <row r="101" spans="2:14" x14ac:dyDescent="0.25">
      <c r="B101" s="27">
        <v>525</v>
      </c>
      <c r="C101" s="27" t="s">
        <v>23</v>
      </c>
      <c r="D101" s="27" t="s">
        <v>15</v>
      </c>
      <c r="E101" s="27">
        <v>36</v>
      </c>
      <c r="F101" s="29">
        <v>2</v>
      </c>
      <c r="G101" s="30">
        <v>114628.4</v>
      </c>
      <c r="H101" s="29">
        <v>1</v>
      </c>
      <c r="I101" s="29">
        <v>0</v>
      </c>
      <c r="J101" s="29">
        <v>1</v>
      </c>
      <c r="K101" s="30">
        <v>168290.06</v>
      </c>
      <c r="N101">
        <v>36</v>
      </c>
    </row>
    <row r="102" spans="2:14" x14ac:dyDescent="0.25">
      <c r="B102" s="27">
        <v>526</v>
      </c>
      <c r="C102" s="27" t="s">
        <v>23</v>
      </c>
      <c r="D102" s="27" t="s">
        <v>15</v>
      </c>
      <c r="E102" s="27">
        <v>36</v>
      </c>
      <c r="F102" s="29">
        <v>1</v>
      </c>
      <c r="G102" s="30">
        <v>0</v>
      </c>
      <c r="H102" s="29">
        <v>1</v>
      </c>
      <c r="I102" s="29">
        <v>1</v>
      </c>
      <c r="J102" s="29">
        <v>0</v>
      </c>
      <c r="K102" s="30">
        <v>160696.72</v>
      </c>
      <c r="N102">
        <v>36</v>
      </c>
    </row>
    <row r="103" spans="2:14" x14ac:dyDescent="0.25">
      <c r="B103" s="27">
        <v>527</v>
      </c>
      <c r="C103" s="27" t="s">
        <v>23</v>
      </c>
      <c r="D103" s="27" t="s">
        <v>18</v>
      </c>
      <c r="E103" s="27">
        <v>37</v>
      </c>
      <c r="F103" s="29">
        <v>5</v>
      </c>
      <c r="G103" s="30">
        <v>93722.73</v>
      </c>
      <c r="H103" s="29">
        <v>2</v>
      </c>
      <c r="I103" s="29">
        <v>1</v>
      </c>
      <c r="J103" s="29">
        <v>1</v>
      </c>
      <c r="K103" s="30">
        <v>139093.73000000001</v>
      </c>
      <c r="N103">
        <v>37</v>
      </c>
    </row>
    <row r="104" spans="2:14" x14ac:dyDescent="0.25">
      <c r="B104" s="27">
        <v>528</v>
      </c>
      <c r="C104" s="27" t="s">
        <v>23</v>
      </c>
      <c r="D104" s="27" t="s">
        <v>15</v>
      </c>
      <c r="E104" s="27">
        <v>31</v>
      </c>
      <c r="F104" s="29">
        <v>6</v>
      </c>
      <c r="G104" s="30">
        <v>102016.72</v>
      </c>
      <c r="H104" s="29">
        <v>2</v>
      </c>
      <c r="I104" s="29">
        <v>0</v>
      </c>
      <c r="J104" s="29">
        <v>0</v>
      </c>
      <c r="K104" s="30">
        <v>80181.119999999995</v>
      </c>
      <c r="N104">
        <v>31</v>
      </c>
    </row>
    <row r="105" spans="2:14" x14ac:dyDescent="0.25">
      <c r="B105" s="27">
        <v>528</v>
      </c>
      <c r="C105" s="27" t="s">
        <v>23</v>
      </c>
      <c r="D105" s="27" t="s">
        <v>18</v>
      </c>
      <c r="E105" s="27">
        <v>36</v>
      </c>
      <c r="F105" s="29">
        <v>7</v>
      </c>
      <c r="G105" s="30">
        <v>0</v>
      </c>
      <c r="H105" s="29">
        <v>2</v>
      </c>
      <c r="I105" s="29">
        <v>1</v>
      </c>
      <c r="J105" s="29">
        <v>0</v>
      </c>
      <c r="K105" s="30">
        <v>60536.56</v>
      </c>
      <c r="N105">
        <v>36</v>
      </c>
    </row>
    <row r="106" spans="2:14" x14ac:dyDescent="0.25">
      <c r="B106" s="27">
        <v>529</v>
      </c>
      <c r="C106" s="27" t="s">
        <v>23</v>
      </c>
      <c r="D106" s="27" t="s">
        <v>18</v>
      </c>
      <c r="E106" s="27">
        <v>35</v>
      </c>
      <c r="F106" s="29">
        <v>5</v>
      </c>
      <c r="G106" s="30">
        <v>0</v>
      </c>
      <c r="H106" s="29">
        <v>2</v>
      </c>
      <c r="I106" s="29">
        <v>1</v>
      </c>
      <c r="J106" s="29">
        <v>1</v>
      </c>
      <c r="K106" s="30">
        <v>187288.5</v>
      </c>
      <c r="N106">
        <v>35</v>
      </c>
    </row>
    <row r="107" spans="2:14" x14ac:dyDescent="0.25">
      <c r="B107" s="27">
        <v>531</v>
      </c>
      <c r="C107" s="27" t="s">
        <v>16</v>
      </c>
      <c r="D107" s="27" t="s">
        <v>18</v>
      </c>
      <c r="E107" s="27">
        <v>36</v>
      </c>
      <c r="F107" s="29">
        <v>9</v>
      </c>
      <c r="G107" s="30">
        <v>99240.51</v>
      </c>
      <c r="H107" s="29">
        <v>1</v>
      </c>
      <c r="I107" s="29">
        <v>1</v>
      </c>
      <c r="J107" s="29">
        <v>0</v>
      </c>
      <c r="K107" s="30">
        <v>123137.01</v>
      </c>
      <c r="N107">
        <v>36</v>
      </c>
    </row>
    <row r="108" spans="2:14" x14ac:dyDescent="0.25">
      <c r="B108" s="27">
        <v>531</v>
      </c>
      <c r="C108" s="27" t="s">
        <v>23</v>
      </c>
      <c r="D108" s="27" t="s">
        <v>18</v>
      </c>
      <c r="E108" s="27">
        <v>27</v>
      </c>
      <c r="F108" s="29">
        <v>8</v>
      </c>
      <c r="G108" s="30">
        <v>132576.25</v>
      </c>
      <c r="H108" s="29">
        <v>1</v>
      </c>
      <c r="I108" s="29">
        <v>0</v>
      </c>
      <c r="J108" s="29">
        <v>0</v>
      </c>
      <c r="K108" s="30">
        <v>7222.92</v>
      </c>
      <c r="N108">
        <v>27</v>
      </c>
    </row>
    <row r="109" spans="2:14" x14ac:dyDescent="0.25">
      <c r="B109" s="27">
        <v>533</v>
      </c>
      <c r="C109" s="27" t="s">
        <v>23</v>
      </c>
      <c r="D109" s="27" t="s">
        <v>15</v>
      </c>
      <c r="E109" s="27">
        <v>36</v>
      </c>
      <c r="F109" s="29">
        <v>7</v>
      </c>
      <c r="G109" s="30">
        <v>85311.7</v>
      </c>
      <c r="H109" s="29">
        <v>1</v>
      </c>
      <c r="I109" s="29">
        <v>0</v>
      </c>
      <c r="J109" s="29">
        <v>1</v>
      </c>
      <c r="K109" s="30">
        <v>156731.91</v>
      </c>
      <c r="N109">
        <v>36</v>
      </c>
    </row>
    <row r="110" spans="2:14" x14ac:dyDescent="0.25">
      <c r="B110" s="27">
        <v>534</v>
      </c>
      <c r="C110" s="27" t="s">
        <v>16</v>
      </c>
      <c r="D110" s="27" t="s">
        <v>15</v>
      </c>
      <c r="E110" s="27">
        <v>34</v>
      </c>
      <c r="F110" s="29">
        <v>7</v>
      </c>
      <c r="G110" s="30">
        <v>121551.58</v>
      </c>
      <c r="H110" s="29">
        <v>2</v>
      </c>
      <c r="I110" s="29">
        <v>1</v>
      </c>
      <c r="J110" s="29">
        <v>1</v>
      </c>
      <c r="K110" s="30">
        <v>70179</v>
      </c>
      <c r="N110">
        <v>34</v>
      </c>
    </row>
    <row r="111" spans="2:14" x14ac:dyDescent="0.25">
      <c r="B111" s="27">
        <v>535</v>
      </c>
      <c r="C111" s="27" t="s">
        <v>16</v>
      </c>
      <c r="D111" s="27" t="s">
        <v>15</v>
      </c>
      <c r="E111" s="27">
        <v>40</v>
      </c>
      <c r="F111" s="29">
        <v>8</v>
      </c>
      <c r="G111" s="30">
        <v>0</v>
      </c>
      <c r="H111" s="29">
        <v>1</v>
      </c>
      <c r="I111" s="29">
        <v>1</v>
      </c>
      <c r="J111" s="29">
        <v>1</v>
      </c>
      <c r="K111" s="30">
        <v>27689.77</v>
      </c>
      <c r="N111">
        <v>40</v>
      </c>
    </row>
    <row r="112" spans="2:14" x14ac:dyDescent="0.25">
      <c r="B112" s="27">
        <v>535</v>
      </c>
      <c r="C112" s="27" t="s">
        <v>16</v>
      </c>
      <c r="D112" s="27" t="s">
        <v>26</v>
      </c>
      <c r="E112" s="27">
        <v>53</v>
      </c>
      <c r="F112" s="29">
        <v>5</v>
      </c>
      <c r="G112" s="30">
        <v>141616.54999999999</v>
      </c>
      <c r="H112" s="29">
        <v>2</v>
      </c>
      <c r="I112" s="29">
        <v>1</v>
      </c>
      <c r="J112" s="29">
        <v>1</v>
      </c>
      <c r="K112" s="30">
        <v>75888.649999999994</v>
      </c>
      <c r="N112">
        <v>53</v>
      </c>
    </row>
    <row r="113" spans="2:14" x14ac:dyDescent="0.25">
      <c r="B113" s="27">
        <v>536</v>
      </c>
      <c r="C113" s="27" t="s">
        <v>23</v>
      </c>
      <c r="D113" s="27" t="s">
        <v>15</v>
      </c>
      <c r="E113" s="27">
        <v>35</v>
      </c>
      <c r="F113" s="29">
        <v>8</v>
      </c>
      <c r="G113" s="30">
        <v>0</v>
      </c>
      <c r="H113" s="29">
        <v>2</v>
      </c>
      <c r="I113" s="29">
        <v>1</v>
      </c>
      <c r="J113" s="29">
        <v>0</v>
      </c>
      <c r="K113" s="30">
        <v>64833.279999999999</v>
      </c>
      <c r="N113">
        <v>35</v>
      </c>
    </row>
    <row r="114" spans="2:14" x14ac:dyDescent="0.25">
      <c r="B114" s="27">
        <v>537</v>
      </c>
      <c r="C114" s="27" t="s">
        <v>16</v>
      </c>
      <c r="D114" s="27" t="s">
        <v>26</v>
      </c>
      <c r="E114" s="27">
        <v>41</v>
      </c>
      <c r="F114" s="29">
        <v>3</v>
      </c>
      <c r="G114" s="30">
        <v>138306.34</v>
      </c>
      <c r="H114" s="29">
        <v>1</v>
      </c>
      <c r="I114" s="29">
        <v>1</v>
      </c>
      <c r="J114" s="29">
        <v>0</v>
      </c>
      <c r="K114" s="30">
        <v>106761.47</v>
      </c>
      <c r="N114">
        <v>41</v>
      </c>
    </row>
    <row r="115" spans="2:14" x14ac:dyDescent="0.25">
      <c r="B115" s="27">
        <v>538</v>
      </c>
      <c r="C115" s="27" t="s">
        <v>23</v>
      </c>
      <c r="D115" s="27" t="s">
        <v>26</v>
      </c>
      <c r="E115" s="27">
        <v>39</v>
      </c>
      <c r="F115" s="29">
        <v>7</v>
      </c>
      <c r="G115" s="30">
        <v>108055.1</v>
      </c>
      <c r="H115" s="29">
        <v>2</v>
      </c>
      <c r="I115" s="29">
        <v>1</v>
      </c>
      <c r="J115" s="29">
        <v>0</v>
      </c>
      <c r="K115" s="30">
        <v>27231.26</v>
      </c>
      <c r="N115">
        <v>39</v>
      </c>
    </row>
    <row r="116" spans="2:14" x14ac:dyDescent="0.25">
      <c r="B116" s="27">
        <v>539</v>
      </c>
      <c r="C116" s="27" t="s">
        <v>23</v>
      </c>
      <c r="D116" s="27" t="s">
        <v>15</v>
      </c>
      <c r="E116" s="27">
        <v>30</v>
      </c>
      <c r="F116" s="29">
        <v>0</v>
      </c>
      <c r="G116" s="30">
        <v>0</v>
      </c>
      <c r="H116" s="29">
        <v>2</v>
      </c>
      <c r="I116" s="29">
        <v>1</v>
      </c>
      <c r="J116" s="29">
        <v>0</v>
      </c>
      <c r="K116" s="30">
        <v>160979.66</v>
      </c>
      <c r="N116">
        <v>30</v>
      </c>
    </row>
    <row r="117" spans="2:14" x14ac:dyDescent="0.25">
      <c r="B117" s="27">
        <v>539</v>
      </c>
      <c r="C117" s="27" t="s">
        <v>23</v>
      </c>
      <c r="D117" s="27" t="s">
        <v>15</v>
      </c>
      <c r="E117" s="27">
        <v>37</v>
      </c>
      <c r="F117" s="29">
        <v>2</v>
      </c>
      <c r="G117" s="30">
        <v>127609.59</v>
      </c>
      <c r="H117" s="29">
        <v>1</v>
      </c>
      <c r="I117" s="29">
        <v>1</v>
      </c>
      <c r="J117" s="29">
        <v>0</v>
      </c>
      <c r="K117" s="30">
        <v>98646.22</v>
      </c>
      <c r="N117">
        <v>37</v>
      </c>
    </row>
    <row r="118" spans="2:14" x14ac:dyDescent="0.25">
      <c r="B118" s="27">
        <v>539</v>
      </c>
      <c r="C118" s="27" t="s">
        <v>23</v>
      </c>
      <c r="D118" s="27" t="s">
        <v>15</v>
      </c>
      <c r="E118" s="27">
        <v>39</v>
      </c>
      <c r="F118" s="29">
        <v>3</v>
      </c>
      <c r="G118" s="30">
        <v>0</v>
      </c>
      <c r="H118" s="29">
        <v>2</v>
      </c>
      <c r="I118" s="29">
        <v>1</v>
      </c>
      <c r="J118" s="29">
        <v>0</v>
      </c>
      <c r="K118" s="30">
        <v>36692.17</v>
      </c>
      <c r="N118">
        <v>39</v>
      </c>
    </row>
    <row r="119" spans="2:14" x14ac:dyDescent="0.25">
      <c r="B119" s="27">
        <v>540</v>
      </c>
      <c r="C119" s="27" t="s">
        <v>16</v>
      </c>
      <c r="D119" s="27" t="s">
        <v>26</v>
      </c>
      <c r="E119" s="27">
        <v>42</v>
      </c>
      <c r="F119" s="29">
        <v>9</v>
      </c>
      <c r="G119" s="30">
        <v>87271.41</v>
      </c>
      <c r="H119" s="29">
        <v>2</v>
      </c>
      <c r="I119" s="29">
        <v>1</v>
      </c>
      <c r="J119" s="29">
        <v>0</v>
      </c>
      <c r="K119" s="30">
        <v>172572.64</v>
      </c>
      <c r="N119">
        <v>42</v>
      </c>
    </row>
    <row r="120" spans="2:14" x14ac:dyDescent="0.25">
      <c r="B120" s="27">
        <v>540</v>
      </c>
      <c r="C120" s="27" t="s">
        <v>23</v>
      </c>
      <c r="D120" s="27" t="s">
        <v>15</v>
      </c>
      <c r="E120" s="27">
        <v>48</v>
      </c>
      <c r="F120" s="29">
        <v>0</v>
      </c>
      <c r="G120" s="30">
        <v>148116.48000000001</v>
      </c>
      <c r="H120" s="29">
        <v>1</v>
      </c>
      <c r="I120" s="29">
        <v>0</v>
      </c>
      <c r="J120" s="29">
        <v>0</v>
      </c>
      <c r="K120" s="30">
        <v>116973.48</v>
      </c>
      <c r="N120">
        <v>48</v>
      </c>
    </row>
    <row r="121" spans="2:14" x14ac:dyDescent="0.25">
      <c r="B121" s="27">
        <v>540</v>
      </c>
      <c r="C121" s="27" t="s">
        <v>23</v>
      </c>
      <c r="D121" s="27" t="s">
        <v>26</v>
      </c>
      <c r="E121" s="27">
        <v>44</v>
      </c>
      <c r="F121" s="29">
        <v>3</v>
      </c>
      <c r="G121" s="30">
        <v>164113.04</v>
      </c>
      <c r="H121" s="29">
        <v>2</v>
      </c>
      <c r="I121" s="29">
        <v>1</v>
      </c>
      <c r="J121" s="29">
        <v>1</v>
      </c>
      <c r="K121" s="30">
        <v>12120.79</v>
      </c>
      <c r="N121">
        <v>44</v>
      </c>
    </row>
    <row r="122" spans="2:14" x14ac:dyDescent="0.25">
      <c r="B122" s="27">
        <v>542</v>
      </c>
      <c r="C122" s="27" t="s">
        <v>16</v>
      </c>
      <c r="D122" s="27" t="s">
        <v>15</v>
      </c>
      <c r="E122" s="27">
        <v>43</v>
      </c>
      <c r="F122" s="29">
        <v>8</v>
      </c>
      <c r="G122" s="30">
        <v>145618.37</v>
      </c>
      <c r="H122" s="29">
        <v>1</v>
      </c>
      <c r="I122" s="29">
        <v>0</v>
      </c>
      <c r="J122" s="29">
        <v>1</v>
      </c>
      <c r="K122" s="30">
        <v>10350.74</v>
      </c>
      <c r="N122">
        <v>43</v>
      </c>
    </row>
    <row r="123" spans="2:14" x14ac:dyDescent="0.25">
      <c r="B123" s="27">
        <v>543</v>
      </c>
      <c r="C123" s="27" t="s">
        <v>16</v>
      </c>
      <c r="D123" s="27" t="s">
        <v>15</v>
      </c>
      <c r="E123" s="27">
        <v>36</v>
      </c>
      <c r="F123" s="29">
        <v>3</v>
      </c>
      <c r="G123" s="30">
        <v>0</v>
      </c>
      <c r="H123" s="29">
        <v>2</v>
      </c>
      <c r="I123" s="29">
        <v>0</v>
      </c>
      <c r="J123" s="29">
        <v>0</v>
      </c>
      <c r="K123" s="30">
        <v>26019.59</v>
      </c>
      <c r="N123">
        <v>36</v>
      </c>
    </row>
    <row r="124" spans="2:14" x14ac:dyDescent="0.25">
      <c r="B124" s="27">
        <v>543</v>
      </c>
      <c r="C124" s="27" t="s">
        <v>16</v>
      </c>
      <c r="D124" s="27" t="s">
        <v>18</v>
      </c>
      <c r="E124" s="27">
        <v>41</v>
      </c>
      <c r="F124" s="29">
        <v>4</v>
      </c>
      <c r="G124" s="30">
        <v>0</v>
      </c>
      <c r="H124" s="29">
        <v>1</v>
      </c>
      <c r="I124" s="29">
        <v>0</v>
      </c>
      <c r="J124" s="29">
        <v>0</v>
      </c>
      <c r="K124" s="30">
        <v>194902.16</v>
      </c>
      <c r="N124">
        <v>41</v>
      </c>
    </row>
    <row r="125" spans="2:14" x14ac:dyDescent="0.25">
      <c r="B125" s="27">
        <v>543</v>
      </c>
      <c r="C125" s="27" t="s">
        <v>23</v>
      </c>
      <c r="D125" s="27" t="s">
        <v>15</v>
      </c>
      <c r="E125" s="27">
        <v>22</v>
      </c>
      <c r="F125" s="29">
        <v>8</v>
      </c>
      <c r="G125" s="30">
        <v>0</v>
      </c>
      <c r="H125" s="29">
        <v>2</v>
      </c>
      <c r="I125" s="29">
        <v>0</v>
      </c>
      <c r="J125" s="29">
        <v>0</v>
      </c>
      <c r="K125" s="30">
        <v>127587.22</v>
      </c>
      <c r="N125">
        <v>22</v>
      </c>
    </row>
    <row r="126" spans="2:14" x14ac:dyDescent="0.25">
      <c r="B126" s="27">
        <v>543</v>
      </c>
      <c r="C126" s="27" t="s">
        <v>23</v>
      </c>
      <c r="D126" s="27" t="s">
        <v>15</v>
      </c>
      <c r="E126" s="27">
        <v>36</v>
      </c>
      <c r="F126" s="29">
        <v>4</v>
      </c>
      <c r="G126" s="30">
        <v>0</v>
      </c>
      <c r="H126" s="29">
        <v>2</v>
      </c>
      <c r="I126" s="29">
        <v>1</v>
      </c>
      <c r="J126" s="29">
        <v>1</v>
      </c>
      <c r="K126" s="30">
        <v>141210.5</v>
      </c>
      <c r="N126">
        <v>36</v>
      </c>
    </row>
    <row r="127" spans="2:14" x14ac:dyDescent="0.25">
      <c r="B127" s="27">
        <v>543</v>
      </c>
      <c r="C127" s="27" t="s">
        <v>23</v>
      </c>
      <c r="D127" s="27" t="s">
        <v>18</v>
      </c>
      <c r="E127" s="27">
        <v>35</v>
      </c>
      <c r="F127" s="29">
        <v>10</v>
      </c>
      <c r="G127" s="30">
        <v>59408.63</v>
      </c>
      <c r="H127" s="29">
        <v>1</v>
      </c>
      <c r="I127" s="29">
        <v>1</v>
      </c>
      <c r="J127" s="29">
        <v>0</v>
      </c>
      <c r="K127" s="30">
        <v>76773.53</v>
      </c>
      <c r="N127">
        <v>35</v>
      </c>
    </row>
    <row r="128" spans="2:14" x14ac:dyDescent="0.25">
      <c r="B128" s="27">
        <v>544</v>
      </c>
      <c r="C128" s="27" t="s">
        <v>16</v>
      </c>
      <c r="D128" s="27" t="s">
        <v>15</v>
      </c>
      <c r="E128" s="27">
        <v>21</v>
      </c>
      <c r="F128" s="29">
        <v>10</v>
      </c>
      <c r="G128" s="30">
        <v>161525.96</v>
      </c>
      <c r="H128" s="29">
        <v>2</v>
      </c>
      <c r="I128" s="29">
        <v>1</v>
      </c>
      <c r="J128" s="29">
        <v>0</v>
      </c>
      <c r="K128" s="30">
        <v>9262.77</v>
      </c>
      <c r="N128">
        <v>21</v>
      </c>
    </row>
    <row r="129" spans="2:14" x14ac:dyDescent="0.25">
      <c r="B129" s="27">
        <v>544</v>
      </c>
      <c r="C129" s="27" t="s">
        <v>23</v>
      </c>
      <c r="D129" s="27" t="s">
        <v>15</v>
      </c>
      <c r="E129" s="27">
        <v>37</v>
      </c>
      <c r="F129" s="29">
        <v>3</v>
      </c>
      <c r="G129" s="30">
        <v>84496.71</v>
      </c>
      <c r="H129" s="29">
        <v>1</v>
      </c>
      <c r="I129" s="29">
        <v>0</v>
      </c>
      <c r="J129" s="29">
        <v>0</v>
      </c>
      <c r="K129" s="30">
        <v>79972.09</v>
      </c>
      <c r="N129">
        <v>37</v>
      </c>
    </row>
    <row r="130" spans="2:14" x14ac:dyDescent="0.25">
      <c r="B130" s="27">
        <v>544</v>
      </c>
      <c r="C130" s="27" t="s">
        <v>23</v>
      </c>
      <c r="D130" s="27" t="s">
        <v>15</v>
      </c>
      <c r="E130" s="27">
        <v>64</v>
      </c>
      <c r="F130" s="29">
        <v>9</v>
      </c>
      <c r="G130" s="30">
        <v>113829.45</v>
      </c>
      <c r="H130" s="29">
        <v>1</v>
      </c>
      <c r="I130" s="29">
        <v>1</v>
      </c>
      <c r="J130" s="29">
        <v>1</v>
      </c>
      <c r="K130" s="30">
        <v>124341.49</v>
      </c>
      <c r="N130">
        <v>64</v>
      </c>
    </row>
    <row r="131" spans="2:14" x14ac:dyDescent="0.25">
      <c r="B131" s="27">
        <v>544</v>
      </c>
      <c r="C131" s="27" t="s">
        <v>23</v>
      </c>
      <c r="D131" s="27" t="s">
        <v>26</v>
      </c>
      <c r="E131" s="27">
        <v>37</v>
      </c>
      <c r="F131" s="29">
        <v>2</v>
      </c>
      <c r="G131" s="30">
        <v>79731.91</v>
      </c>
      <c r="H131" s="29">
        <v>1</v>
      </c>
      <c r="I131" s="29">
        <v>1</v>
      </c>
      <c r="J131" s="29">
        <v>1</v>
      </c>
      <c r="K131" s="30">
        <v>57558.95</v>
      </c>
      <c r="N131">
        <v>37</v>
      </c>
    </row>
    <row r="132" spans="2:14" x14ac:dyDescent="0.25">
      <c r="B132" s="27">
        <v>545</v>
      </c>
      <c r="C132" s="27" t="s">
        <v>16</v>
      </c>
      <c r="D132" s="27" t="s">
        <v>15</v>
      </c>
      <c r="E132" s="27">
        <v>26</v>
      </c>
      <c r="F132" s="29">
        <v>1</v>
      </c>
      <c r="G132" s="30">
        <v>0</v>
      </c>
      <c r="H132" s="29">
        <v>2</v>
      </c>
      <c r="I132" s="29">
        <v>1</v>
      </c>
      <c r="J132" s="29">
        <v>1</v>
      </c>
      <c r="K132" s="30">
        <v>199638.56</v>
      </c>
      <c r="N132">
        <v>26</v>
      </c>
    </row>
    <row r="133" spans="2:14" x14ac:dyDescent="0.25">
      <c r="B133" s="27">
        <v>545</v>
      </c>
      <c r="C133" s="27" t="s">
        <v>16</v>
      </c>
      <c r="D133" s="27" t="s">
        <v>18</v>
      </c>
      <c r="E133" s="27">
        <v>32</v>
      </c>
      <c r="F133" s="29">
        <v>4</v>
      </c>
      <c r="G133" s="30">
        <v>0</v>
      </c>
      <c r="H133" s="29">
        <v>1</v>
      </c>
      <c r="I133" s="29">
        <v>1</v>
      </c>
      <c r="J133" s="29">
        <v>0</v>
      </c>
      <c r="K133" s="30">
        <v>94739.199999999997</v>
      </c>
      <c r="N133">
        <v>32</v>
      </c>
    </row>
    <row r="134" spans="2:14" x14ac:dyDescent="0.25">
      <c r="B134" s="27">
        <v>545</v>
      </c>
      <c r="C134" s="27" t="s">
        <v>16</v>
      </c>
      <c r="D134" s="27" t="s">
        <v>18</v>
      </c>
      <c r="E134" s="27">
        <v>47</v>
      </c>
      <c r="F134" s="29">
        <v>5</v>
      </c>
      <c r="G134" s="30">
        <v>0</v>
      </c>
      <c r="H134" s="29">
        <v>2</v>
      </c>
      <c r="I134" s="29">
        <v>1</v>
      </c>
      <c r="J134" s="29">
        <v>1</v>
      </c>
      <c r="K134" s="30">
        <v>38970.14</v>
      </c>
      <c r="N134">
        <v>47</v>
      </c>
    </row>
    <row r="135" spans="2:14" x14ac:dyDescent="0.25">
      <c r="B135" s="27">
        <v>545</v>
      </c>
      <c r="C135" s="27" t="s">
        <v>23</v>
      </c>
      <c r="D135" s="27" t="s">
        <v>15</v>
      </c>
      <c r="E135" s="27">
        <v>38</v>
      </c>
      <c r="F135" s="29">
        <v>1</v>
      </c>
      <c r="G135" s="30">
        <v>88293.13</v>
      </c>
      <c r="H135" s="29">
        <v>2</v>
      </c>
      <c r="I135" s="29">
        <v>1</v>
      </c>
      <c r="J135" s="29">
        <v>1</v>
      </c>
      <c r="K135" s="30">
        <v>24302.95</v>
      </c>
      <c r="N135">
        <v>38</v>
      </c>
    </row>
    <row r="136" spans="2:14" x14ac:dyDescent="0.25">
      <c r="B136" s="27">
        <v>546</v>
      </c>
      <c r="C136" s="27" t="s">
        <v>16</v>
      </c>
      <c r="D136" s="27" t="s">
        <v>15</v>
      </c>
      <c r="E136" s="27">
        <v>27</v>
      </c>
      <c r="F136" s="29">
        <v>8</v>
      </c>
      <c r="G136" s="30">
        <v>0</v>
      </c>
      <c r="H136" s="29">
        <v>2</v>
      </c>
      <c r="I136" s="29">
        <v>1</v>
      </c>
      <c r="J136" s="29">
        <v>1</v>
      </c>
      <c r="K136" s="30">
        <v>14858.1</v>
      </c>
      <c r="N136">
        <v>27</v>
      </c>
    </row>
    <row r="137" spans="2:14" x14ac:dyDescent="0.25">
      <c r="B137" s="27">
        <v>546</v>
      </c>
      <c r="C137" s="27" t="s">
        <v>23</v>
      </c>
      <c r="D137" s="27" t="s">
        <v>15</v>
      </c>
      <c r="E137" s="27">
        <v>24</v>
      </c>
      <c r="F137" s="29">
        <v>8</v>
      </c>
      <c r="G137" s="30">
        <v>156325.38</v>
      </c>
      <c r="H137" s="29">
        <v>1</v>
      </c>
      <c r="I137" s="29">
        <v>1</v>
      </c>
      <c r="J137" s="29">
        <v>1</v>
      </c>
      <c r="K137" s="30">
        <v>125381.02</v>
      </c>
      <c r="N137">
        <v>24</v>
      </c>
    </row>
    <row r="138" spans="2:14" x14ac:dyDescent="0.25">
      <c r="B138" s="27">
        <v>546</v>
      </c>
      <c r="C138" s="27" t="s">
        <v>23</v>
      </c>
      <c r="D138" s="27" t="s">
        <v>18</v>
      </c>
      <c r="E138" s="27">
        <v>42</v>
      </c>
      <c r="F138" s="29">
        <v>7</v>
      </c>
      <c r="G138" s="30">
        <v>139070.51</v>
      </c>
      <c r="H138" s="29">
        <v>1</v>
      </c>
      <c r="I138" s="29">
        <v>1</v>
      </c>
      <c r="J138" s="29">
        <v>1</v>
      </c>
      <c r="K138" s="30">
        <v>86945</v>
      </c>
      <c r="N138">
        <v>42</v>
      </c>
    </row>
    <row r="139" spans="2:14" x14ac:dyDescent="0.25">
      <c r="B139" s="27">
        <v>547</v>
      </c>
      <c r="C139" s="27" t="s">
        <v>16</v>
      </c>
      <c r="D139" s="27" t="s">
        <v>26</v>
      </c>
      <c r="E139" s="27">
        <v>30</v>
      </c>
      <c r="F139" s="29">
        <v>9</v>
      </c>
      <c r="G139" s="30">
        <v>72392.41</v>
      </c>
      <c r="H139" s="29">
        <v>1</v>
      </c>
      <c r="I139" s="29">
        <v>1</v>
      </c>
      <c r="J139" s="29">
        <v>0</v>
      </c>
      <c r="K139" s="30">
        <v>77077.14</v>
      </c>
      <c r="N139">
        <v>30</v>
      </c>
    </row>
    <row r="140" spans="2:14" x14ac:dyDescent="0.25">
      <c r="B140" s="27">
        <v>547</v>
      </c>
      <c r="C140" s="27" t="s">
        <v>23</v>
      </c>
      <c r="D140" s="27" t="s">
        <v>26</v>
      </c>
      <c r="E140" s="27">
        <v>32</v>
      </c>
      <c r="F140" s="29">
        <v>8</v>
      </c>
      <c r="G140" s="30">
        <v>155726.85</v>
      </c>
      <c r="H140" s="29">
        <v>1</v>
      </c>
      <c r="I140" s="29">
        <v>1</v>
      </c>
      <c r="J140" s="29">
        <v>0</v>
      </c>
      <c r="K140" s="30">
        <v>67789.990000000005</v>
      </c>
      <c r="N140">
        <v>32</v>
      </c>
    </row>
    <row r="141" spans="2:14" x14ac:dyDescent="0.25">
      <c r="B141" s="27">
        <v>548</v>
      </c>
      <c r="C141" s="27" t="s">
        <v>16</v>
      </c>
      <c r="D141" s="27" t="s">
        <v>26</v>
      </c>
      <c r="E141" s="27">
        <v>33</v>
      </c>
      <c r="F141" s="29">
        <v>0</v>
      </c>
      <c r="G141" s="30">
        <v>101084.36</v>
      </c>
      <c r="H141" s="29">
        <v>1</v>
      </c>
      <c r="I141" s="29">
        <v>1</v>
      </c>
      <c r="J141" s="29">
        <v>0</v>
      </c>
      <c r="K141" s="30">
        <v>42749.85</v>
      </c>
      <c r="N141">
        <v>33</v>
      </c>
    </row>
    <row r="142" spans="2:14" x14ac:dyDescent="0.25">
      <c r="B142" s="27">
        <v>549</v>
      </c>
      <c r="C142" s="27" t="s">
        <v>16</v>
      </c>
      <c r="D142" s="27" t="s">
        <v>15</v>
      </c>
      <c r="E142" s="27">
        <v>25</v>
      </c>
      <c r="F142" s="29">
        <v>5</v>
      </c>
      <c r="G142" s="30">
        <v>0</v>
      </c>
      <c r="H142" s="29">
        <v>2</v>
      </c>
      <c r="I142" s="29">
        <v>0</v>
      </c>
      <c r="J142" s="29">
        <v>0</v>
      </c>
      <c r="K142" s="30">
        <v>190857.79</v>
      </c>
      <c r="N142">
        <v>25</v>
      </c>
    </row>
    <row r="143" spans="2:14" x14ac:dyDescent="0.25">
      <c r="B143" s="27">
        <v>549</v>
      </c>
      <c r="C143" s="27" t="s">
        <v>16</v>
      </c>
      <c r="D143" s="27" t="s">
        <v>18</v>
      </c>
      <c r="E143" s="27">
        <v>24</v>
      </c>
      <c r="F143" s="29">
        <v>9</v>
      </c>
      <c r="G143" s="30">
        <v>0</v>
      </c>
      <c r="H143" s="29">
        <v>2</v>
      </c>
      <c r="I143" s="29">
        <v>1</v>
      </c>
      <c r="J143" s="29">
        <v>1</v>
      </c>
      <c r="K143" s="30">
        <v>14406.41</v>
      </c>
      <c r="N143">
        <v>24</v>
      </c>
    </row>
    <row r="144" spans="2:14" x14ac:dyDescent="0.25">
      <c r="B144" s="27">
        <v>549</v>
      </c>
      <c r="C144" s="27" t="s">
        <v>23</v>
      </c>
      <c r="D144" s="27" t="s">
        <v>18</v>
      </c>
      <c r="E144" s="27">
        <v>25</v>
      </c>
      <c r="F144" s="29">
        <v>6</v>
      </c>
      <c r="G144" s="30">
        <v>193858.2</v>
      </c>
      <c r="H144" s="29">
        <v>1</v>
      </c>
      <c r="I144" s="29">
        <v>0</v>
      </c>
      <c r="J144" s="29">
        <v>1</v>
      </c>
      <c r="K144" s="30">
        <v>21600.11</v>
      </c>
      <c r="N144">
        <v>25</v>
      </c>
    </row>
    <row r="145" spans="2:14" x14ac:dyDescent="0.25">
      <c r="B145" s="27">
        <v>550</v>
      </c>
      <c r="C145" s="27" t="s">
        <v>16</v>
      </c>
      <c r="D145" s="27" t="s">
        <v>15</v>
      </c>
      <c r="E145" s="27">
        <v>40</v>
      </c>
      <c r="F145" s="29">
        <v>7</v>
      </c>
      <c r="G145" s="30">
        <v>114354.95</v>
      </c>
      <c r="H145" s="29">
        <v>1</v>
      </c>
      <c r="I145" s="29">
        <v>1</v>
      </c>
      <c r="J145" s="29">
        <v>0</v>
      </c>
      <c r="K145" s="30">
        <v>54018.93</v>
      </c>
      <c r="N145">
        <v>40</v>
      </c>
    </row>
    <row r="146" spans="2:14" x14ac:dyDescent="0.25">
      <c r="B146" s="27">
        <v>550</v>
      </c>
      <c r="C146" s="27" t="s">
        <v>16</v>
      </c>
      <c r="D146" s="27" t="s">
        <v>15</v>
      </c>
      <c r="E146" s="27">
        <v>46</v>
      </c>
      <c r="F146" s="29">
        <v>7</v>
      </c>
      <c r="G146" s="30">
        <v>0</v>
      </c>
      <c r="H146" s="29">
        <v>2</v>
      </c>
      <c r="I146" s="29">
        <v>1</v>
      </c>
      <c r="J146" s="29">
        <v>0</v>
      </c>
      <c r="K146" s="30">
        <v>130590.35</v>
      </c>
      <c r="N146">
        <v>46</v>
      </c>
    </row>
    <row r="147" spans="2:14" x14ac:dyDescent="0.25">
      <c r="B147" s="27">
        <v>550</v>
      </c>
      <c r="C147" s="27" t="s">
        <v>23</v>
      </c>
      <c r="D147" s="27" t="s">
        <v>15</v>
      </c>
      <c r="E147" s="27">
        <v>37</v>
      </c>
      <c r="F147" s="29">
        <v>3</v>
      </c>
      <c r="G147" s="30">
        <v>0</v>
      </c>
      <c r="H147" s="29">
        <v>1</v>
      </c>
      <c r="I147" s="29">
        <v>1</v>
      </c>
      <c r="J147" s="29">
        <v>1</v>
      </c>
      <c r="K147" s="30">
        <v>179670.31</v>
      </c>
      <c r="N147">
        <v>37</v>
      </c>
    </row>
    <row r="148" spans="2:14" x14ac:dyDescent="0.25">
      <c r="B148" s="27">
        <v>550</v>
      </c>
      <c r="C148" s="27" t="s">
        <v>23</v>
      </c>
      <c r="D148" s="27" t="s">
        <v>26</v>
      </c>
      <c r="E148" s="27">
        <v>38</v>
      </c>
      <c r="F148" s="29">
        <v>2</v>
      </c>
      <c r="G148" s="30">
        <v>103391.38</v>
      </c>
      <c r="H148" s="29">
        <v>1</v>
      </c>
      <c r="I148" s="29">
        <v>0</v>
      </c>
      <c r="J148" s="29">
        <v>1</v>
      </c>
      <c r="K148" s="30">
        <v>90878.13</v>
      </c>
      <c r="N148">
        <v>38</v>
      </c>
    </row>
    <row r="149" spans="2:14" x14ac:dyDescent="0.25">
      <c r="B149" s="27">
        <v>551</v>
      </c>
      <c r="C149" s="27" t="s">
        <v>23</v>
      </c>
      <c r="D149" s="27" t="s">
        <v>26</v>
      </c>
      <c r="E149" s="27">
        <v>31</v>
      </c>
      <c r="F149" s="29">
        <v>9</v>
      </c>
      <c r="G149" s="30">
        <v>82293.820000000007</v>
      </c>
      <c r="H149" s="29">
        <v>2</v>
      </c>
      <c r="I149" s="29">
        <v>1</v>
      </c>
      <c r="J149" s="29">
        <v>1</v>
      </c>
      <c r="K149" s="30">
        <v>91565.25</v>
      </c>
      <c r="N149">
        <v>31</v>
      </c>
    </row>
    <row r="150" spans="2:14" x14ac:dyDescent="0.25">
      <c r="B150" s="27">
        <v>552</v>
      </c>
      <c r="C150" s="27" t="s">
        <v>23</v>
      </c>
      <c r="D150" s="27" t="s">
        <v>18</v>
      </c>
      <c r="E150" s="27">
        <v>45</v>
      </c>
      <c r="F150" s="29">
        <v>9</v>
      </c>
      <c r="G150" s="30">
        <v>0</v>
      </c>
      <c r="H150" s="29">
        <v>2</v>
      </c>
      <c r="I150" s="29">
        <v>1</v>
      </c>
      <c r="J150" s="29">
        <v>0</v>
      </c>
      <c r="K150" s="30">
        <v>26752.560000000001</v>
      </c>
      <c r="N150">
        <v>45</v>
      </c>
    </row>
    <row r="151" spans="2:14" x14ac:dyDescent="0.25">
      <c r="B151" s="27">
        <v>553</v>
      </c>
      <c r="C151" s="27" t="s">
        <v>23</v>
      </c>
      <c r="D151" s="27" t="s">
        <v>15</v>
      </c>
      <c r="E151" s="27">
        <v>33</v>
      </c>
      <c r="F151" s="29">
        <v>4</v>
      </c>
      <c r="G151" s="30">
        <v>118082.89</v>
      </c>
      <c r="H151" s="29">
        <v>1</v>
      </c>
      <c r="I151" s="29">
        <v>0</v>
      </c>
      <c r="J151" s="29">
        <v>0</v>
      </c>
      <c r="K151" s="30">
        <v>94440.45</v>
      </c>
      <c r="N151">
        <v>33</v>
      </c>
    </row>
    <row r="152" spans="2:14" x14ac:dyDescent="0.25">
      <c r="B152" s="27">
        <v>553</v>
      </c>
      <c r="C152" s="27" t="s">
        <v>23</v>
      </c>
      <c r="D152" s="27" t="s">
        <v>26</v>
      </c>
      <c r="E152" s="27">
        <v>41</v>
      </c>
      <c r="F152" s="29">
        <v>9</v>
      </c>
      <c r="G152" s="30">
        <v>110112.54</v>
      </c>
      <c r="H152" s="29">
        <v>2</v>
      </c>
      <c r="I152" s="29">
        <v>0</v>
      </c>
      <c r="J152" s="29">
        <v>0</v>
      </c>
      <c r="K152" s="30">
        <v>81898.81</v>
      </c>
      <c r="N152">
        <v>41</v>
      </c>
    </row>
    <row r="153" spans="2:14" x14ac:dyDescent="0.25">
      <c r="B153" s="27">
        <v>554</v>
      </c>
      <c r="C153" s="27" t="s">
        <v>16</v>
      </c>
      <c r="D153" s="27" t="s">
        <v>26</v>
      </c>
      <c r="E153" s="27">
        <v>37</v>
      </c>
      <c r="F153" s="29">
        <v>4</v>
      </c>
      <c r="G153" s="30">
        <v>58629.97</v>
      </c>
      <c r="H153" s="29">
        <v>1</v>
      </c>
      <c r="I153" s="29">
        <v>0</v>
      </c>
      <c r="J153" s="29">
        <v>0</v>
      </c>
      <c r="K153" s="30">
        <v>182038.6</v>
      </c>
      <c r="N153">
        <v>37</v>
      </c>
    </row>
    <row r="154" spans="2:14" x14ac:dyDescent="0.25">
      <c r="B154" s="27">
        <v>555</v>
      </c>
      <c r="C154" s="27" t="s">
        <v>23</v>
      </c>
      <c r="D154" s="27" t="s">
        <v>18</v>
      </c>
      <c r="E154" s="27">
        <v>32</v>
      </c>
      <c r="F154" s="29">
        <v>4</v>
      </c>
      <c r="G154" s="30">
        <v>0</v>
      </c>
      <c r="H154" s="29">
        <v>2</v>
      </c>
      <c r="I154" s="29">
        <v>1</v>
      </c>
      <c r="J154" s="29">
        <v>1</v>
      </c>
      <c r="K154" s="30">
        <v>54405.79</v>
      </c>
      <c r="N154">
        <v>32</v>
      </c>
    </row>
    <row r="155" spans="2:14" x14ac:dyDescent="0.25">
      <c r="B155" s="27">
        <v>555</v>
      </c>
      <c r="C155" s="27" t="s">
        <v>23</v>
      </c>
      <c r="D155" s="27" t="s">
        <v>18</v>
      </c>
      <c r="E155" s="27">
        <v>33</v>
      </c>
      <c r="F155" s="29">
        <v>1</v>
      </c>
      <c r="G155" s="30">
        <v>56084.69</v>
      </c>
      <c r="H155" s="29">
        <v>2</v>
      </c>
      <c r="I155" s="29">
        <v>0</v>
      </c>
      <c r="J155" s="29">
        <v>0</v>
      </c>
      <c r="K155" s="30">
        <v>178798.13</v>
      </c>
      <c r="N155">
        <v>33</v>
      </c>
    </row>
    <row r="156" spans="2:14" x14ac:dyDescent="0.25">
      <c r="B156" s="27">
        <v>556</v>
      </c>
      <c r="C156" s="27" t="s">
        <v>16</v>
      </c>
      <c r="D156" s="27" t="s">
        <v>15</v>
      </c>
      <c r="E156" s="27">
        <v>39</v>
      </c>
      <c r="F156" s="29">
        <v>9</v>
      </c>
      <c r="G156" s="30">
        <v>89588.35</v>
      </c>
      <c r="H156" s="29">
        <v>1</v>
      </c>
      <c r="I156" s="29">
        <v>1</v>
      </c>
      <c r="J156" s="29">
        <v>1</v>
      </c>
      <c r="K156" s="30">
        <v>94898.1</v>
      </c>
      <c r="N156">
        <v>39</v>
      </c>
    </row>
    <row r="157" spans="2:14" x14ac:dyDescent="0.25">
      <c r="B157" s="27">
        <v>556</v>
      </c>
      <c r="C157" s="27" t="s">
        <v>16</v>
      </c>
      <c r="D157" s="27" t="s">
        <v>15</v>
      </c>
      <c r="E157" s="27">
        <v>61</v>
      </c>
      <c r="F157" s="29">
        <v>2</v>
      </c>
      <c r="G157" s="30">
        <v>117419.35</v>
      </c>
      <c r="H157" s="29">
        <v>1</v>
      </c>
      <c r="I157" s="29">
        <v>1</v>
      </c>
      <c r="J157" s="29">
        <v>1</v>
      </c>
      <c r="K157" s="30">
        <v>94153.83</v>
      </c>
      <c r="N157">
        <v>61</v>
      </c>
    </row>
    <row r="158" spans="2:14" x14ac:dyDescent="0.25">
      <c r="B158" s="27">
        <v>557</v>
      </c>
      <c r="C158" s="27" t="s">
        <v>16</v>
      </c>
      <c r="D158" s="27" t="s">
        <v>15</v>
      </c>
      <c r="E158" s="27">
        <v>32</v>
      </c>
      <c r="F158" s="29">
        <v>6</v>
      </c>
      <c r="G158" s="30">
        <v>184686.41</v>
      </c>
      <c r="H158" s="29">
        <v>2</v>
      </c>
      <c r="I158" s="29">
        <v>1</v>
      </c>
      <c r="J158" s="29">
        <v>0</v>
      </c>
      <c r="K158" s="30">
        <v>14956.44</v>
      </c>
      <c r="N158">
        <v>32</v>
      </c>
    </row>
    <row r="159" spans="2:14" x14ac:dyDescent="0.25">
      <c r="B159" s="27">
        <v>557</v>
      </c>
      <c r="C159" s="27" t="s">
        <v>23</v>
      </c>
      <c r="D159" s="27" t="s">
        <v>15</v>
      </c>
      <c r="E159" s="27">
        <v>33</v>
      </c>
      <c r="F159" s="29">
        <v>3</v>
      </c>
      <c r="G159" s="30">
        <v>54503.55</v>
      </c>
      <c r="H159" s="29">
        <v>1</v>
      </c>
      <c r="I159" s="29">
        <v>1</v>
      </c>
      <c r="J159" s="29">
        <v>1</v>
      </c>
      <c r="K159" s="30">
        <v>371.05</v>
      </c>
      <c r="N159">
        <v>33</v>
      </c>
    </row>
    <row r="160" spans="2:14" x14ac:dyDescent="0.25">
      <c r="B160" s="27">
        <v>559</v>
      </c>
      <c r="C160" s="27" t="s">
        <v>16</v>
      </c>
      <c r="D160" s="27" t="s">
        <v>15</v>
      </c>
      <c r="E160" s="27">
        <v>31</v>
      </c>
      <c r="F160" s="29">
        <v>3</v>
      </c>
      <c r="G160" s="30">
        <v>127070.73</v>
      </c>
      <c r="H160" s="29">
        <v>1</v>
      </c>
      <c r="I160" s="29">
        <v>0</v>
      </c>
      <c r="J160" s="29">
        <v>1</v>
      </c>
      <c r="K160" s="30">
        <v>160941.78</v>
      </c>
      <c r="N160">
        <v>31</v>
      </c>
    </row>
    <row r="161" spans="2:14" x14ac:dyDescent="0.25">
      <c r="B161" s="27">
        <v>559</v>
      </c>
      <c r="C161" s="27" t="s">
        <v>23</v>
      </c>
      <c r="D161" s="27" t="s">
        <v>15</v>
      </c>
      <c r="E161" s="27">
        <v>34</v>
      </c>
      <c r="F161" s="29">
        <v>2</v>
      </c>
      <c r="G161" s="30">
        <v>137390.10999999999</v>
      </c>
      <c r="H161" s="29">
        <v>2</v>
      </c>
      <c r="I161" s="29">
        <v>1</v>
      </c>
      <c r="J161" s="29">
        <v>0</v>
      </c>
      <c r="K161" s="30">
        <v>9677</v>
      </c>
      <c r="N161">
        <v>34</v>
      </c>
    </row>
    <row r="162" spans="2:14" x14ac:dyDescent="0.25">
      <c r="B162" s="27">
        <v>560</v>
      </c>
      <c r="C162" s="27" t="s">
        <v>16</v>
      </c>
      <c r="D162" s="27" t="s">
        <v>15</v>
      </c>
      <c r="E162" s="27">
        <v>66</v>
      </c>
      <c r="F162" s="29">
        <v>9</v>
      </c>
      <c r="G162" s="30">
        <v>0</v>
      </c>
      <c r="H162" s="29">
        <v>1</v>
      </c>
      <c r="I162" s="29">
        <v>1</v>
      </c>
      <c r="J162" s="29">
        <v>1</v>
      </c>
      <c r="K162" s="30">
        <v>15928.49</v>
      </c>
      <c r="N162">
        <v>66</v>
      </c>
    </row>
    <row r="163" spans="2:14" x14ac:dyDescent="0.25">
      <c r="B163" s="27">
        <v>561</v>
      </c>
      <c r="C163" s="27" t="s">
        <v>23</v>
      </c>
      <c r="D163" s="27" t="s">
        <v>15</v>
      </c>
      <c r="E163" s="27">
        <v>28</v>
      </c>
      <c r="F163" s="29">
        <v>7</v>
      </c>
      <c r="G163" s="30">
        <v>0</v>
      </c>
      <c r="H163" s="29">
        <v>2</v>
      </c>
      <c r="I163" s="29">
        <v>1</v>
      </c>
      <c r="J163" s="29">
        <v>0</v>
      </c>
      <c r="K163" s="30">
        <v>7797.01</v>
      </c>
      <c r="N163">
        <v>28</v>
      </c>
    </row>
    <row r="164" spans="2:14" x14ac:dyDescent="0.25">
      <c r="B164" s="27">
        <v>562</v>
      </c>
      <c r="C164" s="27" t="s">
        <v>16</v>
      </c>
      <c r="D164" s="27" t="s">
        <v>18</v>
      </c>
      <c r="E164" s="27">
        <v>35</v>
      </c>
      <c r="F164" s="29">
        <v>0</v>
      </c>
      <c r="G164" s="30">
        <v>0</v>
      </c>
      <c r="H164" s="29">
        <v>2</v>
      </c>
      <c r="I164" s="29">
        <v>1</v>
      </c>
      <c r="J164" s="29">
        <v>0</v>
      </c>
      <c r="K164" s="30">
        <v>119899.52</v>
      </c>
      <c r="N164">
        <v>35</v>
      </c>
    </row>
    <row r="165" spans="2:14" x14ac:dyDescent="0.25">
      <c r="B165" s="27">
        <v>562</v>
      </c>
      <c r="C165" s="27" t="s">
        <v>23</v>
      </c>
      <c r="D165" s="27" t="s">
        <v>15</v>
      </c>
      <c r="E165" s="27">
        <v>42</v>
      </c>
      <c r="F165" s="29">
        <v>2</v>
      </c>
      <c r="G165" s="30">
        <v>100238.35</v>
      </c>
      <c r="H165" s="29">
        <v>1</v>
      </c>
      <c r="I165" s="29">
        <v>0</v>
      </c>
      <c r="J165" s="29">
        <v>0</v>
      </c>
      <c r="K165" s="30">
        <v>86797.41</v>
      </c>
      <c r="N165">
        <v>42</v>
      </c>
    </row>
    <row r="166" spans="2:14" x14ac:dyDescent="0.25">
      <c r="B166" s="27">
        <v>563</v>
      </c>
      <c r="C166" s="27" t="s">
        <v>16</v>
      </c>
      <c r="D166" s="27" t="s">
        <v>15</v>
      </c>
      <c r="E166" s="27">
        <v>34</v>
      </c>
      <c r="F166" s="29">
        <v>6</v>
      </c>
      <c r="G166" s="30">
        <v>139810.34</v>
      </c>
      <c r="H166" s="29">
        <v>1</v>
      </c>
      <c r="I166" s="29">
        <v>1</v>
      </c>
      <c r="J166" s="29">
        <v>1</v>
      </c>
      <c r="K166" s="30">
        <v>152417.79</v>
      </c>
      <c r="N166">
        <v>34</v>
      </c>
    </row>
    <row r="167" spans="2:14" x14ac:dyDescent="0.25">
      <c r="B167" s="27">
        <v>563</v>
      </c>
      <c r="C167" s="27" t="s">
        <v>16</v>
      </c>
      <c r="D167" s="27" t="s">
        <v>15</v>
      </c>
      <c r="E167" s="27">
        <v>39</v>
      </c>
      <c r="F167" s="29">
        <v>5</v>
      </c>
      <c r="G167" s="30">
        <v>0</v>
      </c>
      <c r="H167" s="29">
        <v>2</v>
      </c>
      <c r="I167" s="29">
        <v>1</v>
      </c>
      <c r="J167" s="29">
        <v>1</v>
      </c>
      <c r="K167" s="30">
        <v>17603.810000000001</v>
      </c>
      <c r="N167">
        <v>39</v>
      </c>
    </row>
    <row r="168" spans="2:14" x14ac:dyDescent="0.25">
      <c r="B168" s="27">
        <v>564</v>
      </c>
      <c r="C168" s="27" t="s">
        <v>23</v>
      </c>
      <c r="D168" s="27" t="s">
        <v>26</v>
      </c>
      <c r="E168" s="27">
        <v>41</v>
      </c>
      <c r="F168" s="29">
        <v>9</v>
      </c>
      <c r="G168" s="30">
        <v>103522.75</v>
      </c>
      <c r="H168" s="29">
        <v>2</v>
      </c>
      <c r="I168" s="29">
        <v>1</v>
      </c>
      <c r="J168" s="29">
        <v>1</v>
      </c>
      <c r="K168" s="30">
        <v>34338.21</v>
      </c>
      <c r="N168">
        <v>41</v>
      </c>
    </row>
    <row r="169" spans="2:14" x14ac:dyDescent="0.25">
      <c r="B169" s="27">
        <v>565</v>
      </c>
      <c r="C169" s="27" t="s">
        <v>23</v>
      </c>
      <c r="D169" s="27" t="s">
        <v>15</v>
      </c>
      <c r="E169" s="27">
        <v>36</v>
      </c>
      <c r="F169" s="29">
        <v>6</v>
      </c>
      <c r="G169" s="30">
        <v>106192.1</v>
      </c>
      <c r="H169" s="29">
        <v>1</v>
      </c>
      <c r="I169" s="29">
        <v>1</v>
      </c>
      <c r="J169" s="29">
        <v>0</v>
      </c>
      <c r="K169" s="30">
        <v>149575.59</v>
      </c>
      <c r="N169">
        <v>36</v>
      </c>
    </row>
    <row r="170" spans="2:14" x14ac:dyDescent="0.25">
      <c r="B170" s="27">
        <v>566</v>
      </c>
      <c r="C170" s="27" t="s">
        <v>23</v>
      </c>
      <c r="D170" s="27" t="s">
        <v>15</v>
      </c>
      <c r="E170" s="27">
        <v>36</v>
      </c>
      <c r="F170" s="29">
        <v>1</v>
      </c>
      <c r="G170" s="30">
        <v>142120.91</v>
      </c>
      <c r="H170" s="29">
        <v>1</v>
      </c>
      <c r="I170" s="29">
        <v>1</v>
      </c>
      <c r="J170" s="29">
        <v>0</v>
      </c>
      <c r="K170" s="30">
        <v>79616.37</v>
      </c>
      <c r="N170">
        <v>36</v>
      </c>
    </row>
    <row r="171" spans="2:14" x14ac:dyDescent="0.25">
      <c r="B171" s="27">
        <v>567</v>
      </c>
      <c r="C171" s="27" t="s">
        <v>23</v>
      </c>
      <c r="D171" s="27" t="s">
        <v>15</v>
      </c>
      <c r="E171" s="27">
        <v>42</v>
      </c>
      <c r="F171" s="29">
        <v>2</v>
      </c>
      <c r="G171" s="30">
        <v>0</v>
      </c>
      <c r="H171" s="29">
        <v>2</v>
      </c>
      <c r="I171" s="29">
        <v>1</v>
      </c>
      <c r="J171" s="29">
        <v>1</v>
      </c>
      <c r="K171" s="30">
        <v>167984.61</v>
      </c>
      <c r="N171">
        <v>42</v>
      </c>
    </row>
    <row r="172" spans="2:14" x14ac:dyDescent="0.25">
      <c r="B172" s="27">
        <v>568</v>
      </c>
      <c r="C172" s="27" t="s">
        <v>16</v>
      </c>
      <c r="D172" s="27" t="s">
        <v>18</v>
      </c>
      <c r="E172" s="27">
        <v>32</v>
      </c>
      <c r="F172" s="29">
        <v>7</v>
      </c>
      <c r="G172" s="30">
        <v>169399.6</v>
      </c>
      <c r="H172" s="29">
        <v>1</v>
      </c>
      <c r="I172" s="29">
        <v>1</v>
      </c>
      <c r="J172" s="29">
        <v>0</v>
      </c>
      <c r="K172" s="30">
        <v>61936.22</v>
      </c>
      <c r="N172">
        <v>32</v>
      </c>
    </row>
    <row r="173" spans="2:14" x14ac:dyDescent="0.25">
      <c r="B173" s="27">
        <v>568</v>
      </c>
      <c r="C173" s="27" t="s">
        <v>23</v>
      </c>
      <c r="D173" s="27" t="s">
        <v>15</v>
      </c>
      <c r="E173" s="27">
        <v>28</v>
      </c>
      <c r="F173" s="29">
        <v>5</v>
      </c>
      <c r="G173" s="30">
        <v>145105.64000000001</v>
      </c>
      <c r="H173" s="29">
        <v>2</v>
      </c>
      <c r="I173" s="29">
        <v>1</v>
      </c>
      <c r="J173" s="29">
        <v>0</v>
      </c>
      <c r="K173" s="30">
        <v>185489.11</v>
      </c>
      <c r="N173">
        <v>28</v>
      </c>
    </row>
    <row r="174" spans="2:14" x14ac:dyDescent="0.25">
      <c r="B174" s="27">
        <v>569</v>
      </c>
      <c r="C174" s="27" t="s">
        <v>23</v>
      </c>
      <c r="D174" s="27" t="s">
        <v>15</v>
      </c>
      <c r="E174" s="27">
        <v>35</v>
      </c>
      <c r="F174" s="29">
        <v>10</v>
      </c>
      <c r="G174" s="30">
        <v>124525.52</v>
      </c>
      <c r="H174" s="29">
        <v>1</v>
      </c>
      <c r="I174" s="29">
        <v>1</v>
      </c>
      <c r="J174" s="29">
        <v>1</v>
      </c>
      <c r="K174" s="30">
        <v>193793.78</v>
      </c>
      <c r="N174">
        <v>35</v>
      </c>
    </row>
    <row r="175" spans="2:14" x14ac:dyDescent="0.25">
      <c r="B175" s="27">
        <v>569</v>
      </c>
      <c r="C175" s="27" t="s">
        <v>23</v>
      </c>
      <c r="D175" s="27" t="s">
        <v>15</v>
      </c>
      <c r="E175" s="27">
        <v>38</v>
      </c>
      <c r="F175" s="29">
        <v>7</v>
      </c>
      <c r="G175" s="30">
        <v>0</v>
      </c>
      <c r="H175" s="29">
        <v>1</v>
      </c>
      <c r="I175" s="29">
        <v>1</v>
      </c>
      <c r="J175" s="29">
        <v>1</v>
      </c>
      <c r="K175" s="30">
        <v>108469.2</v>
      </c>
      <c r="N175">
        <v>38</v>
      </c>
    </row>
    <row r="176" spans="2:14" x14ac:dyDescent="0.25">
      <c r="B176" s="27">
        <v>571</v>
      </c>
      <c r="C176" s="27" t="s">
        <v>16</v>
      </c>
      <c r="D176" s="27" t="s">
        <v>15</v>
      </c>
      <c r="E176" s="27">
        <v>33</v>
      </c>
      <c r="F176" s="29">
        <v>1</v>
      </c>
      <c r="G176" s="30">
        <v>0</v>
      </c>
      <c r="H176" s="29">
        <v>2</v>
      </c>
      <c r="I176" s="29">
        <v>1</v>
      </c>
      <c r="J176" s="29">
        <v>0</v>
      </c>
      <c r="K176" s="30">
        <v>102750.7</v>
      </c>
      <c r="N176">
        <v>33</v>
      </c>
    </row>
    <row r="177" spans="2:14" x14ac:dyDescent="0.25">
      <c r="B177" s="27">
        <v>571</v>
      </c>
      <c r="C177" s="27" t="s">
        <v>16</v>
      </c>
      <c r="D177" s="27" t="s">
        <v>15</v>
      </c>
      <c r="E177" s="27">
        <v>35</v>
      </c>
      <c r="F177" s="29">
        <v>8</v>
      </c>
      <c r="G177" s="30">
        <v>0</v>
      </c>
      <c r="H177" s="29">
        <v>2</v>
      </c>
      <c r="I177" s="29">
        <v>0</v>
      </c>
      <c r="J177" s="29">
        <v>0</v>
      </c>
      <c r="K177" s="30">
        <v>84569.13</v>
      </c>
      <c r="N177">
        <v>35</v>
      </c>
    </row>
    <row r="178" spans="2:14" x14ac:dyDescent="0.25">
      <c r="B178" s="27">
        <v>571</v>
      </c>
      <c r="C178" s="27" t="s">
        <v>16</v>
      </c>
      <c r="D178" s="27" t="s">
        <v>26</v>
      </c>
      <c r="E178" s="27">
        <v>66</v>
      </c>
      <c r="F178" s="29">
        <v>9</v>
      </c>
      <c r="G178" s="30">
        <v>111577.01</v>
      </c>
      <c r="H178" s="29">
        <v>1</v>
      </c>
      <c r="I178" s="29">
        <v>0</v>
      </c>
      <c r="J178" s="29">
        <v>1</v>
      </c>
      <c r="K178" s="30">
        <v>189271.9</v>
      </c>
      <c r="N178">
        <v>66</v>
      </c>
    </row>
    <row r="179" spans="2:14" x14ac:dyDescent="0.25">
      <c r="B179" s="27">
        <v>571</v>
      </c>
      <c r="C179" s="27" t="s">
        <v>23</v>
      </c>
      <c r="D179" s="27" t="s">
        <v>15</v>
      </c>
      <c r="E179" s="27">
        <v>44</v>
      </c>
      <c r="F179" s="29">
        <v>9</v>
      </c>
      <c r="G179" s="30">
        <v>0</v>
      </c>
      <c r="H179" s="29">
        <v>2</v>
      </c>
      <c r="I179" s="29">
        <v>0</v>
      </c>
      <c r="J179" s="29">
        <v>0</v>
      </c>
      <c r="K179" s="30">
        <v>38433.35</v>
      </c>
      <c r="N179">
        <v>44</v>
      </c>
    </row>
    <row r="180" spans="2:14" x14ac:dyDescent="0.25">
      <c r="B180" s="27">
        <v>572</v>
      </c>
      <c r="C180" s="27" t="s">
        <v>16</v>
      </c>
      <c r="D180" s="27" t="s">
        <v>26</v>
      </c>
      <c r="E180" s="27">
        <v>19</v>
      </c>
      <c r="F180" s="29">
        <v>1</v>
      </c>
      <c r="G180" s="30">
        <v>138657.07999999999</v>
      </c>
      <c r="H180" s="29">
        <v>1</v>
      </c>
      <c r="I180" s="29">
        <v>1</v>
      </c>
      <c r="J180" s="29">
        <v>1</v>
      </c>
      <c r="K180" s="30">
        <v>16161.82</v>
      </c>
      <c r="N180">
        <v>19</v>
      </c>
    </row>
    <row r="181" spans="2:14" x14ac:dyDescent="0.25">
      <c r="B181" s="27">
        <v>572</v>
      </c>
      <c r="C181" s="27" t="s">
        <v>23</v>
      </c>
      <c r="D181" s="27" t="s">
        <v>18</v>
      </c>
      <c r="E181" s="27">
        <v>35</v>
      </c>
      <c r="F181" s="29">
        <v>4</v>
      </c>
      <c r="G181" s="30">
        <v>152390.26</v>
      </c>
      <c r="H181" s="29">
        <v>1</v>
      </c>
      <c r="I181" s="29">
        <v>1</v>
      </c>
      <c r="J181" s="29">
        <v>0</v>
      </c>
      <c r="K181" s="30">
        <v>128123.66</v>
      </c>
      <c r="N181">
        <v>35</v>
      </c>
    </row>
    <row r="182" spans="2:14" x14ac:dyDescent="0.25">
      <c r="B182" s="27">
        <v>574</v>
      </c>
      <c r="C182" s="27" t="s">
        <v>16</v>
      </c>
      <c r="D182" s="27" t="s">
        <v>15</v>
      </c>
      <c r="E182" s="27">
        <v>33</v>
      </c>
      <c r="F182" s="29">
        <v>3</v>
      </c>
      <c r="G182" s="30">
        <v>134348.57</v>
      </c>
      <c r="H182" s="29">
        <v>1</v>
      </c>
      <c r="I182" s="29">
        <v>1</v>
      </c>
      <c r="J182" s="29">
        <v>0</v>
      </c>
      <c r="K182" s="30">
        <v>63163.99</v>
      </c>
      <c r="N182">
        <v>33</v>
      </c>
    </row>
    <row r="183" spans="2:14" x14ac:dyDescent="0.25">
      <c r="B183" s="27">
        <v>574</v>
      </c>
      <c r="C183" s="27" t="s">
        <v>16</v>
      </c>
      <c r="D183" s="27" t="s">
        <v>26</v>
      </c>
      <c r="E183" s="27">
        <v>43</v>
      </c>
      <c r="F183" s="29">
        <v>3</v>
      </c>
      <c r="G183" s="30">
        <v>141349.43</v>
      </c>
      <c r="H183" s="29">
        <v>1</v>
      </c>
      <c r="I183" s="29">
        <v>1</v>
      </c>
      <c r="J183" s="29">
        <v>1</v>
      </c>
      <c r="K183" s="30">
        <v>100187.43</v>
      </c>
      <c r="N183">
        <v>43</v>
      </c>
    </row>
    <row r="184" spans="2:14" x14ac:dyDescent="0.25">
      <c r="B184" s="27">
        <v>574</v>
      </c>
      <c r="C184" s="27" t="s">
        <v>23</v>
      </c>
      <c r="D184" s="27" t="s">
        <v>26</v>
      </c>
      <c r="E184" s="27">
        <v>33</v>
      </c>
      <c r="F184" s="29">
        <v>3</v>
      </c>
      <c r="G184" s="30">
        <v>129834.67</v>
      </c>
      <c r="H184" s="29">
        <v>1</v>
      </c>
      <c r="I184" s="29">
        <v>1</v>
      </c>
      <c r="J184" s="29">
        <v>0</v>
      </c>
      <c r="K184" s="30">
        <v>193131.42</v>
      </c>
      <c r="N184">
        <v>33</v>
      </c>
    </row>
    <row r="185" spans="2:14" x14ac:dyDescent="0.25">
      <c r="B185" s="27">
        <v>574</v>
      </c>
      <c r="C185" s="27" t="s">
        <v>23</v>
      </c>
      <c r="D185" s="27" t="s">
        <v>18</v>
      </c>
      <c r="E185" s="27">
        <v>36</v>
      </c>
      <c r="F185" s="29">
        <v>1</v>
      </c>
      <c r="G185" s="30">
        <v>0</v>
      </c>
      <c r="H185" s="29">
        <v>2</v>
      </c>
      <c r="I185" s="29">
        <v>0</v>
      </c>
      <c r="J185" s="29">
        <v>1</v>
      </c>
      <c r="K185" s="30">
        <v>71709.119999999995</v>
      </c>
      <c r="N185">
        <v>36</v>
      </c>
    </row>
    <row r="186" spans="2:14" x14ac:dyDescent="0.25">
      <c r="B186" s="27">
        <v>577</v>
      </c>
      <c r="C186" s="27" t="s">
        <v>16</v>
      </c>
      <c r="D186" s="27" t="s">
        <v>15</v>
      </c>
      <c r="E186" s="27">
        <v>37</v>
      </c>
      <c r="F186" s="29">
        <v>4</v>
      </c>
      <c r="G186" s="30">
        <v>0</v>
      </c>
      <c r="H186" s="29">
        <v>1</v>
      </c>
      <c r="I186" s="29">
        <v>1</v>
      </c>
      <c r="J186" s="29">
        <v>1</v>
      </c>
      <c r="K186" s="30">
        <v>79881.39</v>
      </c>
      <c r="N186">
        <v>37</v>
      </c>
    </row>
    <row r="187" spans="2:14" x14ac:dyDescent="0.25">
      <c r="B187" s="27">
        <v>577</v>
      </c>
      <c r="C187" s="27" t="s">
        <v>16</v>
      </c>
      <c r="D187" s="27" t="s">
        <v>15</v>
      </c>
      <c r="E187" s="27">
        <v>39</v>
      </c>
      <c r="F187" s="29">
        <v>10</v>
      </c>
      <c r="G187" s="30">
        <v>0</v>
      </c>
      <c r="H187" s="29">
        <v>2</v>
      </c>
      <c r="I187" s="29">
        <v>1</v>
      </c>
      <c r="J187" s="29">
        <v>0</v>
      </c>
      <c r="K187" s="30">
        <v>10553.31</v>
      </c>
      <c r="N187">
        <v>39</v>
      </c>
    </row>
    <row r="188" spans="2:14" x14ac:dyDescent="0.25">
      <c r="B188" s="27">
        <v>577</v>
      </c>
      <c r="C188" s="27" t="s">
        <v>23</v>
      </c>
      <c r="D188" s="27" t="s">
        <v>15</v>
      </c>
      <c r="E188" s="27">
        <v>25</v>
      </c>
      <c r="F188" s="29">
        <v>3</v>
      </c>
      <c r="G188" s="30">
        <v>0</v>
      </c>
      <c r="H188" s="29">
        <v>2</v>
      </c>
      <c r="I188" s="29">
        <v>0</v>
      </c>
      <c r="J188" s="29">
        <v>1</v>
      </c>
      <c r="K188" s="30">
        <v>124508.29</v>
      </c>
      <c r="N188">
        <v>25</v>
      </c>
    </row>
    <row r="189" spans="2:14" x14ac:dyDescent="0.25">
      <c r="B189" s="27">
        <v>577</v>
      </c>
      <c r="C189" s="27" t="s">
        <v>23</v>
      </c>
      <c r="D189" s="27" t="s">
        <v>15</v>
      </c>
      <c r="E189" s="27">
        <v>42</v>
      </c>
      <c r="F189" s="29">
        <v>9</v>
      </c>
      <c r="G189" s="30">
        <v>0</v>
      </c>
      <c r="H189" s="29">
        <v>1</v>
      </c>
      <c r="I189" s="29">
        <v>1</v>
      </c>
      <c r="J189" s="29">
        <v>0</v>
      </c>
      <c r="K189" s="30">
        <v>74077.91</v>
      </c>
      <c r="N189">
        <v>42</v>
      </c>
    </row>
    <row r="190" spans="2:14" x14ac:dyDescent="0.25">
      <c r="B190" s="27">
        <v>578</v>
      </c>
      <c r="C190" s="27" t="s">
        <v>23</v>
      </c>
      <c r="D190" s="27" t="s">
        <v>15</v>
      </c>
      <c r="E190" s="27">
        <v>30</v>
      </c>
      <c r="F190" s="29">
        <v>4</v>
      </c>
      <c r="G190" s="30">
        <v>169462.09</v>
      </c>
      <c r="H190" s="29">
        <v>1</v>
      </c>
      <c r="I190" s="29">
        <v>1</v>
      </c>
      <c r="J190" s="29">
        <v>0</v>
      </c>
      <c r="K190" s="30">
        <v>112187.11</v>
      </c>
      <c r="N190">
        <v>30</v>
      </c>
    </row>
    <row r="191" spans="2:14" x14ac:dyDescent="0.25">
      <c r="B191" s="27">
        <v>578</v>
      </c>
      <c r="C191" s="27" t="s">
        <v>23</v>
      </c>
      <c r="D191" s="27" t="s">
        <v>15</v>
      </c>
      <c r="E191" s="27">
        <v>38</v>
      </c>
      <c r="F191" s="29">
        <v>7</v>
      </c>
      <c r="G191" s="30">
        <v>82259.289999999994</v>
      </c>
      <c r="H191" s="29">
        <v>1</v>
      </c>
      <c r="I191" s="29">
        <v>1</v>
      </c>
      <c r="J191" s="29">
        <v>0</v>
      </c>
      <c r="K191" s="30">
        <v>8996.9699999999993</v>
      </c>
      <c r="N191">
        <v>38</v>
      </c>
    </row>
    <row r="192" spans="2:14" x14ac:dyDescent="0.25">
      <c r="B192" s="27">
        <v>580</v>
      </c>
      <c r="C192" s="27" t="s">
        <v>16</v>
      </c>
      <c r="D192" s="27" t="s">
        <v>15</v>
      </c>
      <c r="E192" s="27">
        <v>35</v>
      </c>
      <c r="F192" s="29">
        <v>8</v>
      </c>
      <c r="G192" s="30">
        <v>0</v>
      </c>
      <c r="H192" s="29">
        <v>2</v>
      </c>
      <c r="I192" s="29">
        <v>0</v>
      </c>
      <c r="J192" s="29">
        <v>1</v>
      </c>
      <c r="K192" s="30">
        <v>10357.030000000001</v>
      </c>
      <c r="N192">
        <v>35</v>
      </c>
    </row>
    <row r="193" spans="1:14" x14ac:dyDescent="0.25">
      <c r="B193" s="27">
        <v>580</v>
      </c>
      <c r="C193" s="27" t="s">
        <v>23</v>
      </c>
      <c r="D193" s="27" t="s">
        <v>15</v>
      </c>
      <c r="E193" s="27">
        <v>37</v>
      </c>
      <c r="F193" s="29">
        <v>9</v>
      </c>
      <c r="G193" s="30">
        <v>0</v>
      </c>
      <c r="H193" s="29">
        <v>2</v>
      </c>
      <c r="I193" s="29">
        <v>0</v>
      </c>
      <c r="J193" s="29">
        <v>1</v>
      </c>
      <c r="K193" s="30">
        <v>77108.66</v>
      </c>
      <c r="N193">
        <v>37</v>
      </c>
    </row>
    <row r="194" spans="1:14" x14ac:dyDescent="0.25">
      <c r="B194" s="27">
        <v>580</v>
      </c>
      <c r="C194" s="27" t="s">
        <v>23</v>
      </c>
      <c r="D194" s="27" t="s">
        <v>18</v>
      </c>
      <c r="E194" s="27">
        <v>29</v>
      </c>
      <c r="F194" s="29">
        <v>9</v>
      </c>
      <c r="G194" s="30">
        <v>61710.44</v>
      </c>
      <c r="H194" s="29">
        <v>2</v>
      </c>
      <c r="I194" s="29">
        <v>1</v>
      </c>
      <c r="J194" s="29">
        <v>0</v>
      </c>
      <c r="K194" s="30">
        <v>128077.8</v>
      </c>
      <c r="N194">
        <v>29</v>
      </c>
    </row>
    <row r="195" spans="1:14" x14ac:dyDescent="0.25">
      <c r="B195" s="27">
        <v>581</v>
      </c>
      <c r="C195" s="27" t="s">
        <v>16</v>
      </c>
      <c r="D195" s="27" t="s">
        <v>26</v>
      </c>
      <c r="E195" s="27">
        <v>34</v>
      </c>
      <c r="F195" s="29">
        <v>1</v>
      </c>
      <c r="G195" s="30">
        <v>101633.04</v>
      </c>
      <c r="H195" s="29">
        <v>1</v>
      </c>
      <c r="I195" s="29">
        <v>1</v>
      </c>
      <c r="J195" s="29">
        <v>0</v>
      </c>
      <c r="K195" s="30">
        <v>110431.51</v>
      </c>
      <c r="N195">
        <v>34</v>
      </c>
    </row>
    <row r="196" spans="1:14" x14ac:dyDescent="0.25">
      <c r="B196" s="27">
        <v>582</v>
      </c>
      <c r="C196" s="27" t="s">
        <v>23</v>
      </c>
      <c r="D196" s="27" t="s">
        <v>15</v>
      </c>
      <c r="E196" s="27">
        <v>39</v>
      </c>
      <c r="F196" s="29">
        <v>5</v>
      </c>
      <c r="G196" s="30">
        <v>0</v>
      </c>
      <c r="H196" s="29">
        <v>2</v>
      </c>
      <c r="I196" s="29">
        <v>1</v>
      </c>
      <c r="J196" s="29">
        <v>1</v>
      </c>
      <c r="K196" s="30">
        <v>129892.93</v>
      </c>
      <c r="N196">
        <v>39</v>
      </c>
    </row>
    <row r="197" spans="1:14" x14ac:dyDescent="0.25">
      <c r="B197" s="27">
        <v>582</v>
      </c>
      <c r="C197" s="27" t="s">
        <v>23</v>
      </c>
      <c r="D197" s="27" t="s">
        <v>26</v>
      </c>
      <c r="E197" s="27">
        <v>32</v>
      </c>
      <c r="F197" s="29">
        <v>1</v>
      </c>
      <c r="G197" s="30">
        <v>88938.62</v>
      </c>
      <c r="H197" s="29">
        <v>1</v>
      </c>
      <c r="I197" s="29">
        <v>1</v>
      </c>
      <c r="J197" s="29">
        <v>1</v>
      </c>
      <c r="K197" s="30">
        <v>10054.530000000001</v>
      </c>
      <c r="N197">
        <v>32</v>
      </c>
    </row>
    <row r="198" spans="1:14" x14ac:dyDescent="0.25">
      <c r="B198" s="27">
        <v>582</v>
      </c>
      <c r="C198" s="27" t="s">
        <v>23</v>
      </c>
      <c r="D198" s="27" t="s">
        <v>26</v>
      </c>
      <c r="E198" s="27">
        <v>41</v>
      </c>
      <c r="F198" s="29">
        <v>6</v>
      </c>
      <c r="G198" s="30">
        <v>70349.48</v>
      </c>
      <c r="H198" s="29">
        <v>2</v>
      </c>
      <c r="I198" s="29">
        <v>0</v>
      </c>
      <c r="J198" s="29">
        <v>1</v>
      </c>
      <c r="K198" s="30">
        <v>178074.04</v>
      </c>
      <c r="N198">
        <v>41</v>
      </c>
    </row>
    <row r="199" spans="1:14" x14ac:dyDescent="0.25">
      <c r="B199" s="27">
        <v>583</v>
      </c>
      <c r="C199" s="27" t="s">
        <v>16</v>
      </c>
      <c r="D199" s="27" t="s">
        <v>15</v>
      </c>
      <c r="E199" s="27">
        <v>27</v>
      </c>
      <c r="F199" s="29">
        <v>1</v>
      </c>
      <c r="G199" s="30">
        <v>125406.58</v>
      </c>
      <c r="H199" s="29">
        <v>1</v>
      </c>
      <c r="I199" s="29">
        <v>1</v>
      </c>
      <c r="J199" s="29">
        <v>1</v>
      </c>
      <c r="K199" s="30">
        <v>110784.42</v>
      </c>
      <c r="N199">
        <v>27</v>
      </c>
    </row>
    <row r="200" spans="1:14" x14ac:dyDescent="0.25">
      <c r="B200" s="27">
        <v>583</v>
      </c>
      <c r="C200" s="27" t="s">
        <v>23</v>
      </c>
      <c r="D200" s="27" t="s">
        <v>15</v>
      </c>
      <c r="E200" s="27">
        <v>24</v>
      </c>
      <c r="F200" s="29">
        <v>9</v>
      </c>
      <c r="G200" s="30">
        <v>135125.28</v>
      </c>
      <c r="H200" s="29">
        <v>1</v>
      </c>
      <c r="I200" s="29">
        <v>0</v>
      </c>
      <c r="J200" s="29">
        <v>0</v>
      </c>
      <c r="K200" s="30">
        <v>89801.9</v>
      </c>
      <c r="N200">
        <v>24</v>
      </c>
    </row>
    <row r="201" spans="1:14" x14ac:dyDescent="0.25">
      <c r="B201" s="27">
        <v>583</v>
      </c>
      <c r="C201" s="27" t="s">
        <v>23</v>
      </c>
      <c r="D201" s="27" t="s">
        <v>15</v>
      </c>
      <c r="E201" s="27">
        <v>27</v>
      </c>
      <c r="F201" s="29">
        <v>7</v>
      </c>
      <c r="G201" s="30">
        <v>0</v>
      </c>
      <c r="H201" s="29">
        <v>2</v>
      </c>
      <c r="I201" s="29">
        <v>1</v>
      </c>
      <c r="J201" s="29">
        <v>0</v>
      </c>
      <c r="K201" s="30">
        <v>51285.49</v>
      </c>
      <c r="N201">
        <v>27</v>
      </c>
    </row>
    <row r="202" spans="1:14" x14ac:dyDescent="0.25">
      <c r="B202" s="27">
        <v>584</v>
      </c>
      <c r="C202" s="27" t="s">
        <v>16</v>
      </c>
      <c r="D202" s="27" t="s">
        <v>26</v>
      </c>
      <c r="E202" s="27">
        <v>29</v>
      </c>
      <c r="F202" s="29">
        <v>7</v>
      </c>
      <c r="G202" s="30">
        <v>105204.01</v>
      </c>
      <c r="H202" s="29">
        <v>1</v>
      </c>
      <c r="I202" s="29">
        <v>0</v>
      </c>
      <c r="J202" s="29">
        <v>1</v>
      </c>
      <c r="K202" s="30">
        <v>138490.03</v>
      </c>
      <c r="N202">
        <v>29</v>
      </c>
    </row>
    <row r="203" spans="1:14" x14ac:dyDescent="0.25">
      <c r="B203" s="27">
        <v>584</v>
      </c>
      <c r="C203" s="27" t="s">
        <v>23</v>
      </c>
      <c r="D203" s="27" t="s">
        <v>15</v>
      </c>
      <c r="E203" s="27">
        <v>28</v>
      </c>
      <c r="F203" s="29">
        <v>10</v>
      </c>
      <c r="G203" s="30">
        <v>0</v>
      </c>
      <c r="H203" s="29">
        <v>2</v>
      </c>
      <c r="I203" s="29">
        <v>1</v>
      </c>
      <c r="J203" s="29">
        <v>0</v>
      </c>
      <c r="K203" s="30">
        <v>19834.32</v>
      </c>
      <c r="N203">
        <v>28</v>
      </c>
    </row>
    <row r="204" spans="1:14" x14ac:dyDescent="0.25">
      <c r="B204" s="27">
        <v>584</v>
      </c>
      <c r="C204" s="27" t="s">
        <v>23</v>
      </c>
      <c r="D204" s="27" t="s">
        <v>15</v>
      </c>
      <c r="E204" s="27">
        <v>31</v>
      </c>
      <c r="F204" s="29">
        <v>5</v>
      </c>
      <c r="G204" s="30">
        <v>0</v>
      </c>
      <c r="H204" s="29">
        <v>2</v>
      </c>
      <c r="I204" s="29">
        <v>1</v>
      </c>
      <c r="J204" s="29">
        <v>0</v>
      </c>
      <c r="K204" s="30">
        <v>31474.27</v>
      </c>
      <c r="N204">
        <v>31</v>
      </c>
    </row>
    <row r="205" spans="1:14" x14ac:dyDescent="0.25">
      <c r="B205" s="27">
        <v>585</v>
      </c>
      <c r="C205" s="27" t="s">
        <v>16</v>
      </c>
      <c r="D205" s="27" t="s">
        <v>15</v>
      </c>
      <c r="E205" s="27">
        <v>67</v>
      </c>
      <c r="F205" s="29">
        <v>5</v>
      </c>
      <c r="G205" s="30">
        <v>113978.97</v>
      </c>
      <c r="H205" s="29">
        <v>2</v>
      </c>
      <c r="I205" s="29">
        <v>0</v>
      </c>
      <c r="J205" s="29">
        <v>1</v>
      </c>
      <c r="K205" s="30">
        <v>93146.11</v>
      </c>
      <c r="N205">
        <v>67</v>
      </c>
    </row>
    <row r="206" spans="1:14" x14ac:dyDescent="0.25">
      <c r="B206" s="27">
        <v>585</v>
      </c>
      <c r="C206" s="27" t="s">
        <v>23</v>
      </c>
      <c r="D206" s="27" t="s">
        <v>15</v>
      </c>
      <c r="E206" s="27">
        <v>42</v>
      </c>
      <c r="F206" s="29">
        <v>2</v>
      </c>
      <c r="G206" s="30">
        <v>0</v>
      </c>
      <c r="H206" s="29">
        <v>2</v>
      </c>
      <c r="I206" s="29">
        <v>1</v>
      </c>
      <c r="J206" s="29">
        <v>1</v>
      </c>
      <c r="K206" s="30">
        <v>18657.77</v>
      </c>
      <c r="N206">
        <v>42</v>
      </c>
    </row>
    <row r="207" spans="1:14" x14ac:dyDescent="0.25">
      <c r="B207" s="27">
        <v>585</v>
      </c>
      <c r="C207" s="27" t="s">
        <v>23</v>
      </c>
      <c r="D207" s="27" t="s">
        <v>26</v>
      </c>
      <c r="E207" s="27">
        <v>36</v>
      </c>
      <c r="F207" s="29">
        <v>5</v>
      </c>
      <c r="G207" s="30">
        <v>146050.97</v>
      </c>
      <c r="H207" s="29">
        <v>2</v>
      </c>
      <c r="I207" s="29">
        <v>0</v>
      </c>
      <c r="J207" s="29">
        <v>0</v>
      </c>
      <c r="K207" s="30">
        <v>86424.57</v>
      </c>
      <c r="N207">
        <v>36</v>
      </c>
    </row>
    <row r="208" spans="1:14" x14ac:dyDescent="0.25">
      <c r="A208" s="32"/>
      <c r="B208" s="27">
        <v>586</v>
      </c>
      <c r="C208" s="27" t="s">
        <v>16</v>
      </c>
      <c r="D208" s="27" t="s">
        <v>15</v>
      </c>
      <c r="E208" s="27">
        <v>38</v>
      </c>
      <c r="F208" s="29">
        <v>2</v>
      </c>
      <c r="G208" s="30">
        <v>0</v>
      </c>
      <c r="H208" s="29">
        <v>2</v>
      </c>
      <c r="I208" s="29">
        <v>1</v>
      </c>
      <c r="J208" s="29">
        <v>0</v>
      </c>
      <c r="K208" s="30">
        <v>87168.46</v>
      </c>
      <c r="L208" s="32"/>
      <c r="N208">
        <v>38</v>
      </c>
    </row>
    <row r="209" spans="1:14" x14ac:dyDescent="0.25">
      <c r="A209" s="27" t="s">
        <v>769</v>
      </c>
      <c r="B209" s="27">
        <v>586</v>
      </c>
      <c r="C209" s="27" t="s">
        <v>16</v>
      </c>
      <c r="D209" s="27" t="s">
        <v>18</v>
      </c>
      <c r="E209" s="27">
        <v>28</v>
      </c>
      <c r="F209" s="29">
        <v>2</v>
      </c>
      <c r="G209" s="30">
        <v>0</v>
      </c>
      <c r="H209" s="29">
        <v>2</v>
      </c>
      <c r="I209" s="29">
        <v>1</v>
      </c>
      <c r="J209" s="29">
        <v>1</v>
      </c>
      <c r="K209" s="30">
        <v>92067.35</v>
      </c>
      <c r="L209" s="27" t="s">
        <v>769</v>
      </c>
      <c r="N209">
        <v>28</v>
      </c>
    </row>
    <row r="210" spans="1:14" x14ac:dyDescent="0.25">
      <c r="A210" s="32" t="s">
        <v>770</v>
      </c>
      <c r="B210" s="27">
        <v>586</v>
      </c>
      <c r="C210" s="27" t="s">
        <v>16</v>
      </c>
      <c r="D210" s="27" t="s">
        <v>18</v>
      </c>
      <c r="E210" s="27">
        <v>57</v>
      </c>
      <c r="F210" s="29">
        <v>3</v>
      </c>
      <c r="G210" s="30">
        <v>0</v>
      </c>
      <c r="H210" s="29">
        <v>2</v>
      </c>
      <c r="I210" s="29">
        <v>0</v>
      </c>
      <c r="J210" s="29">
        <v>1</v>
      </c>
      <c r="K210" s="30">
        <v>6057.81</v>
      </c>
      <c r="L210" s="32" t="s">
        <v>770</v>
      </c>
      <c r="N210">
        <v>57</v>
      </c>
    </row>
    <row r="211" spans="1:14" x14ac:dyDescent="0.25">
      <c r="A211" s="27" t="s">
        <v>772</v>
      </c>
      <c r="B211" s="27">
        <v>587</v>
      </c>
      <c r="C211" s="27" t="s">
        <v>16</v>
      </c>
      <c r="D211" s="27" t="s">
        <v>18</v>
      </c>
      <c r="E211" s="27">
        <v>34</v>
      </c>
      <c r="F211" s="29">
        <v>1</v>
      </c>
      <c r="G211" s="30">
        <v>0</v>
      </c>
      <c r="H211" s="29">
        <v>2</v>
      </c>
      <c r="I211" s="29">
        <v>1</v>
      </c>
      <c r="J211" s="29">
        <v>1</v>
      </c>
      <c r="K211" s="30">
        <v>97932.68</v>
      </c>
      <c r="L211" s="27" t="s">
        <v>772</v>
      </c>
      <c r="N211">
        <v>34</v>
      </c>
    </row>
    <row r="212" spans="1:14" x14ac:dyDescent="0.25">
      <c r="A212" s="32" t="s">
        <v>771</v>
      </c>
      <c r="B212" s="27">
        <v>587</v>
      </c>
      <c r="C212" s="27" t="s">
        <v>23</v>
      </c>
      <c r="D212" s="27" t="s">
        <v>15</v>
      </c>
      <c r="E212" s="27">
        <v>38</v>
      </c>
      <c r="F212" s="29">
        <v>0</v>
      </c>
      <c r="G212" s="30">
        <v>0</v>
      </c>
      <c r="H212" s="29">
        <v>2</v>
      </c>
      <c r="I212" s="29">
        <v>1</v>
      </c>
      <c r="J212" s="29">
        <v>0</v>
      </c>
      <c r="K212" s="30">
        <v>47414.15</v>
      </c>
      <c r="L212" s="32" t="s">
        <v>771</v>
      </c>
      <c r="N212">
        <v>38</v>
      </c>
    </row>
    <row r="213" spans="1:14" x14ac:dyDescent="0.25">
      <c r="B213" s="27">
        <v>587</v>
      </c>
      <c r="C213" s="27" t="s">
        <v>23</v>
      </c>
      <c r="D213" s="27" t="s">
        <v>26</v>
      </c>
      <c r="E213" s="27">
        <v>40</v>
      </c>
      <c r="F213" s="29">
        <v>5</v>
      </c>
      <c r="G213" s="30">
        <v>138241.9</v>
      </c>
      <c r="H213" s="29">
        <v>2</v>
      </c>
      <c r="I213" s="29">
        <v>1</v>
      </c>
      <c r="J213" s="29">
        <v>0</v>
      </c>
      <c r="K213" s="30">
        <v>159418.1</v>
      </c>
      <c r="N213">
        <v>40</v>
      </c>
    </row>
    <row r="214" spans="1:14" x14ac:dyDescent="0.25">
      <c r="B214" s="27">
        <v>587</v>
      </c>
      <c r="C214" s="27" t="s">
        <v>23</v>
      </c>
      <c r="D214" s="27" t="s">
        <v>18</v>
      </c>
      <c r="E214" s="27">
        <v>45</v>
      </c>
      <c r="F214" s="29">
        <v>6</v>
      </c>
      <c r="G214" s="30">
        <v>0</v>
      </c>
      <c r="H214" s="29">
        <v>1</v>
      </c>
      <c r="I214" s="29">
        <v>0</v>
      </c>
      <c r="J214" s="29">
        <v>0</v>
      </c>
      <c r="K214" s="30">
        <v>158684.81</v>
      </c>
      <c r="N214">
        <v>45</v>
      </c>
    </row>
    <row r="215" spans="1:14" x14ac:dyDescent="0.25">
      <c r="B215" s="27">
        <v>588</v>
      </c>
      <c r="C215" s="27" t="s">
        <v>23</v>
      </c>
      <c r="D215" s="27" t="s">
        <v>18</v>
      </c>
      <c r="E215" s="27">
        <v>34</v>
      </c>
      <c r="F215" s="29">
        <v>10</v>
      </c>
      <c r="G215" s="30">
        <v>0</v>
      </c>
      <c r="H215" s="29">
        <v>2</v>
      </c>
      <c r="I215" s="29">
        <v>1</v>
      </c>
      <c r="J215" s="29">
        <v>0</v>
      </c>
      <c r="K215" s="30">
        <v>79078.91</v>
      </c>
      <c r="N215">
        <v>34</v>
      </c>
    </row>
    <row r="216" spans="1:14" x14ac:dyDescent="0.25">
      <c r="B216" s="27">
        <v>589</v>
      </c>
      <c r="C216" s="27" t="s">
        <v>16</v>
      </c>
      <c r="D216" s="27" t="s">
        <v>26</v>
      </c>
      <c r="E216" s="27">
        <v>50</v>
      </c>
      <c r="F216" s="29">
        <v>5</v>
      </c>
      <c r="G216" s="30">
        <v>144895.04999999999</v>
      </c>
      <c r="H216" s="29">
        <v>2</v>
      </c>
      <c r="I216" s="29">
        <v>1</v>
      </c>
      <c r="J216" s="29">
        <v>1</v>
      </c>
      <c r="K216" s="30">
        <v>34941.230000000003</v>
      </c>
      <c r="N216">
        <v>50</v>
      </c>
    </row>
    <row r="217" spans="1:14" x14ac:dyDescent="0.25">
      <c r="B217" s="27">
        <v>589</v>
      </c>
      <c r="C217" s="27" t="s">
        <v>23</v>
      </c>
      <c r="D217" s="27" t="s">
        <v>15</v>
      </c>
      <c r="E217" s="27">
        <v>32</v>
      </c>
      <c r="F217" s="29">
        <v>2</v>
      </c>
      <c r="G217" s="30">
        <v>0</v>
      </c>
      <c r="H217" s="29">
        <v>2</v>
      </c>
      <c r="I217" s="29">
        <v>0</v>
      </c>
      <c r="J217" s="29">
        <v>1</v>
      </c>
      <c r="K217" s="30">
        <v>9468.64</v>
      </c>
      <c r="N217">
        <v>32</v>
      </c>
    </row>
    <row r="218" spans="1:14" x14ac:dyDescent="0.25">
      <c r="B218" s="27">
        <v>589</v>
      </c>
      <c r="C218" s="27" t="s">
        <v>23</v>
      </c>
      <c r="D218" s="27" t="s">
        <v>15</v>
      </c>
      <c r="E218" s="27">
        <v>34</v>
      </c>
      <c r="F218" s="29">
        <v>6</v>
      </c>
      <c r="G218" s="30">
        <v>0</v>
      </c>
      <c r="H218" s="29">
        <v>2</v>
      </c>
      <c r="I218" s="29">
        <v>1</v>
      </c>
      <c r="J218" s="29">
        <v>1</v>
      </c>
      <c r="K218" s="30">
        <v>177896.92</v>
      </c>
      <c r="N218">
        <v>34</v>
      </c>
    </row>
    <row r="219" spans="1:14" x14ac:dyDescent="0.25">
      <c r="B219" s="27">
        <v>590</v>
      </c>
      <c r="C219" s="27" t="s">
        <v>16</v>
      </c>
      <c r="D219" s="27" t="s">
        <v>18</v>
      </c>
      <c r="E219" s="27">
        <v>44</v>
      </c>
      <c r="F219" s="29">
        <v>3</v>
      </c>
      <c r="G219" s="30">
        <v>139432.37</v>
      </c>
      <c r="H219" s="29">
        <v>1</v>
      </c>
      <c r="I219" s="29">
        <v>1</v>
      </c>
      <c r="J219" s="29">
        <v>0</v>
      </c>
      <c r="K219" s="30">
        <v>62222.81</v>
      </c>
      <c r="N219">
        <v>44</v>
      </c>
    </row>
    <row r="220" spans="1:14" x14ac:dyDescent="0.25">
      <c r="B220" s="27">
        <v>591</v>
      </c>
      <c r="C220" s="27" t="s">
        <v>23</v>
      </c>
      <c r="D220" s="27" t="s">
        <v>15</v>
      </c>
      <c r="E220" s="27">
        <v>24</v>
      </c>
      <c r="F220" s="29">
        <v>6</v>
      </c>
      <c r="G220" s="30">
        <v>147360</v>
      </c>
      <c r="H220" s="29">
        <v>1</v>
      </c>
      <c r="I220" s="29">
        <v>1</v>
      </c>
      <c r="J220" s="29">
        <v>1</v>
      </c>
      <c r="K220" s="30">
        <v>25310.82</v>
      </c>
      <c r="N220">
        <v>24</v>
      </c>
    </row>
    <row r="221" spans="1:14" x14ac:dyDescent="0.25">
      <c r="B221" s="27">
        <v>591</v>
      </c>
      <c r="C221" s="27" t="s">
        <v>23</v>
      </c>
      <c r="D221" s="27" t="s">
        <v>18</v>
      </c>
      <c r="E221" s="27">
        <v>29</v>
      </c>
      <c r="F221" s="29">
        <v>1</v>
      </c>
      <c r="G221" s="30">
        <v>97541.24</v>
      </c>
      <c r="H221" s="29">
        <v>1</v>
      </c>
      <c r="I221" s="29">
        <v>1</v>
      </c>
      <c r="J221" s="29">
        <v>1</v>
      </c>
      <c r="K221" s="30">
        <v>196356.17</v>
      </c>
      <c r="N221">
        <v>29</v>
      </c>
    </row>
    <row r="222" spans="1:14" x14ac:dyDescent="0.25">
      <c r="B222" s="27">
        <v>591</v>
      </c>
      <c r="C222" s="27" t="s">
        <v>23</v>
      </c>
      <c r="D222" s="27" t="s">
        <v>18</v>
      </c>
      <c r="E222" s="27">
        <v>58</v>
      </c>
      <c r="F222" s="29">
        <v>5</v>
      </c>
      <c r="G222" s="30">
        <v>128468.69</v>
      </c>
      <c r="H222" s="29">
        <v>1</v>
      </c>
      <c r="I222" s="29">
        <v>0</v>
      </c>
      <c r="J222" s="29">
        <v>1</v>
      </c>
      <c r="K222" s="30">
        <v>137254.54999999999</v>
      </c>
      <c r="N222">
        <v>58</v>
      </c>
    </row>
    <row r="223" spans="1:14" x14ac:dyDescent="0.25">
      <c r="B223" s="27">
        <v>592</v>
      </c>
      <c r="C223" s="27" t="s">
        <v>23</v>
      </c>
      <c r="D223" s="27" t="s">
        <v>18</v>
      </c>
      <c r="E223" s="27">
        <v>31</v>
      </c>
      <c r="F223" s="29">
        <v>7</v>
      </c>
      <c r="G223" s="30">
        <v>110071.1</v>
      </c>
      <c r="H223" s="29">
        <v>1</v>
      </c>
      <c r="I223" s="29">
        <v>0</v>
      </c>
      <c r="J223" s="29">
        <v>0</v>
      </c>
      <c r="K223" s="30">
        <v>43921.36</v>
      </c>
      <c r="N223">
        <v>31</v>
      </c>
    </row>
    <row r="224" spans="1:14" x14ac:dyDescent="0.25">
      <c r="B224" s="27">
        <v>592</v>
      </c>
      <c r="C224" s="27" t="s">
        <v>23</v>
      </c>
      <c r="D224" s="27" t="s">
        <v>18</v>
      </c>
      <c r="E224" s="27">
        <v>37</v>
      </c>
      <c r="F224" s="29">
        <v>9</v>
      </c>
      <c r="G224" s="30">
        <v>0</v>
      </c>
      <c r="H224" s="29">
        <v>3</v>
      </c>
      <c r="I224" s="29">
        <v>1</v>
      </c>
      <c r="J224" s="29">
        <v>1</v>
      </c>
      <c r="K224" s="30">
        <v>10656.89</v>
      </c>
      <c r="N224">
        <v>37</v>
      </c>
    </row>
    <row r="225" spans="2:14" x14ac:dyDescent="0.25">
      <c r="B225" s="27">
        <v>593</v>
      </c>
      <c r="C225" s="27" t="s">
        <v>16</v>
      </c>
      <c r="D225" s="27" t="s">
        <v>15</v>
      </c>
      <c r="E225" s="27">
        <v>29</v>
      </c>
      <c r="F225" s="29">
        <v>2</v>
      </c>
      <c r="G225" s="30">
        <v>152265.43</v>
      </c>
      <c r="H225" s="29">
        <v>1</v>
      </c>
      <c r="I225" s="29">
        <v>1</v>
      </c>
      <c r="J225" s="29">
        <v>0</v>
      </c>
      <c r="K225" s="30">
        <v>34004.44</v>
      </c>
      <c r="N225">
        <v>29</v>
      </c>
    </row>
    <row r="226" spans="2:14" x14ac:dyDescent="0.25">
      <c r="B226" s="27">
        <v>593</v>
      </c>
      <c r="C226" s="27" t="s">
        <v>16</v>
      </c>
      <c r="D226" s="27" t="s">
        <v>15</v>
      </c>
      <c r="E226" s="27">
        <v>41</v>
      </c>
      <c r="F226" s="29">
        <v>6</v>
      </c>
      <c r="G226" s="30">
        <v>0</v>
      </c>
      <c r="H226" s="29">
        <v>1</v>
      </c>
      <c r="I226" s="29">
        <v>1</v>
      </c>
      <c r="J226" s="29">
        <v>0</v>
      </c>
      <c r="K226" s="30">
        <v>65170.66</v>
      </c>
      <c r="N226">
        <v>41</v>
      </c>
    </row>
    <row r="227" spans="2:14" x14ac:dyDescent="0.25">
      <c r="B227" s="27">
        <v>593</v>
      </c>
      <c r="C227" s="27" t="s">
        <v>16</v>
      </c>
      <c r="D227" s="27" t="s">
        <v>26</v>
      </c>
      <c r="E227" s="27">
        <v>38</v>
      </c>
      <c r="F227" s="29">
        <v>4</v>
      </c>
      <c r="G227" s="30">
        <v>129499.42</v>
      </c>
      <c r="H227" s="29">
        <v>1</v>
      </c>
      <c r="I227" s="29">
        <v>1</v>
      </c>
      <c r="J227" s="29">
        <v>1</v>
      </c>
      <c r="K227" s="30">
        <v>154071.26999999999</v>
      </c>
      <c r="N227">
        <v>38</v>
      </c>
    </row>
    <row r="228" spans="2:14" x14ac:dyDescent="0.25">
      <c r="B228" s="27">
        <v>593</v>
      </c>
      <c r="C228" s="27" t="s">
        <v>23</v>
      </c>
      <c r="D228" s="27" t="s">
        <v>15</v>
      </c>
      <c r="E228" s="27">
        <v>35</v>
      </c>
      <c r="F228" s="29">
        <v>9</v>
      </c>
      <c r="G228" s="30">
        <v>114193.24</v>
      </c>
      <c r="H228" s="29">
        <v>1</v>
      </c>
      <c r="I228" s="29">
        <v>1</v>
      </c>
      <c r="J228" s="29">
        <v>0</v>
      </c>
      <c r="K228" s="30">
        <v>71154.100000000006</v>
      </c>
      <c r="N228">
        <v>35</v>
      </c>
    </row>
    <row r="229" spans="2:14" x14ac:dyDescent="0.25">
      <c r="B229" s="27">
        <v>594</v>
      </c>
      <c r="C229" s="27" t="s">
        <v>16</v>
      </c>
      <c r="D229" s="27" t="s">
        <v>26</v>
      </c>
      <c r="E229" s="27">
        <v>29</v>
      </c>
      <c r="F229" s="29">
        <v>3</v>
      </c>
      <c r="G229" s="30">
        <v>130830.22</v>
      </c>
      <c r="H229" s="29">
        <v>1</v>
      </c>
      <c r="I229" s="29">
        <v>1</v>
      </c>
      <c r="J229" s="29">
        <v>0</v>
      </c>
      <c r="K229" s="30">
        <v>61048.53</v>
      </c>
      <c r="N229">
        <v>29</v>
      </c>
    </row>
    <row r="230" spans="2:14" x14ac:dyDescent="0.25">
      <c r="B230" s="27">
        <v>594</v>
      </c>
      <c r="C230" s="27" t="s">
        <v>16</v>
      </c>
      <c r="D230" s="27" t="s">
        <v>18</v>
      </c>
      <c r="E230" s="27">
        <v>2</v>
      </c>
      <c r="F230" s="29">
        <v>2</v>
      </c>
      <c r="G230" s="30">
        <v>126615.94</v>
      </c>
      <c r="H230" s="29">
        <v>2</v>
      </c>
      <c r="I230" s="29">
        <v>0</v>
      </c>
      <c r="J230" s="29">
        <v>1</v>
      </c>
      <c r="K230" s="30">
        <v>123214.74</v>
      </c>
      <c r="N230">
        <v>2</v>
      </c>
    </row>
    <row r="231" spans="2:14" x14ac:dyDescent="0.25">
      <c r="B231" s="27">
        <v>594</v>
      </c>
      <c r="C231" s="27" t="s">
        <v>16</v>
      </c>
      <c r="D231" s="27" t="s">
        <v>18</v>
      </c>
      <c r="E231" s="27">
        <v>24</v>
      </c>
      <c r="F231" s="29">
        <v>0</v>
      </c>
      <c r="G231" s="30">
        <v>97378.54</v>
      </c>
      <c r="H231" s="29">
        <v>1</v>
      </c>
      <c r="I231" s="29">
        <v>1</v>
      </c>
      <c r="J231" s="29">
        <v>1</v>
      </c>
      <c r="K231" s="30">
        <v>71405.17</v>
      </c>
      <c r="N231">
        <v>24</v>
      </c>
    </row>
    <row r="232" spans="2:14" x14ac:dyDescent="0.25">
      <c r="B232" s="27">
        <v>594</v>
      </c>
      <c r="C232" s="27" t="s">
        <v>23</v>
      </c>
      <c r="D232" s="27" t="s">
        <v>15</v>
      </c>
      <c r="E232" s="27">
        <v>27</v>
      </c>
      <c r="F232" s="29">
        <v>0</v>
      </c>
      <c r="G232" s="30">
        <v>197041.8</v>
      </c>
      <c r="H232" s="29">
        <v>1</v>
      </c>
      <c r="I232" s="29">
        <v>0</v>
      </c>
      <c r="J232" s="29">
        <v>0</v>
      </c>
      <c r="K232" s="30">
        <v>151912.49</v>
      </c>
      <c r="N232">
        <v>27</v>
      </c>
    </row>
    <row r="233" spans="2:14" x14ac:dyDescent="0.25">
      <c r="B233" s="27">
        <v>594</v>
      </c>
      <c r="C233" s="27" t="s">
        <v>23</v>
      </c>
      <c r="D233" s="27" t="s">
        <v>15</v>
      </c>
      <c r="E233" s="27">
        <v>35</v>
      </c>
      <c r="F233" s="29">
        <v>2</v>
      </c>
      <c r="G233" s="30">
        <v>0</v>
      </c>
      <c r="H233" s="29">
        <v>2</v>
      </c>
      <c r="I233" s="29">
        <v>1</v>
      </c>
      <c r="J233" s="29">
        <v>0</v>
      </c>
      <c r="K233" s="30">
        <v>103480.69</v>
      </c>
      <c r="N233">
        <v>35</v>
      </c>
    </row>
    <row r="234" spans="2:14" x14ac:dyDescent="0.25">
      <c r="B234" s="27">
        <v>594</v>
      </c>
      <c r="C234" s="27" t="s">
        <v>23</v>
      </c>
      <c r="D234" s="27" t="s">
        <v>15</v>
      </c>
      <c r="E234" s="27">
        <v>38</v>
      </c>
      <c r="F234" s="29">
        <v>4</v>
      </c>
      <c r="G234" s="30">
        <v>0</v>
      </c>
      <c r="H234" s="29">
        <v>2</v>
      </c>
      <c r="I234" s="29">
        <v>0</v>
      </c>
      <c r="J234" s="29">
        <v>0</v>
      </c>
      <c r="K234" s="30">
        <v>186884.04</v>
      </c>
      <c r="N234">
        <v>38</v>
      </c>
    </row>
    <row r="235" spans="2:14" x14ac:dyDescent="0.25">
      <c r="B235" s="27">
        <v>596</v>
      </c>
      <c r="C235" s="27" t="s">
        <v>23</v>
      </c>
      <c r="D235" s="27" t="s">
        <v>15</v>
      </c>
      <c r="E235" s="27">
        <v>39</v>
      </c>
      <c r="F235" s="29">
        <v>9</v>
      </c>
      <c r="G235" s="30">
        <v>0</v>
      </c>
      <c r="H235" s="29">
        <v>1</v>
      </c>
      <c r="I235" s="29">
        <v>1</v>
      </c>
      <c r="J235" s="29">
        <v>0</v>
      </c>
      <c r="K235" s="30">
        <v>48963.59</v>
      </c>
      <c r="N235">
        <v>39</v>
      </c>
    </row>
    <row r="236" spans="2:14" x14ac:dyDescent="0.25">
      <c r="B236" s="27">
        <v>596</v>
      </c>
      <c r="C236" s="27" t="s">
        <v>23</v>
      </c>
      <c r="D236" s="27" t="s">
        <v>15</v>
      </c>
      <c r="E236" s="27">
        <v>47</v>
      </c>
      <c r="F236" s="29">
        <v>6</v>
      </c>
      <c r="G236" s="30">
        <v>0</v>
      </c>
      <c r="H236" s="29">
        <v>1</v>
      </c>
      <c r="I236" s="29">
        <v>1</v>
      </c>
      <c r="J236" s="29">
        <v>0</v>
      </c>
      <c r="K236" s="30">
        <v>74835.649999999994</v>
      </c>
      <c r="N236">
        <v>47</v>
      </c>
    </row>
    <row r="237" spans="2:14" x14ac:dyDescent="0.25">
      <c r="B237" s="27">
        <v>597</v>
      </c>
      <c r="C237" s="27" t="s">
        <v>16</v>
      </c>
      <c r="D237" s="27" t="s">
        <v>15</v>
      </c>
      <c r="E237" s="27">
        <v>42</v>
      </c>
      <c r="F237" s="29">
        <v>4</v>
      </c>
      <c r="G237" s="30">
        <v>64740.12</v>
      </c>
      <c r="H237" s="29">
        <v>1</v>
      </c>
      <c r="I237" s="29">
        <v>1</v>
      </c>
      <c r="J237" s="29">
        <v>1</v>
      </c>
      <c r="K237" s="30">
        <v>106841.12</v>
      </c>
      <c r="N237">
        <v>42</v>
      </c>
    </row>
    <row r="238" spans="2:14" x14ac:dyDescent="0.25">
      <c r="B238" s="27">
        <v>597</v>
      </c>
      <c r="C238" s="27" t="s">
        <v>16</v>
      </c>
      <c r="D238" s="27" t="s">
        <v>18</v>
      </c>
      <c r="E238" s="27">
        <v>40</v>
      </c>
      <c r="F238" s="29">
        <v>8</v>
      </c>
      <c r="G238" s="30">
        <v>101993.12</v>
      </c>
      <c r="H238" s="29">
        <v>1</v>
      </c>
      <c r="I238" s="29">
        <v>0</v>
      </c>
      <c r="J238" s="29">
        <v>1</v>
      </c>
      <c r="K238" s="30">
        <v>94774.12</v>
      </c>
      <c r="N238">
        <v>40</v>
      </c>
    </row>
    <row r="239" spans="2:14" x14ac:dyDescent="0.25">
      <c r="B239" s="27">
        <v>598</v>
      </c>
      <c r="C239" s="27" t="s">
        <v>23</v>
      </c>
      <c r="D239" s="27" t="s">
        <v>26</v>
      </c>
      <c r="E239" s="27">
        <v>53</v>
      </c>
      <c r="F239" s="29">
        <v>10</v>
      </c>
      <c r="G239" s="30">
        <v>167772.96</v>
      </c>
      <c r="H239" s="29">
        <v>1</v>
      </c>
      <c r="I239" s="29">
        <v>1</v>
      </c>
      <c r="J239" s="29">
        <v>1</v>
      </c>
      <c r="K239" s="30">
        <v>136886.85999999999</v>
      </c>
      <c r="N239">
        <v>53</v>
      </c>
    </row>
    <row r="240" spans="2:14" x14ac:dyDescent="0.25">
      <c r="B240" s="27">
        <v>599</v>
      </c>
      <c r="C240" s="27" t="s">
        <v>16</v>
      </c>
      <c r="D240" s="27" t="s">
        <v>18</v>
      </c>
      <c r="E240" s="27">
        <v>37</v>
      </c>
      <c r="F240" s="29">
        <v>2</v>
      </c>
      <c r="G240" s="30">
        <v>0</v>
      </c>
      <c r="H240" s="29">
        <v>2</v>
      </c>
      <c r="I240" s="29">
        <v>1</v>
      </c>
      <c r="J240" s="29">
        <v>1</v>
      </c>
      <c r="K240" s="30">
        <v>143739.29</v>
      </c>
      <c r="N240">
        <v>37</v>
      </c>
    </row>
    <row r="241" spans="2:14" x14ac:dyDescent="0.25">
      <c r="B241" s="27">
        <v>600</v>
      </c>
      <c r="C241" s="27" t="s">
        <v>16</v>
      </c>
      <c r="D241" s="27" t="s">
        <v>15</v>
      </c>
      <c r="E241" s="27">
        <v>43</v>
      </c>
      <c r="F241" s="29">
        <v>5</v>
      </c>
      <c r="G241" s="30">
        <v>134022.06</v>
      </c>
      <c r="H241" s="29">
        <v>1</v>
      </c>
      <c r="I241" s="29">
        <v>1</v>
      </c>
      <c r="J241" s="29">
        <v>0</v>
      </c>
      <c r="K241" s="30">
        <v>194764.83</v>
      </c>
      <c r="N241">
        <v>43</v>
      </c>
    </row>
    <row r="242" spans="2:14" x14ac:dyDescent="0.25">
      <c r="B242" s="27">
        <v>600</v>
      </c>
      <c r="C242" s="27" t="s">
        <v>23</v>
      </c>
      <c r="D242" s="27" t="s">
        <v>18</v>
      </c>
      <c r="E242" s="27">
        <v>36</v>
      </c>
      <c r="F242" s="29">
        <v>4</v>
      </c>
      <c r="G242" s="30">
        <v>0</v>
      </c>
      <c r="H242" s="29">
        <v>2</v>
      </c>
      <c r="I242" s="29">
        <v>1</v>
      </c>
      <c r="J242" s="29">
        <v>0</v>
      </c>
      <c r="K242" s="30">
        <v>143635.35999999999</v>
      </c>
      <c r="N242">
        <v>36</v>
      </c>
    </row>
    <row r="243" spans="2:14" x14ac:dyDescent="0.25">
      <c r="B243" s="27">
        <v>601</v>
      </c>
      <c r="C243" s="27" t="s">
        <v>16</v>
      </c>
      <c r="D243" s="27" t="s">
        <v>26</v>
      </c>
      <c r="E243" s="27">
        <v>42</v>
      </c>
      <c r="F243" s="29">
        <v>9</v>
      </c>
      <c r="G243" s="30">
        <v>133636.16</v>
      </c>
      <c r="H243" s="29">
        <v>1</v>
      </c>
      <c r="I243" s="29">
        <v>0</v>
      </c>
      <c r="J243" s="29">
        <v>1</v>
      </c>
      <c r="K243" s="30">
        <v>103315.74</v>
      </c>
      <c r="N243">
        <v>42</v>
      </c>
    </row>
    <row r="244" spans="2:14" x14ac:dyDescent="0.25">
      <c r="B244" s="27">
        <v>601</v>
      </c>
      <c r="C244" s="27" t="s">
        <v>16</v>
      </c>
      <c r="D244" s="27" t="s">
        <v>26</v>
      </c>
      <c r="E244" s="27">
        <v>54</v>
      </c>
      <c r="F244" s="29">
        <v>1</v>
      </c>
      <c r="G244" s="30">
        <v>131039.97</v>
      </c>
      <c r="H244" s="29">
        <v>2</v>
      </c>
      <c r="I244" s="29">
        <v>1</v>
      </c>
      <c r="J244" s="29">
        <v>1</v>
      </c>
      <c r="K244" s="30">
        <v>199661.5</v>
      </c>
      <c r="N244">
        <v>54</v>
      </c>
    </row>
    <row r="245" spans="2:14" x14ac:dyDescent="0.25">
      <c r="B245" s="27">
        <v>601</v>
      </c>
      <c r="C245" s="27" t="s">
        <v>23</v>
      </c>
      <c r="D245" s="27" t="s">
        <v>15</v>
      </c>
      <c r="E245" s="27">
        <v>29</v>
      </c>
      <c r="F245" s="29">
        <v>9</v>
      </c>
      <c r="G245" s="30">
        <v>0</v>
      </c>
      <c r="H245" s="29">
        <v>1</v>
      </c>
      <c r="I245" s="29">
        <v>1</v>
      </c>
      <c r="J245" s="29">
        <v>1</v>
      </c>
      <c r="K245" s="30">
        <v>80393.27</v>
      </c>
      <c r="N245">
        <v>29</v>
      </c>
    </row>
    <row r="246" spans="2:14" x14ac:dyDescent="0.25">
      <c r="B246" s="27">
        <v>601</v>
      </c>
      <c r="C246" s="27" t="s">
        <v>23</v>
      </c>
      <c r="D246" s="27" t="s">
        <v>15</v>
      </c>
      <c r="E246" s="27">
        <v>32</v>
      </c>
      <c r="F246" s="29">
        <v>8</v>
      </c>
      <c r="G246" s="30">
        <v>93012.89</v>
      </c>
      <c r="H246" s="29">
        <v>1</v>
      </c>
      <c r="I246" s="29">
        <v>1</v>
      </c>
      <c r="J246" s="29">
        <v>0</v>
      </c>
      <c r="K246" s="30">
        <v>86957.42</v>
      </c>
      <c r="N246">
        <v>32</v>
      </c>
    </row>
    <row r="247" spans="2:14" x14ac:dyDescent="0.25">
      <c r="B247" s="27">
        <v>601</v>
      </c>
      <c r="C247" s="27" t="s">
        <v>23</v>
      </c>
      <c r="D247" s="27" t="s">
        <v>15</v>
      </c>
      <c r="E247" s="27">
        <v>44</v>
      </c>
      <c r="F247" s="29">
        <v>1</v>
      </c>
      <c r="G247" s="30">
        <v>100486.18</v>
      </c>
      <c r="H247" s="29">
        <v>2</v>
      </c>
      <c r="I247" s="29">
        <v>1</v>
      </c>
      <c r="J247" s="29">
        <v>1</v>
      </c>
      <c r="K247" s="30">
        <v>62678.53</v>
      </c>
      <c r="N247">
        <v>44</v>
      </c>
    </row>
    <row r="248" spans="2:14" x14ac:dyDescent="0.25">
      <c r="B248" s="27">
        <v>602</v>
      </c>
      <c r="C248" s="27" t="s">
        <v>23</v>
      </c>
      <c r="D248" s="27" t="s">
        <v>18</v>
      </c>
      <c r="E248" s="27">
        <v>29</v>
      </c>
      <c r="F248" s="29">
        <v>5</v>
      </c>
      <c r="G248" s="30">
        <v>103907.28</v>
      </c>
      <c r="H248" s="29">
        <v>1</v>
      </c>
      <c r="I248" s="29">
        <v>1</v>
      </c>
      <c r="J248" s="29">
        <v>0</v>
      </c>
      <c r="K248" s="30">
        <v>161229.84</v>
      </c>
      <c r="N248">
        <v>29</v>
      </c>
    </row>
    <row r="249" spans="2:14" x14ac:dyDescent="0.25">
      <c r="B249" s="27">
        <v>603</v>
      </c>
      <c r="C249" s="27" t="s">
        <v>23</v>
      </c>
      <c r="D249" s="27" t="s">
        <v>15</v>
      </c>
      <c r="E249" s="27">
        <v>31</v>
      </c>
      <c r="F249" s="29">
        <v>8</v>
      </c>
      <c r="G249" s="30">
        <v>0</v>
      </c>
      <c r="H249" s="29">
        <v>2</v>
      </c>
      <c r="I249" s="29">
        <v>1</v>
      </c>
      <c r="J249" s="29">
        <v>1</v>
      </c>
      <c r="K249" s="30">
        <v>169915.02</v>
      </c>
      <c r="N249">
        <v>31</v>
      </c>
    </row>
    <row r="250" spans="2:14" x14ac:dyDescent="0.25">
      <c r="B250" s="27">
        <v>603</v>
      </c>
      <c r="C250" s="27" t="s">
        <v>23</v>
      </c>
      <c r="D250" s="27" t="s">
        <v>26</v>
      </c>
      <c r="E250" s="27">
        <v>26</v>
      </c>
      <c r="F250" s="29">
        <v>4</v>
      </c>
      <c r="G250" s="30">
        <v>109166.37</v>
      </c>
      <c r="H250" s="29">
        <v>1</v>
      </c>
      <c r="I250" s="29">
        <v>1</v>
      </c>
      <c r="J250" s="29">
        <v>1</v>
      </c>
      <c r="K250" s="30">
        <v>92840.67</v>
      </c>
      <c r="N250">
        <v>26</v>
      </c>
    </row>
    <row r="251" spans="2:14" x14ac:dyDescent="0.25">
      <c r="B251" s="27">
        <v>604</v>
      </c>
      <c r="C251" s="27" t="s">
        <v>16</v>
      </c>
      <c r="D251" s="27" t="s">
        <v>26</v>
      </c>
      <c r="E251" s="27">
        <v>25</v>
      </c>
      <c r="F251" s="29">
        <v>5</v>
      </c>
      <c r="G251" s="30">
        <v>157780.84</v>
      </c>
      <c r="H251" s="29">
        <v>2</v>
      </c>
      <c r="I251" s="29">
        <v>1</v>
      </c>
      <c r="J251" s="29">
        <v>1</v>
      </c>
      <c r="K251" s="30">
        <v>58426.81</v>
      </c>
      <c r="N251">
        <v>25</v>
      </c>
    </row>
    <row r="252" spans="2:14" x14ac:dyDescent="0.25">
      <c r="B252" s="27">
        <v>604</v>
      </c>
      <c r="C252" s="27" t="s">
        <v>23</v>
      </c>
      <c r="D252" s="27" t="s">
        <v>15</v>
      </c>
      <c r="E252" s="27">
        <v>36</v>
      </c>
      <c r="F252" s="29">
        <v>6</v>
      </c>
      <c r="G252" s="30">
        <v>116229.85</v>
      </c>
      <c r="H252" s="29">
        <v>2</v>
      </c>
      <c r="I252" s="29">
        <v>1</v>
      </c>
      <c r="J252" s="29">
        <v>1</v>
      </c>
      <c r="K252" s="30">
        <v>79633.38</v>
      </c>
      <c r="N252">
        <v>36</v>
      </c>
    </row>
    <row r="253" spans="2:14" x14ac:dyDescent="0.25">
      <c r="B253" s="27">
        <v>605</v>
      </c>
      <c r="C253" s="27" t="s">
        <v>16</v>
      </c>
      <c r="D253" s="27" t="s">
        <v>15</v>
      </c>
      <c r="E253" s="27">
        <v>28</v>
      </c>
      <c r="F253" s="29">
        <v>6</v>
      </c>
      <c r="G253" s="30">
        <v>0</v>
      </c>
      <c r="H253" s="29">
        <v>2</v>
      </c>
      <c r="I253" s="29">
        <v>0</v>
      </c>
      <c r="J253" s="29">
        <v>0</v>
      </c>
      <c r="K253" s="30">
        <v>159508.51999999999</v>
      </c>
      <c r="N253">
        <v>28</v>
      </c>
    </row>
    <row r="254" spans="2:14" x14ac:dyDescent="0.25">
      <c r="B254" s="27">
        <v>605</v>
      </c>
      <c r="C254" s="27" t="s">
        <v>16</v>
      </c>
      <c r="D254" s="27" t="s">
        <v>15</v>
      </c>
      <c r="E254" s="27">
        <v>64</v>
      </c>
      <c r="F254" s="29">
        <v>2</v>
      </c>
      <c r="G254" s="30">
        <v>129555.7</v>
      </c>
      <c r="H254" s="29">
        <v>1</v>
      </c>
      <c r="I254" s="29">
        <v>1</v>
      </c>
      <c r="J254" s="29">
        <v>1</v>
      </c>
      <c r="K254" s="30">
        <v>13601.79</v>
      </c>
      <c r="N254">
        <v>64</v>
      </c>
    </row>
    <row r="255" spans="2:14" x14ac:dyDescent="0.25">
      <c r="B255" s="27">
        <v>605</v>
      </c>
      <c r="C255" s="27" t="s">
        <v>16</v>
      </c>
      <c r="D255" s="27" t="s">
        <v>26</v>
      </c>
      <c r="E255" s="27">
        <v>31</v>
      </c>
      <c r="F255" s="29">
        <v>1</v>
      </c>
      <c r="G255" s="30">
        <v>117992.59</v>
      </c>
      <c r="H255" s="29">
        <v>1</v>
      </c>
      <c r="I255" s="29">
        <v>1</v>
      </c>
      <c r="J255" s="29">
        <v>1</v>
      </c>
      <c r="K255" s="30">
        <v>183598.77</v>
      </c>
      <c r="N255">
        <v>31</v>
      </c>
    </row>
    <row r="256" spans="2:14" x14ac:dyDescent="0.25">
      <c r="B256" s="27">
        <v>605</v>
      </c>
      <c r="C256" s="27" t="s">
        <v>23</v>
      </c>
      <c r="D256" s="27" t="s">
        <v>15</v>
      </c>
      <c r="E256" s="27">
        <v>52</v>
      </c>
      <c r="F256" s="29">
        <v>1</v>
      </c>
      <c r="G256" s="30">
        <v>63349.75</v>
      </c>
      <c r="H256" s="29">
        <v>1</v>
      </c>
      <c r="I256" s="29">
        <v>1</v>
      </c>
      <c r="J256" s="29">
        <v>0</v>
      </c>
      <c r="K256" s="30">
        <v>108887.44</v>
      </c>
      <c r="N256">
        <v>52</v>
      </c>
    </row>
    <row r="257" spans="2:14" x14ac:dyDescent="0.25">
      <c r="B257" s="27">
        <v>605</v>
      </c>
      <c r="C257" s="27" t="s">
        <v>23</v>
      </c>
      <c r="D257" s="27" t="s">
        <v>15</v>
      </c>
      <c r="E257" s="27">
        <v>52</v>
      </c>
      <c r="F257" s="29">
        <v>7</v>
      </c>
      <c r="G257" s="30">
        <v>0</v>
      </c>
      <c r="H257" s="29">
        <v>2</v>
      </c>
      <c r="I257" s="29">
        <v>1</v>
      </c>
      <c r="J257" s="29">
        <v>1</v>
      </c>
      <c r="K257" s="30">
        <v>173952.5</v>
      </c>
      <c r="N257">
        <v>52</v>
      </c>
    </row>
    <row r="258" spans="2:14" x14ac:dyDescent="0.25">
      <c r="B258" s="27">
        <v>605</v>
      </c>
      <c r="C258" s="27" t="s">
        <v>23</v>
      </c>
      <c r="D258" s="27" t="s">
        <v>18</v>
      </c>
      <c r="E258" s="27">
        <v>33</v>
      </c>
      <c r="F258" s="29">
        <v>5</v>
      </c>
      <c r="G258" s="30">
        <v>150092.79999999999</v>
      </c>
      <c r="H258" s="29">
        <v>1</v>
      </c>
      <c r="I258" s="29">
        <v>0</v>
      </c>
      <c r="J258" s="29">
        <v>0</v>
      </c>
      <c r="K258" s="30">
        <v>71862.789999999994</v>
      </c>
      <c r="N258">
        <v>33</v>
      </c>
    </row>
    <row r="259" spans="2:14" x14ac:dyDescent="0.25">
      <c r="B259" s="27">
        <v>606</v>
      </c>
      <c r="C259" s="27" t="s">
        <v>23</v>
      </c>
      <c r="D259" s="27" t="s">
        <v>15</v>
      </c>
      <c r="E259" s="27">
        <v>40</v>
      </c>
      <c r="F259" s="29">
        <v>5</v>
      </c>
      <c r="G259" s="30">
        <v>0</v>
      </c>
      <c r="H259" s="29">
        <v>2</v>
      </c>
      <c r="I259" s="29">
        <v>1</v>
      </c>
      <c r="J259" s="29">
        <v>1</v>
      </c>
      <c r="K259" s="30">
        <v>70899.27</v>
      </c>
      <c r="N259">
        <v>40</v>
      </c>
    </row>
    <row r="260" spans="2:14" x14ac:dyDescent="0.25">
      <c r="B260" s="27">
        <v>606</v>
      </c>
      <c r="C260" s="27" t="s">
        <v>23</v>
      </c>
      <c r="D260" s="27" t="s">
        <v>26</v>
      </c>
      <c r="E260" s="27">
        <v>36</v>
      </c>
      <c r="F260" s="29">
        <v>5</v>
      </c>
      <c r="G260" s="30">
        <v>190479.48</v>
      </c>
      <c r="H260" s="29">
        <v>2</v>
      </c>
      <c r="I260" s="29">
        <v>0</v>
      </c>
      <c r="J260" s="29">
        <v>0</v>
      </c>
      <c r="K260" s="30">
        <v>179351.89</v>
      </c>
      <c r="N260">
        <v>36</v>
      </c>
    </row>
    <row r="261" spans="2:14" x14ac:dyDescent="0.25">
      <c r="B261" s="27">
        <v>607</v>
      </c>
      <c r="C261" s="27" t="s">
        <v>23</v>
      </c>
      <c r="D261" s="27" t="s">
        <v>18</v>
      </c>
      <c r="E261" s="27">
        <v>36</v>
      </c>
      <c r="F261" s="29">
        <v>8</v>
      </c>
      <c r="G261" s="30">
        <v>158261.68</v>
      </c>
      <c r="H261" s="29">
        <v>1</v>
      </c>
      <c r="I261" s="29">
        <v>1</v>
      </c>
      <c r="J261" s="29">
        <v>1</v>
      </c>
      <c r="K261" s="30">
        <v>76744.72</v>
      </c>
      <c r="N261">
        <v>36</v>
      </c>
    </row>
    <row r="262" spans="2:14" x14ac:dyDescent="0.25">
      <c r="B262" s="27">
        <v>608</v>
      </c>
      <c r="C262" s="27" t="s">
        <v>16</v>
      </c>
      <c r="D262" s="27" t="s">
        <v>18</v>
      </c>
      <c r="E262" s="27">
        <v>41</v>
      </c>
      <c r="F262" s="29">
        <v>1</v>
      </c>
      <c r="G262" s="30">
        <v>83807.86</v>
      </c>
      <c r="H262" s="29">
        <v>1</v>
      </c>
      <c r="I262" s="29">
        <v>0</v>
      </c>
      <c r="J262" s="29">
        <v>1</v>
      </c>
      <c r="K262" s="30">
        <v>112542.58</v>
      </c>
      <c r="N262">
        <v>41</v>
      </c>
    </row>
    <row r="263" spans="2:14" x14ac:dyDescent="0.25">
      <c r="B263" s="27">
        <v>608</v>
      </c>
      <c r="C263" s="27" t="s">
        <v>23</v>
      </c>
      <c r="D263" s="27" t="s">
        <v>15</v>
      </c>
      <c r="E263" s="27">
        <v>33</v>
      </c>
      <c r="F263" s="29">
        <v>9</v>
      </c>
      <c r="G263" s="30">
        <v>89968.69</v>
      </c>
      <c r="H263" s="29">
        <v>1</v>
      </c>
      <c r="I263" s="29">
        <v>1</v>
      </c>
      <c r="J263" s="29">
        <v>0</v>
      </c>
      <c r="K263" s="30">
        <v>68777.259999999995</v>
      </c>
      <c r="N263">
        <v>33</v>
      </c>
    </row>
    <row r="264" spans="2:14" x14ac:dyDescent="0.25">
      <c r="B264" s="27">
        <v>610</v>
      </c>
      <c r="C264" s="27" t="s">
        <v>23</v>
      </c>
      <c r="D264" s="27" t="s">
        <v>15</v>
      </c>
      <c r="E264" s="27">
        <v>26</v>
      </c>
      <c r="F264" s="29">
        <v>8</v>
      </c>
      <c r="G264" s="30">
        <v>0</v>
      </c>
      <c r="H264" s="29">
        <v>2</v>
      </c>
      <c r="I264" s="29">
        <v>1</v>
      </c>
      <c r="J264" s="29">
        <v>0</v>
      </c>
      <c r="K264" s="30">
        <v>166031.07999999999</v>
      </c>
      <c r="N264">
        <v>26</v>
      </c>
    </row>
    <row r="265" spans="2:14" x14ac:dyDescent="0.25">
      <c r="B265" s="27">
        <v>610</v>
      </c>
      <c r="C265" s="27" t="s">
        <v>23</v>
      </c>
      <c r="D265" s="27" t="s">
        <v>15</v>
      </c>
      <c r="E265" s="27">
        <v>40</v>
      </c>
      <c r="F265" s="29">
        <v>0</v>
      </c>
      <c r="G265" s="30">
        <v>0</v>
      </c>
      <c r="H265" s="29">
        <v>2</v>
      </c>
      <c r="I265" s="29">
        <v>1</v>
      </c>
      <c r="J265" s="29">
        <v>0</v>
      </c>
      <c r="K265" s="30">
        <v>62232.6</v>
      </c>
      <c r="N265">
        <v>40</v>
      </c>
    </row>
    <row r="266" spans="2:14" x14ac:dyDescent="0.25">
      <c r="B266" s="27">
        <v>611</v>
      </c>
      <c r="C266" s="27" t="s">
        <v>16</v>
      </c>
      <c r="D266" s="27" t="s">
        <v>15</v>
      </c>
      <c r="E266" s="27">
        <v>40</v>
      </c>
      <c r="F266" s="29">
        <v>8</v>
      </c>
      <c r="G266" s="30">
        <v>100812.33</v>
      </c>
      <c r="H266" s="29">
        <v>2</v>
      </c>
      <c r="I266" s="29">
        <v>1</v>
      </c>
      <c r="J266" s="29">
        <v>0</v>
      </c>
      <c r="K266" s="30">
        <v>147358.26999999999</v>
      </c>
      <c r="N266">
        <v>40</v>
      </c>
    </row>
    <row r="267" spans="2:14" x14ac:dyDescent="0.25">
      <c r="B267" s="27">
        <v>611</v>
      </c>
      <c r="C267" s="27" t="s">
        <v>16</v>
      </c>
      <c r="D267" s="27" t="s">
        <v>26</v>
      </c>
      <c r="E267" s="27">
        <v>41</v>
      </c>
      <c r="F267" s="29">
        <v>2</v>
      </c>
      <c r="G267" s="30">
        <v>114206.84</v>
      </c>
      <c r="H267" s="29">
        <v>1</v>
      </c>
      <c r="I267" s="29">
        <v>1</v>
      </c>
      <c r="J267" s="29">
        <v>0</v>
      </c>
      <c r="K267" s="30">
        <v>164061.6</v>
      </c>
      <c r="N267">
        <v>41</v>
      </c>
    </row>
    <row r="268" spans="2:14" x14ac:dyDescent="0.25">
      <c r="B268" s="27">
        <v>611</v>
      </c>
      <c r="C268" s="27" t="s">
        <v>16</v>
      </c>
      <c r="D268" s="27" t="s">
        <v>18</v>
      </c>
      <c r="E268" s="27">
        <v>37</v>
      </c>
      <c r="F268" s="29">
        <v>4</v>
      </c>
      <c r="G268" s="30">
        <v>0</v>
      </c>
      <c r="H268" s="29">
        <v>2</v>
      </c>
      <c r="I268" s="29">
        <v>1</v>
      </c>
      <c r="J268" s="29">
        <v>0</v>
      </c>
      <c r="K268" s="30">
        <v>125696.26</v>
      </c>
      <c r="N268">
        <v>37</v>
      </c>
    </row>
    <row r="269" spans="2:14" x14ac:dyDescent="0.25">
      <c r="B269" s="27">
        <v>611</v>
      </c>
      <c r="C269" s="27" t="s">
        <v>23</v>
      </c>
      <c r="D269" s="27" t="s">
        <v>15</v>
      </c>
      <c r="E269" s="27">
        <v>49</v>
      </c>
      <c r="F269" s="29">
        <v>3</v>
      </c>
      <c r="G269" s="30">
        <v>0</v>
      </c>
      <c r="H269" s="29">
        <v>2</v>
      </c>
      <c r="I269" s="29">
        <v>1</v>
      </c>
      <c r="J269" s="29">
        <v>1</v>
      </c>
      <c r="K269" s="30">
        <v>142917.54</v>
      </c>
      <c r="N269">
        <v>49</v>
      </c>
    </row>
    <row r="270" spans="2:14" x14ac:dyDescent="0.25">
      <c r="B270" s="27">
        <v>611</v>
      </c>
      <c r="C270" s="27" t="s">
        <v>23</v>
      </c>
      <c r="D270" s="27" t="s">
        <v>26</v>
      </c>
      <c r="E270" s="27">
        <v>31</v>
      </c>
      <c r="F270" s="29">
        <v>0</v>
      </c>
      <c r="G270" s="30">
        <v>107884.81</v>
      </c>
      <c r="H270" s="29">
        <v>2</v>
      </c>
      <c r="I270" s="29">
        <v>1</v>
      </c>
      <c r="J270" s="29">
        <v>1</v>
      </c>
      <c r="K270" s="30">
        <v>183487.98</v>
      </c>
      <c r="N270">
        <v>31</v>
      </c>
    </row>
    <row r="271" spans="2:14" x14ac:dyDescent="0.25">
      <c r="B271" s="27">
        <v>611</v>
      </c>
      <c r="C271" s="27" t="s">
        <v>23</v>
      </c>
      <c r="D271" s="27" t="s">
        <v>18</v>
      </c>
      <c r="E271" s="27">
        <v>46</v>
      </c>
      <c r="F271" s="29">
        <v>6</v>
      </c>
      <c r="G271" s="30">
        <v>0</v>
      </c>
      <c r="H271" s="29">
        <v>2</v>
      </c>
      <c r="I271" s="29">
        <v>1</v>
      </c>
      <c r="J271" s="29">
        <v>0</v>
      </c>
      <c r="K271" s="30">
        <v>45886.33</v>
      </c>
      <c r="N271">
        <v>46</v>
      </c>
    </row>
    <row r="272" spans="2:14" x14ac:dyDescent="0.25">
      <c r="B272" s="27">
        <v>611</v>
      </c>
      <c r="C272" s="27" t="s">
        <v>23</v>
      </c>
      <c r="D272" s="27" t="s">
        <v>18</v>
      </c>
      <c r="E272" s="27">
        <v>51</v>
      </c>
      <c r="F272" s="29">
        <v>1</v>
      </c>
      <c r="G272" s="30">
        <v>122874.74</v>
      </c>
      <c r="H272" s="29">
        <v>1</v>
      </c>
      <c r="I272" s="29">
        <v>1</v>
      </c>
      <c r="J272" s="29">
        <v>1</v>
      </c>
      <c r="K272" s="30">
        <v>149648.45000000001</v>
      </c>
      <c r="N272">
        <v>51</v>
      </c>
    </row>
    <row r="273" spans="2:14" x14ac:dyDescent="0.25">
      <c r="B273" s="27">
        <v>613</v>
      </c>
      <c r="C273" s="27" t="s">
        <v>16</v>
      </c>
      <c r="D273" s="27" t="s">
        <v>15</v>
      </c>
      <c r="E273" s="27">
        <v>45</v>
      </c>
      <c r="F273" s="29">
        <v>1</v>
      </c>
      <c r="G273" s="30">
        <v>187841.99</v>
      </c>
      <c r="H273" s="29">
        <v>2</v>
      </c>
      <c r="I273" s="29">
        <v>1</v>
      </c>
      <c r="J273" s="29">
        <v>1</v>
      </c>
      <c r="K273" s="30">
        <v>147224.26999999999</v>
      </c>
      <c r="N273">
        <v>45</v>
      </c>
    </row>
    <row r="274" spans="2:14" x14ac:dyDescent="0.25">
      <c r="B274" s="27">
        <v>614</v>
      </c>
      <c r="C274" s="27" t="s">
        <v>16</v>
      </c>
      <c r="D274" s="27" t="s">
        <v>15</v>
      </c>
      <c r="E274" s="27">
        <v>43</v>
      </c>
      <c r="F274" s="29">
        <v>6</v>
      </c>
      <c r="G274" s="30">
        <v>0</v>
      </c>
      <c r="H274" s="29">
        <v>2</v>
      </c>
      <c r="I274" s="29">
        <v>1</v>
      </c>
      <c r="J274" s="29">
        <v>1</v>
      </c>
      <c r="K274" s="30">
        <v>109041.53</v>
      </c>
      <c r="N274">
        <v>43</v>
      </c>
    </row>
    <row r="275" spans="2:14" x14ac:dyDescent="0.25">
      <c r="B275" s="27">
        <v>614</v>
      </c>
      <c r="C275" s="27" t="s">
        <v>16</v>
      </c>
      <c r="D275" s="27" t="s">
        <v>26</v>
      </c>
      <c r="E275" s="27">
        <v>31</v>
      </c>
      <c r="F275" s="29">
        <v>7</v>
      </c>
      <c r="G275" s="30">
        <v>120599.38</v>
      </c>
      <c r="H275" s="29">
        <v>2</v>
      </c>
      <c r="I275" s="29">
        <v>1</v>
      </c>
      <c r="J275" s="29">
        <v>1</v>
      </c>
      <c r="K275" s="30">
        <v>46163.44</v>
      </c>
      <c r="N275">
        <v>31</v>
      </c>
    </row>
    <row r="276" spans="2:14" x14ac:dyDescent="0.25">
      <c r="B276" s="27">
        <v>614</v>
      </c>
      <c r="C276" s="27" t="s">
        <v>23</v>
      </c>
      <c r="D276" s="27" t="s">
        <v>15</v>
      </c>
      <c r="E276" s="27">
        <v>51</v>
      </c>
      <c r="F276" s="29">
        <v>4</v>
      </c>
      <c r="G276" s="30">
        <v>40685.919999999998</v>
      </c>
      <c r="H276" s="29">
        <v>1</v>
      </c>
      <c r="I276" s="29">
        <v>1</v>
      </c>
      <c r="J276" s="29">
        <v>1</v>
      </c>
      <c r="K276" s="30">
        <v>46775.28</v>
      </c>
      <c r="N276">
        <v>51</v>
      </c>
    </row>
    <row r="277" spans="2:14" x14ac:dyDescent="0.25">
      <c r="B277" s="27">
        <v>615</v>
      </c>
      <c r="C277" s="27" t="s">
        <v>16</v>
      </c>
      <c r="D277" s="27" t="s">
        <v>18</v>
      </c>
      <c r="E277" s="27">
        <v>41</v>
      </c>
      <c r="F277" s="29">
        <v>9</v>
      </c>
      <c r="G277" s="30">
        <v>109013.23</v>
      </c>
      <c r="H277" s="29">
        <v>1</v>
      </c>
      <c r="I277" s="29">
        <v>1</v>
      </c>
      <c r="J277" s="29">
        <v>0</v>
      </c>
      <c r="K277" s="30">
        <v>196499.96</v>
      </c>
      <c r="N277">
        <v>41</v>
      </c>
    </row>
    <row r="278" spans="2:14" x14ac:dyDescent="0.25">
      <c r="B278" s="27">
        <v>616</v>
      </c>
      <c r="C278" s="27" t="s">
        <v>16</v>
      </c>
      <c r="D278" s="27" t="s">
        <v>18</v>
      </c>
      <c r="E278" s="27">
        <v>32</v>
      </c>
      <c r="F278" s="29">
        <v>6</v>
      </c>
      <c r="G278" s="30">
        <v>0</v>
      </c>
      <c r="H278" s="29">
        <v>2</v>
      </c>
      <c r="I278" s="29">
        <v>1</v>
      </c>
      <c r="J278" s="29">
        <v>1</v>
      </c>
      <c r="K278" s="30">
        <v>43001.46</v>
      </c>
      <c r="N278">
        <v>32</v>
      </c>
    </row>
    <row r="279" spans="2:14" x14ac:dyDescent="0.25">
      <c r="B279" s="27">
        <v>616</v>
      </c>
      <c r="C279" s="27" t="s">
        <v>16</v>
      </c>
      <c r="D279" s="27" t="s">
        <v>18</v>
      </c>
      <c r="E279" s="27">
        <v>36</v>
      </c>
      <c r="F279" s="29">
        <v>6</v>
      </c>
      <c r="G279" s="30">
        <v>132311.71</v>
      </c>
      <c r="H279" s="29">
        <v>1</v>
      </c>
      <c r="I279" s="29">
        <v>0</v>
      </c>
      <c r="J279" s="29">
        <v>0</v>
      </c>
      <c r="K279" s="30">
        <v>15462.84</v>
      </c>
      <c r="N279">
        <v>36</v>
      </c>
    </row>
    <row r="280" spans="2:14" x14ac:dyDescent="0.25">
      <c r="B280" s="27">
        <v>616</v>
      </c>
      <c r="C280" s="27" t="s">
        <v>23</v>
      </c>
      <c r="D280" s="27" t="s">
        <v>26</v>
      </c>
      <c r="E280" s="27">
        <v>45</v>
      </c>
      <c r="F280" s="29">
        <v>3</v>
      </c>
      <c r="G280" s="30">
        <v>143129.41</v>
      </c>
      <c r="H280" s="29">
        <v>2</v>
      </c>
      <c r="I280" s="29">
        <v>0</v>
      </c>
      <c r="J280" s="29">
        <v>1</v>
      </c>
      <c r="K280" s="30">
        <v>64327.26</v>
      </c>
      <c r="N280">
        <v>45</v>
      </c>
    </row>
    <row r="281" spans="2:14" x14ac:dyDescent="0.25">
      <c r="B281" s="27">
        <v>616</v>
      </c>
      <c r="C281" s="27" t="s">
        <v>23</v>
      </c>
      <c r="D281" s="27" t="s">
        <v>18</v>
      </c>
      <c r="E281" s="27">
        <v>30</v>
      </c>
      <c r="F281" s="29">
        <v>5</v>
      </c>
      <c r="G281" s="30">
        <v>0</v>
      </c>
      <c r="H281" s="29">
        <v>2</v>
      </c>
      <c r="I281" s="29">
        <v>0</v>
      </c>
      <c r="J281" s="29">
        <v>1</v>
      </c>
      <c r="K281" s="30">
        <v>196108.51</v>
      </c>
      <c r="N281">
        <v>30</v>
      </c>
    </row>
    <row r="282" spans="2:14" x14ac:dyDescent="0.25">
      <c r="B282" s="27">
        <v>618</v>
      </c>
      <c r="C282" s="27" t="s">
        <v>16</v>
      </c>
      <c r="D282" s="27" t="s">
        <v>15</v>
      </c>
      <c r="E282" s="27">
        <v>24</v>
      </c>
      <c r="F282" s="29">
        <v>7</v>
      </c>
      <c r="G282" s="30">
        <v>128736.39</v>
      </c>
      <c r="H282" s="29">
        <v>1</v>
      </c>
      <c r="I282" s="29">
        <v>0</v>
      </c>
      <c r="J282" s="29">
        <v>1</v>
      </c>
      <c r="K282" s="30">
        <v>37147.61</v>
      </c>
      <c r="N282">
        <v>24</v>
      </c>
    </row>
    <row r="283" spans="2:14" x14ac:dyDescent="0.25">
      <c r="B283" s="27">
        <v>618</v>
      </c>
      <c r="C283" s="27" t="s">
        <v>16</v>
      </c>
      <c r="D283" s="27" t="s">
        <v>15</v>
      </c>
      <c r="E283" s="27">
        <v>35</v>
      </c>
      <c r="F283" s="29">
        <v>10</v>
      </c>
      <c r="G283" s="30">
        <v>0</v>
      </c>
      <c r="H283" s="29">
        <v>2</v>
      </c>
      <c r="I283" s="29">
        <v>1</v>
      </c>
      <c r="J283" s="29">
        <v>0</v>
      </c>
      <c r="K283" s="30">
        <v>180439.75</v>
      </c>
      <c r="N283">
        <v>35</v>
      </c>
    </row>
    <row r="284" spans="2:14" x14ac:dyDescent="0.25">
      <c r="B284" s="27">
        <v>618</v>
      </c>
      <c r="C284" s="27" t="s">
        <v>23</v>
      </c>
      <c r="D284" s="27" t="s">
        <v>15</v>
      </c>
      <c r="E284" s="27">
        <v>34</v>
      </c>
      <c r="F284" s="29">
        <v>5</v>
      </c>
      <c r="G284" s="30">
        <v>134954.53</v>
      </c>
      <c r="H284" s="29">
        <v>1</v>
      </c>
      <c r="I284" s="29">
        <v>1</v>
      </c>
      <c r="J284" s="29">
        <v>1</v>
      </c>
      <c r="K284" s="30">
        <v>151954.39000000001</v>
      </c>
      <c r="N284">
        <v>34</v>
      </c>
    </row>
    <row r="285" spans="2:14" x14ac:dyDescent="0.25">
      <c r="B285" s="27">
        <v>619</v>
      </c>
      <c r="C285" s="27" t="s">
        <v>16</v>
      </c>
      <c r="D285" s="27" t="s">
        <v>15</v>
      </c>
      <c r="E285" s="27">
        <v>38</v>
      </c>
      <c r="F285" s="29">
        <v>3</v>
      </c>
      <c r="G285" s="30">
        <v>0</v>
      </c>
      <c r="H285" s="29">
        <v>2</v>
      </c>
      <c r="I285" s="29">
        <v>0</v>
      </c>
      <c r="J285" s="29">
        <v>1</v>
      </c>
      <c r="K285" s="30">
        <v>116467.35</v>
      </c>
      <c r="N285">
        <v>38</v>
      </c>
    </row>
    <row r="286" spans="2:14" x14ac:dyDescent="0.25">
      <c r="B286" s="27">
        <v>619</v>
      </c>
      <c r="C286" s="27" t="s">
        <v>23</v>
      </c>
      <c r="D286" s="27" t="s">
        <v>15</v>
      </c>
      <c r="E286" s="27">
        <v>43</v>
      </c>
      <c r="F286" s="29">
        <v>1</v>
      </c>
      <c r="G286" s="30">
        <v>125211.92</v>
      </c>
      <c r="H286" s="29">
        <v>1</v>
      </c>
      <c r="I286" s="29">
        <v>1</v>
      </c>
      <c r="J286" s="29">
        <v>1</v>
      </c>
      <c r="K286" s="30">
        <v>113410.49</v>
      </c>
      <c r="N286">
        <v>43</v>
      </c>
    </row>
    <row r="287" spans="2:14" x14ac:dyDescent="0.25">
      <c r="B287" s="27">
        <v>620</v>
      </c>
      <c r="C287" s="27" t="s">
        <v>16</v>
      </c>
      <c r="D287" s="27" t="s">
        <v>15</v>
      </c>
      <c r="E287" s="27">
        <v>41</v>
      </c>
      <c r="F287" s="29">
        <v>9</v>
      </c>
      <c r="G287" s="30">
        <v>0</v>
      </c>
      <c r="H287" s="29">
        <v>2</v>
      </c>
      <c r="I287" s="29">
        <v>0</v>
      </c>
      <c r="J287" s="29">
        <v>0</v>
      </c>
      <c r="K287" s="30">
        <v>88852.47</v>
      </c>
      <c r="N287">
        <v>41</v>
      </c>
    </row>
    <row r="288" spans="2:14" x14ac:dyDescent="0.25">
      <c r="B288" s="27">
        <v>620</v>
      </c>
      <c r="C288" s="27" t="s">
        <v>23</v>
      </c>
      <c r="D288" s="27" t="s">
        <v>15</v>
      </c>
      <c r="E288" s="27">
        <v>42</v>
      </c>
      <c r="F288" s="29">
        <v>4</v>
      </c>
      <c r="G288" s="30">
        <v>0</v>
      </c>
      <c r="H288" s="29">
        <v>2</v>
      </c>
      <c r="I288" s="29">
        <v>1</v>
      </c>
      <c r="J288" s="29">
        <v>0</v>
      </c>
      <c r="K288" s="30">
        <v>6232.31</v>
      </c>
      <c r="N288">
        <v>42</v>
      </c>
    </row>
    <row r="289" spans="2:14" x14ac:dyDescent="0.25">
      <c r="B289" s="27">
        <v>621</v>
      </c>
      <c r="C289" s="27" t="s">
        <v>16</v>
      </c>
      <c r="D289" s="27" t="s">
        <v>15</v>
      </c>
      <c r="E289" s="27">
        <v>40</v>
      </c>
      <c r="F289" s="29">
        <v>6</v>
      </c>
      <c r="G289" s="30">
        <v>0</v>
      </c>
      <c r="H289" s="29">
        <v>1</v>
      </c>
      <c r="I289" s="29">
        <v>1</v>
      </c>
      <c r="J289" s="29">
        <v>0</v>
      </c>
      <c r="K289" s="30">
        <v>155155.25</v>
      </c>
      <c r="N289">
        <v>40</v>
      </c>
    </row>
    <row r="290" spans="2:14" x14ac:dyDescent="0.25">
      <c r="B290" s="27">
        <v>621</v>
      </c>
      <c r="C290" s="27" t="s">
        <v>16</v>
      </c>
      <c r="D290" s="27" t="s">
        <v>15</v>
      </c>
      <c r="E290" s="27">
        <v>43</v>
      </c>
      <c r="F290" s="29">
        <v>5</v>
      </c>
      <c r="G290" s="30">
        <v>0</v>
      </c>
      <c r="H290" s="29">
        <v>1</v>
      </c>
      <c r="I290" s="29">
        <v>1</v>
      </c>
      <c r="J290" s="29">
        <v>1</v>
      </c>
      <c r="K290" s="30">
        <v>47578.45</v>
      </c>
      <c r="N290">
        <v>43</v>
      </c>
    </row>
    <row r="291" spans="2:14" x14ac:dyDescent="0.25">
      <c r="B291" s="27">
        <v>622</v>
      </c>
      <c r="C291" s="27" t="s">
        <v>16</v>
      </c>
      <c r="D291" s="27" t="s">
        <v>15</v>
      </c>
      <c r="E291" s="27">
        <v>32</v>
      </c>
      <c r="F291" s="29">
        <v>6</v>
      </c>
      <c r="G291" s="30">
        <v>169089.38</v>
      </c>
      <c r="H291" s="29">
        <v>2</v>
      </c>
      <c r="I291" s="29">
        <v>1</v>
      </c>
      <c r="J291" s="29">
        <v>0</v>
      </c>
      <c r="K291" s="30">
        <v>101057.95</v>
      </c>
      <c r="N291">
        <v>32</v>
      </c>
    </row>
    <row r="292" spans="2:14" x14ac:dyDescent="0.25">
      <c r="B292" s="27">
        <v>622</v>
      </c>
      <c r="C292" s="27" t="s">
        <v>23</v>
      </c>
      <c r="D292" s="27" t="s">
        <v>15</v>
      </c>
      <c r="E292" s="27">
        <v>26</v>
      </c>
      <c r="F292" s="29">
        <v>9</v>
      </c>
      <c r="G292" s="30">
        <v>0</v>
      </c>
      <c r="H292" s="29">
        <v>2</v>
      </c>
      <c r="I292" s="29">
        <v>1</v>
      </c>
      <c r="J292" s="29">
        <v>1</v>
      </c>
      <c r="K292" s="30">
        <v>153237.59</v>
      </c>
      <c r="N292">
        <v>26</v>
      </c>
    </row>
    <row r="293" spans="2:14" x14ac:dyDescent="0.25">
      <c r="B293" s="27">
        <v>623</v>
      </c>
      <c r="C293" s="27" t="s">
        <v>16</v>
      </c>
      <c r="D293" s="27" t="s">
        <v>15</v>
      </c>
      <c r="E293" s="27">
        <v>44</v>
      </c>
      <c r="F293" s="29">
        <v>6</v>
      </c>
      <c r="G293" s="30">
        <v>0</v>
      </c>
      <c r="H293" s="29">
        <v>2</v>
      </c>
      <c r="I293" s="29">
        <v>0</v>
      </c>
      <c r="J293" s="29">
        <v>0</v>
      </c>
      <c r="K293" s="30">
        <v>167162.43</v>
      </c>
      <c r="N293">
        <v>44</v>
      </c>
    </row>
    <row r="294" spans="2:14" x14ac:dyDescent="0.25">
      <c r="B294" s="27">
        <v>624</v>
      </c>
      <c r="C294" s="27" t="s">
        <v>16</v>
      </c>
      <c r="D294" s="27" t="s">
        <v>26</v>
      </c>
      <c r="E294" s="27">
        <v>48</v>
      </c>
      <c r="F294" s="29">
        <v>3</v>
      </c>
      <c r="G294" s="30">
        <v>122388.38</v>
      </c>
      <c r="H294" s="29">
        <v>2</v>
      </c>
      <c r="I294" s="29">
        <v>0</v>
      </c>
      <c r="J294" s="29">
        <v>0</v>
      </c>
      <c r="K294" s="30">
        <v>30020.09</v>
      </c>
      <c r="N294">
        <v>48</v>
      </c>
    </row>
    <row r="295" spans="2:14" x14ac:dyDescent="0.25">
      <c r="B295" s="27">
        <v>625</v>
      </c>
      <c r="C295" s="27" t="s">
        <v>16</v>
      </c>
      <c r="D295" s="27" t="s">
        <v>15</v>
      </c>
      <c r="E295" s="27">
        <v>28</v>
      </c>
      <c r="F295" s="29">
        <v>3</v>
      </c>
      <c r="G295" s="30">
        <v>0</v>
      </c>
      <c r="H295" s="29">
        <v>1</v>
      </c>
      <c r="I295" s="29">
        <v>0</v>
      </c>
      <c r="J295" s="29">
        <v>0</v>
      </c>
      <c r="K295" s="30">
        <v>183646.41</v>
      </c>
      <c r="N295">
        <v>28</v>
      </c>
    </row>
    <row r="296" spans="2:14" x14ac:dyDescent="0.25">
      <c r="B296" s="27">
        <v>626</v>
      </c>
      <c r="C296" s="27" t="s">
        <v>16</v>
      </c>
      <c r="D296" s="27" t="s">
        <v>15</v>
      </c>
      <c r="E296" s="27">
        <v>35</v>
      </c>
      <c r="F296" s="29">
        <v>3</v>
      </c>
      <c r="G296" s="30">
        <v>0</v>
      </c>
      <c r="H296" s="29">
        <v>1</v>
      </c>
      <c r="I296" s="29">
        <v>0</v>
      </c>
      <c r="J296" s="29">
        <v>0</v>
      </c>
      <c r="K296" s="30">
        <v>80190.36</v>
      </c>
      <c r="N296">
        <v>35</v>
      </c>
    </row>
    <row r="297" spans="2:14" x14ac:dyDescent="0.25">
      <c r="B297" s="27">
        <v>626</v>
      </c>
      <c r="C297" s="27" t="s">
        <v>16</v>
      </c>
      <c r="D297" s="27" t="s">
        <v>18</v>
      </c>
      <c r="E297" s="27">
        <v>37</v>
      </c>
      <c r="F297" s="29">
        <v>6</v>
      </c>
      <c r="G297" s="30">
        <v>108269.37</v>
      </c>
      <c r="H297" s="29">
        <v>1</v>
      </c>
      <c r="I297" s="29">
        <v>1</v>
      </c>
      <c r="J297" s="29">
        <v>0</v>
      </c>
      <c r="K297" s="30">
        <v>5597.94</v>
      </c>
      <c r="N297">
        <v>37</v>
      </c>
    </row>
    <row r="298" spans="2:14" x14ac:dyDescent="0.25">
      <c r="B298" s="27">
        <v>626</v>
      </c>
      <c r="C298" s="27" t="s">
        <v>23</v>
      </c>
      <c r="D298" s="27" t="s">
        <v>26</v>
      </c>
      <c r="E298" s="27">
        <v>35</v>
      </c>
      <c r="F298" s="29">
        <v>4</v>
      </c>
      <c r="G298" s="30">
        <v>88109.81</v>
      </c>
      <c r="H298" s="29">
        <v>1</v>
      </c>
      <c r="I298" s="29">
        <v>1</v>
      </c>
      <c r="J298" s="29">
        <v>1</v>
      </c>
      <c r="K298" s="30">
        <v>32825.5</v>
      </c>
      <c r="N298">
        <v>35</v>
      </c>
    </row>
    <row r="299" spans="2:14" x14ac:dyDescent="0.25">
      <c r="B299" s="27">
        <v>626</v>
      </c>
      <c r="C299" s="27" t="s">
        <v>23</v>
      </c>
      <c r="D299" s="27" t="s">
        <v>18</v>
      </c>
      <c r="E299" s="27">
        <v>26</v>
      </c>
      <c r="F299" s="29">
        <v>8</v>
      </c>
      <c r="G299" s="30">
        <v>0</v>
      </c>
      <c r="H299" s="29">
        <v>2</v>
      </c>
      <c r="I299" s="29">
        <v>0</v>
      </c>
      <c r="J299" s="29">
        <v>0</v>
      </c>
      <c r="K299" s="30">
        <v>191420.71</v>
      </c>
      <c r="N299">
        <v>26</v>
      </c>
    </row>
    <row r="300" spans="2:14" x14ac:dyDescent="0.25">
      <c r="B300" s="27">
        <v>627</v>
      </c>
      <c r="C300" s="27" t="s">
        <v>16</v>
      </c>
      <c r="D300" s="27" t="s">
        <v>26</v>
      </c>
      <c r="E300" s="27">
        <v>30</v>
      </c>
      <c r="F300" s="29">
        <v>4</v>
      </c>
      <c r="G300" s="30">
        <v>79871.02</v>
      </c>
      <c r="H300" s="29">
        <v>2</v>
      </c>
      <c r="I300" s="29">
        <v>1</v>
      </c>
      <c r="J300" s="29">
        <v>0</v>
      </c>
      <c r="K300" s="30">
        <v>129826.89</v>
      </c>
      <c r="N300">
        <v>30</v>
      </c>
    </row>
    <row r="301" spans="2:14" x14ac:dyDescent="0.25">
      <c r="B301" s="27">
        <v>627</v>
      </c>
      <c r="C301" s="27" t="s">
        <v>23</v>
      </c>
      <c r="D301" s="27" t="s">
        <v>15</v>
      </c>
      <c r="E301" s="27">
        <v>33</v>
      </c>
      <c r="F301" s="29">
        <v>5</v>
      </c>
      <c r="G301" s="30">
        <v>0</v>
      </c>
      <c r="H301" s="29">
        <v>2</v>
      </c>
      <c r="I301" s="29">
        <v>1</v>
      </c>
      <c r="J301" s="29">
        <v>1</v>
      </c>
      <c r="K301" s="30">
        <v>103737.82</v>
      </c>
      <c r="N301">
        <v>33</v>
      </c>
    </row>
    <row r="302" spans="2:14" x14ac:dyDescent="0.25">
      <c r="B302" s="27">
        <v>628</v>
      </c>
      <c r="C302" s="27" t="s">
        <v>16</v>
      </c>
      <c r="D302" s="27" t="s">
        <v>26</v>
      </c>
      <c r="E302" s="27">
        <v>30</v>
      </c>
      <c r="F302" s="29">
        <v>9</v>
      </c>
      <c r="G302" s="30">
        <v>132351.29</v>
      </c>
      <c r="H302" s="29">
        <v>2</v>
      </c>
      <c r="I302" s="29">
        <v>1</v>
      </c>
      <c r="J302" s="29">
        <v>1</v>
      </c>
      <c r="K302" s="30">
        <v>74169.13</v>
      </c>
      <c r="N302">
        <v>30</v>
      </c>
    </row>
    <row r="303" spans="2:14" x14ac:dyDescent="0.25">
      <c r="B303" s="27">
        <v>628</v>
      </c>
      <c r="C303" s="27" t="s">
        <v>16</v>
      </c>
      <c r="D303" s="27" t="s">
        <v>18</v>
      </c>
      <c r="E303" s="27">
        <v>22</v>
      </c>
      <c r="F303" s="29">
        <v>3</v>
      </c>
      <c r="G303" s="30">
        <v>0</v>
      </c>
      <c r="H303" s="29">
        <v>1</v>
      </c>
      <c r="I303" s="29">
        <v>1</v>
      </c>
      <c r="J303" s="29">
        <v>0</v>
      </c>
      <c r="K303" s="30">
        <v>85426.28</v>
      </c>
      <c r="N303">
        <v>22</v>
      </c>
    </row>
    <row r="304" spans="2:14" x14ac:dyDescent="0.25">
      <c r="B304" s="27">
        <v>628</v>
      </c>
      <c r="C304" s="27" t="s">
        <v>16</v>
      </c>
      <c r="D304" s="27" t="s">
        <v>18</v>
      </c>
      <c r="E304" s="27">
        <v>33</v>
      </c>
      <c r="F304" s="29">
        <v>3</v>
      </c>
      <c r="G304" s="30">
        <v>0</v>
      </c>
      <c r="H304" s="29">
        <v>1</v>
      </c>
      <c r="I304" s="29">
        <v>1</v>
      </c>
      <c r="J304" s="29">
        <v>1</v>
      </c>
      <c r="K304" s="30">
        <v>188193.25</v>
      </c>
      <c r="N304">
        <v>33</v>
      </c>
    </row>
    <row r="305" spans="2:14" x14ac:dyDescent="0.25">
      <c r="B305" s="27">
        <v>628</v>
      </c>
      <c r="C305" s="27" t="s">
        <v>23</v>
      </c>
      <c r="D305" s="27" t="s">
        <v>15</v>
      </c>
      <c r="E305" s="27">
        <v>69</v>
      </c>
      <c r="F305" s="29">
        <v>5</v>
      </c>
      <c r="G305" s="30">
        <v>0</v>
      </c>
      <c r="H305" s="29">
        <v>2</v>
      </c>
      <c r="I305" s="29">
        <v>1</v>
      </c>
      <c r="J305" s="29">
        <v>1</v>
      </c>
      <c r="K305" s="30">
        <v>181964.6</v>
      </c>
      <c r="N305">
        <v>69</v>
      </c>
    </row>
    <row r="306" spans="2:14" x14ac:dyDescent="0.25">
      <c r="B306" s="27">
        <v>628</v>
      </c>
      <c r="C306" s="27" t="s">
        <v>23</v>
      </c>
      <c r="D306" s="27" t="s">
        <v>26</v>
      </c>
      <c r="E306" s="27">
        <v>27</v>
      </c>
      <c r="F306" s="29">
        <v>5</v>
      </c>
      <c r="G306" s="30">
        <v>95826.49</v>
      </c>
      <c r="H306" s="29">
        <v>2</v>
      </c>
      <c r="I306" s="29">
        <v>1</v>
      </c>
      <c r="J306" s="29">
        <v>0</v>
      </c>
      <c r="K306" s="30">
        <v>155996.96</v>
      </c>
      <c r="N306">
        <v>27</v>
      </c>
    </row>
    <row r="307" spans="2:14" x14ac:dyDescent="0.25">
      <c r="B307" s="27">
        <v>629</v>
      </c>
      <c r="C307" s="27" t="s">
        <v>16</v>
      </c>
      <c r="D307" s="27" t="s">
        <v>15</v>
      </c>
      <c r="E307" s="27">
        <v>37</v>
      </c>
      <c r="F307" s="29">
        <v>6</v>
      </c>
      <c r="G307" s="30">
        <v>129101.3</v>
      </c>
      <c r="H307" s="29">
        <v>1</v>
      </c>
      <c r="I307" s="29">
        <v>1</v>
      </c>
      <c r="J307" s="29">
        <v>1</v>
      </c>
      <c r="K307" s="30">
        <v>23971.33</v>
      </c>
      <c r="N307">
        <v>37</v>
      </c>
    </row>
    <row r="308" spans="2:14" x14ac:dyDescent="0.25">
      <c r="B308" s="27">
        <v>629</v>
      </c>
      <c r="C308" s="27" t="s">
        <v>16</v>
      </c>
      <c r="D308" s="27" t="s">
        <v>15</v>
      </c>
      <c r="E308" s="27">
        <v>49</v>
      </c>
      <c r="F308" s="29">
        <v>4</v>
      </c>
      <c r="G308" s="30">
        <v>0</v>
      </c>
      <c r="H308" s="29">
        <v>2</v>
      </c>
      <c r="I308" s="29">
        <v>1</v>
      </c>
      <c r="J308" s="29">
        <v>1</v>
      </c>
      <c r="K308" s="30">
        <v>196335.48</v>
      </c>
      <c r="N308">
        <v>49</v>
      </c>
    </row>
    <row r="309" spans="2:14" x14ac:dyDescent="0.25">
      <c r="B309" s="27">
        <v>629</v>
      </c>
      <c r="C309" s="27" t="s">
        <v>16</v>
      </c>
      <c r="D309" s="27" t="s">
        <v>18</v>
      </c>
      <c r="E309" s="27">
        <v>30</v>
      </c>
      <c r="F309" s="29">
        <v>2</v>
      </c>
      <c r="G309" s="30">
        <v>34013.629999999997</v>
      </c>
      <c r="H309" s="29">
        <v>1</v>
      </c>
      <c r="I309" s="29">
        <v>1</v>
      </c>
      <c r="J309" s="29">
        <v>0</v>
      </c>
      <c r="K309" s="30">
        <v>19570.63</v>
      </c>
      <c r="N309">
        <v>30</v>
      </c>
    </row>
    <row r="310" spans="2:14" x14ac:dyDescent="0.25">
      <c r="B310" s="27">
        <v>629</v>
      </c>
      <c r="C310" s="27" t="s">
        <v>23</v>
      </c>
      <c r="D310" s="27" t="s">
        <v>26</v>
      </c>
      <c r="E310" s="27">
        <v>35</v>
      </c>
      <c r="F310" s="29">
        <v>7</v>
      </c>
      <c r="G310" s="30">
        <v>156847.29</v>
      </c>
      <c r="H310" s="29">
        <v>2</v>
      </c>
      <c r="I310" s="29">
        <v>1</v>
      </c>
      <c r="J310" s="29">
        <v>0</v>
      </c>
      <c r="K310" s="30">
        <v>31824.29</v>
      </c>
      <c r="N310">
        <v>35</v>
      </c>
    </row>
    <row r="311" spans="2:14" x14ac:dyDescent="0.25">
      <c r="B311" s="27">
        <v>630</v>
      </c>
      <c r="C311" s="27" t="s">
        <v>16</v>
      </c>
      <c r="D311" s="27" t="s">
        <v>26</v>
      </c>
      <c r="E311" s="27">
        <v>31</v>
      </c>
      <c r="F311" s="29">
        <v>2</v>
      </c>
      <c r="G311" s="30">
        <v>112373.49</v>
      </c>
      <c r="H311" s="29">
        <v>2</v>
      </c>
      <c r="I311" s="29">
        <v>1</v>
      </c>
      <c r="J311" s="29">
        <v>1</v>
      </c>
      <c r="K311" s="30">
        <v>131167.98000000001</v>
      </c>
      <c r="N311">
        <v>31</v>
      </c>
    </row>
    <row r="312" spans="2:14" x14ac:dyDescent="0.25">
      <c r="B312" s="27">
        <v>630</v>
      </c>
      <c r="C312" s="27" t="s">
        <v>16</v>
      </c>
      <c r="D312" s="27" t="s">
        <v>26</v>
      </c>
      <c r="E312" s="27">
        <v>34</v>
      </c>
      <c r="F312" s="29">
        <v>9</v>
      </c>
      <c r="G312" s="30">
        <v>106937.05</v>
      </c>
      <c r="H312" s="29">
        <v>2</v>
      </c>
      <c r="I312" s="29">
        <v>1</v>
      </c>
      <c r="J312" s="29">
        <v>0</v>
      </c>
      <c r="K312" s="30">
        <v>138275.01</v>
      </c>
      <c r="N312">
        <v>34</v>
      </c>
    </row>
    <row r="313" spans="2:14" x14ac:dyDescent="0.25">
      <c r="B313" s="27">
        <v>630</v>
      </c>
      <c r="C313" s="27" t="s">
        <v>23</v>
      </c>
      <c r="D313" s="27" t="s">
        <v>18</v>
      </c>
      <c r="E313" s="27">
        <v>32</v>
      </c>
      <c r="F313" s="29">
        <v>4</v>
      </c>
      <c r="G313" s="30">
        <v>82034</v>
      </c>
      <c r="H313" s="29">
        <v>1</v>
      </c>
      <c r="I313" s="29">
        <v>0</v>
      </c>
      <c r="J313" s="29">
        <v>0</v>
      </c>
      <c r="K313" s="30">
        <v>146326.45000000001</v>
      </c>
      <c r="N313">
        <v>32</v>
      </c>
    </row>
    <row r="314" spans="2:14" x14ac:dyDescent="0.25">
      <c r="B314" s="27">
        <v>631</v>
      </c>
      <c r="C314" s="27" t="s">
        <v>16</v>
      </c>
      <c r="D314" s="27" t="s">
        <v>26</v>
      </c>
      <c r="E314" s="27">
        <v>33</v>
      </c>
      <c r="F314" s="29">
        <v>4</v>
      </c>
      <c r="G314" s="30">
        <v>123246.7</v>
      </c>
      <c r="H314" s="29">
        <v>1</v>
      </c>
      <c r="I314" s="29">
        <v>0</v>
      </c>
      <c r="J314" s="29">
        <v>0</v>
      </c>
      <c r="K314" s="30">
        <v>112687.57</v>
      </c>
      <c r="N314">
        <v>33</v>
      </c>
    </row>
    <row r="315" spans="2:14" x14ac:dyDescent="0.25">
      <c r="B315" s="27">
        <v>631</v>
      </c>
      <c r="C315" s="27" t="s">
        <v>23</v>
      </c>
      <c r="D315" s="27" t="s">
        <v>18</v>
      </c>
      <c r="E315" s="27">
        <v>27</v>
      </c>
      <c r="F315" s="29">
        <v>10</v>
      </c>
      <c r="G315" s="30">
        <v>134169.62</v>
      </c>
      <c r="H315" s="29">
        <v>1</v>
      </c>
      <c r="I315" s="29">
        <v>1</v>
      </c>
      <c r="J315" s="29">
        <v>1</v>
      </c>
      <c r="K315" s="30">
        <v>176730.02</v>
      </c>
      <c r="N315">
        <v>27</v>
      </c>
    </row>
    <row r="316" spans="2:14" x14ac:dyDescent="0.25">
      <c r="B316" s="27">
        <v>632</v>
      </c>
      <c r="C316" s="27" t="s">
        <v>16</v>
      </c>
      <c r="D316" s="27" t="s">
        <v>26</v>
      </c>
      <c r="E316" s="27">
        <v>38</v>
      </c>
      <c r="F316" s="29">
        <v>6</v>
      </c>
      <c r="G316" s="30">
        <v>86569.76</v>
      </c>
      <c r="H316" s="29">
        <v>2</v>
      </c>
      <c r="I316" s="29">
        <v>1</v>
      </c>
      <c r="J316" s="29">
        <v>0</v>
      </c>
      <c r="K316" s="30">
        <v>98090.91</v>
      </c>
      <c r="N316">
        <v>38</v>
      </c>
    </row>
    <row r="317" spans="2:14" x14ac:dyDescent="0.25">
      <c r="B317" s="27">
        <v>632</v>
      </c>
      <c r="C317" s="27" t="s">
        <v>16</v>
      </c>
      <c r="D317" s="27" t="s">
        <v>26</v>
      </c>
      <c r="E317" s="27">
        <v>41</v>
      </c>
      <c r="F317" s="29">
        <v>3</v>
      </c>
      <c r="G317" s="30">
        <v>81877.38</v>
      </c>
      <c r="H317" s="29">
        <v>1</v>
      </c>
      <c r="I317" s="29">
        <v>1</v>
      </c>
      <c r="J317" s="29">
        <v>1</v>
      </c>
      <c r="K317" s="30">
        <v>33642.21</v>
      </c>
      <c r="N317">
        <v>41</v>
      </c>
    </row>
    <row r="318" spans="2:14" x14ac:dyDescent="0.25">
      <c r="B318" s="27">
        <v>632</v>
      </c>
      <c r="C318" s="27" t="s">
        <v>23</v>
      </c>
      <c r="D318" s="27" t="s">
        <v>18</v>
      </c>
      <c r="E318" s="27">
        <v>38</v>
      </c>
      <c r="F318" s="29">
        <v>1</v>
      </c>
      <c r="G318" s="30">
        <v>120599.21</v>
      </c>
      <c r="H318" s="29">
        <v>1</v>
      </c>
      <c r="I318" s="29">
        <v>1</v>
      </c>
      <c r="J318" s="29">
        <v>0</v>
      </c>
      <c r="K318" s="30">
        <v>92816.86</v>
      </c>
      <c r="N318">
        <v>38</v>
      </c>
    </row>
    <row r="319" spans="2:14" x14ac:dyDescent="0.25">
      <c r="B319" s="27">
        <v>633</v>
      </c>
      <c r="C319" s="27" t="s">
        <v>16</v>
      </c>
      <c r="D319" s="27" t="s">
        <v>15</v>
      </c>
      <c r="E319" s="27">
        <v>30</v>
      </c>
      <c r="F319" s="29">
        <v>6</v>
      </c>
      <c r="G319" s="30">
        <v>0</v>
      </c>
      <c r="H319" s="29">
        <v>2</v>
      </c>
      <c r="I319" s="29">
        <v>0</v>
      </c>
      <c r="J319" s="29">
        <v>0</v>
      </c>
      <c r="K319" s="30">
        <v>41642.29</v>
      </c>
      <c r="N319">
        <v>30</v>
      </c>
    </row>
    <row r="320" spans="2:14" x14ac:dyDescent="0.25">
      <c r="B320" s="27">
        <v>633</v>
      </c>
      <c r="C320" s="27" t="s">
        <v>16</v>
      </c>
      <c r="D320" s="27" t="s">
        <v>15</v>
      </c>
      <c r="E320" s="27">
        <v>37</v>
      </c>
      <c r="F320" s="29">
        <v>9</v>
      </c>
      <c r="G320" s="30">
        <v>156091.97</v>
      </c>
      <c r="H320" s="29">
        <v>1</v>
      </c>
      <c r="I320" s="29">
        <v>1</v>
      </c>
      <c r="J320" s="29">
        <v>0</v>
      </c>
      <c r="K320" s="30">
        <v>72008.61</v>
      </c>
      <c r="N320">
        <v>37</v>
      </c>
    </row>
    <row r="321" spans="2:14" x14ac:dyDescent="0.25">
      <c r="B321" s="27">
        <v>634</v>
      </c>
      <c r="C321" s="27" t="s">
        <v>23</v>
      </c>
      <c r="D321" s="27" t="s">
        <v>26</v>
      </c>
      <c r="E321" s="27">
        <v>24</v>
      </c>
      <c r="F321" s="29">
        <v>8</v>
      </c>
      <c r="G321" s="30">
        <v>103097.85</v>
      </c>
      <c r="H321" s="29">
        <v>1</v>
      </c>
      <c r="I321" s="29">
        <v>1</v>
      </c>
      <c r="J321" s="29">
        <v>1</v>
      </c>
      <c r="K321" s="30">
        <v>157577.29</v>
      </c>
      <c r="N321">
        <v>24</v>
      </c>
    </row>
    <row r="322" spans="2:14" x14ac:dyDescent="0.25">
      <c r="B322" s="27">
        <v>634</v>
      </c>
      <c r="C322" s="27" t="s">
        <v>23</v>
      </c>
      <c r="D322" s="27" t="s">
        <v>26</v>
      </c>
      <c r="E322" s="27">
        <v>35</v>
      </c>
      <c r="F322" s="29">
        <v>6</v>
      </c>
      <c r="G322" s="30">
        <v>116269.01</v>
      </c>
      <c r="H322" s="29">
        <v>1</v>
      </c>
      <c r="I322" s="29">
        <v>1</v>
      </c>
      <c r="J322" s="29">
        <v>0</v>
      </c>
      <c r="K322" s="30">
        <v>129964.94</v>
      </c>
      <c r="N322">
        <v>35</v>
      </c>
    </row>
    <row r="323" spans="2:14" x14ac:dyDescent="0.25">
      <c r="B323" s="27">
        <v>634</v>
      </c>
      <c r="C323" s="27" t="s">
        <v>23</v>
      </c>
      <c r="D323" s="27" t="s">
        <v>26</v>
      </c>
      <c r="E323" s="27">
        <v>37</v>
      </c>
      <c r="F323" s="29">
        <v>3</v>
      </c>
      <c r="G323" s="30">
        <v>111432.77</v>
      </c>
      <c r="H323" s="29">
        <v>2</v>
      </c>
      <c r="I323" s="29">
        <v>1</v>
      </c>
      <c r="J323" s="29">
        <v>1</v>
      </c>
      <c r="K323" s="30">
        <v>167032.49</v>
      </c>
      <c r="N323">
        <v>37</v>
      </c>
    </row>
    <row r="324" spans="2:14" x14ac:dyDescent="0.25">
      <c r="B324" s="27">
        <v>635</v>
      </c>
      <c r="C324" s="27" t="s">
        <v>16</v>
      </c>
      <c r="D324" s="27" t="s">
        <v>15</v>
      </c>
      <c r="E324" s="27">
        <v>48</v>
      </c>
      <c r="F324" s="29">
        <v>8</v>
      </c>
      <c r="G324" s="30">
        <v>130796.33</v>
      </c>
      <c r="H324" s="29">
        <v>2</v>
      </c>
      <c r="I324" s="29">
        <v>1</v>
      </c>
      <c r="J324" s="29">
        <v>1</v>
      </c>
      <c r="K324" s="30">
        <v>43250.3</v>
      </c>
      <c r="N324">
        <v>48</v>
      </c>
    </row>
    <row r="325" spans="2:14" x14ac:dyDescent="0.25">
      <c r="B325" s="27">
        <v>635</v>
      </c>
      <c r="C325" s="27" t="s">
        <v>16</v>
      </c>
      <c r="D325" s="27" t="s">
        <v>26</v>
      </c>
      <c r="E325" s="27">
        <v>28</v>
      </c>
      <c r="F325" s="29">
        <v>3</v>
      </c>
      <c r="G325" s="30">
        <v>81623.67</v>
      </c>
      <c r="H325" s="29">
        <v>2</v>
      </c>
      <c r="I325" s="29">
        <v>1</v>
      </c>
      <c r="J325" s="29">
        <v>1</v>
      </c>
      <c r="K325" s="30">
        <v>156791.35999999999</v>
      </c>
      <c r="N325">
        <v>28</v>
      </c>
    </row>
    <row r="326" spans="2:14" x14ac:dyDescent="0.25">
      <c r="B326" s="27">
        <v>635</v>
      </c>
      <c r="C326" s="27" t="s">
        <v>16</v>
      </c>
      <c r="D326" s="27" t="s">
        <v>18</v>
      </c>
      <c r="E326" s="27">
        <v>29</v>
      </c>
      <c r="F326" s="29">
        <v>8</v>
      </c>
      <c r="G326" s="30">
        <v>138296.94</v>
      </c>
      <c r="H326" s="29">
        <v>2</v>
      </c>
      <c r="I326" s="29">
        <v>1</v>
      </c>
      <c r="J326" s="29">
        <v>0</v>
      </c>
      <c r="K326" s="30">
        <v>141075.51</v>
      </c>
      <c r="N326">
        <v>29</v>
      </c>
    </row>
    <row r="327" spans="2:14" x14ac:dyDescent="0.25">
      <c r="B327" s="27">
        <v>635</v>
      </c>
      <c r="C327" s="27" t="s">
        <v>16</v>
      </c>
      <c r="D327" s="27" t="s">
        <v>18</v>
      </c>
      <c r="E327" s="27">
        <v>35</v>
      </c>
      <c r="F327" s="29">
        <v>7</v>
      </c>
      <c r="G327" s="30">
        <v>0</v>
      </c>
      <c r="H327" s="29">
        <v>2</v>
      </c>
      <c r="I327" s="29">
        <v>1</v>
      </c>
      <c r="J327" s="29">
        <v>1</v>
      </c>
      <c r="K327" s="30">
        <v>65951.649999999994</v>
      </c>
      <c r="N327">
        <v>35</v>
      </c>
    </row>
    <row r="328" spans="2:14" x14ac:dyDescent="0.25">
      <c r="B328" s="27">
        <v>635</v>
      </c>
      <c r="C328" s="27" t="s">
        <v>23</v>
      </c>
      <c r="D328" s="27" t="s">
        <v>15</v>
      </c>
      <c r="E328" s="27">
        <v>29</v>
      </c>
      <c r="F328" s="29">
        <v>7</v>
      </c>
      <c r="G328" s="30">
        <v>105405.97</v>
      </c>
      <c r="H328" s="29">
        <v>1</v>
      </c>
      <c r="I328" s="29">
        <v>1</v>
      </c>
      <c r="J328" s="29">
        <v>1</v>
      </c>
      <c r="K328" s="30">
        <v>149853.89000000001</v>
      </c>
      <c r="N328">
        <v>29</v>
      </c>
    </row>
    <row r="329" spans="2:14" x14ac:dyDescent="0.25">
      <c r="B329" s="27">
        <v>635</v>
      </c>
      <c r="C329" s="27" t="s">
        <v>23</v>
      </c>
      <c r="D329" s="27" t="s">
        <v>26</v>
      </c>
      <c r="E329" s="27">
        <v>43</v>
      </c>
      <c r="F329" s="29">
        <v>5</v>
      </c>
      <c r="G329" s="30">
        <v>78992.75</v>
      </c>
      <c r="H329" s="29">
        <v>2</v>
      </c>
      <c r="I329" s="29">
        <v>0</v>
      </c>
      <c r="J329" s="29">
        <v>0</v>
      </c>
      <c r="K329" s="30">
        <v>153265.31</v>
      </c>
      <c r="N329">
        <v>43</v>
      </c>
    </row>
    <row r="330" spans="2:14" x14ac:dyDescent="0.25">
      <c r="B330" s="27">
        <v>636</v>
      </c>
      <c r="C330" s="27" t="s">
        <v>16</v>
      </c>
      <c r="D330" s="27" t="s">
        <v>18</v>
      </c>
      <c r="E330" s="27">
        <v>32</v>
      </c>
      <c r="F330" s="29">
        <v>8</v>
      </c>
      <c r="G330" s="30">
        <v>0</v>
      </c>
      <c r="H330" s="29">
        <v>2</v>
      </c>
      <c r="I330" s="29">
        <v>1</v>
      </c>
      <c r="J330" s="29">
        <v>0</v>
      </c>
      <c r="K330" s="30" t="s">
        <v>753</v>
      </c>
      <c r="N330">
        <v>32</v>
      </c>
    </row>
    <row r="331" spans="2:14" x14ac:dyDescent="0.25">
      <c r="B331" s="27">
        <v>636</v>
      </c>
      <c r="C331" s="27" t="s">
        <v>23</v>
      </c>
      <c r="D331" s="27" t="s">
        <v>15</v>
      </c>
      <c r="E331" s="27">
        <v>42</v>
      </c>
      <c r="F331" s="29">
        <v>2</v>
      </c>
      <c r="G331" s="30">
        <v>0</v>
      </c>
      <c r="H331" s="29">
        <v>2</v>
      </c>
      <c r="I331" s="29">
        <v>1</v>
      </c>
      <c r="J331" s="29">
        <v>1</v>
      </c>
      <c r="K331" s="30">
        <v>55470.78</v>
      </c>
      <c r="N331">
        <v>42</v>
      </c>
    </row>
    <row r="332" spans="2:14" x14ac:dyDescent="0.25">
      <c r="B332" s="27">
        <v>636</v>
      </c>
      <c r="C332" s="27" t="s">
        <v>23</v>
      </c>
      <c r="D332" s="27" t="s">
        <v>26</v>
      </c>
      <c r="E332" s="27">
        <v>34</v>
      </c>
      <c r="F332" s="29">
        <v>2</v>
      </c>
      <c r="G332" s="30">
        <v>40105.51</v>
      </c>
      <c r="H332" s="29">
        <v>2</v>
      </c>
      <c r="I332" s="29">
        <v>0</v>
      </c>
      <c r="J332" s="29">
        <v>1</v>
      </c>
      <c r="K332" s="30">
        <v>53512.160000000003</v>
      </c>
      <c r="N332">
        <v>34</v>
      </c>
    </row>
    <row r="333" spans="2:14" x14ac:dyDescent="0.25">
      <c r="B333" s="27">
        <v>637</v>
      </c>
      <c r="C333" s="27" t="s">
        <v>16</v>
      </c>
      <c r="D333" s="27" t="s">
        <v>18</v>
      </c>
      <c r="E333" s="27">
        <v>34</v>
      </c>
      <c r="F333" s="29">
        <v>9</v>
      </c>
      <c r="G333" s="30">
        <v>0</v>
      </c>
      <c r="H333" s="29">
        <v>2</v>
      </c>
      <c r="I333" s="29">
        <v>0</v>
      </c>
      <c r="J333" s="29">
        <v>0</v>
      </c>
      <c r="K333" s="30">
        <v>26057.08</v>
      </c>
      <c r="N333">
        <v>34</v>
      </c>
    </row>
    <row r="334" spans="2:14" x14ac:dyDescent="0.25">
      <c r="B334" s="27">
        <v>637</v>
      </c>
      <c r="C334" s="27" t="s">
        <v>23</v>
      </c>
      <c r="D334" s="27" t="s">
        <v>15</v>
      </c>
      <c r="E334" s="27">
        <v>40</v>
      </c>
      <c r="F334" s="29">
        <v>2</v>
      </c>
      <c r="G334" s="30">
        <v>133463.1</v>
      </c>
      <c r="H334" s="29">
        <v>1</v>
      </c>
      <c r="I334" s="29">
        <v>0</v>
      </c>
      <c r="J334" s="29">
        <v>1</v>
      </c>
      <c r="K334" s="30">
        <v>93165.34</v>
      </c>
      <c r="N334">
        <v>40</v>
      </c>
    </row>
    <row r="335" spans="2:14" x14ac:dyDescent="0.25">
      <c r="B335" s="27">
        <v>637</v>
      </c>
      <c r="C335" s="27" t="s">
        <v>23</v>
      </c>
      <c r="D335" s="27" t="s">
        <v>18</v>
      </c>
      <c r="E335" s="27">
        <v>37</v>
      </c>
      <c r="F335" s="29">
        <v>8</v>
      </c>
      <c r="G335" s="30">
        <v>0</v>
      </c>
      <c r="H335" s="29">
        <v>1</v>
      </c>
      <c r="I335" s="29">
        <v>1</v>
      </c>
      <c r="J335" s="29">
        <v>1</v>
      </c>
      <c r="K335" s="30">
        <v>186062.36</v>
      </c>
      <c r="N335">
        <v>37</v>
      </c>
    </row>
    <row r="336" spans="2:14" x14ac:dyDescent="0.25">
      <c r="B336" s="27">
        <v>638</v>
      </c>
      <c r="C336" s="27" t="s">
        <v>16</v>
      </c>
      <c r="D336" s="27" t="s">
        <v>15</v>
      </c>
      <c r="E336" s="27">
        <v>48</v>
      </c>
      <c r="F336" s="29">
        <v>10</v>
      </c>
      <c r="G336" s="30">
        <v>138333.03</v>
      </c>
      <c r="H336" s="29">
        <v>1</v>
      </c>
      <c r="I336" s="29">
        <v>1</v>
      </c>
      <c r="J336" s="29">
        <v>1</v>
      </c>
      <c r="K336" s="30">
        <v>47679.14</v>
      </c>
      <c r="N336">
        <v>48</v>
      </c>
    </row>
    <row r="337" spans="2:14" x14ac:dyDescent="0.25">
      <c r="B337" s="27">
        <v>638</v>
      </c>
      <c r="C337" s="27" t="s">
        <v>23</v>
      </c>
      <c r="D337" s="27" t="s">
        <v>18</v>
      </c>
      <c r="E337" s="27">
        <v>44</v>
      </c>
      <c r="F337" s="29">
        <v>9</v>
      </c>
      <c r="G337" s="30">
        <v>77637.350000000006</v>
      </c>
      <c r="H337" s="29">
        <v>2</v>
      </c>
      <c r="I337" s="29">
        <v>1</v>
      </c>
      <c r="J337" s="29">
        <v>1</v>
      </c>
      <c r="K337" s="30">
        <v>111346.22</v>
      </c>
      <c r="N337">
        <v>44</v>
      </c>
    </row>
    <row r="338" spans="2:14" x14ac:dyDescent="0.25">
      <c r="B338" s="27">
        <v>639</v>
      </c>
      <c r="C338" s="27" t="s">
        <v>16</v>
      </c>
      <c r="D338" s="27" t="s">
        <v>15</v>
      </c>
      <c r="E338" s="27">
        <v>38</v>
      </c>
      <c r="F338" s="29">
        <v>4</v>
      </c>
      <c r="G338" s="30">
        <v>81550.94</v>
      </c>
      <c r="H338" s="29">
        <v>2</v>
      </c>
      <c r="I338" s="29">
        <v>0</v>
      </c>
      <c r="J338" s="29">
        <v>1</v>
      </c>
      <c r="K338" s="30">
        <v>118974.77</v>
      </c>
      <c r="N338">
        <v>38</v>
      </c>
    </row>
    <row r="339" spans="2:14" x14ac:dyDescent="0.25">
      <c r="B339" s="27">
        <v>639</v>
      </c>
      <c r="C339" s="27" t="s">
        <v>23</v>
      </c>
      <c r="D339" s="27" t="s">
        <v>15</v>
      </c>
      <c r="E339" s="27">
        <v>27</v>
      </c>
      <c r="F339" s="29">
        <v>8</v>
      </c>
      <c r="G339" s="30">
        <v>0</v>
      </c>
      <c r="H339" s="29">
        <v>2</v>
      </c>
      <c r="I339" s="29">
        <v>1</v>
      </c>
      <c r="J339" s="29">
        <v>0</v>
      </c>
      <c r="K339" s="30">
        <v>192247.35</v>
      </c>
      <c r="N339">
        <v>27</v>
      </c>
    </row>
    <row r="340" spans="2:14" x14ac:dyDescent="0.25">
      <c r="B340" s="27">
        <v>639</v>
      </c>
      <c r="C340" s="27" t="s">
        <v>23</v>
      </c>
      <c r="D340" s="27" t="s">
        <v>26</v>
      </c>
      <c r="E340" s="27">
        <v>35</v>
      </c>
      <c r="F340" s="29">
        <v>10</v>
      </c>
      <c r="G340" s="30">
        <v>128173.9</v>
      </c>
      <c r="H340" s="29">
        <v>2</v>
      </c>
      <c r="I340" s="29">
        <v>1</v>
      </c>
      <c r="J340" s="29">
        <v>0</v>
      </c>
      <c r="K340" s="30">
        <v>59093.39</v>
      </c>
      <c r="N340">
        <v>35</v>
      </c>
    </row>
    <row r="341" spans="2:14" x14ac:dyDescent="0.25">
      <c r="B341" s="27">
        <v>639</v>
      </c>
      <c r="C341" s="27" t="s">
        <v>23</v>
      </c>
      <c r="D341" s="27" t="s">
        <v>26</v>
      </c>
      <c r="E341" s="27">
        <v>38</v>
      </c>
      <c r="F341" s="29">
        <v>5</v>
      </c>
      <c r="G341" s="30">
        <v>130170.82</v>
      </c>
      <c r="H341" s="29">
        <v>1</v>
      </c>
      <c r="I341" s="29">
        <v>1</v>
      </c>
      <c r="J341" s="29">
        <v>1</v>
      </c>
      <c r="K341" s="30">
        <v>149599.62</v>
      </c>
      <c r="N341">
        <v>38</v>
      </c>
    </row>
    <row r="342" spans="2:14" x14ac:dyDescent="0.25">
      <c r="B342" s="27">
        <v>640</v>
      </c>
      <c r="C342" s="27" t="s">
        <v>16</v>
      </c>
      <c r="D342" s="27" t="s">
        <v>15</v>
      </c>
      <c r="E342" s="27">
        <v>42</v>
      </c>
      <c r="F342" s="29">
        <v>5</v>
      </c>
      <c r="G342" s="30">
        <v>176099.13</v>
      </c>
      <c r="H342" s="29">
        <v>1</v>
      </c>
      <c r="I342" s="29">
        <v>1</v>
      </c>
      <c r="J342" s="29">
        <v>1</v>
      </c>
      <c r="K342" s="30">
        <v>8404.73</v>
      </c>
      <c r="N342">
        <v>42</v>
      </c>
    </row>
    <row r="343" spans="2:14" x14ac:dyDescent="0.25">
      <c r="B343" s="27">
        <v>640</v>
      </c>
      <c r="C343" s="27" t="s">
        <v>16</v>
      </c>
      <c r="D343" s="27" t="s">
        <v>26</v>
      </c>
      <c r="E343" s="27">
        <v>75</v>
      </c>
      <c r="F343" s="29">
        <v>1</v>
      </c>
      <c r="G343" s="30">
        <v>106307.91</v>
      </c>
      <c r="H343" s="29">
        <v>2</v>
      </c>
      <c r="I343" s="29">
        <v>0</v>
      </c>
      <c r="J343" s="29">
        <v>1</v>
      </c>
      <c r="K343" s="30">
        <v>113428.77</v>
      </c>
      <c r="N343">
        <v>75</v>
      </c>
    </row>
    <row r="344" spans="2:14" x14ac:dyDescent="0.25">
      <c r="B344" s="27">
        <v>640</v>
      </c>
      <c r="C344" s="27" t="s">
        <v>23</v>
      </c>
      <c r="D344" s="27" t="s">
        <v>15</v>
      </c>
      <c r="E344" s="27">
        <v>44</v>
      </c>
      <c r="F344" s="29">
        <v>3</v>
      </c>
      <c r="G344" s="30">
        <v>137148.68</v>
      </c>
      <c r="H344" s="29">
        <v>1</v>
      </c>
      <c r="I344" s="29">
        <v>1</v>
      </c>
      <c r="J344" s="29">
        <v>0</v>
      </c>
      <c r="K344" s="30">
        <v>92381.01</v>
      </c>
      <c r="N344">
        <v>44</v>
      </c>
    </row>
    <row r="345" spans="2:14" x14ac:dyDescent="0.25">
      <c r="B345" s="27">
        <v>640</v>
      </c>
      <c r="C345" s="27" t="s">
        <v>23</v>
      </c>
      <c r="D345" s="27" t="s">
        <v>15</v>
      </c>
      <c r="E345" s="27">
        <v>68</v>
      </c>
      <c r="F345" s="29">
        <v>9</v>
      </c>
      <c r="G345" s="30">
        <v>0</v>
      </c>
      <c r="H345" s="29">
        <v>2</v>
      </c>
      <c r="I345" s="29">
        <v>1</v>
      </c>
      <c r="J345" s="29">
        <v>1</v>
      </c>
      <c r="K345" s="30">
        <v>199493.38</v>
      </c>
      <c r="N345">
        <v>68</v>
      </c>
    </row>
    <row r="346" spans="2:14" x14ac:dyDescent="0.25">
      <c r="B346" s="27">
        <v>641</v>
      </c>
      <c r="C346" s="27" t="s">
        <v>16</v>
      </c>
      <c r="D346" s="27" t="s">
        <v>15</v>
      </c>
      <c r="E346" s="27">
        <v>36</v>
      </c>
      <c r="F346" s="29">
        <v>5</v>
      </c>
      <c r="G346" s="30">
        <v>66392.639999999999</v>
      </c>
      <c r="H346" s="29">
        <v>1</v>
      </c>
      <c r="I346" s="29">
        <v>1</v>
      </c>
      <c r="J346" s="29">
        <v>0</v>
      </c>
      <c r="K346" s="30">
        <v>31106.67</v>
      </c>
      <c r="N346">
        <v>36</v>
      </c>
    </row>
    <row r="347" spans="2:14" x14ac:dyDescent="0.25">
      <c r="B347" s="27">
        <v>641</v>
      </c>
      <c r="C347" s="27" t="s">
        <v>23</v>
      </c>
      <c r="D347" s="27" t="s">
        <v>15</v>
      </c>
      <c r="E347" s="27">
        <v>37</v>
      </c>
      <c r="F347" s="29">
        <v>7</v>
      </c>
      <c r="G347" s="30">
        <v>0</v>
      </c>
      <c r="H347" s="29">
        <v>2</v>
      </c>
      <c r="I347" s="29">
        <v>1</v>
      </c>
      <c r="J347" s="29">
        <v>0</v>
      </c>
      <c r="K347" s="30">
        <v>75248.3</v>
      </c>
      <c r="N347">
        <v>37</v>
      </c>
    </row>
    <row r="348" spans="2:14" x14ac:dyDescent="0.25">
      <c r="B348" s="27">
        <v>642</v>
      </c>
      <c r="C348" s="27" t="s">
        <v>23</v>
      </c>
      <c r="D348" s="27" t="s">
        <v>15</v>
      </c>
      <c r="E348" s="27">
        <v>26</v>
      </c>
      <c r="F348" s="29">
        <v>0</v>
      </c>
      <c r="G348" s="30">
        <v>0</v>
      </c>
      <c r="H348" s="29">
        <v>1</v>
      </c>
      <c r="I348" s="29">
        <v>0</v>
      </c>
      <c r="J348" s="29">
        <v>0</v>
      </c>
      <c r="K348" s="30">
        <v>47472.68</v>
      </c>
      <c r="N348">
        <v>26</v>
      </c>
    </row>
    <row r="349" spans="2:14" x14ac:dyDescent="0.25">
      <c r="B349" s="27">
        <v>642</v>
      </c>
      <c r="C349" s="27" t="s">
        <v>23</v>
      </c>
      <c r="D349" s="27" t="s">
        <v>15</v>
      </c>
      <c r="E349" s="27">
        <v>38</v>
      </c>
      <c r="F349" s="29">
        <v>3</v>
      </c>
      <c r="G349" s="30">
        <v>0</v>
      </c>
      <c r="H349" s="29">
        <v>2</v>
      </c>
      <c r="I349" s="29">
        <v>0</v>
      </c>
      <c r="J349" s="29">
        <v>0</v>
      </c>
      <c r="K349" s="30">
        <v>171463.83</v>
      </c>
      <c r="N349">
        <v>38</v>
      </c>
    </row>
    <row r="350" spans="2:14" x14ac:dyDescent="0.25">
      <c r="B350" s="27">
        <v>642</v>
      </c>
      <c r="C350" s="27" t="s">
        <v>23</v>
      </c>
      <c r="D350" s="27" t="s">
        <v>18</v>
      </c>
      <c r="E350" s="27">
        <v>32</v>
      </c>
      <c r="F350" s="29">
        <v>7</v>
      </c>
      <c r="G350" s="30">
        <v>100433.8</v>
      </c>
      <c r="H350" s="29">
        <v>1</v>
      </c>
      <c r="I350" s="29">
        <v>1</v>
      </c>
      <c r="J350" s="29">
        <v>1</v>
      </c>
      <c r="K350" s="30">
        <v>39768.589999999997</v>
      </c>
      <c r="N350">
        <v>32</v>
      </c>
    </row>
    <row r="351" spans="2:14" x14ac:dyDescent="0.25">
      <c r="B351" s="27">
        <v>642</v>
      </c>
      <c r="C351" s="27" t="s">
        <v>23</v>
      </c>
      <c r="D351" s="27" t="s">
        <v>18</v>
      </c>
      <c r="E351" s="27">
        <v>34</v>
      </c>
      <c r="F351" s="29">
        <v>8</v>
      </c>
      <c r="G351" s="30">
        <v>0</v>
      </c>
      <c r="H351" s="29">
        <v>1</v>
      </c>
      <c r="I351" s="29">
        <v>1</v>
      </c>
      <c r="J351" s="29">
        <v>0</v>
      </c>
      <c r="K351" s="30">
        <v>72085.100000000006</v>
      </c>
      <c r="N351">
        <v>34</v>
      </c>
    </row>
    <row r="352" spans="2:14" x14ac:dyDescent="0.25">
      <c r="B352" s="27">
        <v>643</v>
      </c>
      <c r="C352" s="27" t="s">
        <v>16</v>
      </c>
      <c r="D352" s="27" t="s">
        <v>15</v>
      </c>
      <c r="E352" s="27">
        <v>46</v>
      </c>
      <c r="F352" s="29">
        <v>6</v>
      </c>
      <c r="G352" s="30">
        <v>0</v>
      </c>
      <c r="H352" s="29">
        <v>2</v>
      </c>
      <c r="I352" s="29">
        <v>0</v>
      </c>
      <c r="J352" s="29">
        <v>0</v>
      </c>
      <c r="K352" s="30">
        <v>106781.59</v>
      </c>
      <c r="N352">
        <v>46</v>
      </c>
    </row>
    <row r="353" spans="2:14" x14ac:dyDescent="0.25">
      <c r="B353" s="27">
        <v>643</v>
      </c>
      <c r="C353" s="27" t="s">
        <v>23</v>
      </c>
      <c r="D353" s="27" t="s">
        <v>15</v>
      </c>
      <c r="E353" s="27">
        <v>36</v>
      </c>
      <c r="F353" s="29">
        <v>7</v>
      </c>
      <c r="G353" s="30">
        <v>161064.64000000001</v>
      </c>
      <c r="H353" s="29">
        <v>2</v>
      </c>
      <c r="I353" s="29">
        <v>0</v>
      </c>
      <c r="J353" s="29">
        <v>1</v>
      </c>
      <c r="K353" s="30">
        <v>84294.82</v>
      </c>
      <c r="N353">
        <v>36</v>
      </c>
    </row>
    <row r="354" spans="2:14" x14ac:dyDescent="0.25">
      <c r="B354" s="27">
        <v>643</v>
      </c>
      <c r="C354" s="27" t="s">
        <v>23</v>
      </c>
      <c r="D354" s="27" t="s">
        <v>26</v>
      </c>
      <c r="E354" s="27">
        <v>59</v>
      </c>
      <c r="F354" s="29">
        <v>3</v>
      </c>
      <c r="G354" s="30">
        <v>170331.37</v>
      </c>
      <c r="H354" s="29">
        <v>1</v>
      </c>
      <c r="I354" s="29">
        <v>1</v>
      </c>
      <c r="J354" s="29">
        <v>1</v>
      </c>
      <c r="K354" s="30">
        <v>32171.79</v>
      </c>
      <c r="N354">
        <v>59</v>
      </c>
    </row>
    <row r="355" spans="2:14" x14ac:dyDescent="0.25">
      <c r="B355" s="27">
        <v>645</v>
      </c>
      <c r="C355" s="27" t="s">
        <v>16</v>
      </c>
      <c r="D355" s="27" t="s">
        <v>15</v>
      </c>
      <c r="E355" s="27">
        <v>38</v>
      </c>
      <c r="F355" s="29">
        <v>5</v>
      </c>
      <c r="G355" s="30">
        <v>101430.3</v>
      </c>
      <c r="H355" s="29">
        <v>2</v>
      </c>
      <c r="I355" s="29">
        <v>0</v>
      </c>
      <c r="J355" s="29">
        <v>1</v>
      </c>
      <c r="K355" s="30">
        <v>4400.32</v>
      </c>
      <c r="N355">
        <v>38</v>
      </c>
    </row>
    <row r="356" spans="2:14" x14ac:dyDescent="0.25">
      <c r="B356" s="27">
        <v>645</v>
      </c>
      <c r="C356" s="27" t="s">
        <v>16</v>
      </c>
      <c r="D356" s="27" t="s">
        <v>15</v>
      </c>
      <c r="E356" s="27">
        <v>48</v>
      </c>
      <c r="F356" s="29">
        <v>7</v>
      </c>
      <c r="G356" s="30">
        <v>90612.34</v>
      </c>
      <c r="H356" s="29">
        <v>1</v>
      </c>
      <c r="I356" s="29">
        <v>1</v>
      </c>
      <c r="J356" s="29">
        <v>1</v>
      </c>
      <c r="K356" s="30">
        <v>149139.13</v>
      </c>
      <c r="N356">
        <v>48</v>
      </c>
    </row>
    <row r="357" spans="2:14" x14ac:dyDescent="0.25">
      <c r="B357" s="27">
        <v>645</v>
      </c>
      <c r="C357" s="27" t="s">
        <v>16</v>
      </c>
      <c r="D357" s="27" t="s">
        <v>26</v>
      </c>
      <c r="E357" s="27">
        <v>37</v>
      </c>
      <c r="F357" s="29">
        <v>2</v>
      </c>
      <c r="G357" s="30">
        <v>136925.09</v>
      </c>
      <c r="H357" s="29">
        <v>2</v>
      </c>
      <c r="I357" s="29">
        <v>0</v>
      </c>
      <c r="J357" s="29">
        <v>1</v>
      </c>
      <c r="K357" s="30">
        <v>153400.24</v>
      </c>
      <c r="N357">
        <v>37</v>
      </c>
    </row>
    <row r="358" spans="2:14" x14ac:dyDescent="0.25">
      <c r="B358" s="27">
        <v>646</v>
      </c>
      <c r="C358" s="27" t="s">
        <v>16</v>
      </c>
      <c r="D358" s="27" t="s">
        <v>15</v>
      </c>
      <c r="E358" s="27">
        <v>45</v>
      </c>
      <c r="F358" s="29">
        <v>3</v>
      </c>
      <c r="G358" s="30">
        <v>47134.75</v>
      </c>
      <c r="H358" s="29">
        <v>1</v>
      </c>
      <c r="I358" s="29">
        <v>1</v>
      </c>
      <c r="J358" s="29">
        <v>1</v>
      </c>
      <c r="K358" s="30">
        <v>57236.44</v>
      </c>
      <c r="N358">
        <v>45</v>
      </c>
    </row>
    <row r="359" spans="2:14" x14ac:dyDescent="0.25">
      <c r="B359" s="27">
        <v>646</v>
      </c>
      <c r="C359" s="27" t="s">
        <v>16</v>
      </c>
      <c r="D359" s="27" t="s">
        <v>15</v>
      </c>
      <c r="E359" s="27">
        <v>73</v>
      </c>
      <c r="F359" s="29">
        <v>6</v>
      </c>
      <c r="G359" s="30">
        <v>97259.25</v>
      </c>
      <c r="H359" s="29">
        <v>1</v>
      </c>
      <c r="I359" s="29">
        <v>0</v>
      </c>
      <c r="J359" s="29">
        <v>1</v>
      </c>
      <c r="K359" s="30">
        <v>104719.66</v>
      </c>
      <c r="N359">
        <v>73</v>
      </c>
    </row>
    <row r="360" spans="2:14" x14ac:dyDescent="0.25">
      <c r="B360" s="27">
        <v>646</v>
      </c>
      <c r="C360" s="27" t="s">
        <v>23</v>
      </c>
      <c r="D360" s="27" t="s">
        <v>15</v>
      </c>
      <c r="E360" s="27">
        <v>35</v>
      </c>
      <c r="F360" s="29">
        <v>6</v>
      </c>
      <c r="G360" s="30">
        <v>84026.86</v>
      </c>
      <c r="H360" s="29">
        <v>1</v>
      </c>
      <c r="I360" s="29">
        <v>0</v>
      </c>
      <c r="J360" s="29">
        <v>1</v>
      </c>
      <c r="K360" s="30">
        <v>164255.69</v>
      </c>
      <c r="N360">
        <v>35</v>
      </c>
    </row>
    <row r="361" spans="2:14" x14ac:dyDescent="0.25">
      <c r="B361" s="27">
        <v>646</v>
      </c>
      <c r="C361" s="27" t="s">
        <v>23</v>
      </c>
      <c r="D361" s="27" t="s">
        <v>26</v>
      </c>
      <c r="E361" s="27">
        <v>39</v>
      </c>
      <c r="F361" s="29">
        <v>9</v>
      </c>
      <c r="G361" s="30">
        <v>111574.41</v>
      </c>
      <c r="H361" s="29">
        <v>1</v>
      </c>
      <c r="I361" s="29">
        <v>1</v>
      </c>
      <c r="J361" s="29">
        <v>1</v>
      </c>
      <c r="K361" s="30">
        <v>30838.51</v>
      </c>
      <c r="N361">
        <v>39</v>
      </c>
    </row>
    <row r="362" spans="2:14" x14ac:dyDescent="0.25">
      <c r="B362" s="27">
        <v>646</v>
      </c>
      <c r="C362" s="27" t="s">
        <v>23</v>
      </c>
      <c r="D362" s="27" t="s">
        <v>26</v>
      </c>
      <c r="E362" s="27">
        <v>46</v>
      </c>
      <c r="F362" s="29">
        <v>1</v>
      </c>
      <c r="G362" s="30">
        <v>170826.55</v>
      </c>
      <c r="H362" s="29">
        <v>2</v>
      </c>
      <c r="I362" s="29">
        <v>1</v>
      </c>
      <c r="J362" s="29">
        <v>0</v>
      </c>
      <c r="K362" s="30">
        <v>45041.32</v>
      </c>
      <c r="N362">
        <v>46</v>
      </c>
    </row>
    <row r="363" spans="2:14" x14ac:dyDescent="0.25">
      <c r="B363" s="27">
        <v>648</v>
      </c>
      <c r="C363" s="27" t="s">
        <v>16</v>
      </c>
      <c r="D363" s="27" t="s">
        <v>15</v>
      </c>
      <c r="E363" s="27">
        <v>50</v>
      </c>
      <c r="F363" s="29">
        <v>9</v>
      </c>
      <c r="G363" s="30">
        <v>102535.57</v>
      </c>
      <c r="H363" s="29">
        <v>1</v>
      </c>
      <c r="I363" s="29">
        <v>1</v>
      </c>
      <c r="J363" s="29">
        <v>1</v>
      </c>
      <c r="K363" s="30">
        <v>189543.19</v>
      </c>
      <c r="N363">
        <v>50</v>
      </c>
    </row>
    <row r="364" spans="2:14" x14ac:dyDescent="0.25">
      <c r="B364" s="27">
        <v>648</v>
      </c>
      <c r="C364" s="27" t="s">
        <v>16</v>
      </c>
      <c r="D364" s="27" t="s">
        <v>18</v>
      </c>
      <c r="E364" s="27">
        <v>53</v>
      </c>
      <c r="F364" s="29">
        <v>6</v>
      </c>
      <c r="G364" s="30">
        <v>111201.41</v>
      </c>
      <c r="H364" s="29">
        <v>1</v>
      </c>
      <c r="I364" s="29">
        <v>1</v>
      </c>
      <c r="J364" s="29">
        <v>1</v>
      </c>
      <c r="K364" s="30">
        <v>121542.29</v>
      </c>
      <c r="N364">
        <v>53</v>
      </c>
    </row>
    <row r="365" spans="2:14" x14ac:dyDescent="0.25">
      <c r="B365" s="27">
        <v>648</v>
      </c>
      <c r="C365" s="27" t="s">
        <v>23</v>
      </c>
      <c r="D365" s="27" t="s">
        <v>15</v>
      </c>
      <c r="E365" s="27">
        <v>26</v>
      </c>
      <c r="F365" s="29">
        <v>9</v>
      </c>
      <c r="G365" s="30">
        <v>162923.85</v>
      </c>
      <c r="H365" s="29">
        <v>1</v>
      </c>
      <c r="I365" s="29">
        <v>1</v>
      </c>
      <c r="J365" s="29">
        <v>0</v>
      </c>
      <c r="K365" s="30">
        <v>98368.24</v>
      </c>
      <c r="N365">
        <v>26</v>
      </c>
    </row>
    <row r="366" spans="2:14" x14ac:dyDescent="0.25">
      <c r="B366" s="27">
        <v>648</v>
      </c>
      <c r="C366" s="27" t="s">
        <v>23</v>
      </c>
      <c r="D366" s="27" t="s">
        <v>15</v>
      </c>
      <c r="E366" s="27">
        <v>33</v>
      </c>
      <c r="F366" s="29">
        <v>7</v>
      </c>
      <c r="G366" s="30">
        <v>134944</v>
      </c>
      <c r="H366" s="29">
        <v>1</v>
      </c>
      <c r="I366" s="29">
        <v>1</v>
      </c>
      <c r="J366" s="29">
        <v>1</v>
      </c>
      <c r="K366" s="30">
        <v>117036.38</v>
      </c>
      <c r="N366">
        <v>33</v>
      </c>
    </row>
    <row r="367" spans="2:14" x14ac:dyDescent="0.25">
      <c r="B367" s="27">
        <v>649</v>
      </c>
      <c r="C367" s="27" t="s">
        <v>23</v>
      </c>
      <c r="D367" s="27" t="s">
        <v>15</v>
      </c>
      <c r="E367" s="27">
        <v>33</v>
      </c>
      <c r="F367" s="29">
        <v>2</v>
      </c>
      <c r="G367" s="30">
        <v>0</v>
      </c>
      <c r="H367" s="29">
        <v>2</v>
      </c>
      <c r="I367" s="29">
        <v>1</v>
      </c>
      <c r="J367" s="29">
        <v>0</v>
      </c>
      <c r="K367" s="30">
        <v>2010.98</v>
      </c>
      <c r="N367">
        <v>33</v>
      </c>
    </row>
    <row r="368" spans="2:14" x14ac:dyDescent="0.25">
      <c r="B368" s="27">
        <v>649</v>
      </c>
      <c r="C368" s="27" t="s">
        <v>23</v>
      </c>
      <c r="D368" s="27" t="s">
        <v>15</v>
      </c>
      <c r="E368" s="27">
        <v>41</v>
      </c>
      <c r="F368" s="29">
        <v>0</v>
      </c>
      <c r="G368" s="30">
        <v>0</v>
      </c>
      <c r="H368" s="29">
        <v>2</v>
      </c>
      <c r="I368" s="29">
        <v>0</v>
      </c>
      <c r="J368" s="29">
        <v>1</v>
      </c>
      <c r="K368" s="30">
        <v>130567.02</v>
      </c>
      <c r="N368">
        <v>41</v>
      </c>
    </row>
    <row r="369" spans="2:14" x14ac:dyDescent="0.25">
      <c r="B369" s="27">
        <v>649</v>
      </c>
      <c r="C369" s="27" t="s">
        <v>23</v>
      </c>
      <c r="D369" s="27" t="s">
        <v>15</v>
      </c>
      <c r="E369" s="27">
        <v>47</v>
      </c>
      <c r="F369" s="29">
        <v>1</v>
      </c>
      <c r="G369" s="30">
        <v>0</v>
      </c>
      <c r="H369" s="29">
        <v>2</v>
      </c>
      <c r="I369" s="29">
        <v>1</v>
      </c>
      <c r="J369" s="29">
        <v>1</v>
      </c>
      <c r="K369" s="30">
        <v>145593.85</v>
      </c>
      <c r="N369">
        <v>47</v>
      </c>
    </row>
    <row r="370" spans="2:14" x14ac:dyDescent="0.25">
      <c r="B370" s="27">
        <v>649</v>
      </c>
      <c r="C370" s="27" t="s">
        <v>23</v>
      </c>
      <c r="D370" s="27" t="s">
        <v>26</v>
      </c>
      <c r="E370" s="27">
        <v>70</v>
      </c>
      <c r="F370" s="29">
        <v>9</v>
      </c>
      <c r="G370" s="30">
        <v>116854.71</v>
      </c>
      <c r="H370" s="29">
        <v>2</v>
      </c>
      <c r="I370" s="29">
        <v>0</v>
      </c>
      <c r="J370" s="29">
        <v>1</v>
      </c>
      <c r="K370" s="30">
        <v>107125.79</v>
      </c>
      <c r="N370">
        <v>70</v>
      </c>
    </row>
    <row r="371" spans="2:14" x14ac:dyDescent="0.25">
      <c r="B371" s="27">
        <v>650</v>
      </c>
      <c r="C371" s="27" t="s">
        <v>16</v>
      </c>
      <c r="D371" s="27" t="s">
        <v>15</v>
      </c>
      <c r="E371" s="27">
        <v>27</v>
      </c>
      <c r="F371" s="29">
        <v>6</v>
      </c>
      <c r="G371" s="30">
        <v>0</v>
      </c>
      <c r="H371" s="29">
        <v>2</v>
      </c>
      <c r="I371" s="29">
        <v>1</v>
      </c>
      <c r="J371" s="29">
        <v>0</v>
      </c>
      <c r="K371" s="30">
        <v>1002.39</v>
      </c>
      <c r="N371">
        <v>27</v>
      </c>
    </row>
    <row r="372" spans="2:14" x14ac:dyDescent="0.25">
      <c r="B372" s="27">
        <v>650</v>
      </c>
      <c r="C372" s="27" t="s">
        <v>23</v>
      </c>
      <c r="D372" s="27" t="s">
        <v>15</v>
      </c>
      <c r="E372" s="27">
        <v>37</v>
      </c>
      <c r="F372" s="29">
        <v>5</v>
      </c>
      <c r="G372" s="30">
        <v>106967.18</v>
      </c>
      <c r="H372" s="29">
        <v>1</v>
      </c>
      <c r="I372" s="29">
        <v>0</v>
      </c>
      <c r="J372" s="29">
        <v>0</v>
      </c>
      <c r="K372" s="30">
        <v>24495.03</v>
      </c>
      <c r="N372">
        <v>37</v>
      </c>
    </row>
    <row r="373" spans="2:14" x14ac:dyDescent="0.25">
      <c r="B373" s="27">
        <v>650</v>
      </c>
      <c r="C373" s="27" t="s">
        <v>23</v>
      </c>
      <c r="D373" s="27" t="s">
        <v>15</v>
      </c>
      <c r="E373" s="27">
        <v>60</v>
      </c>
      <c r="F373" s="29">
        <v>8</v>
      </c>
      <c r="G373" s="30">
        <v>0</v>
      </c>
      <c r="H373" s="29">
        <v>2</v>
      </c>
      <c r="I373" s="29">
        <v>1</v>
      </c>
      <c r="J373" s="29">
        <v>1</v>
      </c>
      <c r="K373" s="30">
        <v>102925.75999999999</v>
      </c>
      <c r="N373">
        <v>60</v>
      </c>
    </row>
    <row r="374" spans="2:14" x14ac:dyDescent="0.25">
      <c r="B374" s="27">
        <v>650</v>
      </c>
      <c r="C374" s="27" t="s">
        <v>23</v>
      </c>
      <c r="D374" s="27" t="s">
        <v>18</v>
      </c>
      <c r="E374" s="27">
        <v>41</v>
      </c>
      <c r="F374" s="29">
        <v>9</v>
      </c>
      <c r="G374" s="30">
        <v>0</v>
      </c>
      <c r="H374" s="29">
        <v>2</v>
      </c>
      <c r="I374" s="29">
        <v>0</v>
      </c>
      <c r="J374" s="29">
        <v>1</v>
      </c>
      <c r="K374" s="30">
        <v>191599.67</v>
      </c>
      <c r="N374">
        <v>41</v>
      </c>
    </row>
    <row r="375" spans="2:14" x14ac:dyDescent="0.25">
      <c r="B375" s="27">
        <v>650</v>
      </c>
      <c r="C375" s="27" t="s">
        <v>23</v>
      </c>
      <c r="D375" s="27" t="s">
        <v>18</v>
      </c>
      <c r="E375" s="27">
        <v>61</v>
      </c>
      <c r="F375" s="29">
        <v>1</v>
      </c>
      <c r="G375" s="30">
        <v>152968.73000000001</v>
      </c>
      <c r="H375" s="29">
        <v>1</v>
      </c>
      <c r="I375" s="29">
        <v>0</v>
      </c>
      <c r="J375" s="29">
        <v>1</v>
      </c>
      <c r="K375" s="30">
        <v>82970.69</v>
      </c>
      <c r="N375">
        <v>61</v>
      </c>
    </row>
    <row r="376" spans="2:14" x14ac:dyDescent="0.25">
      <c r="B376" s="27">
        <v>651</v>
      </c>
      <c r="C376" s="27" t="s">
        <v>16</v>
      </c>
      <c r="D376" s="27" t="s">
        <v>26</v>
      </c>
      <c r="E376" s="27">
        <v>41</v>
      </c>
      <c r="F376" s="29">
        <v>4</v>
      </c>
      <c r="G376" s="30">
        <v>133432.59</v>
      </c>
      <c r="H376" s="29">
        <v>1</v>
      </c>
      <c r="I376" s="29">
        <v>0</v>
      </c>
      <c r="J376" s="29">
        <v>1</v>
      </c>
      <c r="K376" s="30">
        <v>151303.48000000001</v>
      </c>
      <c r="N376">
        <v>41</v>
      </c>
    </row>
    <row r="377" spans="2:14" x14ac:dyDescent="0.25">
      <c r="B377" s="27">
        <v>651</v>
      </c>
      <c r="C377" s="27" t="s">
        <v>23</v>
      </c>
      <c r="D377" s="27" t="s">
        <v>15</v>
      </c>
      <c r="E377" s="27">
        <v>36</v>
      </c>
      <c r="F377" s="29">
        <v>7</v>
      </c>
      <c r="G377" s="30">
        <v>0</v>
      </c>
      <c r="H377" s="29">
        <v>2</v>
      </c>
      <c r="I377" s="29">
        <v>1</v>
      </c>
      <c r="J377" s="29">
        <v>0</v>
      </c>
      <c r="K377" s="30">
        <v>13898.31</v>
      </c>
      <c r="N377">
        <v>36</v>
      </c>
    </row>
    <row r="378" spans="2:14" x14ac:dyDescent="0.25">
      <c r="B378" s="27">
        <v>652</v>
      </c>
      <c r="C378" s="27" t="s">
        <v>16</v>
      </c>
      <c r="D378" s="27" t="s">
        <v>15</v>
      </c>
      <c r="E378" s="27">
        <v>48</v>
      </c>
      <c r="F378" s="29">
        <v>8</v>
      </c>
      <c r="G378" s="30">
        <v>133297.24</v>
      </c>
      <c r="H378" s="29">
        <v>1</v>
      </c>
      <c r="I378" s="29">
        <v>1</v>
      </c>
      <c r="J378" s="29">
        <v>0</v>
      </c>
      <c r="K378" s="30">
        <v>77764.37</v>
      </c>
      <c r="N378">
        <v>48</v>
      </c>
    </row>
    <row r="379" spans="2:14" x14ac:dyDescent="0.25">
      <c r="B379" s="27">
        <v>652</v>
      </c>
      <c r="C379" s="27" t="s">
        <v>16</v>
      </c>
      <c r="D379" s="27" t="s">
        <v>15</v>
      </c>
      <c r="E379" s="27">
        <v>80</v>
      </c>
      <c r="F379" s="29">
        <v>4</v>
      </c>
      <c r="G379" s="30">
        <v>0</v>
      </c>
      <c r="H379" s="29">
        <v>2</v>
      </c>
      <c r="I379" s="29">
        <v>1</v>
      </c>
      <c r="J379" s="29">
        <v>1</v>
      </c>
      <c r="K379" s="30">
        <v>188603.07</v>
      </c>
      <c r="N379">
        <v>80</v>
      </c>
    </row>
    <row r="380" spans="2:14" x14ac:dyDescent="0.25">
      <c r="B380" s="27">
        <v>652</v>
      </c>
      <c r="C380" s="27" t="s">
        <v>16</v>
      </c>
      <c r="D380" s="27" t="s">
        <v>18</v>
      </c>
      <c r="E380" s="27">
        <v>42</v>
      </c>
      <c r="F380" s="29">
        <v>4</v>
      </c>
      <c r="G380" s="30">
        <v>0</v>
      </c>
      <c r="H380" s="29">
        <v>2</v>
      </c>
      <c r="I380" s="29">
        <v>1</v>
      </c>
      <c r="J380" s="29">
        <v>1</v>
      </c>
      <c r="K380" s="30">
        <v>38152.01</v>
      </c>
      <c r="N380">
        <v>42</v>
      </c>
    </row>
    <row r="381" spans="2:14" x14ac:dyDescent="0.25">
      <c r="B381" s="27">
        <v>652</v>
      </c>
      <c r="C381" s="27" t="s">
        <v>16</v>
      </c>
      <c r="D381" s="27" t="s">
        <v>18</v>
      </c>
      <c r="E381" s="27">
        <v>75</v>
      </c>
      <c r="F381" s="29">
        <v>10</v>
      </c>
      <c r="G381" s="30">
        <v>0</v>
      </c>
      <c r="H381" s="29">
        <v>2</v>
      </c>
      <c r="I381" s="29">
        <v>1</v>
      </c>
      <c r="J381" s="29">
        <v>1</v>
      </c>
      <c r="K381" s="30">
        <v>114675.75</v>
      </c>
      <c r="N381">
        <v>75</v>
      </c>
    </row>
    <row r="382" spans="2:14" x14ac:dyDescent="0.25">
      <c r="B382" s="27">
        <v>652</v>
      </c>
      <c r="C382" s="27" t="s">
        <v>23</v>
      </c>
      <c r="D382" s="27" t="s">
        <v>15</v>
      </c>
      <c r="E382" s="27">
        <v>38</v>
      </c>
      <c r="F382" s="29">
        <v>6</v>
      </c>
      <c r="G382" s="30">
        <v>0</v>
      </c>
      <c r="H382" s="29">
        <v>2</v>
      </c>
      <c r="I382" s="29">
        <v>1</v>
      </c>
      <c r="J382" s="29">
        <v>1</v>
      </c>
      <c r="K382" s="30">
        <v>145700.22</v>
      </c>
      <c r="N382">
        <v>38</v>
      </c>
    </row>
    <row r="383" spans="2:14" x14ac:dyDescent="0.25">
      <c r="B383" s="27">
        <v>653</v>
      </c>
      <c r="C383" s="27" t="s">
        <v>16</v>
      </c>
      <c r="D383" s="27" t="s">
        <v>15</v>
      </c>
      <c r="E383" s="27">
        <v>43</v>
      </c>
      <c r="F383" s="29">
        <v>6</v>
      </c>
      <c r="G383" s="30">
        <v>0</v>
      </c>
      <c r="H383" s="29">
        <v>2</v>
      </c>
      <c r="I383" s="29">
        <v>1</v>
      </c>
      <c r="J383" s="29">
        <v>1</v>
      </c>
      <c r="K383" s="30">
        <v>7330.59</v>
      </c>
      <c r="N383">
        <v>43</v>
      </c>
    </row>
    <row r="384" spans="2:14" x14ac:dyDescent="0.25">
      <c r="B384" s="27">
        <v>654</v>
      </c>
      <c r="C384" s="27" t="s">
        <v>16</v>
      </c>
      <c r="D384" s="27" t="s">
        <v>26</v>
      </c>
      <c r="E384" s="27">
        <v>32</v>
      </c>
      <c r="F384" s="29">
        <v>1</v>
      </c>
      <c r="G384" s="30">
        <v>114510.85</v>
      </c>
      <c r="H384" s="29">
        <v>1</v>
      </c>
      <c r="I384" s="29">
        <v>1</v>
      </c>
      <c r="J384" s="29">
        <v>1</v>
      </c>
      <c r="K384" s="30">
        <v>126143.23</v>
      </c>
      <c r="N384">
        <v>32</v>
      </c>
    </row>
    <row r="385" spans="2:14" x14ac:dyDescent="0.25">
      <c r="B385" s="27">
        <v>654</v>
      </c>
      <c r="C385" s="27" t="s">
        <v>23</v>
      </c>
      <c r="D385" s="27" t="s">
        <v>15</v>
      </c>
      <c r="E385" s="27">
        <v>29</v>
      </c>
      <c r="F385" s="29">
        <v>1</v>
      </c>
      <c r="G385" s="30">
        <v>0</v>
      </c>
      <c r="H385" s="29">
        <v>1</v>
      </c>
      <c r="I385" s="29">
        <v>1</v>
      </c>
      <c r="J385" s="29">
        <v>0</v>
      </c>
      <c r="K385" s="30">
        <v>180345.44</v>
      </c>
      <c r="N385">
        <v>29</v>
      </c>
    </row>
    <row r="386" spans="2:14" x14ac:dyDescent="0.25">
      <c r="B386" s="27">
        <v>655</v>
      </c>
      <c r="C386" s="27" t="s">
        <v>23</v>
      </c>
      <c r="D386" s="27" t="s">
        <v>15</v>
      </c>
      <c r="E386" s="27">
        <v>37</v>
      </c>
      <c r="F386" s="29">
        <v>5</v>
      </c>
      <c r="G386" s="30">
        <v>93147</v>
      </c>
      <c r="H386" s="29">
        <v>2</v>
      </c>
      <c r="I386" s="29">
        <v>1</v>
      </c>
      <c r="J386" s="29">
        <v>0</v>
      </c>
      <c r="K386" s="30">
        <v>66214.13</v>
      </c>
      <c r="N386">
        <v>37</v>
      </c>
    </row>
    <row r="387" spans="2:14" x14ac:dyDescent="0.25">
      <c r="B387" s="27">
        <v>656</v>
      </c>
      <c r="C387" s="27" t="s">
        <v>16</v>
      </c>
      <c r="D387" s="27" t="s">
        <v>15</v>
      </c>
      <c r="E387" s="27">
        <v>39</v>
      </c>
      <c r="F387" s="29">
        <v>6</v>
      </c>
      <c r="G387" s="30">
        <v>0</v>
      </c>
      <c r="H387" s="29">
        <v>2</v>
      </c>
      <c r="I387" s="29">
        <v>1</v>
      </c>
      <c r="J387" s="29">
        <v>0</v>
      </c>
      <c r="K387" s="30">
        <v>141069.88</v>
      </c>
      <c r="N387">
        <v>39</v>
      </c>
    </row>
    <row r="388" spans="2:14" x14ac:dyDescent="0.25">
      <c r="B388" s="27">
        <v>656</v>
      </c>
      <c r="C388" s="27" t="s">
        <v>16</v>
      </c>
      <c r="D388" s="27" t="s">
        <v>18</v>
      </c>
      <c r="E388" s="27">
        <v>40</v>
      </c>
      <c r="F388" s="29">
        <v>10</v>
      </c>
      <c r="G388" s="30">
        <v>167878.5</v>
      </c>
      <c r="H388" s="29">
        <v>1</v>
      </c>
      <c r="I388" s="29">
        <v>0</v>
      </c>
      <c r="J388" s="29">
        <v>1</v>
      </c>
      <c r="K388" s="30">
        <v>151887.16</v>
      </c>
      <c r="N388">
        <v>40</v>
      </c>
    </row>
    <row r="389" spans="2:14" x14ac:dyDescent="0.25">
      <c r="B389" s="27">
        <v>656</v>
      </c>
      <c r="C389" s="27" t="s">
        <v>23</v>
      </c>
      <c r="D389" s="27" t="s">
        <v>15</v>
      </c>
      <c r="E389" s="27">
        <v>45</v>
      </c>
      <c r="F389" s="29">
        <v>5</v>
      </c>
      <c r="G389" s="30">
        <v>127864.4</v>
      </c>
      <c r="H389" s="29">
        <v>1</v>
      </c>
      <c r="I389" s="29">
        <v>1</v>
      </c>
      <c r="J389" s="29">
        <v>0</v>
      </c>
      <c r="K389" s="30">
        <v>87107.57</v>
      </c>
      <c r="N389">
        <v>45</v>
      </c>
    </row>
    <row r="390" spans="2:14" x14ac:dyDescent="0.25">
      <c r="B390" s="27">
        <v>656</v>
      </c>
      <c r="C390" s="27" t="s">
        <v>23</v>
      </c>
      <c r="D390" s="27" t="s">
        <v>15</v>
      </c>
      <c r="E390" s="27">
        <v>50</v>
      </c>
      <c r="F390" s="29">
        <v>7</v>
      </c>
      <c r="G390" s="30">
        <v>0</v>
      </c>
      <c r="H390" s="29">
        <v>2</v>
      </c>
      <c r="I390" s="29">
        <v>0</v>
      </c>
      <c r="J390" s="29">
        <v>1</v>
      </c>
      <c r="K390" s="30">
        <v>72143.44</v>
      </c>
      <c r="N390">
        <v>50</v>
      </c>
    </row>
    <row r="391" spans="2:14" x14ac:dyDescent="0.25">
      <c r="B391" s="27">
        <v>657</v>
      </c>
      <c r="C391" s="27" t="s">
        <v>16</v>
      </c>
      <c r="D391" s="27" t="s">
        <v>15</v>
      </c>
      <c r="E391" s="27">
        <v>37</v>
      </c>
      <c r="F391" s="29">
        <v>6</v>
      </c>
      <c r="G391" s="30">
        <v>95845.6</v>
      </c>
      <c r="H391" s="29">
        <v>1</v>
      </c>
      <c r="I391" s="29">
        <v>1</v>
      </c>
      <c r="J391" s="29">
        <v>0</v>
      </c>
      <c r="K391" s="30">
        <v>122218.23</v>
      </c>
      <c r="N391">
        <v>37</v>
      </c>
    </row>
    <row r="392" spans="2:14" x14ac:dyDescent="0.25">
      <c r="B392" s="27">
        <v>657</v>
      </c>
      <c r="C392" s="27" t="s">
        <v>16</v>
      </c>
      <c r="D392" s="27" t="s">
        <v>18</v>
      </c>
      <c r="E392" s="27">
        <v>37</v>
      </c>
      <c r="F392" s="29">
        <v>0</v>
      </c>
      <c r="G392" s="30">
        <v>163607.18</v>
      </c>
      <c r="H392" s="29">
        <v>1</v>
      </c>
      <c r="I392" s="29">
        <v>0</v>
      </c>
      <c r="J392" s="29">
        <v>1</v>
      </c>
      <c r="K392" s="30">
        <v>44203.55</v>
      </c>
      <c r="N392">
        <v>37</v>
      </c>
    </row>
    <row r="393" spans="2:14" x14ac:dyDescent="0.25">
      <c r="B393" s="27">
        <v>657</v>
      </c>
      <c r="C393" s="27" t="s">
        <v>23</v>
      </c>
      <c r="D393" s="27" t="s">
        <v>26</v>
      </c>
      <c r="E393" s="27">
        <v>25</v>
      </c>
      <c r="F393" s="29">
        <v>2</v>
      </c>
      <c r="G393" s="30">
        <v>171770.55</v>
      </c>
      <c r="H393" s="29">
        <v>1</v>
      </c>
      <c r="I393" s="29">
        <v>1</v>
      </c>
      <c r="J393" s="29">
        <v>0</v>
      </c>
      <c r="K393" s="30">
        <v>22745.5</v>
      </c>
      <c r="N393">
        <v>25</v>
      </c>
    </row>
    <row r="394" spans="2:14" x14ac:dyDescent="0.25">
      <c r="B394" s="27">
        <v>657</v>
      </c>
      <c r="C394" s="27" t="s">
        <v>23</v>
      </c>
      <c r="D394" s="27" t="s">
        <v>18</v>
      </c>
      <c r="E394" s="27">
        <v>31</v>
      </c>
      <c r="F394" s="29">
        <v>3</v>
      </c>
      <c r="G394" s="30">
        <v>125167.02</v>
      </c>
      <c r="H394" s="29">
        <v>1</v>
      </c>
      <c r="I394" s="29">
        <v>0</v>
      </c>
      <c r="J394" s="29">
        <v>0</v>
      </c>
      <c r="K394" s="30">
        <v>98820.39</v>
      </c>
      <c r="N394">
        <v>31</v>
      </c>
    </row>
    <row r="395" spans="2:14" x14ac:dyDescent="0.25">
      <c r="B395" s="27">
        <v>658</v>
      </c>
      <c r="C395" s="27" t="s">
        <v>23</v>
      </c>
      <c r="D395" s="27" t="s">
        <v>15</v>
      </c>
      <c r="E395" s="27">
        <v>29</v>
      </c>
      <c r="F395" s="29">
        <v>4</v>
      </c>
      <c r="G395" s="30">
        <v>80262.600000000006</v>
      </c>
      <c r="H395" s="29">
        <v>1</v>
      </c>
      <c r="I395" s="29">
        <v>1</v>
      </c>
      <c r="J395" s="29">
        <v>1</v>
      </c>
      <c r="K395" s="30">
        <v>20612.82</v>
      </c>
      <c r="N395">
        <v>29</v>
      </c>
    </row>
    <row r="396" spans="2:14" x14ac:dyDescent="0.25">
      <c r="B396" s="27">
        <v>659</v>
      </c>
      <c r="C396" s="27" t="s">
        <v>16</v>
      </c>
      <c r="D396" s="27" t="s">
        <v>26</v>
      </c>
      <c r="E396" s="27">
        <v>32</v>
      </c>
      <c r="F396" s="29">
        <v>3</v>
      </c>
      <c r="G396" s="30">
        <v>150923.74</v>
      </c>
      <c r="H396" s="29">
        <v>2</v>
      </c>
      <c r="I396" s="29">
        <v>0</v>
      </c>
      <c r="J396" s="29">
        <v>1</v>
      </c>
      <c r="K396" s="30">
        <v>174652.51</v>
      </c>
      <c r="N396">
        <v>32</v>
      </c>
    </row>
    <row r="397" spans="2:14" x14ac:dyDescent="0.25">
      <c r="B397" s="27">
        <v>659</v>
      </c>
      <c r="C397" s="27" t="s">
        <v>23</v>
      </c>
      <c r="D397" s="27" t="s">
        <v>15</v>
      </c>
      <c r="E397" s="27">
        <v>31</v>
      </c>
      <c r="F397" s="29">
        <v>4</v>
      </c>
      <c r="G397" s="30">
        <v>118342.26</v>
      </c>
      <c r="H397" s="29">
        <v>1</v>
      </c>
      <c r="I397" s="29">
        <v>0</v>
      </c>
      <c r="J397" s="29">
        <v>0</v>
      </c>
      <c r="K397" s="30">
        <v>161574.19</v>
      </c>
      <c r="N397">
        <v>31</v>
      </c>
    </row>
    <row r="398" spans="2:14" x14ac:dyDescent="0.25">
      <c r="B398" s="27">
        <v>659</v>
      </c>
      <c r="C398" s="27" t="s">
        <v>23</v>
      </c>
      <c r="D398" s="27" t="s">
        <v>15</v>
      </c>
      <c r="E398" s="27">
        <v>67</v>
      </c>
      <c r="F398" s="29">
        <v>4</v>
      </c>
      <c r="G398" s="30">
        <v>145981.87</v>
      </c>
      <c r="H398" s="29">
        <v>1</v>
      </c>
      <c r="I398" s="29">
        <v>1</v>
      </c>
      <c r="J398" s="29">
        <v>1</v>
      </c>
      <c r="K398" s="30">
        <v>131043.2</v>
      </c>
      <c r="N398">
        <v>67</v>
      </c>
    </row>
    <row r="399" spans="2:14" x14ac:dyDescent="0.25">
      <c r="B399" s="27">
        <v>659</v>
      </c>
      <c r="C399" s="27" t="s">
        <v>23</v>
      </c>
      <c r="D399" s="27" t="s">
        <v>26</v>
      </c>
      <c r="E399" s="27">
        <v>36</v>
      </c>
      <c r="F399" s="29">
        <v>2</v>
      </c>
      <c r="G399" s="30">
        <v>76190.48</v>
      </c>
      <c r="H399" s="29">
        <v>2</v>
      </c>
      <c r="I399" s="29">
        <v>1</v>
      </c>
      <c r="J399" s="29">
        <v>1</v>
      </c>
      <c r="K399" s="30">
        <v>149066.14000000001</v>
      </c>
      <c r="N399">
        <v>36</v>
      </c>
    </row>
    <row r="400" spans="2:14" x14ac:dyDescent="0.25">
      <c r="B400" s="27">
        <v>659</v>
      </c>
      <c r="C400" s="27" t="s">
        <v>23</v>
      </c>
      <c r="D400" s="27" t="s">
        <v>26</v>
      </c>
      <c r="E400" s="27">
        <v>36</v>
      </c>
      <c r="F400" s="29">
        <v>4</v>
      </c>
      <c r="G400" s="30">
        <v>132578.92000000001</v>
      </c>
      <c r="H400" s="29">
        <v>2</v>
      </c>
      <c r="I400" s="29">
        <v>1</v>
      </c>
      <c r="J400" s="29">
        <v>0</v>
      </c>
      <c r="K400" s="30">
        <v>84320.94</v>
      </c>
      <c r="N400">
        <v>36</v>
      </c>
    </row>
    <row r="401" spans="2:14" x14ac:dyDescent="0.25">
      <c r="B401" s="27">
        <v>659</v>
      </c>
      <c r="C401" s="27" t="s">
        <v>23</v>
      </c>
      <c r="D401" s="27" t="s">
        <v>18</v>
      </c>
      <c r="E401" s="27">
        <v>31</v>
      </c>
      <c r="F401" s="29">
        <v>7</v>
      </c>
      <c r="G401" s="30">
        <v>149620.88</v>
      </c>
      <c r="H401" s="29">
        <v>2</v>
      </c>
      <c r="I401" s="29">
        <v>1</v>
      </c>
      <c r="J401" s="29">
        <v>1</v>
      </c>
      <c r="K401" s="30">
        <v>104533.51</v>
      </c>
      <c r="N401">
        <v>31</v>
      </c>
    </row>
    <row r="402" spans="2:14" x14ac:dyDescent="0.25">
      <c r="B402" s="27">
        <v>659</v>
      </c>
      <c r="C402" s="27" t="s">
        <v>23</v>
      </c>
      <c r="D402" s="27" t="s">
        <v>18</v>
      </c>
      <c r="E402" s="27">
        <v>32</v>
      </c>
      <c r="F402" s="29">
        <v>3</v>
      </c>
      <c r="G402" s="30">
        <v>107594.11</v>
      </c>
      <c r="H402" s="29">
        <v>2</v>
      </c>
      <c r="I402" s="29">
        <v>1</v>
      </c>
      <c r="J402" s="29">
        <v>1</v>
      </c>
      <c r="K402" s="30">
        <v>102416.84</v>
      </c>
      <c r="N402">
        <v>32</v>
      </c>
    </row>
    <row r="403" spans="2:14" x14ac:dyDescent="0.25">
      <c r="B403" s="27">
        <v>660</v>
      </c>
      <c r="C403" s="27" t="s">
        <v>16</v>
      </c>
      <c r="D403" s="27" t="s">
        <v>18</v>
      </c>
      <c r="E403" s="27">
        <v>2</v>
      </c>
      <c r="F403" s="29">
        <v>1</v>
      </c>
      <c r="G403" s="30">
        <v>0</v>
      </c>
      <c r="H403" s="29">
        <v>2</v>
      </c>
      <c r="I403" s="29">
        <v>0</v>
      </c>
      <c r="J403" s="29">
        <v>0</v>
      </c>
      <c r="K403" s="30">
        <v>117834.91</v>
      </c>
      <c r="N403">
        <v>2</v>
      </c>
    </row>
    <row r="404" spans="2:14" x14ac:dyDescent="0.25">
      <c r="B404" s="27">
        <v>660</v>
      </c>
      <c r="C404" s="27" t="s">
        <v>16</v>
      </c>
      <c r="D404" s="27" t="s">
        <v>18</v>
      </c>
      <c r="E404" s="27">
        <v>61</v>
      </c>
      <c r="F404" s="29">
        <v>5</v>
      </c>
      <c r="G404" s="30">
        <v>155931.10999999999</v>
      </c>
      <c r="H404" s="29">
        <v>1</v>
      </c>
      <c r="I404" s="29">
        <v>1</v>
      </c>
      <c r="J404" s="29">
        <v>1</v>
      </c>
      <c r="K404" s="30">
        <v>158338.39000000001</v>
      </c>
      <c r="N404">
        <v>61</v>
      </c>
    </row>
    <row r="405" spans="2:14" x14ac:dyDescent="0.25">
      <c r="B405" s="27">
        <v>660</v>
      </c>
      <c r="C405" s="27" t="s">
        <v>23</v>
      </c>
      <c r="D405" s="27" t="s">
        <v>26</v>
      </c>
      <c r="E405" s="27">
        <v>31</v>
      </c>
      <c r="F405" s="29">
        <v>9</v>
      </c>
      <c r="G405" s="30">
        <v>125189.75</v>
      </c>
      <c r="H405" s="29">
        <v>2</v>
      </c>
      <c r="I405" s="29">
        <v>1</v>
      </c>
      <c r="J405" s="29">
        <v>1</v>
      </c>
      <c r="K405" s="30">
        <v>139874.43</v>
      </c>
      <c r="N405">
        <v>31</v>
      </c>
    </row>
    <row r="406" spans="2:14" x14ac:dyDescent="0.25">
      <c r="B406" s="27">
        <v>660</v>
      </c>
      <c r="C406" s="27" t="s">
        <v>23</v>
      </c>
      <c r="D406" s="27" t="s">
        <v>26</v>
      </c>
      <c r="E406" s="27">
        <v>35</v>
      </c>
      <c r="F406" s="29">
        <v>8</v>
      </c>
      <c r="G406" s="30">
        <v>58641.43</v>
      </c>
      <c r="H406" s="29">
        <v>1</v>
      </c>
      <c r="I406" s="29">
        <v>0</v>
      </c>
      <c r="J406" s="29">
        <v>1</v>
      </c>
      <c r="K406" s="30">
        <v>198674.08</v>
      </c>
      <c r="N406">
        <v>35</v>
      </c>
    </row>
    <row r="407" spans="2:14" x14ac:dyDescent="0.25">
      <c r="B407" s="27">
        <v>661</v>
      </c>
      <c r="C407" s="27" t="s">
        <v>16</v>
      </c>
      <c r="D407" s="27" t="s">
        <v>15</v>
      </c>
      <c r="E407" s="27">
        <v>41</v>
      </c>
      <c r="F407" s="29">
        <v>1</v>
      </c>
      <c r="G407" s="30">
        <v>0</v>
      </c>
      <c r="H407" s="29">
        <v>2</v>
      </c>
      <c r="I407" s="29">
        <v>0</v>
      </c>
      <c r="J407" s="29">
        <v>1</v>
      </c>
      <c r="K407" s="30">
        <v>131300.68</v>
      </c>
      <c r="N407">
        <v>41</v>
      </c>
    </row>
    <row r="408" spans="2:14" x14ac:dyDescent="0.25">
      <c r="B408" s="27">
        <v>661</v>
      </c>
      <c r="C408" s="27" t="s">
        <v>16</v>
      </c>
      <c r="D408" s="27" t="s">
        <v>26</v>
      </c>
      <c r="E408" s="27">
        <v>35</v>
      </c>
      <c r="F408" s="29">
        <v>5</v>
      </c>
      <c r="G408" s="30">
        <v>150725.53</v>
      </c>
      <c r="H408" s="29">
        <v>2</v>
      </c>
      <c r="I408" s="29">
        <v>0</v>
      </c>
      <c r="J408" s="29">
        <v>1</v>
      </c>
      <c r="K408" s="30">
        <v>113656.85</v>
      </c>
      <c r="N408">
        <v>35</v>
      </c>
    </row>
    <row r="409" spans="2:14" x14ac:dyDescent="0.25">
      <c r="B409" s="27">
        <v>661</v>
      </c>
      <c r="C409" s="27" t="s">
        <v>23</v>
      </c>
      <c r="D409" s="27" t="s">
        <v>15</v>
      </c>
      <c r="E409" s="27">
        <v>33</v>
      </c>
      <c r="F409" s="29">
        <v>9</v>
      </c>
      <c r="G409" s="30">
        <v>0</v>
      </c>
      <c r="H409" s="29">
        <v>2</v>
      </c>
      <c r="I409" s="29">
        <v>1</v>
      </c>
      <c r="J409" s="29">
        <v>1</v>
      </c>
      <c r="K409" s="30">
        <v>84174.81</v>
      </c>
      <c r="N409">
        <v>33</v>
      </c>
    </row>
    <row r="410" spans="2:14" x14ac:dyDescent="0.25">
      <c r="B410" s="27">
        <v>661</v>
      </c>
      <c r="C410" s="27" t="s">
        <v>23</v>
      </c>
      <c r="D410" s="27" t="s">
        <v>15</v>
      </c>
      <c r="E410" s="27">
        <v>48</v>
      </c>
      <c r="F410" s="29">
        <v>3</v>
      </c>
      <c r="G410" s="30">
        <v>120320.54</v>
      </c>
      <c r="H410" s="29">
        <v>1</v>
      </c>
      <c r="I410" s="29">
        <v>0</v>
      </c>
      <c r="J410" s="29">
        <v>0</v>
      </c>
      <c r="K410" s="30">
        <v>96463.25</v>
      </c>
      <c r="N410">
        <v>48</v>
      </c>
    </row>
    <row r="411" spans="2:14" x14ac:dyDescent="0.25">
      <c r="B411" s="27">
        <v>661</v>
      </c>
      <c r="C411" s="27" t="s">
        <v>23</v>
      </c>
      <c r="D411" s="27" t="s">
        <v>18</v>
      </c>
      <c r="E411" s="27">
        <v>39</v>
      </c>
      <c r="F411" s="29">
        <v>6</v>
      </c>
      <c r="G411" s="30">
        <v>132628.98000000001</v>
      </c>
      <c r="H411" s="29">
        <v>1</v>
      </c>
      <c r="I411" s="29">
        <v>0</v>
      </c>
      <c r="J411" s="29">
        <v>0</v>
      </c>
      <c r="K411" s="30">
        <v>38812.67</v>
      </c>
      <c r="N411">
        <v>39</v>
      </c>
    </row>
    <row r="412" spans="2:14" x14ac:dyDescent="0.25">
      <c r="B412" s="27">
        <v>662</v>
      </c>
      <c r="C412" s="27" t="s">
        <v>23</v>
      </c>
      <c r="D412" s="27" t="s">
        <v>18</v>
      </c>
      <c r="E412" s="27">
        <v>38</v>
      </c>
      <c r="F412" s="29">
        <v>4</v>
      </c>
      <c r="G412" s="30">
        <v>0</v>
      </c>
      <c r="H412" s="29">
        <v>2</v>
      </c>
      <c r="I412" s="29">
        <v>1</v>
      </c>
      <c r="J412" s="29">
        <v>0</v>
      </c>
      <c r="K412" s="30">
        <v>136259.65</v>
      </c>
      <c r="N412">
        <v>38</v>
      </c>
    </row>
    <row r="413" spans="2:14" x14ac:dyDescent="0.25">
      <c r="B413" s="27">
        <v>663</v>
      </c>
      <c r="C413" s="27" t="s">
        <v>16</v>
      </c>
      <c r="D413" s="27" t="s">
        <v>15</v>
      </c>
      <c r="E413" s="27">
        <v>42</v>
      </c>
      <c r="F413" s="29">
        <v>5</v>
      </c>
      <c r="G413" s="30">
        <v>124626.07</v>
      </c>
      <c r="H413" s="29">
        <v>1</v>
      </c>
      <c r="I413" s="29">
        <v>1</v>
      </c>
      <c r="J413" s="29">
        <v>1</v>
      </c>
      <c r="K413" s="30">
        <v>78004.5</v>
      </c>
      <c r="N413">
        <v>42</v>
      </c>
    </row>
    <row r="414" spans="2:14" x14ac:dyDescent="0.25">
      <c r="B414" s="27">
        <v>663</v>
      </c>
      <c r="C414" s="27" t="s">
        <v>23</v>
      </c>
      <c r="D414" s="27" t="s">
        <v>15</v>
      </c>
      <c r="E414" s="27">
        <v>34</v>
      </c>
      <c r="F414" s="29">
        <v>7</v>
      </c>
      <c r="G414" s="30">
        <v>0</v>
      </c>
      <c r="H414" s="29">
        <v>2</v>
      </c>
      <c r="I414" s="29">
        <v>1</v>
      </c>
      <c r="J414" s="29">
        <v>1</v>
      </c>
      <c r="K414" s="30">
        <v>180427.24</v>
      </c>
      <c r="N414">
        <v>34</v>
      </c>
    </row>
    <row r="415" spans="2:14" x14ac:dyDescent="0.25">
      <c r="B415" s="27">
        <v>663</v>
      </c>
      <c r="C415" s="27" t="s">
        <v>23</v>
      </c>
      <c r="D415" s="27" t="s">
        <v>26</v>
      </c>
      <c r="E415" s="27">
        <v>44</v>
      </c>
      <c r="F415" s="29">
        <v>2</v>
      </c>
      <c r="G415" s="30">
        <v>117028.6</v>
      </c>
      <c r="H415" s="29">
        <v>2</v>
      </c>
      <c r="I415" s="29">
        <v>0</v>
      </c>
      <c r="J415" s="29">
        <v>1</v>
      </c>
      <c r="K415" s="30">
        <v>144680.18</v>
      </c>
      <c r="N415">
        <v>44</v>
      </c>
    </row>
    <row r="416" spans="2:14" x14ac:dyDescent="0.25">
      <c r="B416" s="27">
        <v>664</v>
      </c>
      <c r="C416" s="27" t="s">
        <v>16</v>
      </c>
      <c r="D416" s="27" t="s">
        <v>26</v>
      </c>
      <c r="E416" s="27">
        <v>36</v>
      </c>
      <c r="F416" s="29">
        <v>2</v>
      </c>
      <c r="G416" s="30">
        <v>127160.78</v>
      </c>
      <c r="H416" s="29">
        <v>2</v>
      </c>
      <c r="I416" s="29">
        <v>1</v>
      </c>
      <c r="J416" s="29">
        <v>0</v>
      </c>
      <c r="K416" s="30">
        <v>78140.75</v>
      </c>
      <c r="N416">
        <v>36</v>
      </c>
    </row>
    <row r="417" spans="2:14" x14ac:dyDescent="0.25">
      <c r="B417" s="27">
        <v>664</v>
      </c>
      <c r="C417" s="27" t="s">
        <v>23</v>
      </c>
      <c r="D417" s="27" t="s">
        <v>15</v>
      </c>
      <c r="E417" s="27">
        <v>55</v>
      </c>
      <c r="F417" s="29">
        <v>8</v>
      </c>
      <c r="G417" s="30">
        <v>0</v>
      </c>
      <c r="H417" s="29">
        <v>2</v>
      </c>
      <c r="I417" s="29">
        <v>1</v>
      </c>
      <c r="J417" s="29">
        <v>1</v>
      </c>
      <c r="K417" s="30">
        <v>139161.64000000001</v>
      </c>
      <c r="N417">
        <v>55</v>
      </c>
    </row>
    <row r="418" spans="2:14" x14ac:dyDescent="0.25">
      <c r="B418" s="27">
        <v>664</v>
      </c>
      <c r="C418" s="27" t="s">
        <v>23</v>
      </c>
      <c r="D418" s="27" t="s">
        <v>15</v>
      </c>
      <c r="E418" s="27">
        <v>57</v>
      </c>
      <c r="F418" s="29">
        <v>6</v>
      </c>
      <c r="G418" s="30">
        <v>0</v>
      </c>
      <c r="H418" s="29">
        <v>2</v>
      </c>
      <c r="I418" s="29">
        <v>1</v>
      </c>
      <c r="J418" s="29">
        <v>1</v>
      </c>
      <c r="K418" s="30">
        <v>15304.08</v>
      </c>
      <c r="N418">
        <v>57</v>
      </c>
    </row>
    <row r="419" spans="2:14" x14ac:dyDescent="0.25">
      <c r="B419" s="27">
        <v>664</v>
      </c>
      <c r="C419" s="27" t="s">
        <v>23</v>
      </c>
      <c r="D419" s="27" t="s">
        <v>15</v>
      </c>
      <c r="E419" s="27">
        <v>58</v>
      </c>
      <c r="F419" s="29">
        <v>5</v>
      </c>
      <c r="G419" s="30">
        <v>98668.18</v>
      </c>
      <c r="H419" s="29">
        <v>1</v>
      </c>
      <c r="I419" s="29">
        <v>1</v>
      </c>
      <c r="J419" s="29">
        <v>1</v>
      </c>
      <c r="K419" s="30">
        <v>60887.58</v>
      </c>
      <c r="N419">
        <v>58</v>
      </c>
    </row>
    <row r="420" spans="2:14" x14ac:dyDescent="0.25">
      <c r="B420" s="27">
        <v>664</v>
      </c>
      <c r="C420" s="27" t="s">
        <v>23</v>
      </c>
      <c r="D420" s="27" t="s">
        <v>26</v>
      </c>
      <c r="E420" s="27">
        <v>26</v>
      </c>
      <c r="F420" s="29">
        <v>7</v>
      </c>
      <c r="G420" s="30">
        <v>116244.14</v>
      </c>
      <c r="H420" s="29">
        <v>2</v>
      </c>
      <c r="I420" s="29">
        <v>1</v>
      </c>
      <c r="J420" s="29">
        <v>1</v>
      </c>
      <c r="K420" s="30">
        <v>95145.14</v>
      </c>
      <c r="N420">
        <v>26</v>
      </c>
    </row>
    <row r="421" spans="2:14" x14ac:dyDescent="0.25">
      <c r="B421" s="27">
        <v>665</v>
      </c>
      <c r="C421" s="27" t="s">
        <v>16</v>
      </c>
      <c r="D421" s="27" t="s">
        <v>15</v>
      </c>
      <c r="E421" s="27">
        <v>34</v>
      </c>
      <c r="F421" s="29">
        <v>1</v>
      </c>
      <c r="G421" s="30">
        <v>96645.54</v>
      </c>
      <c r="H421" s="29">
        <v>2</v>
      </c>
      <c r="I421" s="29">
        <v>0</v>
      </c>
      <c r="J421" s="29">
        <v>0</v>
      </c>
      <c r="K421" s="30">
        <v>171413.66</v>
      </c>
      <c r="N421">
        <v>34</v>
      </c>
    </row>
    <row r="422" spans="2:14" x14ac:dyDescent="0.25">
      <c r="B422" s="27">
        <v>665</v>
      </c>
      <c r="C422" s="27" t="s">
        <v>16</v>
      </c>
      <c r="D422" s="27" t="s">
        <v>15</v>
      </c>
      <c r="E422" s="27">
        <v>40</v>
      </c>
      <c r="F422" s="29">
        <v>6</v>
      </c>
      <c r="G422" s="30">
        <v>0</v>
      </c>
      <c r="H422" s="29">
        <v>1</v>
      </c>
      <c r="I422" s="29">
        <v>1</v>
      </c>
      <c r="J422" s="29">
        <v>1</v>
      </c>
      <c r="K422" s="30">
        <v>161848.03</v>
      </c>
      <c r="N422">
        <v>40</v>
      </c>
    </row>
    <row r="423" spans="2:14" x14ac:dyDescent="0.25">
      <c r="B423" s="27">
        <v>666</v>
      </c>
      <c r="C423" s="27" t="s">
        <v>16</v>
      </c>
      <c r="D423" s="27" t="s">
        <v>15</v>
      </c>
      <c r="E423" s="27">
        <v>34</v>
      </c>
      <c r="F423" s="29">
        <v>9</v>
      </c>
      <c r="G423" s="30">
        <v>115897.12</v>
      </c>
      <c r="H423" s="29">
        <v>1</v>
      </c>
      <c r="I423" s="29">
        <v>1</v>
      </c>
      <c r="J423" s="29">
        <v>1</v>
      </c>
      <c r="K423" s="30">
        <v>25095.03</v>
      </c>
      <c r="N423">
        <v>34</v>
      </c>
    </row>
    <row r="424" spans="2:14" x14ac:dyDescent="0.25">
      <c r="B424" s="27">
        <v>667</v>
      </c>
      <c r="C424" s="27" t="s">
        <v>16</v>
      </c>
      <c r="D424" s="27" t="s">
        <v>18</v>
      </c>
      <c r="E424" s="27">
        <v>40</v>
      </c>
      <c r="F424" s="29">
        <v>1</v>
      </c>
      <c r="G424" s="30">
        <v>146502.07</v>
      </c>
      <c r="H424" s="29">
        <v>1</v>
      </c>
      <c r="I424" s="29">
        <v>1</v>
      </c>
      <c r="J424" s="29">
        <v>0</v>
      </c>
      <c r="K424" s="30">
        <v>19162.89</v>
      </c>
      <c r="N424">
        <v>40</v>
      </c>
    </row>
    <row r="425" spans="2:14" x14ac:dyDescent="0.25">
      <c r="B425" s="27">
        <v>667</v>
      </c>
      <c r="C425" s="27" t="s">
        <v>23</v>
      </c>
      <c r="D425" s="27" t="s">
        <v>15</v>
      </c>
      <c r="E425" s="27">
        <v>31</v>
      </c>
      <c r="F425" s="29">
        <v>1</v>
      </c>
      <c r="G425" s="30">
        <v>119266.69</v>
      </c>
      <c r="H425" s="29">
        <v>1</v>
      </c>
      <c r="I425" s="29">
        <v>1</v>
      </c>
      <c r="J425" s="29">
        <v>1</v>
      </c>
      <c r="K425" s="30">
        <v>28257.63</v>
      </c>
      <c r="N425">
        <v>31</v>
      </c>
    </row>
    <row r="426" spans="2:14" x14ac:dyDescent="0.25">
      <c r="B426" s="27">
        <v>667</v>
      </c>
      <c r="C426" s="27" t="s">
        <v>23</v>
      </c>
      <c r="D426" s="27" t="s">
        <v>15</v>
      </c>
      <c r="E426" s="27">
        <v>42</v>
      </c>
      <c r="F426" s="29">
        <v>9</v>
      </c>
      <c r="G426" s="30">
        <v>0</v>
      </c>
      <c r="H426" s="29">
        <v>2</v>
      </c>
      <c r="I426" s="29">
        <v>0</v>
      </c>
      <c r="J426" s="29">
        <v>1</v>
      </c>
      <c r="K426" s="30">
        <v>58137.42</v>
      </c>
      <c r="N426">
        <v>42</v>
      </c>
    </row>
    <row r="427" spans="2:14" x14ac:dyDescent="0.25">
      <c r="B427" s="27">
        <v>667</v>
      </c>
      <c r="C427" s="27" t="s">
        <v>23</v>
      </c>
      <c r="D427" s="27" t="s">
        <v>18</v>
      </c>
      <c r="E427" s="27">
        <v>38</v>
      </c>
      <c r="F427" s="29">
        <v>1</v>
      </c>
      <c r="G427" s="30">
        <v>87202.38</v>
      </c>
      <c r="H427" s="29">
        <v>1</v>
      </c>
      <c r="I427" s="29">
        <v>1</v>
      </c>
      <c r="J427" s="29">
        <v>1</v>
      </c>
      <c r="K427" s="30">
        <v>77866.91</v>
      </c>
      <c r="N427">
        <v>38</v>
      </c>
    </row>
    <row r="428" spans="2:14" x14ac:dyDescent="0.25">
      <c r="B428" s="27">
        <v>668</v>
      </c>
      <c r="C428" s="27" t="s">
        <v>16</v>
      </c>
      <c r="D428" s="27" t="s">
        <v>26</v>
      </c>
      <c r="E428" s="27">
        <v>37</v>
      </c>
      <c r="F428" s="29">
        <v>6</v>
      </c>
      <c r="G428" s="30">
        <v>167864.4</v>
      </c>
      <c r="H428" s="29">
        <v>1</v>
      </c>
      <c r="I428" s="29">
        <v>1</v>
      </c>
      <c r="J428" s="29">
        <v>0</v>
      </c>
      <c r="K428" s="30">
        <v>115638.29</v>
      </c>
      <c r="N428">
        <v>37</v>
      </c>
    </row>
    <row r="429" spans="2:14" x14ac:dyDescent="0.25">
      <c r="B429" s="27">
        <v>668</v>
      </c>
      <c r="C429" s="27" t="s">
        <v>23</v>
      </c>
      <c r="D429" s="27" t="s">
        <v>15</v>
      </c>
      <c r="E429" s="27">
        <v>32</v>
      </c>
      <c r="F429" s="29">
        <v>7</v>
      </c>
      <c r="G429" s="30">
        <v>0</v>
      </c>
      <c r="H429" s="29">
        <v>2</v>
      </c>
      <c r="I429" s="29">
        <v>1</v>
      </c>
      <c r="J429" s="29">
        <v>1</v>
      </c>
      <c r="K429" s="30">
        <v>777.37</v>
      </c>
      <c r="N429">
        <v>32</v>
      </c>
    </row>
    <row r="430" spans="2:14" x14ac:dyDescent="0.25">
      <c r="B430" s="27">
        <v>668</v>
      </c>
      <c r="C430" s="27" t="s">
        <v>23</v>
      </c>
      <c r="D430" s="27" t="s">
        <v>15</v>
      </c>
      <c r="E430" s="27">
        <v>42</v>
      </c>
      <c r="F430" s="29">
        <v>3</v>
      </c>
      <c r="G430" s="30">
        <v>150461.07</v>
      </c>
      <c r="H430" s="29">
        <v>1</v>
      </c>
      <c r="I430" s="29">
        <v>1</v>
      </c>
      <c r="J430" s="29">
        <v>0</v>
      </c>
      <c r="K430" s="30">
        <v>108139.23</v>
      </c>
      <c r="N430">
        <v>42</v>
      </c>
    </row>
    <row r="431" spans="2:14" x14ac:dyDescent="0.25">
      <c r="B431" s="27">
        <v>668</v>
      </c>
      <c r="C431" s="27" t="s">
        <v>23</v>
      </c>
      <c r="D431" s="27" t="s">
        <v>26</v>
      </c>
      <c r="E431" s="27">
        <v>37</v>
      </c>
      <c r="F431" s="29">
        <v>10</v>
      </c>
      <c r="G431" s="30">
        <v>152958.29</v>
      </c>
      <c r="H431" s="29">
        <v>2</v>
      </c>
      <c r="I431" s="29">
        <v>1</v>
      </c>
      <c r="J431" s="29">
        <v>1</v>
      </c>
      <c r="K431" s="30">
        <v>159585.60999999999</v>
      </c>
      <c r="N431">
        <v>37</v>
      </c>
    </row>
    <row r="432" spans="2:14" x14ac:dyDescent="0.25">
      <c r="B432" s="27">
        <v>669</v>
      </c>
      <c r="C432" s="27" t="s">
        <v>23</v>
      </c>
      <c r="D432" s="27" t="s">
        <v>15</v>
      </c>
      <c r="E432" s="27">
        <v>23</v>
      </c>
      <c r="F432" s="29">
        <v>1</v>
      </c>
      <c r="G432" s="30">
        <v>0</v>
      </c>
      <c r="H432" s="29">
        <v>2</v>
      </c>
      <c r="I432" s="29">
        <v>0</v>
      </c>
      <c r="J432" s="29">
        <v>0</v>
      </c>
      <c r="K432" s="30">
        <v>66088.83</v>
      </c>
      <c r="N432">
        <v>23</v>
      </c>
    </row>
    <row r="433" spans="2:14" x14ac:dyDescent="0.25">
      <c r="B433" s="27">
        <v>669</v>
      </c>
      <c r="C433" s="27" t="s">
        <v>23</v>
      </c>
      <c r="D433" s="27" t="s">
        <v>15</v>
      </c>
      <c r="E433" s="27">
        <v>30</v>
      </c>
      <c r="F433" s="29">
        <v>7</v>
      </c>
      <c r="G433" s="30">
        <v>95128.86</v>
      </c>
      <c r="H433" s="29">
        <v>1</v>
      </c>
      <c r="I433" s="29">
        <v>0</v>
      </c>
      <c r="J433" s="29">
        <v>0</v>
      </c>
      <c r="K433" s="30">
        <v>19799.259999999998</v>
      </c>
      <c r="N433">
        <v>30</v>
      </c>
    </row>
    <row r="434" spans="2:14" x14ac:dyDescent="0.25">
      <c r="B434" s="27">
        <v>669</v>
      </c>
      <c r="C434" s="27" t="s">
        <v>23</v>
      </c>
      <c r="D434" s="27" t="s">
        <v>15</v>
      </c>
      <c r="E434" s="27">
        <v>46</v>
      </c>
      <c r="F434" s="29">
        <v>3</v>
      </c>
      <c r="G434" s="30">
        <v>0</v>
      </c>
      <c r="H434" s="29">
        <v>2</v>
      </c>
      <c r="I434" s="29">
        <v>0</v>
      </c>
      <c r="J434" s="29">
        <v>1</v>
      </c>
      <c r="K434" s="30">
        <v>8487.75</v>
      </c>
      <c r="N434">
        <v>46</v>
      </c>
    </row>
    <row r="435" spans="2:14" x14ac:dyDescent="0.25">
      <c r="B435" s="27">
        <v>670</v>
      </c>
      <c r="C435" s="27" t="s">
        <v>23</v>
      </c>
      <c r="D435" s="27" t="s">
        <v>15</v>
      </c>
      <c r="E435" s="27">
        <v>37</v>
      </c>
      <c r="F435" s="29">
        <v>4</v>
      </c>
      <c r="G435" s="30">
        <v>170557.91</v>
      </c>
      <c r="H435" s="29">
        <v>2</v>
      </c>
      <c r="I435" s="29">
        <v>1</v>
      </c>
      <c r="J435" s="29">
        <v>0</v>
      </c>
      <c r="K435" s="30">
        <v>198252.88</v>
      </c>
      <c r="N435">
        <v>37</v>
      </c>
    </row>
    <row r="436" spans="2:14" x14ac:dyDescent="0.25">
      <c r="B436" s="27">
        <v>670</v>
      </c>
      <c r="C436" s="27" t="s">
        <v>23</v>
      </c>
      <c r="D436" s="27" t="s">
        <v>18</v>
      </c>
      <c r="E436" s="27">
        <v>25</v>
      </c>
      <c r="F436" s="29">
        <v>6</v>
      </c>
      <c r="G436" s="30">
        <v>0</v>
      </c>
      <c r="H436" s="29">
        <v>2</v>
      </c>
      <c r="I436" s="29">
        <v>1</v>
      </c>
      <c r="J436" s="29">
        <v>1</v>
      </c>
      <c r="K436" s="30">
        <v>78358.94</v>
      </c>
      <c r="N436">
        <v>25</v>
      </c>
    </row>
    <row r="437" spans="2:14" x14ac:dyDescent="0.25">
      <c r="B437" s="27">
        <v>671</v>
      </c>
      <c r="C437" s="27" t="s">
        <v>16</v>
      </c>
      <c r="D437" s="27" t="s">
        <v>26</v>
      </c>
      <c r="E437" s="27">
        <v>34</v>
      </c>
      <c r="F437" s="29">
        <v>6</v>
      </c>
      <c r="G437" s="30">
        <v>37266.67</v>
      </c>
      <c r="H437" s="29">
        <v>2</v>
      </c>
      <c r="I437" s="29">
        <v>0</v>
      </c>
      <c r="J437" s="29">
        <v>0</v>
      </c>
      <c r="K437" s="30">
        <v>156917.12</v>
      </c>
      <c r="N437">
        <v>34</v>
      </c>
    </row>
    <row r="438" spans="2:14" x14ac:dyDescent="0.25">
      <c r="B438" s="27">
        <v>671</v>
      </c>
      <c r="C438" s="27" t="s">
        <v>16</v>
      </c>
      <c r="D438" s="27" t="s">
        <v>26</v>
      </c>
      <c r="E438" s="27">
        <v>44</v>
      </c>
      <c r="F438" s="29">
        <v>0</v>
      </c>
      <c r="G438" s="30">
        <v>84745.03</v>
      </c>
      <c r="H438" s="29">
        <v>2</v>
      </c>
      <c r="I438" s="29">
        <v>0</v>
      </c>
      <c r="J438" s="29">
        <v>1</v>
      </c>
      <c r="K438" s="30">
        <v>34673.980000000003</v>
      </c>
      <c r="N438">
        <v>44</v>
      </c>
    </row>
    <row r="439" spans="2:14" x14ac:dyDescent="0.25">
      <c r="B439" s="27">
        <v>671</v>
      </c>
      <c r="C439" s="27" t="s">
        <v>23</v>
      </c>
      <c r="D439" s="27" t="s">
        <v>15</v>
      </c>
      <c r="E439" s="27">
        <v>45</v>
      </c>
      <c r="F439" s="29">
        <v>2</v>
      </c>
      <c r="G439" s="30">
        <v>106376.85</v>
      </c>
      <c r="H439" s="29">
        <v>1</v>
      </c>
      <c r="I439" s="29">
        <v>0</v>
      </c>
      <c r="J439" s="29">
        <v>1</v>
      </c>
      <c r="K439" s="30">
        <v>158264.62</v>
      </c>
      <c r="N439">
        <v>45</v>
      </c>
    </row>
    <row r="440" spans="2:14" x14ac:dyDescent="0.25">
      <c r="B440" s="27">
        <v>671</v>
      </c>
      <c r="C440" s="27" t="s">
        <v>23</v>
      </c>
      <c r="D440" s="27" t="s">
        <v>26</v>
      </c>
      <c r="E440" s="27">
        <v>35</v>
      </c>
      <c r="F440" s="29">
        <v>1</v>
      </c>
      <c r="G440" s="30">
        <v>144848.74</v>
      </c>
      <c r="H440" s="29">
        <v>1</v>
      </c>
      <c r="I440" s="29">
        <v>1</v>
      </c>
      <c r="J440" s="29">
        <v>1</v>
      </c>
      <c r="K440" s="30">
        <v>179012.3</v>
      </c>
      <c r="N440">
        <v>35</v>
      </c>
    </row>
    <row r="441" spans="2:14" x14ac:dyDescent="0.25">
      <c r="B441" s="27">
        <v>673</v>
      </c>
      <c r="C441" s="27" t="s">
        <v>16</v>
      </c>
      <c r="D441" s="27" t="s">
        <v>15</v>
      </c>
      <c r="E441" s="27">
        <v>40</v>
      </c>
      <c r="F441" s="29">
        <v>5</v>
      </c>
      <c r="G441" s="30">
        <v>137494.28</v>
      </c>
      <c r="H441" s="29">
        <v>1</v>
      </c>
      <c r="I441" s="29">
        <v>1</v>
      </c>
      <c r="J441" s="29">
        <v>0</v>
      </c>
      <c r="K441" s="30">
        <v>81753.919999999998</v>
      </c>
      <c r="N441">
        <v>40</v>
      </c>
    </row>
    <row r="442" spans="2:14" x14ac:dyDescent="0.25">
      <c r="B442" s="27">
        <v>673</v>
      </c>
      <c r="C442" s="27" t="s">
        <v>16</v>
      </c>
      <c r="D442" s="27" t="s">
        <v>18</v>
      </c>
      <c r="E442" s="27">
        <v>37</v>
      </c>
      <c r="F442" s="29">
        <v>8</v>
      </c>
      <c r="G442" s="30">
        <v>0</v>
      </c>
      <c r="H442" s="29">
        <v>2</v>
      </c>
      <c r="I442" s="29">
        <v>1</v>
      </c>
      <c r="J442" s="29">
        <v>1</v>
      </c>
      <c r="K442" s="30">
        <v>183318.79</v>
      </c>
      <c r="N442">
        <v>37</v>
      </c>
    </row>
    <row r="443" spans="2:14" x14ac:dyDescent="0.25">
      <c r="B443" s="27">
        <v>673</v>
      </c>
      <c r="C443" s="27" t="s">
        <v>23</v>
      </c>
      <c r="D443" s="27" t="s">
        <v>15</v>
      </c>
      <c r="E443" s="27">
        <v>30</v>
      </c>
      <c r="F443" s="29">
        <v>1</v>
      </c>
      <c r="G443" s="30">
        <v>64097.75</v>
      </c>
      <c r="H443" s="29">
        <v>1</v>
      </c>
      <c r="I443" s="29">
        <v>1</v>
      </c>
      <c r="J443" s="29">
        <v>1</v>
      </c>
      <c r="K443" s="30">
        <v>77783.350000000006</v>
      </c>
      <c r="N443">
        <v>30</v>
      </c>
    </row>
    <row r="444" spans="2:14" x14ac:dyDescent="0.25">
      <c r="B444" s="27">
        <v>673</v>
      </c>
      <c r="C444" s="27" t="s">
        <v>23</v>
      </c>
      <c r="D444" s="27" t="s">
        <v>15</v>
      </c>
      <c r="E444" s="27">
        <v>72</v>
      </c>
      <c r="F444" s="29">
        <v>1</v>
      </c>
      <c r="G444" s="30">
        <v>0</v>
      </c>
      <c r="H444" s="29">
        <v>2</v>
      </c>
      <c r="I444" s="29">
        <v>0</v>
      </c>
      <c r="J444" s="29">
        <v>1</v>
      </c>
      <c r="K444" s="30">
        <v>111981.19</v>
      </c>
      <c r="N444">
        <v>72</v>
      </c>
    </row>
    <row r="445" spans="2:14" x14ac:dyDescent="0.25">
      <c r="B445" s="27">
        <v>674</v>
      </c>
      <c r="C445" s="27" t="s">
        <v>23</v>
      </c>
      <c r="D445" s="27" t="s">
        <v>18</v>
      </c>
      <c r="E445" s="27">
        <v>39</v>
      </c>
      <c r="F445" s="29">
        <v>6</v>
      </c>
      <c r="G445" s="30">
        <v>120193.42</v>
      </c>
      <c r="H445" s="29">
        <v>1</v>
      </c>
      <c r="I445" s="29">
        <v>0</v>
      </c>
      <c r="J445" s="29">
        <v>0</v>
      </c>
      <c r="K445" s="30">
        <v>100130.95</v>
      </c>
      <c r="N445">
        <v>39</v>
      </c>
    </row>
    <row r="446" spans="2:14" x14ac:dyDescent="0.25">
      <c r="B446" s="27">
        <v>675</v>
      </c>
      <c r="C446" s="27" t="s">
        <v>16</v>
      </c>
      <c r="D446" s="27" t="s">
        <v>15</v>
      </c>
      <c r="E446" s="27">
        <v>21</v>
      </c>
      <c r="F446" s="29">
        <v>8</v>
      </c>
      <c r="G446" s="30">
        <v>98373.26</v>
      </c>
      <c r="H446" s="29">
        <v>1</v>
      </c>
      <c r="I446" s="29">
        <v>1</v>
      </c>
      <c r="J446" s="29">
        <v>0</v>
      </c>
      <c r="K446" s="30">
        <v>18203</v>
      </c>
      <c r="N446">
        <v>21</v>
      </c>
    </row>
    <row r="447" spans="2:14" x14ac:dyDescent="0.25">
      <c r="B447" s="27">
        <v>675</v>
      </c>
      <c r="C447" s="27" t="s">
        <v>16</v>
      </c>
      <c r="D447" s="27" t="s">
        <v>15</v>
      </c>
      <c r="E447" s="27">
        <v>57</v>
      </c>
      <c r="F447" s="29">
        <v>8</v>
      </c>
      <c r="G447" s="30">
        <v>0</v>
      </c>
      <c r="H447" s="29">
        <v>2</v>
      </c>
      <c r="I447" s="29">
        <v>0</v>
      </c>
      <c r="J447" s="29">
        <v>1</v>
      </c>
      <c r="K447" s="30">
        <v>95463.29</v>
      </c>
      <c r="N447">
        <v>57</v>
      </c>
    </row>
    <row r="448" spans="2:14" x14ac:dyDescent="0.25">
      <c r="B448" s="27">
        <v>675</v>
      </c>
      <c r="C448" s="27" t="s">
        <v>16</v>
      </c>
      <c r="D448" s="27" t="s">
        <v>26</v>
      </c>
      <c r="E448" s="27">
        <v>29</v>
      </c>
      <c r="F448" s="29">
        <v>8</v>
      </c>
      <c r="G448" s="30">
        <v>121326.42</v>
      </c>
      <c r="H448" s="29">
        <v>1</v>
      </c>
      <c r="I448" s="29">
        <v>1</v>
      </c>
      <c r="J448" s="29">
        <v>0</v>
      </c>
      <c r="K448" s="30">
        <v>133457.51999999999</v>
      </c>
      <c r="N448">
        <v>29</v>
      </c>
    </row>
    <row r="449" spans="2:14" x14ac:dyDescent="0.25">
      <c r="B449" s="27">
        <v>675</v>
      </c>
      <c r="C449" s="27" t="s">
        <v>23</v>
      </c>
      <c r="D449" s="27" t="s">
        <v>15</v>
      </c>
      <c r="E449" s="27">
        <v>40</v>
      </c>
      <c r="F449" s="29">
        <v>7</v>
      </c>
      <c r="G449" s="30">
        <v>113208.86</v>
      </c>
      <c r="H449" s="29">
        <v>2</v>
      </c>
      <c r="I449" s="29">
        <v>1</v>
      </c>
      <c r="J449" s="29">
        <v>0</v>
      </c>
      <c r="K449" s="30">
        <v>34577.360000000001</v>
      </c>
      <c r="N449">
        <v>40</v>
      </c>
    </row>
    <row r="450" spans="2:14" x14ac:dyDescent="0.25">
      <c r="B450" s="27">
        <v>675</v>
      </c>
      <c r="C450" s="27" t="s">
        <v>23</v>
      </c>
      <c r="D450" s="27" t="s">
        <v>18</v>
      </c>
      <c r="E450" s="27">
        <v>36</v>
      </c>
      <c r="F450" s="29">
        <v>9</v>
      </c>
      <c r="G450" s="30">
        <v>106190.55</v>
      </c>
      <c r="H450" s="29">
        <v>1</v>
      </c>
      <c r="I450" s="29">
        <v>0</v>
      </c>
      <c r="J450" s="29">
        <v>1</v>
      </c>
      <c r="K450" s="30">
        <v>22994.32</v>
      </c>
      <c r="N450">
        <v>36</v>
      </c>
    </row>
    <row r="451" spans="2:14" x14ac:dyDescent="0.25">
      <c r="B451" s="27">
        <v>676</v>
      </c>
      <c r="C451" s="27" t="s">
        <v>16</v>
      </c>
      <c r="D451" s="27" t="s">
        <v>15</v>
      </c>
      <c r="E451" s="27">
        <v>34</v>
      </c>
      <c r="F451" s="29">
        <v>1</v>
      </c>
      <c r="G451" s="30">
        <v>63095.01</v>
      </c>
      <c r="H451" s="29">
        <v>1</v>
      </c>
      <c r="I451" s="29">
        <v>1</v>
      </c>
      <c r="J451" s="29">
        <v>1</v>
      </c>
      <c r="K451" s="30">
        <v>40645.81</v>
      </c>
      <c r="N451">
        <v>34</v>
      </c>
    </row>
    <row r="452" spans="2:14" x14ac:dyDescent="0.25">
      <c r="B452" s="27">
        <v>678</v>
      </c>
      <c r="C452" s="27" t="s">
        <v>16</v>
      </c>
      <c r="D452" s="27" t="s">
        <v>15</v>
      </c>
      <c r="E452" s="27">
        <v>32</v>
      </c>
      <c r="F452" s="29">
        <v>9</v>
      </c>
      <c r="G452" s="30">
        <v>0</v>
      </c>
      <c r="H452" s="29">
        <v>1</v>
      </c>
      <c r="I452" s="29">
        <v>1</v>
      </c>
      <c r="J452" s="29">
        <v>1</v>
      </c>
      <c r="K452" s="30">
        <v>148210.64000000001</v>
      </c>
      <c r="N452">
        <v>32</v>
      </c>
    </row>
    <row r="453" spans="2:14" x14ac:dyDescent="0.25">
      <c r="B453" s="27">
        <v>678</v>
      </c>
      <c r="C453" s="27" t="s">
        <v>16</v>
      </c>
      <c r="D453" s="27" t="s">
        <v>15</v>
      </c>
      <c r="E453" s="27">
        <v>35</v>
      </c>
      <c r="F453" s="29">
        <v>4</v>
      </c>
      <c r="G453" s="30">
        <v>0</v>
      </c>
      <c r="H453" s="29">
        <v>1</v>
      </c>
      <c r="I453" s="29">
        <v>1</v>
      </c>
      <c r="J453" s="29">
        <v>0</v>
      </c>
      <c r="K453" s="30">
        <v>125518.32</v>
      </c>
      <c r="N453">
        <v>35</v>
      </c>
    </row>
    <row r="454" spans="2:14" x14ac:dyDescent="0.25">
      <c r="B454" s="27">
        <v>678</v>
      </c>
      <c r="C454" s="27" t="s">
        <v>16</v>
      </c>
      <c r="D454" s="27" t="s">
        <v>26</v>
      </c>
      <c r="E454" s="27">
        <v>25</v>
      </c>
      <c r="F454" s="29">
        <v>10</v>
      </c>
      <c r="G454" s="30">
        <v>76968.12</v>
      </c>
      <c r="H454" s="29">
        <v>2</v>
      </c>
      <c r="I454" s="29">
        <v>0</v>
      </c>
      <c r="J454" s="29">
        <v>1</v>
      </c>
      <c r="K454" s="30">
        <v>131501.72</v>
      </c>
      <c r="N454">
        <v>25</v>
      </c>
    </row>
    <row r="455" spans="2:14" x14ac:dyDescent="0.25">
      <c r="B455" s="27">
        <v>678</v>
      </c>
      <c r="C455" s="27" t="s">
        <v>23</v>
      </c>
      <c r="D455" s="27" t="s">
        <v>15</v>
      </c>
      <c r="E455" s="27">
        <v>31</v>
      </c>
      <c r="F455" s="29">
        <v>2</v>
      </c>
      <c r="G455" s="30">
        <v>0</v>
      </c>
      <c r="H455" s="29">
        <v>2</v>
      </c>
      <c r="I455" s="29">
        <v>1</v>
      </c>
      <c r="J455" s="29">
        <v>1</v>
      </c>
      <c r="K455" s="30">
        <v>58803.28</v>
      </c>
      <c r="N455">
        <v>31</v>
      </c>
    </row>
    <row r="456" spans="2:14" x14ac:dyDescent="0.25">
      <c r="B456" s="27">
        <v>678</v>
      </c>
      <c r="C456" s="27" t="s">
        <v>23</v>
      </c>
      <c r="D456" s="27" t="s">
        <v>26</v>
      </c>
      <c r="E456" s="27">
        <v>36</v>
      </c>
      <c r="F456" s="29">
        <v>3</v>
      </c>
      <c r="G456" s="30">
        <v>145747.67000000001</v>
      </c>
      <c r="H456" s="29">
        <v>2</v>
      </c>
      <c r="I456" s="29">
        <v>0</v>
      </c>
      <c r="J456" s="29">
        <v>1</v>
      </c>
      <c r="K456" s="30">
        <v>89566.74</v>
      </c>
      <c r="N456">
        <v>36</v>
      </c>
    </row>
    <row r="457" spans="2:14" x14ac:dyDescent="0.25">
      <c r="B457" s="27">
        <v>679</v>
      </c>
      <c r="C457" s="27" t="s">
        <v>16</v>
      </c>
      <c r="D457" s="27" t="s">
        <v>18</v>
      </c>
      <c r="E457" s="27">
        <v>35</v>
      </c>
      <c r="F457" s="29">
        <v>8</v>
      </c>
      <c r="G457" s="30">
        <v>119182.73</v>
      </c>
      <c r="H457" s="29">
        <v>1</v>
      </c>
      <c r="I457" s="29">
        <v>0</v>
      </c>
      <c r="J457" s="29">
        <v>0</v>
      </c>
      <c r="K457" s="30">
        <v>121210.09</v>
      </c>
      <c r="N457">
        <v>35</v>
      </c>
    </row>
    <row r="458" spans="2:14" x14ac:dyDescent="0.25">
      <c r="B458" s="27">
        <v>680</v>
      </c>
      <c r="C458" s="27" t="s">
        <v>16</v>
      </c>
      <c r="D458" s="27" t="s">
        <v>15</v>
      </c>
      <c r="E458" s="27">
        <v>30</v>
      </c>
      <c r="F458" s="29">
        <v>8</v>
      </c>
      <c r="G458" s="30">
        <v>141441.75</v>
      </c>
      <c r="H458" s="29">
        <v>1</v>
      </c>
      <c r="I458" s="29">
        <v>1</v>
      </c>
      <c r="J458" s="29">
        <v>1</v>
      </c>
      <c r="K458" s="30">
        <v>16278.97</v>
      </c>
      <c r="N458">
        <v>30</v>
      </c>
    </row>
    <row r="459" spans="2:14" x14ac:dyDescent="0.25">
      <c r="B459" s="27">
        <v>680</v>
      </c>
      <c r="C459" s="27" t="s">
        <v>16</v>
      </c>
      <c r="D459" s="27" t="s">
        <v>15</v>
      </c>
      <c r="E459" s="27">
        <v>47</v>
      </c>
      <c r="F459" s="29">
        <v>5</v>
      </c>
      <c r="G459" s="30">
        <v>0</v>
      </c>
      <c r="H459" s="29">
        <v>2</v>
      </c>
      <c r="I459" s="29">
        <v>1</v>
      </c>
      <c r="J459" s="29">
        <v>1</v>
      </c>
      <c r="K459" s="30">
        <v>179843.33</v>
      </c>
      <c r="N459">
        <v>47</v>
      </c>
    </row>
    <row r="460" spans="2:14" x14ac:dyDescent="0.25">
      <c r="B460" s="27">
        <v>681</v>
      </c>
      <c r="C460" s="27" t="s">
        <v>16</v>
      </c>
      <c r="D460" s="27" t="s">
        <v>15</v>
      </c>
      <c r="E460" s="27">
        <v>79</v>
      </c>
      <c r="F460" s="29">
        <v>0</v>
      </c>
      <c r="G460" s="30">
        <v>0</v>
      </c>
      <c r="H460" s="29">
        <v>2</v>
      </c>
      <c r="I460" s="29">
        <v>0</v>
      </c>
      <c r="J460" s="29">
        <v>1</v>
      </c>
      <c r="K460" s="30">
        <v>170968.99</v>
      </c>
      <c r="N460">
        <v>79</v>
      </c>
    </row>
    <row r="461" spans="2:14" x14ac:dyDescent="0.25">
      <c r="B461" s="27">
        <v>681</v>
      </c>
      <c r="C461" s="27" t="s">
        <v>23</v>
      </c>
      <c r="D461" s="27" t="s">
        <v>15</v>
      </c>
      <c r="E461" s="27">
        <v>38</v>
      </c>
      <c r="F461" s="29">
        <v>3</v>
      </c>
      <c r="G461" s="30">
        <v>0</v>
      </c>
      <c r="H461" s="29">
        <v>2</v>
      </c>
      <c r="I461" s="29">
        <v>1</v>
      </c>
      <c r="J461" s="29">
        <v>1</v>
      </c>
      <c r="K461" s="30">
        <v>112491.96</v>
      </c>
      <c r="N461">
        <v>38</v>
      </c>
    </row>
    <row r="462" spans="2:14" x14ac:dyDescent="0.25">
      <c r="B462" s="27">
        <v>681</v>
      </c>
      <c r="C462" s="27" t="s">
        <v>23</v>
      </c>
      <c r="D462" s="27" t="s">
        <v>18</v>
      </c>
      <c r="E462" s="27">
        <v>65</v>
      </c>
      <c r="F462" s="29">
        <v>7</v>
      </c>
      <c r="G462" s="30">
        <v>134714.70000000001</v>
      </c>
      <c r="H462" s="29">
        <v>2</v>
      </c>
      <c r="I462" s="29">
        <v>0</v>
      </c>
      <c r="J462" s="29">
        <v>1</v>
      </c>
      <c r="K462" s="30">
        <v>190419.81</v>
      </c>
      <c r="N462">
        <v>65</v>
      </c>
    </row>
    <row r="463" spans="2:14" x14ac:dyDescent="0.25">
      <c r="B463" s="27">
        <v>682</v>
      </c>
      <c r="C463" s="27" t="s">
        <v>16</v>
      </c>
      <c r="D463" s="27" t="s">
        <v>15</v>
      </c>
      <c r="E463" s="27">
        <v>26</v>
      </c>
      <c r="F463" s="29">
        <v>0</v>
      </c>
      <c r="G463" s="30">
        <v>110654.02</v>
      </c>
      <c r="H463" s="29">
        <v>1</v>
      </c>
      <c r="I463" s="29">
        <v>0</v>
      </c>
      <c r="J463" s="29">
        <v>1</v>
      </c>
      <c r="K463" s="30">
        <v>111879.21</v>
      </c>
      <c r="N463">
        <v>26</v>
      </c>
    </row>
    <row r="464" spans="2:14" x14ac:dyDescent="0.25">
      <c r="B464" s="27">
        <v>682</v>
      </c>
      <c r="C464" s="27" t="s">
        <v>16</v>
      </c>
      <c r="D464" s="27" t="s">
        <v>15</v>
      </c>
      <c r="E464" s="27">
        <v>43</v>
      </c>
      <c r="F464" s="29">
        <v>5</v>
      </c>
      <c r="G464" s="30">
        <v>125851.93</v>
      </c>
      <c r="H464" s="29">
        <v>1</v>
      </c>
      <c r="I464" s="29">
        <v>1</v>
      </c>
      <c r="J464" s="29">
        <v>1</v>
      </c>
      <c r="K464" s="30">
        <v>193318.33</v>
      </c>
      <c r="N464">
        <v>43</v>
      </c>
    </row>
    <row r="465" spans="2:14" x14ac:dyDescent="0.25">
      <c r="B465" s="27">
        <v>682</v>
      </c>
      <c r="C465" s="27" t="s">
        <v>23</v>
      </c>
      <c r="D465" s="27" t="s">
        <v>15</v>
      </c>
      <c r="E465" s="27">
        <v>48</v>
      </c>
      <c r="F465" s="29">
        <v>1</v>
      </c>
      <c r="G465" s="30">
        <v>138778.15</v>
      </c>
      <c r="H465" s="29">
        <v>1</v>
      </c>
      <c r="I465" s="29">
        <v>0</v>
      </c>
      <c r="J465" s="29">
        <v>1</v>
      </c>
      <c r="K465" s="30">
        <v>168840.23</v>
      </c>
      <c r="N465">
        <v>48</v>
      </c>
    </row>
    <row r="466" spans="2:14" x14ac:dyDescent="0.25">
      <c r="B466" s="27">
        <v>682</v>
      </c>
      <c r="C466" s="27" t="s">
        <v>23</v>
      </c>
      <c r="D466" s="27" t="s">
        <v>26</v>
      </c>
      <c r="E466" s="27">
        <v>24</v>
      </c>
      <c r="F466" s="29">
        <v>9</v>
      </c>
      <c r="G466" s="30">
        <v>57929.81</v>
      </c>
      <c r="H466" s="29">
        <v>2</v>
      </c>
      <c r="I466" s="29">
        <v>0</v>
      </c>
      <c r="J466" s="29">
        <v>0</v>
      </c>
      <c r="K466" s="30">
        <v>53134.3</v>
      </c>
      <c r="N466">
        <v>24</v>
      </c>
    </row>
    <row r="467" spans="2:14" x14ac:dyDescent="0.25">
      <c r="B467" s="27">
        <v>683</v>
      </c>
      <c r="C467" s="27" t="s">
        <v>16</v>
      </c>
      <c r="D467" s="27" t="s">
        <v>15</v>
      </c>
      <c r="E467" s="27">
        <v>35</v>
      </c>
      <c r="F467" s="29">
        <v>6</v>
      </c>
      <c r="G467" s="30">
        <v>187530.66</v>
      </c>
      <c r="H467" s="29">
        <v>2</v>
      </c>
      <c r="I467" s="29">
        <v>1</v>
      </c>
      <c r="J467" s="29">
        <v>1</v>
      </c>
      <c r="K467" s="30">
        <v>37976.36</v>
      </c>
      <c r="N467">
        <v>35</v>
      </c>
    </row>
    <row r="468" spans="2:14" x14ac:dyDescent="0.25">
      <c r="B468" s="27">
        <v>683</v>
      </c>
      <c r="C468" s="27" t="s">
        <v>23</v>
      </c>
      <c r="D468" s="27" t="s">
        <v>15</v>
      </c>
      <c r="E468" s="27">
        <v>33</v>
      </c>
      <c r="F468" s="29">
        <v>8</v>
      </c>
      <c r="G468" s="30">
        <v>0</v>
      </c>
      <c r="H468" s="29">
        <v>1</v>
      </c>
      <c r="I468" s="29">
        <v>0</v>
      </c>
      <c r="J468" s="29">
        <v>0</v>
      </c>
      <c r="K468" s="30">
        <v>73564.44</v>
      </c>
      <c r="N468">
        <v>33</v>
      </c>
    </row>
    <row r="469" spans="2:14" x14ac:dyDescent="0.25">
      <c r="B469" s="27">
        <v>684</v>
      </c>
      <c r="C469" s="27" t="s">
        <v>16</v>
      </c>
      <c r="D469" s="27" t="s">
        <v>15</v>
      </c>
      <c r="E469" s="27">
        <v>34</v>
      </c>
      <c r="F469" s="29">
        <v>6</v>
      </c>
      <c r="G469" s="30">
        <v>0</v>
      </c>
      <c r="H469" s="29">
        <v>2</v>
      </c>
      <c r="I469" s="29">
        <v>1</v>
      </c>
      <c r="J469" s="29">
        <v>1</v>
      </c>
      <c r="K469" s="30">
        <v>130928.22</v>
      </c>
      <c r="N469">
        <v>34</v>
      </c>
    </row>
    <row r="470" spans="2:14" x14ac:dyDescent="0.25">
      <c r="B470" s="27">
        <v>684</v>
      </c>
      <c r="C470" s="27" t="s">
        <v>16</v>
      </c>
      <c r="D470" s="27" t="s">
        <v>26</v>
      </c>
      <c r="E470" s="27">
        <v>40</v>
      </c>
      <c r="F470" s="29">
        <v>6</v>
      </c>
      <c r="G470" s="30">
        <v>137326.65</v>
      </c>
      <c r="H470" s="29">
        <v>1</v>
      </c>
      <c r="I470" s="29">
        <v>1</v>
      </c>
      <c r="J470" s="29">
        <v>0</v>
      </c>
      <c r="K470" s="30">
        <v>186976.6</v>
      </c>
      <c r="N470">
        <v>40</v>
      </c>
    </row>
    <row r="471" spans="2:14" x14ac:dyDescent="0.25">
      <c r="B471" s="27">
        <v>684</v>
      </c>
      <c r="C471" s="27" t="s">
        <v>16</v>
      </c>
      <c r="D471" s="27" t="s">
        <v>26</v>
      </c>
      <c r="E471" s="27">
        <v>48</v>
      </c>
      <c r="F471" s="29">
        <v>10</v>
      </c>
      <c r="G471" s="30">
        <v>126384.42</v>
      </c>
      <c r="H471" s="29">
        <v>1</v>
      </c>
      <c r="I471" s="29">
        <v>1</v>
      </c>
      <c r="J471" s="29">
        <v>1</v>
      </c>
      <c r="K471" s="30">
        <v>198129.36</v>
      </c>
      <c r="N471">
        <v>48</v>
      </c>
    </row>
    <row r="472" spans="2:14" x14ac:dyDescent="0.25">
      <c r="B472" s="27">
        <v>684</v>
      </c>
      <c r="C472" s="27" t="s">
        <v>23</v>
      </c>
      <c r="D472" s="27" t="s">
        <v>15</v>
      </c>
      <c r="E472" s="27">
        <v>27</v>
      </c>
      <c r="F472" s="29">
        <v>2</v>
      </c>
      <c r="G472" s="30">
        <v>134603.88</v>
      </c>
      <c r="H472" s="29">
        <v>1</v>
      </c>
      <c r="I472" s="29">
        <v>1</v>
      </c>
      <c r="J472" s="29">
        <v>1</v>
      </c>
      <c r="K472" s="30">
        <v>71725.73</v>
      </c>
      <c r="N472">
        <v>27</v>
      </c>
    </row>
    <row r="473" spans="2:14" x14ac:dyDescent="0.25">
      <c r="B473" s="27">
        <v>684</v>
      </c>
      <c r="C473" s="27" t="s">
        <v>23</v>
      </c>
      <c r="D473" s="27" t="s">
        <v>15</v>
      </c>
      <c r="E473" s="27">
        <v>30</v>
      </c>
      <c r="F473" s="29">
        <v>2</v>
      </c>
      <c r="G473" s="30">
        <v>0</v>
      </c>
      <c r="H473" s="29">
        <v>2</v>
      </c>
      <c r="I473" s="29">
        <v>1</v>
      </c>
      <c r="J473" s="29">
        <v>0</v>
      </c>
      <c r="K473" s="30">
        <v>83473.820000000007</v>
      </c>
      <c r="N473">
        <v>30</v>
      </c>
    </row>
    <row r="474" spans="2:14" x14ac:dyDescent="0.25">
      <c r="B474" s="27">
        <v>684</v>
      </c>
      <c r="C474" s="27" t="s">
        <v>23</v>
      </c>
      <c r="D474" s="27" t="s">
        <v>18</v>
      </c>
      <c r="E474" s="27">
        <v>41</v>
      </c>
      <c r="F474" s="29">
        <v>2</v>
      </c>
      <c r="G474" s="30">
        <v>119782.72</v>
      </c>
      <c r="H474" s="29">
        <v>2</v>
      </c>
      <c r="I474" s="29">
        <v>0</v>
      </c>
      <c r="J474" s="29">
        <v>0</v>
      </c>
      <c r="K474" s="30">
        <v>120284.67</v>
      </c>
      <c r="N474">
        <v>41</v>
      </c>
    </row>
    <row r="475" spans="2:14" x14ac:dyDescent="0.25">
      <c r="B475" s="27">
        <v>684</v>
      </c>
      <c r="C475" s="27" t="s">
        <v>23</v>
      </c>
      <c r="D475" s="27" t="s">
        <v>18</v>
      </c>
      <c r="E475" s="27">
        <v>56</v>
      </c>
      <c r="F475" s="29">
        <v>8</v>
      </c>
      <c r="G475" s="30">
        <v>78707.16</v>
      </c>
      <c r="H475" s="29">
        <v>1</v>
      </c>
      <c r="I475" s="29">
        <v>1</v>
      </c>
      <c r="J475" s="29">
        <v>1</v>
      </c>
      <c r="K475" s="30">
        <v>99398.36</v>
      </c>
      <c r="N475">
        <v>56</v>
      </c>
    </row>
    <row r="476" spans="2:14" x14ac:dyDescent="0.25">
      <c r="B476" s="27">
        <v>685</v>
      </c>
      <c r="C476" s="27" t="s">
        <v>16</v>
      </c>
      <c r="D476" s="27" t="s">
        <v>18</v>
      </c>
      <c r="E476" s="27">
        <v>25</v>
      </c>
      <c r="F476" s="29">
        <v>10</v>
      </c>
      <c r="G476" s="30">
        <v>128509.63</v>
      </c>
      <c r="H476" s="29">
        <v>1</v>
      </c>
      <c r="I476" s="29">
        <v>1</v>
      </c>
      <c r="J476" s="29">
        <v>0</v>
      </c>
      <c r="K476" s="30">
        <v>121562.33</v>
      </c>
      <c r="N476">
        <v>25</v>
      </c>
    </row>
    <row r="477" spans="2:14" x14ac:dyDescent="0.25">
      <c r="B477" s="27">
        <v>685</v>
      </c>
      <c r="C477" s="27" t="s">
        <v>23</v>
      </c>
      <c r="D477" s="27" t="s">
        <v>15</v>
      </c>
      <c r="E477" s="27">
        <v>23</v>
      </c>
      <c r="F477" s="29">
        <v>8</v>
      </c>
      <c r="G477" s="30">
        <v>0</v>
      </c>
      <c r="H477" s="29">
        <v>2</v>
      </c>
      <c r="I477" s="29">
        <v>1</v>
      </c>
      <c r="J477" s="29">
        <v>1</v>
      </c>
      <c r="K477" s="30">
        <v>112239.03</v>
      </c>
      <c r="N477">
        <v>23</v>
      </c>
    </row>
    <row r="478" spans="2:14" x14ac:dyDescent="0.25">
      <c r="B478" s="27">
        <v>685</v>
      </c>
      <c r="C478" s="27" t="s">
        <v>23</v>
      </c>
      <c r="D478" s="27" t="s">
        <v>15</v>
      </c>
      <c r="E478" s="27">
        <v>33</v>
      </c>
      <c r="F478" s="29">
        <v>6</v>
      </c>
      <c r="G478" s="30">
        <v>174912.72</v>
      </c>
      <c r="H478" s="29">
        <v>1</v>
      </c>
      <c r="I478" s="29">
        <v>1</v>
      </c>
      <c r="J478" s="29">
        <v>1</v>
      </c>
      <c r="K478" s="30">
        <v>43932.54</v>
      </c>
      <c r="N478">
        <v>33</v>
      </c>
    </row>
    <row r="479" spans="2:14" x14ac:dyDescent="0.25">
      <c r="B479" s="27">
        <v>685</v>
      </c>
      <c r="C479" s="27" t="s">
        <v>23</v>
      </c>
      <c r="D479" s="27" t="s">
        <v>26</v>
      </c>
      <c r="E479" s="27">
        <v>30</v>
      </c>
      <c r="F479" s="29">
        <v>3</v>
      </c>
      <c r="G479" s="30">
        <v>90536.81</v>
      </c>
      <c r="H479" s="29">
        <v>1</v>
      </c>
      <c r="I479" s="29">
        <v>0</v>
      </c>
      <c r="J479" s="29">
        <v>1</v>
      </c>
      <c r="K479" s="30">
        <v>63082.879999999997</v>
      </c>
      <c r="N479">
        <v>30</v>
      </c>
    </row>
    <row r="480" spans="2:14" x14ac:dyDescent="0.25">
      <c r="B480" s="27">
        <v>685</v>
      </c>
      <c r="C480" s="27" t="s">
        <v>23</v>
      </c>
      <c r="D480" s="27" t="s">
        <v>18</v>
      </c>
      <c r="E480" s="27">
        <v>31</v>
      </c>
      <c r="F480" s="29">
        <v>10</v>
      </c>
      <c r="G480" s="30">
        <v>135213.71</v>
      </c>
      <c r="H480" s="29">
        <v>1</v>
      </c>
      <c r="I480" s="29">
        <v>1</v>
      </c>
      <c r="J480" s="29">
        <v>1</v>
      </c>
      <c r="K480" s="30">
        <v>125777.28</v>
      </c>
      <c r="N480">
        <v>31</v>
      </c>
    </row>
    <row r="481" spans="2:14" x14ac:dyDescent="0.25">
      <c r="B481" s="27">
        <v>685</v>
      </c>
      <c r="C481" s="27" t="s">
        <v>23</v>
      </c>
      <c r="D481" s="27" t="s">
        <v>18</v>
      </c>
      <c r="E481" s="27">
        <v>35</v>
      </c>
      <c r="F481" s="29">
        <v>4</v>
      </c>
      <c r="G481" s="30">
        <v>137948.51</v>
      </c>
      <c r="H481" s="29">
        <v>1</v>
      </c>
      <c r="I481" s="29">
        <v>1</v>
      </c>
      <c r="J481" s="29">
        <v>0</v>
      </c>
      <c r="K481" s="30">
        <v>113639.64</v>
      </c>
      <c r="N481">
        <v>35</v>
      </c>
    </row>
    <row r="482" spans="2:14" x14ac:dyDescent="0.25">
      <c r="B482" s="27">
        <v>685</v>
      </c>
      <c r="C482" s="27" t="s">
        <v>23</v>
      </c>
      <c r="D482" s="27" t="s">
        <v>18</v>
      </c>
      <c r="E482" s="27">
        <v>43</v>
      </c>
      <c r="F482" s="29">
        <v>9</v>
      </c>
      <c r="G482" s="30">
        <v>0</v>
      </c>
      <c r="H482" s="29">
        <v>2</v>
      </c>
      <c r="I482" s="29">
        <v>1</v>
      </c>
      <c r="J482" s="29">
        <v>0</v>
      </c>
      <c r="K482" s="30">
        <v>107811.28</v>
      </c>
      <c r="N482">
        <v>43</v>
      </c>
    </row>
    <row r="483" spans="2:14" x14ac:dyDescent="0.25">
      <c r="B483" s="27">
        <v>686</v>
      </c>
      <c r="C483" s="27" t="s">
        <v>16</v>
      </c>
      <c r="D483" s="27" t="s">
        <v>15</v>
      </c>
      <c r="E483" s="27">
        <v>34</v>
      </c>
      <c r="F483" s="29">
        <v>3</v>
      </c>
      <c r="G483" s="30">
        <v>123971.51</v>
      </c>
      <c r="H483" s="29">
        <v>2</v>
      </c>
      <c r="I483" s="29">
        <v>1</v>
      </c>
      <c r="J483" s="29">
        <v>0</v>
      </c>
      <c r="K483" s="30">
        <v>147794.63</v>
      </c>
      <c r="N483">
        <v>34</v>
      </c>
    </row>
    <row r="484" spans="2:14" x14ac:dyDescent="0.25">
      <c r="B484" s="27">
        <v>686</v>
      </c>
      <c r="C484" s="27" t="s">
        <v>16</v>
      </c>
      <c r="D484" s="27" t="s">
        <v>26</v>
      </c>
      <c r="E484" s="27">
        <v>56</v>
      </c>
      <c r="F484" s="29">
        <v>5</v>
      </c>
      <c r="G484" s="30">
        <v>111642.08</v>
      </c>
      <c r="H484" s="29">
        <v>1</v>
      </c>
      <c r="I484" s="29">
        <v>1</v>
      </c>
      <c r="J484" s="29">
        <v>1</v>
      </c>
      <c r="K484" s="30">
        <v>80553.87</v>
      </c>
      <c r="N484">
        <v>56</v>
      </c>
    </row>
    <row r="485" spans="2:14" x14ac:dyDescent="0.25">
      <c r="B485" s="27">
        <v>686</v>
      </c>
      <c r="C485" s="27" t="s">
        <v>23</v>
      </c>
      <c r="D485" s="27" t="s">
        <v>15</v>
      </c>
      <c r="E485" s="27">
        <v>25</v>
      </c>
      <c r="F485" s="29">
        <v>1</v>
      </c>
      <c r="G485" s="30">
        <v>0</v>
      </c>
      <c r="H485" s="29">
        <v>2</v>
      </c>
      <c r="I485" s="29">
        <v>0</v>
      </c>
      <c r="J485" s="29">
        <v>1</v>
      </c>
      <c r="K485" s="30">
        <v>16459.37</v>
      </c>
      <c r="N485">
        <v>25</v>
      </c>
    </row>
    <row r="486" spans="2:14" x14ac:dyDescent="0.25">
      <c r="B486" s="27">
        <v>686</v>
      </c>
      <c r="C486" s="27" t="s">
        <v>23</v>
      </c>
      <c r="D486" s="27" t="s">
        <v>18</v>
      </c>
      <c r="E486" s="27">
        <v>34</v>
      </c>
      <c r="F486" s="29">
        <v>9</v>
      </c>
      <c r="G486" s="30">
        <v>0</v>
      </c>
      <c r="H486" s="29">
        <v>2</v>
      </c>
      <c r="I486" s="29">
        <v>1</v>
      </c>
      <c r="J486" s="29">
        <v>0</v>
      </c>
      <c r="K486" s="30">
        <v>127569.8</v>
      </c>
      <c r="N486">
        <v>34</v>
      </c>
    </row>
    <row r="487" spans="2:14" x14ac:dyDescent="0.25">
      <c r="B487" s="27">
        <v>687</v>
      </c>
      <c r="C487" s="27" t="s">
        <v>16</v>
      </c>
      <c r="D487" s="27" t="s">
        <v>15</v>
      </c>
      <c r="E487" s="27">
        <v>72</v>
      </c>
      <c r="F487" s="29">
        <v>9</v>
      </c>
      <c r="G487" s="30">
        <v>0</v>
      </c>
      <c r="H487" s="29">
        <v>1</v>
      </c>
      <c r="I487" s="29">
        <v>0</v>
      </c>
      <c r="J487" s="29">
        <v>1</v>
      </c>
      <c r="K487" s="30">
        <v>69829.399999999994</v>
      </c>
      <c r="N487">
        <v>72</v>
      </c>
    </row>
    <row r="488" spans="2:14" x14ac:dyDescent="0.25">
      <c r="B488" s="27">
        <v>687</v>
      </c>
      <c r="C488" s="27" t="s">
        <v>16</v>
      </c>
      <c r="D488" s="27" t="s">
        <v>26</v>
      </c>
      <c r="E488" s="27">
        <v>27</v>
      </c>
      <c r="F488" s="29">
        <v>9</v>
      </c>
      <c r="G488" s="30">
        <v>152328.88</v>
      </c>
      <c r="H488" s="29">
        <v>2</v>
      </c>
      <c r="I488" s="29">
        <v>0</v>
      </c>
      <c r="J488" s="29">
        <v>0</v>
      </c>
      <c r="K488" s="30">
        <v>126494.82</v>
      </c>
      <c r="N488">
        <v>27</v>
      </c>
    </row>
    <row r="489" spans="2:14" x14ac:dyDescent="0.25">
      <c r="B489" s="27">
        <v>687</v>
      </c>
      <c r="C489" s="27" t="s">
        <v>16</v>
      </c>
      <c r="D489" s="27" t="s">
        <v>26</v>
      </c>
      <c r="E489" s="27">
        <v>34</v>
      </c>
      <c r="F489" s="29">
        <v>7</v>
      </c>
      <c r="G489" s="30">
        <v>111388.18</v>
      </c>
      <c r="H489" s="29">
        <v>2</v>
      </c>
      <c r="I489" s="29">
        <v>1</v>
      </c>
      <c r="J489" s="29">
        <v>0</v>
      </c>
      <c r="K489" s="30">
        <v>148564.76</v>
      </c>
      <c r="N489">
        <v>34</v>
      </c>
    </row>
    <row r="490" spans="2:14" x14ac:dyDescent="0.25">
      <c r="B490" s="27">
        <v>687</v>
      </c>
      <c r="C490" s="27" t="s">
        <v>16</v>
      </c>
      <c r="D490" s="27" t="s">
        <v>18</v>
      </c>
      <c r="E490" s="27">
        <v>63</v>
      </c>
      <c r="F490" s="29">
        <v>1</v>
      </c>
      <c r="G490" s="30">
        <v>137715.66</v>
      </c>
      <c r="H490" s="29">
        <v>1</v>
      </c>
      <c r="I490" s="29">
        <v>1</v>
      </c>
      <c r="J490" s="29">
        <v>1</v>
      </c>
      <c r="K490" s="30">
        <v>37938.74</v>
      </c>
      <c r="N490">
        <v>63</v>
      </c>
    </row>
    <row r="491" spans="2:14" x14ac:dyDescent="0.25">
      <c r="B491" s="27">
        <v>687</v>
      </c>
      <c r="C491" s="27" t="s">
        <v>23</v>
      </c>
      <c r="D491" s="27" t="s">
        <v>15</v>
      </c>
      <c r="E491" s="27">
        <v>35</v>
      </c>
      <c r="F491" s="29">
        <v>8</v>
      </c>
      <c r="G491" s="30">
        <v>0</v>
      </c>
      <c r="H491" s="29">
        <v>2</v>
      </c>
      <c r="I491" s="29">
        <v>1</v>
      </c>
      <c r="J491" s="29">
        <v>0</v>
      </c>
      <c r="K491" s="30">
        <v>10334.049999999999</v>
      </c>
      <c r="N491">
        <v>35</v>
      </c>
    </row>
    <row r="492" spans="2:14" x14ac:dyDescent="0.25">
      <c r="B492" s="27">
        <v>687</v>
      </c>
      <c r="C492" s="27" t="s">
        <v>23</v>
      </c>
      <c r="D492" s="27" t="s">
        <v>15</v>
      </c>
      <c r="E492" s="27">
        <v>38</v>
      </c>
      <c r="F492" s="29">
        <v>9</v>
      </c>
      <c r="G492" s="30">
        <v>122570.87</v>
      </c>
      <c r="H492" s="29">
        <v>1</v>
      </c>
      <c r="I492" s="29">
        <v>1</v>
      </c>
      <c r="J492" s="29">
        <v>1</v>
      </c>
      <c r="K492" s="30">
        <v>35608.879999999997</v>
      </c>
      <c r="N492">
        <v>38</v>
      </c>
    </row>
    <row r="493" spans="2:14" x14ac:dyDescent="0.25">
      <c r="B493" s="27">
        <v>688</v>
      </c>
      <c r="C493" s="27" t="s">
        <v>23</v>
      </c>
      <c r="D493" s="27" t="s">
        <v>15</v>
      </c>
      <c r="E493" s="27">
        <v>26</v>
      </c>
      <c r="F493" s="29">
        <v>1</v>
      </c>
      <c r="G493" s="30">
        <v>0</v>
      </c>
      <c r="H493" s="29">
        <v>2</v>
      </c>
      <c r="I493" s="29">
        <v>1</v>
      </c>
      <c r="J493" s="29">
        <v>1</v>
      </c>
      <c r="K493" s="30">
        <v>104435.94</v>
      </c>
      <c r="N493">
        <v>26</v>
      </c>
    </row>
    <row r="494" spans="2:14" x14ac:dyDescent="0.25">
      <c r="B494" s="27">
        <v>688</v>
      </c>
      <c r="C494" s="27" t="s">
        <v>23</v>
      </c>
      <c r="D494" s="27" t="s">
        <v>26</v>
      </c>
      <c r="E494" s="27">
        <v>26</v>
      </c>
      <c r="F494" s="29">
        <v>8</v>
      </c>
      <c r="G494" s="30">
        <v>146133.39000000001</v>
      </c>
      <c r="H494" s="29">
        <v>1</v>
      </c>
      <c r="I494" s="29">
        <v>1</v>
      </c>
      <c r="J494" s="29">
        <v>1</v>
      </c>
      <c r="K494" s="30">
        <v>175296.76</v>
      </c>
      <c r="N494">
        <v>26</v>
      </c>
    </row>
    <row r="495" spans="2:14" x14ac:dyDescent="0.25">
      <c r="B495" s="27">
        <v>689</v>
      </c>
      <c r="C495" s="27" t="s">
        <v>16</v>
      </c>
      <c r="D495" s="27" t="s">
        <v>18</v>
      </c>
      <c r="E495" s="27">
        <v>38</v>
      </c>
      <c r="F495" s="29">
        <v>6</v>
      </c>
      <c r="G495" s="30">
        <v>121021.05</v>
      </c>
      <c r="H495" s="29">
        <v>1</v>
      </c>
      <c r="I495" s="29">
        <v>1</v>
      </c>
      <c r="J495" s="29">
        <v>1</v>
      </c>
      <c r="K495" s="30">
        <v>12182.15</v>
      </c>
      <c r="N495">
        <v>38</v>
      </c>
    </row>
    <row r="496" spans="2:14" x14ac:dyDescent="0.25">
      <c r="B496" s="27">
        <v>689</v>
      </c>
      <c r="C496" s="27" t="s">
        <v>23</v>
      </c>
      <c r="D496" s="27" t="s">
        <v>26</v>
      </c>
      <c r="E496" s="27">
        <v>33</v>
      </c>
      <c r="F496" s="29">
        <v>2</v>
      </c>
      <c r="G496" s="30">
        <v>161814.64000000001</v>
      </c>
      <c r="H496" s="29">
        <v>2</v>
      </c>
      <c r="I496" s="29">
        <v>1</v>
      </c>
      <c r="J496" s="29">
        <v>0</v>
      </c>
      <c r="K496" s="30">
        <v>169381.9</v>
      </c>
      <c r="N496">
        <v>33</v>
      </c>
    </row>
    <row r="497" spans="2:14" x14ac:dyDescent="0.25">
      <c r="B497" s="27">
        <v>690</v>
      </c>
      <c r="C497" s="27" t="s">
        <v>23</v>
      </c>
      <c r="D497" s="27" t="s">
        <v>15</v>
      </c>
      <c r="E497" s="27">
        <v>36</v>
      </c>
      <c r="F497" s="29">
        <v>7</v>
      </c>
      <c r="G497" s="30">
        <v>101583.11</v>
      </c>
      <c r="H497" s="29">
        <v>2</v>
      </c>
      <c r="I497" s="29">
        <v>1</v>
      </c>
      <c r="J497" s="29">
        <v>0</v>
      </c>
      <c r="K497" s="30">
        <v>123775.15</v>
      </c>
      <c r="N497">
        <v>36</v>
      </c>
    </row>
    <row r="498" spans="2:14" x14ac:dyDescent="0.25">
      <c r="B498" s="27">
        <v>691</v>
      </c>
      <c r="C498" s="27" t="s">
        <v>23</v>
      </c>
      <c r="D498" s="27" t="s">
        <v>26</v>
      </c>
      <c r="E498" s="27">
        <v>30</v>
      </c>
      <c r="F498" s="29">
        <v>7</v>
      </c>
      <c r="G498" s="30">
        <v>116927.89</v>
      </c>
      <c r="H498" s="29">
        <v>1</v>
      </c>
      <c r="I498" s="29">
        <v>1</v>
      </c>
      <c r="J498" s="29">
        <v>0</v>
      </c>
      <c r="K498" s="30">
        <v>21198.39</v>
      </c>
      <c r="N498">
        <v>30</v>
      </c>
    </row>
    <row r="499" spans="2:14" x14ac:dyDescent="0.25">
      <c r="B499" s="27">
        <v>692</v>
      </c>
      <c r="C499" s="27" t="s">
        <v>16</v>
      </c>
      <c r="D499" s="27" t="s">
        <v>15</v>
      </c>
      <c r="E499" s="27">
        <v>28</v>
      </c>
      <c r="F499" s="29">
        <v>8</v>
      </c>
      <c r="G499" s="30">
        <v>95059.02</v>
      </c>
      <c r="H499" s="29">
        <v>2</v>
      </c>
      <c r="I499" s="29">
        <v>1</v>
      </c>
      <c r="J499" s="29">
        <v>0</v>
      </c>
      <c r="K499" s="30">
        <v>44420.18</v>
      </c>
      <c r="N499">
        <v>28</v>
      </c>
    </row>
    <row r="500" spans="2:14" x14ac:dyDescent="0.25">
      <c r="B500" s="27">
        <v>692</v>
      </c>
      <c r="C500" s="27" t="s">
        <v>23</v>
      </c>
      <c r="D500" s="27" t="s">
        <v>15</v>
      </c>
      <c r="E500" s="27">
        <v>30</v>
      </c>
      <c r="F500" s="29">
        <v>2</v>
      </c>
      <c r="G500" s="30">
        <v>0</v>
      </c>
      <c r="H500" s="29">
        <v>2</v>
      </c>
      <c r="I500" s="29">
        <v>0</v>
      </c>
      <c r="J500" s="29">
        <v>1</v>
      </c>
      <c r="K500" s="30">
        <v>130486.57</v>
      </c>
      <c r="N500">
        <v>30</v>
      </c>
    </row>
    <row r="501" spans="2:14" x14ac:dyDescent="0.25">
      <c r="B501" s="27">
        <v>692</v>
      </c>
      <c r="C501" s="27" t="s">
        <v>23</v>
      </c>
      <c r="D501" s="27" t="s">
        <v>15</v>
      </c>
      <c r="E501" s="27">
        <v>54</v>
      </c>
      <c r="F501" s="29">
        <v>5</v>
      </c>
      <c r="G501" s="30">
        <v>0</v>
      </c>
      <c r="H501" s="29">
        <v>2</v>
      </c>
      <c r="I501" s="29">
        <v>1</v>
      </c>
      <c r="J501" s="29">
        <v>1</v>
      </c>
      <c r="K501" s="30">
        <v>88721.84</v>
      </c>
      <c r="N501">
        <v>54</v>
      </c>
    </row>
    <row r="502" spans="2:14" x14ac:dyDescent="0.25">
      <c r="B502" s="27">
        <v>693</v>
      </c>
      <c r="C502" s="27" t="s">
        <v>16</v>
      </c>
      <c r="D502" s="27" t="s">
        <v>15</v>
      </c>
      <c r="E502" s="27">
        <v>30</v>
      </c>
      <c r="F502" s="29">
        <v>6</v>
      </c>
      <c r="G502" s="30">
        <v>127992.25</v>
      </c>
      <c r="H502" s="29">
        <v>1</v>
      </c>
      <c r="I502" s="29">
        <v>1</v>
      </c>
      <c r="J502" s="29">
        <v>1</v>
      </c>
      <c r="K502" s="30">
        <v>50457.2</v>
      </c>
      <c r="N502">
        <v>30</v>
      </c>
    </row>
    <row r="503" spans="2:14" x14ac:dyDescent="0.25">
      <c r="B503" s="27">
        <v>694</v>
      </c>
      <c r="C503" s="27" t="s">
        <v>16</v>
      </c>
      <c r="D503" s="27" t="s">
        <v>15</v>
      </c>
      <c r="E503" s="27">
        <v>30</v>
      </c>
      <c r="F503" s="29">
        <v>9</v>
      </c>
      <c r="G503" s="30">
        <v>0</v>
      </c>
      <c r="H503" s="29">
        <v>2</v>
      </c>
      <c r="I503" s="29">
        <v>1</v>
      </c>
      <c r="J503" s="29">
        <v>1</v>
      </c>
      <c r="K503" s="30">
        <v>26960.31</v>
      </c>
      <c r="N503">
        <v>30</v>
      </c>
    </row>
    <row r="504" spans="2:14" x14ac:dyDescent="0.25">
      <c r="B504" s="27">
        <v>694</v>
      </c>
      <c r="C504" s="27" t="s">
        <v>16</v>
      </c>
      <c r="D504" s="27" t="s">
        <v>15</v>
      </c>
      <c r="E504" s="27">
        <v>31</v>
      </c>
      <c r="F504" s="29">
        <v>10</v>
      </c>
      <c r="G504" s="30">
        <v>0</v>
      </c>
      <c r="H504" s="29">
        <v>2</v>
      </c>
      <c r="I504" s="29">
        <v>1</v>
      </c>
      <c r="J504" s="29">
        <v>0</v>
      </c>
      <c r="K504" s="30">
        <v>160990.26999999999</v>
      </c>
      <c r="N504">
        <v>31</v>
      </c>
    </row>
    <row r="505" spans="2:14" x14ac:dyDescent="0.25">
      <c r="B505" s="27">
        <v>694</v>
      </c>
      <c r="C505" s="27" t="s">
        <v>16</v>
      </c>
      <c r="D505" s="27" t="s">
        <v>18</v>
      </c>
      <c r="E505" s="27">
        <v>37</v>
      </c>
      <c r="F505" s="29">
        <v>3</v>
      </c>
      <c r="G505" s="30">
        <v>0</v>
      </c>
      <c r="H505" s="29">
        <v>2</v>
      </c>
      <c r="I505" s="29">
        <v>1</v>
      </c>
      <c r="J505" s="29">
        <v>1</v>
      </c>
      <c r="K505" s="30">
        <v>147012.22</v>
      </c>
      <c r="N505">
        <v>37</v>
      </c>
    </row>
    <row r="506" spans="2:14" x14ac:dyDescent="0.25">
      <c r="B506" s="27">
        <v>694</v>
      </c>
      <c r="C506" s="27" t="s">
        <v>23</v>
      </c>
      <c r="D506" s="27" t="s">
        <v>15</v>
      </c>
      <c r="E506" s="27">
        <v>36</v>
      </c>
      <c r="F506" s="29">
        <v>3</v>
      </c>
      <c r="G506" s="30">
        <v>97530.25</v>
      </c>
      <c r="H506" s="29">
        <v>1</v>
      </c>
      <c r="I506" s="29">
        <v>1</v>
      </c>
      <c r="J506" s="29">
        <v>1</v>
      </c>
      <c r="K506" s="30">
        <v>117140.41</v>
      </c>
      <c r="N506">
        <v>36</v>
      </c>
    </row>
    <row r="507" spans="2:14" x14ac:dyDescent="0.25">
      <c r="B507" s="27">
        <v>694</v>
      </c>
      <c r="C507" s="27" t="s">
        <v>23</v>
      </c>
      <c r="D507" s="27" t="s">
        <v>18</v>
      </c>
      <c r="E507" s="27">
        <v>39</v>
      </c>
      <c r="F507" s="29">
        <v>0</v>
      </c>
      <c r="G507" s="30">
        <v>107042.74</v>
      </c>
      <c r="H507" s="29">
        <v>1</v>
      </c>
      <c r="I507" s="29">
        <v>1</v>
      </c>
      <c r="J507" s="29">
        <v>1</v>
      </c>
      <c r="K507" s="30">
        <v>102284.2</v>
      </c>
      <c r="N507">
        <v>39</v>
      </c>
    </row>
    <row r="508" spans="2:14" x14ac:dyDescent="0.25">
      <c r="B508" s="27">
        <v>694</v>
      </c>
      <c r="C508" s="27" t="s">
        <v>23</v>
      </c>
      <c r="D508" s="27" t="s">
        <v>18</v>
      </c>
      <c r="E508" s="27">
        <v>57</v>
      </c>
      <c r="F508" s="29">
        <v>8</v>
      </c>
      <c r="G508" s="30">
        <v>116326.07</v>
      </c>
      <c r="H508" s="29">
        <v>1</v>
      </c>
      <c r="I508" s="29">
        <v>1</v>
      </c>
      <c r="J508" s="29">
        <v>1</v>
      </c>
      <c r="K508" s="30">
        <v>117704.65</v>
      </c>
      <c r="N508">
        <v>57</v>
      </c>
    </row>
    <row r="509" spans="2:14" x14ac:dyDescent="0.25">
      <c r="B509" s="27">
        <v>695</v>
      </c>
      <c r="C509" s="27" t="s">
        <v>23</v>
      </c>
      <c r="D509" s="27" t="s">
        <v>15</v>
      </c>
      <c r="E509" s="27">
        <v>46</v>
      </c>
      <c r="F509" s="29">
        <v>4</v>
      </c>
      <c r="G509" s="30">
        <v>0</v>
      </c>
      <c r="H509" s="29">
        <v>2</v>
      </c>
      <c r="I509" s="29">
        <v>1</v>
      </c>
      <c r="J509" s="29">
        <v>1</v>
      </c>
      <c r="K509" s="30">
        <v>137537.22</v>
      </c>
      <c r="N509">
        <v>46</v>
      </c>
    </row>
    <row r="510" spans="2:14" x14ac:dyDescent="0.25">
      <c r="B510" s="27">
        <v>695</v>
      </c>
      <c r="C510" s="27" t="s">
        <v>23</v>
      </c>
      <c r="D510" s="27" t="s">
        <v>15</v>
      </c>
      <c r="E510" s="27">
        <v>46</v>
      </c>
      <c r="F510" s="29">
        <v>7</v>
      </c>
      <c r="G510" s="30">
        <v>49512.55</v>
      </c>
      <c r="H510" s="29">
        <v>1</v>
      </c>
      <c r="I510" s="29">
        <v>1</v>
      </c>
      <c r="J510" s="29">
        <v>0</v>
      </c>
      <c r="K510" s="30">
        <v>133007.34</v>
      </c>
      <c r="N510">
        <v>46</v>
      </c>
    </row>
    <row r="511" spans="2:14" x14ac:dyDescent="0.25">
      <c r="B511" s="27">
        <v>695</v>
      </c>
      <c r="C511" s="27" t="s">
        <v>23</v>
      </c>
      <c r="D511" s="27" t="s">
        <v>18</v>
      </c>
      <c r="E511" s="27">
        <v>46</v>
      </c>
      <c r="F511" s="29">
        <v>3</v>
      </c>
      <c r="G511" s="30">
        <v>122549.64</v>
      </c>
      <c r="H511" s="29">
        <v>1</v>
      </c>
      <c r="I511" s="29">
        <v>1</v>
      </c>
      <c r="J511" s="29">
        <v>1</v>
      </c>
      <c r="K511" s="30">
        <v>56297.85</v>
      </c>
      <c r="N511">
        <v>46</v>
      </c>
    </row>
    <row r="512" spans="2:14" x14ac:dyDescent="0.25">
      <c r="B512" s="27">
        <v>696</v>
      </c>
      <c r="C512" s="27" t="s">
        <v>16</v>
      </c>
      <c r="D512" s="27" t="s">
        <v>15</v>
      </c>
      <c r="E512" s="27">
        <v>31</v>
      </c>
      <c r="F512" s="29">
        <v>8</v>
      </c>
      <c r="G512" s="30">
        <v>0</v>
      </c>
      <c r="H512" s="29">
        <v>2</v>
      </c>
      <c r="I512" s="29">
        <v>0</v>
      </c>
      <c r="J512" s="29">
        <v>0</v>
      </c>
      <c r="K512" s="30">
        <v>191074.11</v>
      </c>
      <c r="N512">
        <v>31</v>
      </c>
    </row>
    <row r="513" spans="2:14" x14ac:dyDescent="0.25">
      <c r="B513" s="27">
        <v>696</v>
      </c>
      <c r="C513" s="27" t="s">
        <v>23</v>
      </c>
      <c r="D513" s="27" t="s">
        <v>15</v>
      </c>
      <c r="E513" s="27">
        <v>29</v>
      </c>
      <c r="F513" s="29">
        <v>8</v>
      </c>
      <c r="G513" s="30">
        <v>0</v>
      </c>
      <c r="H513" s="29">
        <v>2</v>
      </c>
      <c r="I513" s="29">
        <v>1</v>
      </c>
      <c r="J513" s="29">
        <v>0</v>
      </c>
      <c r="K513" s="30">
        <v>191166.09</v>
      </c>
      <c r="N513">
        <v>29</v>
      </c>
    </row>
    <row r="514" spans="2:14" x14ac:dyDescent="0.25">
      <c r="B514" s="27">
        <v>696</v>
      </c>
      <c r="C514" s="27" t="s">
        <v>23</v>
      </c>
      <c r="D514" s="27" t="s">
        <v>26</v>
      </c>
      <c r="E514" s="27">
        <v>32</v>
      </c>
      <c r="F514" s="29">
        <v>8</v>
      </c>
      <c r="G514" s="30">
        <v>101160.99</v>
      </c>
      <c r="H514" s="29">
        <v>1</v>
      </c>
      <c r="I514" s="29">
        <v>1</v>
      </c>
      <c r="J514" s="29">
        <v>1</v>
      </c>
      <c r="K514" s="30">
        <v>115916.55</v>
      </c>
      <c r="N514">
        <v>32</v>
      </c>
    </row>
    <row r="515" spans="2:14" x14ac:dyDescent="0.25">
      <c r="B515" s="27">
        <v>696</v>
      </c>
      <c r="C515" s="27" t="s">
        <v>23</v>
      </c>
      <c r="D515" s="27" t="s">
        <v>18</v>
      </c>
      <c r="E515" s="27">
        <v>28</v>
      </c>
      <c r="F515" s="29">
        <v>8</v>
      </c>
      <c r="G515" s="30">
        <v>0</v>
      </c>
      <c r="H515" s="29">
        <v>1</v>
      </c>
      <c r="I515" s="29">
        <v>0</v>
      </c>
      <c r="J515" s="29">
        <v>0</v>
      </c>
      <c r="K515" s="30">
        <v>176713.47</v>
      </c>
      <c r="N515">
        <v>28</v>
      </c>
    </row>
    <row r="516" spans="2:14" x14ac:dyDescent="0.25">
      <c r="B516" s="27">
        <v>697</v>
      </c>
      <c r="C516" s="27" t="s">
        <v>16</v>
      </c>
      <c r="D516" s="27" t="s">
        <v>18</v>
      </c>
      <c r="E516" s="27">
        <v>25</v>
      </c>
      <c r="F516" s="29">
        <v>5</v>
      </c>
      <c r="G516" s="30">
        <v>82931.850000000006</v>
      </c>
      <c r="H516" s="29">
        <v>2</v>
      </c>
      <c r="I516" s="29">
        <v>1</v>
      </c>
      <c r="J516" s="29">
        <v>1</v>
      </c>
      <c r="K516" s="30">
        <v>128373.88</v>
      </c>
      <c r="N516">
        <v>25</v>
      </c>
    </row>
    <row r="517" spans="2:14" x14ac:dyDescent="0.25">
      <c r="B517" s="27">
        <v>698</v>
      </c>
      <c r="C517" s="27" t="s">
        <v>16</v>
      </c>
      <c r="D517" s="27" t="s">
        <v>26</v>
      </c>
      <c r="E517" s="27">
        <v>51</v>
      </c>
      <c r="F517" s="29">
        <v>2</v>
      </c>
      <c r="G517" s="30">
        <v>111018.98</v>
      </c>
      <c r="H517" s="29">
        <v>1</v>
      </c>
      <c r="I517" s="29">
        <v>1</v>
      </c>
      <c r="J517" s="29">
        <v>0</v>
      </c>
      <c r="K517" s="30">
        <v>86410.28</v>
      </c>
      <c r="N517">
        <v>51</v>
      </c>
    </row>
    <row r="518" spans="2:14" x14ac:dyDescent="0.25">
      <c r="B518" s="27">
        <v>698</v>
      </c>
      <c r="C518" s="27" t="s">
        <v>23</v>
      </c>
      <c r="D518" s="27" t="s">
        <v>15</v>
      </c>
      <c r="E518" s="27">
        <v>36</v>
      </c>
      <c r="F518" s="29">
        <v>2</v>
      </c>
      <c r="G518" s="30">
        <v>82275.350000000006</v>
      </c>
      <c r="H518" s="29">
        <v>2</v>
      </c>
      <c r="I518" s="29">
        <v>1</v>
      </c>
      <c r="J518" s="29">
        <v>1</v>
      </c>
      <c r="K518" s="30">
        <v>93249.26</v>
      </c>
      <c r="N518">
        <v>36</v>
      </c>
    </row>
    <row r="519" spans="2:14" x14ac:dyDescent="0.25">
      <c r="B519" s="27">
        <v>698</v>
      </c>
      <c r="C519" s="27" t="s">
        <v>23</v>
      </c>
      <c r="D519" s="27" t="s">
        <v>26</v>
      </c>
      <c r="E519" s="27">
        <v>44</v>
      </c>
      <c r="F519" s="29">
        <v>10</v>
      </c>
      <c r="G519" s="30">
        <v>116363.37</v>
      </c>
      <c r="H519" s="29">
        <v>2</v>
      </c>
      <c r="I519" s="29">
        <v>1</v>
      </c>
      <c r="J519" s="29">
        <v>0</v>
      </c>
      <c r="K519" s="30">
        <v>198059.16</v>
      </c>
      <c r="N519">
        <v>44</v>
      </c>
    </row>
    <row r="520" spans="2:14" x14ac:dyDescent="0.25">
      <c r="B520" s="27">
        <v>699</v>
      </c>
      <c r="C520" s="27" t="s">
        <v>16</v>
      </c>
      <c r="D520" s="27" t="s">
        <v>15</v>
      </c>
      <c r="E520" s="27">
        <v>39</v>
      </c>
      <c r="F520" s="29">
        <v>1</v>
      </c>
      <c r="G520" s="30">
        <v>0</v>
      </c>
      <c r="H520" s="29">
        <v>2</v>
      </c>
      <c r="I520" s="29">
        <v>0</v>
      </c>
      <c r="J520" s="29">
        <v>0</v>
      </c>
      <c r="K520" s="30">
        <v>93826.63</v>
      </c>
      <c r="N520">
        <v>39</v>
      </c>
    </row>
    <row r="521" spans="2:14" x14ac:dyDescent="0.25">
      <c r="B521" s="27">
        <v>699</v>
      </c>
      <c r="C521" s="27" t="s">
        <v>23</v>
      </c>
      <c r="D521" s="27" t="s">
        <v>15</v>
      </c>
      <c r="E521" s="27">
        <v>35</v>
      </c>
      <c r="F521" s="29">
        <v>5</v>
      </c>
      <c r="G521" s="30">
        <v>0</v>
      </c>
      <c r="H521" s="29">
        <v>2</v>
      </c>
      <c r="I521" s="29">
        <v>1</v>
      </c>
      <c r="J521" s="29">
        <v>1</v>
      </c>
      <c r="K521" s="30">
        <v>78397.240000000005</v>
      </c>
      <c r="N521">
        <v>35</v>
      </c>
    </row>
    <row r="522" spans="2:14" x14ac:dyDescent="0.25">
      <c r="B522" s="27">
        <v>699</v>
      </c>
      <c r="C522" s="27" t="s">
        <v>23</v>
      </c>
      <c r="D522" s="27" t="s">
        <v>15</v>
      </c>
      <c r="E522" s="27">
        <v>53</v>
      </c>
      <c r="F522" s="29">
        <v>4</v>
      </c>
      <c r="G522" s="30">
        <v>0</v>
      </c>
      <c r="H522" s="29">
        <v>2</v>
      </c>
      <c r="I522" s="29">
        <v>0</v>
      </c>
      <c r="J522" s="29">
        <v>1</v>
      </c>
      <c r="K522" s="30">
        <v>111307.98</v>
      </c>
      <c r="N522">
        <v>53</v>
      </c>
    </row>
    <row r="523" spans="2:14" x14ac:dyDescent="0.25">
      <c r="B523" s="27">
        <v>699</v>
      </c>
      <c r="C523" s="27" t="s">
        <v>23</v>
      </c>
      <c r="D523" s="27" t="s">
        <v>26</v>
      </c>
      <c r="E523" s="27">
        <v>34</v>
      </c>
      <c r="F523" s="29">
        <v>4</v>
      </c>
      <c r="G523" s="30">
        <v>185173.81</v>
      </c>
      <c r="H523" s="29">
        <v>2</v>
      </c>
      <c r="I523" s="29">
        <v>1</v>
      </c>
      <c r="J523" s="29">
        <v>0</v>
      </c>
      <c r="K523" s="30">
        <v>120834.48</v>
      </c>
      <c r="N523">
        <v>34</v>
      </c>
    </row>
    <row r="524" spans="2:14" x14ac:dyDescent="0.25">
      <c r="B524" s="27">
        <v>700</v>
      </c>
      <c r="C524" s="27" t="s">
        <v>16</v>
      </c>
      <c r="D524" s="27" t="s">
        <v>15</v>
      </c>
      <c r="E524" s="27">
        <v>26</v>
      </c>
      <c r="F524" s="29">
        <v>2</v>
      </c>
      <c r="G524" s="30">
        <v>0</v>
      </c>
      <c r="H524" s="29">
        <v>2</v>
      </c>
      <c r="I524" s="29">
        <v>0</v>
      </c>
      <c r="J524" s="29">
        <v>0</v>
      </c>
      <c r="K524" s="30">
        <v>50051.42</v>
      </c>
      <c r="N524">
        <v>26</v>
      </c>
    </row>
    <row r="525" spans="2:14" x14ac:dyDescent="0.25">
      <c r="B525" s="27">
        <v>700</v>
      </c>
      <c r="C525" s="27" t="s">
        <v>16</v>
      </c>
      <c r="D525" s="27" t="s">
        <v>15</v>
      </c>
      <c r="E525" s="27">
        <v>82</v>
      </c>
      <c r="F525" s="29">
        <v>2</v>
      </c>
      <c r="G525" s="30">
        <v>0</v>
      </c>
      <c r="H525" s="29">
        <v>2</v>
      </c>
      <c r="I525" s="29">
        <v>0</v>
      </c>
      <c r="J525" s="29">
        <v>1</v>
      </c>
      <c r="K525" s="30">
        <v>182055.36</v>
      </c>
      <c r="N525">
        <v>82</v>
      </c>
    </row>
    <row r="526" spans="2:14" x14ac:dyDescent="0.25">
      <c r="B526" s="27">
        <v>700</v>
      </c>
      <c r="C526" s="27" t="s">
        <v>23</v>
      </c>
      <c r="D526" s="27" t="s">
        <v>15</v>
      </c>
      <c r="E526" s="27">
        <v>38</v>
      </c>
      <c r="F526" s="29">
        <v>8</v>
      </c>
      <c r="G526" s="30">
        <v>134811.29999999999</v>
      </c>
      <c r="H526" s="29">
        <v>1</v>
      </c>
      <c r="I526" s="29">
        <v>1</v>
      </c>
      <c r="J526" s="29">
        <v>0</v>
      </c>
      <c r="K526" s="30">
        <v>1299.75</v>
      </c>
      <c r="N526">
        <v>38</v>
      </c>
    </row>
    <row r="527" spans="2:14" x14ac:dyDescent="0.25">
      <c r="B527" s="27">
        <v>701</v>
      </c>
      <c r="C527" s="27" t="s">
        <v>16</v>
      </c>
      <c r="D527" s="27" t="s">
        <v>15</v>
      </c>
      <c r="E527" s="27">
        <v>39</v>
      </c>
      <c r="F527" s="29">
        <v>9</v>
      </c>
      <c r="G527" s="30">
        <v>0</v>
      </c>
      <c r="H527" s="29">
        <v>2</v>
      </c>
      <c r="I527" s="29">
        <v>0</v>
      </c>
      <c r="J527" s="29">
        <v>1</v>
      </c>
      <c r="K527" s="30">
        <v>145894.9</v>
      </c>
      <c r="N527">
        <v>39</v>
      </c>
    </row>
    <row r="528" spans="2:14" x14ac:dyDescent="0.25">
      <c r="B528" s="27">
        <v>701</v>
      </c>
      <c r="C528" s="27" t="s">
        <v>16</v>
      </c>
      <c r="D528" s="27" t="s">
        <v>18</v>
      </c>
      <c r="E528" s="27">
        <v>42</v>
      </c>
      <c r="F528" s="29">
        <v>5</v>
      </c>
      <c r="G528" s="30">
        <v>0</v>
      </c>
      <c r="H528" s="29">
        <v>2</v>
      </c>
      <c r="I528" s="29">
        <v>0</v>
      </c>
      <c r="J528" s="29">
        <v>0</v>
      </c>
      <c r="K528" s="30">
        <v>24210.560000000001</v>
      </c>
      <c r="N528">
        <v>42</v>
      </c>
    </row>
    <row r="529" spans="2:14" x14ac:dyDescent="0.25">
      <c r="B529" s="27">
        <v>701</v>
      </c>
      <c r="C529" s="27" t="s">
        <v>23</v>
      </c>
      <c r="D529" s="27" t="s">
        <v>15</v>
      </c>
      <c r="E529" s="27">
        <v>39</v>
      </c>
      <c r="F529" s="29">
        <v>2</v>
      </c>
      <c r="G529" s="30">
        <v>0</v>
      </c>
      <c r="H529" s="29">
        <v>2</v>
      </c>
      <c r="I529" s="29">
        <v>1</v>
      </c>
      <c r="J529" s="29">
        <v>1</v>
      </c>
      <c r="K529" s="30">
        <v>82526.92</v>
      </c>
      <c r="N529">
        <v>39</v>
      </c>
    </row>
    <row r="530" spans="2:14" x14ac:dyDescent="0.25">
      <c r="B530" s="27">
        <v>701</v>
      </c>
      <c r="C530" s="27" t="s">
        <v>23</v>
      </c>
      <c r="D530" s="27" t="s">
        <v>15</v>
      </c>
      <c r="E530" s="27">
        <v>43</v>
      </c>
      <c r="F530" s="29">
        <v>2</v>
      </c>
      <c r="G530" s="30">
        <v>0</v>
      </c>
      <c r="H530" s="29">
        <v>2</v>
      </c>
      <c r="I530" s="29">
        <v>1</v>
      </c>
      <c r="J530" s="29">
        <v>1</v>
      </c>
      <c r="K530" s="30">
        <v>165303.79</v>
      </c>
      <c r="N530">
        <v>43</v>
      </c>
    </row>
    <row r="531" spans="2:14" x14ac:dyDescent="0.25">
      <c r="B531" s="27">
        <v>701</v>
      </c>
      <c r="C531" s="27" t="s">
        <v>23</v>
      </c>
      <c r="D531" s="27" t="s">
        <v>18</v>
      </c>
      <c r="E531" s="27">
        <v>36</v>
      </c>
      <c r="F531" s="29">
        <v>8</v>
      </c>
      <c r="G531" s="30">
        <v>0</v>
      </c>
      <c r="H531" s="29">
        <v>2</v>
      </c>
      <c r="I531" s="29">
        <v>1</v>
      </c>
      <c r="J531" s="29">
        <v>0</v>
      </c>
      <c r="K531" s="30">
        <v>169161.46</v>
      </c>
      <c r="N531">
        <v>36</v>
      </c>
    </row>
    <row r="532" spans="2:14" x14ac:dyDescent="0.25">
      <c r="B532" s="27">
        <v>702</v>
      </c>
      <c r="C532" s="27" t="s">
        <v>16</v>
      </c>
      <c r="D532" s="27" t="s">
        <v>15</v>
      </c>
      <c r="E532" s="27">
        <v>46</v>
      </c>
      <c r="F532" s="29">
        <v>9</v>
      </c>
      <c r="G532" s="30">
        <v>98444.19</v>
      </c>
      <c r="H532" s="29">
        <v>1</v>
      </c>
      <c r="I532" s="29">
        <v>0</v>
      </c>
      <c r="J532" s="29">
        <v>1</v>
      </c>
      <c r="K532" s="30">
        <v>109563.28</v>
      </c>
      <c r="N532">
        <v>46</v>
      </c>
    </row>
    <row r="533" spans="2:14" x14ac:dyDescent="0.25">
      <c r="B533" s="27">
        <v>702</v>
      </c>
      <c r="C533" s="27" t="s">
        <v>16</v>
      </c>
      <c r="D533" s="27" t="s">
        <v>18</v>
      </c>
      <c r="E533" s="27">
        <v>26</v>
      </c>
      <c r="F533" s="29">
        <v>4</v>
      </c>
      <c r="G533" s="30">
        <v>135219.57</v>
      </c>
      <c r="H533" s="29">
        <v>1</v>
      </c>
      <c r="I533" s="29">
        <v>0</v>
      </c>
      <c r="J533" s="29">
        <v>1</v>
      </c>
      <c r="K533" s="30">
        <v>59747.63</v>
      </c>
      <c r="N533">
        <v>26</v>
      </c>
    </row>
    <row r="534" spans="2:14" x14ac:dyDescent="0.25">
      <c r="B534" s="27">
        <v>702</v>
      </c>
      <c r="C534" s="27" t="s">
        <v>23</v>
      </c>
      <c r="D534" s="27" t="s">
        <v>15</v>
      </c>
      <c r="E534" s="27">
        <v>37</v>
      </c>
      <c r="F534" s="29">
        <v>10</v>
      </c>
      <c r="G534" s="30">
        <v>150525.79999999999</v>
      </c>
      <c r="H534" s="29">
        <v>1</v>
      </c>
      <c r="I534" s="29">
        <v>1</v>
      </c>
      <c r="J534" s="29">
        <v>1</v>
      </c>
      <c r="K534" s="30">
        <v>94728.49</v>
      </c>
      <c r="N534">
        <v>37</v>
      </c>
    </row>
    <row r="535" spans="2:14" x14ac:dyDescent="0.25">
      <c r="B535" s="27">
        <v>702</v>
      </c>
      <c r="C535" s="27" t="s">
        <v>23</v>
      </c>
      <c r="D535" s="27" t="s">
        <v>15</v>
      </c>
      <c r="E535" s="27">
        <v>45</v>
      </c>
      <c r="F535" s="29">
        <v>0</v>
      </c>
      <c r="G535" s="30">
        <v>80793.58</v>
      </c>
      <c r="H535" s="29">
        <v>1</v>
      </c>
      <c r="I535" s="29">
        <v>1</v>
      </c>
      <c r="J535" s="29">
        <v>1</v>
      </c>
      <c r="K535" s="30">
        <v>27474.81</v>
      </c>
      <c r="N535">
        <v>45</v>
      </c>
    </row>
    <row r="536" spans="2:14" x14ac:dyDescent="0.25">
      <c r="B536" s="27">
        <v>703</v>
      </c>
      <c r="C536" s="27" t="s">
        <v>23</v>
      </c>
      <c r="D536" s="27" t="s">
        <v>15</v>
      </c>
      <c r="E536" s="27">
        <v>28</v>
      </c>
      <c r="F536" s="29">
        <v>2</v>
      </c>
      <c r="G536" s="30">
        <v>81173.83</v>
      </c>
      <c r="H536" s="29">
        <v>2</v>
      </c>
      <c r="I536" s="29">
        <v>0</v>
      </c>
      <c r="J536" s="29">
        <v>1</v>
      </c>
      <c r="K536" s="30">
        <v>162812.16</v>
      </c>
      <c r="N536">
        <v>28</v>
      </c>
    </row>
    <row r="537" spans="2:14" x14ac:dyDescent="0.25">
      <c r="B537" s="27">
        <v>703</v>
      </c>
      <c r="C537" s="27" t="s">
        <v>23</v>
      </c>
      <c r="D537" s="27" t="s">
        <v>15</v>
      </c>
      <c r="E537" s="27">
        <v>37</v>
      </c>
      <c r="F537" s="29">
        <v>8</v>
      </c>
      <c r="G537" s="30">
        <v>105961.68</v>
      </c>
      <c r="H537" s="29">
        <v>2</v>
      </c>
      <c r="I537" s="29">
        <v>0</v>
      </c>
      <c r="J537" s="29">
        <v>1</v>
      </c>
      <c r="K537" s="30">
        <v>74158.8</v>
      </c>
      <c r="N537">
        <v>37</v>
      </c>
    </row>
    <row r="538" spans="2:14" x14ac:dyDescent="0.25">
      <c r="B538" s="27">
        <v>703</v>
      </c>
      <c r="C538" s="27" t="s">
        <v>23</v>
      </c>
      <c r="D538" s="27" t="s">
        <v>26</v>
      </c>
      <c r="E538" s="27">
        <v>42</v>
      </c>
      <c r="F538" s="29">
        <v>9</v>
      </c>
      <c r="G538" s="30">
        <v>63227</v>
      </c>
      <c r="H538" s="29">
        <v>1</v>
      </c>
      <c r="I538" s="29">
        <v>0</v>
      </c>
      <c r="J538" s="29">
        <v>1</v>
      </c>
      <c r="K538" s="30">
        <v>137316.32</v>
      </c>
      <c r="N538">
        <v>42</v>
      </c>
    </row>
    <row r="539" spans="2:14" x14ac:dyDescent="0.25">
      <c r="B539" s="27">
        <v>704</v>
      </c>
      <c r="C539" s="27" t="s">
        <v>23</v>
      </c>
      <c r="D539" s="27" t="s">
        <v>18</v>
      </c>
      <c r="E539" s="27">
        <v>48</v>
      </c>
      <c r="F539" s="29">
        <v>8</v>
      </c>
      <c r="G539" s="30">
        <v>167997.6</v>
      </c>
      <c r="H539" s="29">
        <v>1</v>
      </c>
      <c r="I539" s="29">
        <v>1</v>
      </c>
      <c r="J539" s="29">
        <v>1</v>
      </c>
      <c r="K539" s="30">
        <v>173498.45</v>
      </c>
      <c r="N539">
        <v>48</v>
      </c>
    </row>
    <row r="540" spans="2:14" x14ac:dyDescent="0.25">
      <c r="B540" s="27">
        <v>705</v>
      </c>
      <c r="C540" s="27" t="s">
        <v>23</v>
      </c>
      <c r="D540" s="27" t="s">
        <v>15</v>
      </c>
      <c r="E540" s="27">
        <v>25</v>
      </c>
      <c r="F540" s="29">
        <v>0</v>
      </c>
      <c r="G540" s="30">
        <v>97544.29</v>
      </c>
      <c r="H540" s="29">
        <v>1</v>
      </c>
      <c r="I540" s="29">
        <v>0</v>
      </c>
      <c r="J540" s="29">
        <v>1</v>
      </c>
      <c r="K540" s="30">
        <v>59887.15</v>
      </c>
      <c r="N540">
        <v>25</v>
      </c>
    </row>
    <row r="541" spans="2:14" x14ac:dyDescent="0.25">
      <c r="B541" s="27">
        <v>705</v>
      </c>
      <c r="C541" s="27" t="s">
        <v>23</v>
      </c>
      <c r="D541" s="27" t="s">
        <v>26</v>
      </c>
      <c r="E541" s="27">
        <v>44</v>
      </c>
      <c r="F541" s="29">
        <v>3</v>
      </c>
      <c r="G541" s="30">
        <v>105934.96</v>
      </c>
      <c r="H541" s="29">
        <v>1</v>
      </c>
      <c r="I541" s="29">
        <v>1</v>
      </c>
      <c r="J541" s="29">
        <v>0</v>
      </c>
      <c r="K541" s="30">
        <v>82463.69</v>
      </c>
      <c r="N541">
        <v>44</v>
      </c>
    </row>
    <row r="542" spans="2:14" x14ac:dyDescent="0.25">
      <c r="B542" s="27">
        <v>706</v>
      </c>
      <c r="C542" s="27" t="s">
        <v>16</v>
      </c>
      <c r="D542" s="27" t="s">
        <v>15</v>
      </c>
      <c r="E542" s="27">
        <v>29</v>
      </c>
      <c r="F542" s="29">
        <v>5</v>
      </c>
      <c r="G542" s="30">
        <v>112564.62</v>
      </c>
      <c r="H542" s="29">
        <v>1</v>
      </c>
      <c r="I542" s="29">
        <v>1</v>
      </c>
      <c r="J542" s="29">
        <v>0</v>
      </c>
      <c r="K542" s="30">
        <v>42334.38</v>
      </c>
      <c r="N542">
        <v>29</v>
      </c>
    </row>
    <row r="543" spans="2:14" x14ac:dyDescent="0.25">
      <c r="B543" s="27">
        <v>706</v>
      </c>
      <c r="C543" s="27" t="s">
        <v>16</v>
      </c>
      <c r="D543" s="27" t="s">
        <v>15</v>
      </c>
      <c r="E543" s="27">
        <v>44</v>
      </c>
      <c r="F543" s="29">
        <v>4</v>
      </c>
      <c r="G543" s="30">
        <v>129605.99</v>
      </c>
      <c r="H543" s="29">
        <v>1</v>
      </c>
      <c r="I543" s="29">
        <v>0</v>
      </c>
      <c r="J543" s="29">
        <v>0</v>
      </c>
      <c r="K543" s="30">
        <v>69865.490000000005</v>
      </c>
      <c r="N543">
        <v>44</v>
      </c>
    </row>
    <row r="544" spans="2:14" x14ac:dyDescent="0.25">
      <c r="B544" s="27">
        <v>706</v>
      </c>
      <c r="C544" s="27" t="s">
        <v>16</v>
      </c>
      <c r="D544" s="27" t="s">
        <v>18</v>
      </c>
      <c r="E544" s="27">
        <v>37</v>
      </c>
      <c r="F544" s="29">
        <v>7</v>
      </c>
      <c r="G544" s="30">
        <v>0</v>
      </c>
      <c r="H544" s="29">
        <v>2</v>
      </c>
      <c r="I544" s="29">
        <v>1</v>
      </c>
      <c r="J544" s="29">
        <v>1</v>
      </c>
      <c r="K544" s="30">
        <v>110899.3</v>
      </c>
      <c r="N544">
        <v>37</v>
      </c>
    </row>
    <row r="545" spans="2:14" x14ac:dyDescent="0.25">
      <c r="B545" s="27">
        <v>706</v>
      </c>
      <c r="C545" s="27" t="s">
        <v>23</v>
      </c>
      <c r="D545" s="27" t="s">
        <v>18</v>
      </c>
      <c r="E545" s="27">
        <v>28</v>
      </c>
      <c r="F545" s="29">
        <v>3</v>
      </c>
      <c r="G545" s="30">
        <v>0</v>
      </c>
      <c r="H545" s="29">
        <v>2</v>
      </c>
      <c r="I545" s="29">
        <v>0</v>
      </c>
      <c r="J545" s="29">
        <v>1</v>
      </c>
      <c r="K545" s="30">
        <v>181543.67</v>
      </c>
      <c r="N545">
        <v>28</v>
      </c>
    </row>
    <row r="546" spans="2:14" x14ac:dyDescent="0.25">
      <c r="B546" s="27">
        <v>706</v>
      </c>
      <c r="C546" s="27" t="s">
        <v>23</v>
      </c>
      <c r="D546" s="27" t="s">
        <v>18</v>
      </c>
      <c r="E546" s="27">
        <v>42</v>
      </c>
      <c r="F546" s="29">
        <v>9</v>
      </c>
      <c r="G546" s="30">
        <v>0</v>
      </c>
      <c r="H546" s="29">
        <v>2</v>
      </c>
      <c r="I546" s="29">
        <v>1</v>
      </c>
      <c r="J546" s="29">
        <v>1</v>
      </c>
      <c r="K546" s="30">
        <v>28714.34</v>
      </c>
      <c r="N546">
        <v>42</v>
      </c>
    </row>
    <row r="547" spans="2:14" x14ac:dyDescent="0.25">
      <c r="B547" s="27">
        <v>707</v>
      </c>
      <c r="C547" s="27" t="s">
        <v>23</v>
      </c>
      <c r="D547" s="27" t="s">
        <v>15</v>
      </c>
      <c r="E547" s="27">
        <v>30</v>
      </c>
      <c r="F547" s="29">
        <v>8</v>
      </c>
      <c r="G547" s="30">
        <v>0</v>
      </c>
      <c r="H547" s="29">
        <v>2</v>
      </c>
      <c r="I547" s="29">
        <v>1</v>
      </c>
      <c r="J547" s="29">
        <v>0</v>
      </c>
      <c r="K547" s="30">
        <v>33159.370000000003</v>
      </c>
      <c r="N547">
        <v>30</v>
      </c>
    </row>
    <row r="548" spans="2:14" x14ac:dyDescent="0.25">
      <c r="B548" s="27">
        <v>707</v>
      </c>
      <c r="C548" s="27" t="s">
        <v>23</v>
      </c>
      <c r="D548" s="27" t="s">
        <v>15</v>
      </c>
      <c r="E548" s="27">
        <v>58</v>
      </c>
      <c r="F548" s="29">
        <v>6</v>
      </c>
      <c r="G548" s="30">
        <v>89685.92</v>
      </c>
      <c r="H548" s="29">
        <v>1</v>
      </c>
      <c r="I548" s="29">
        <v>0</v>
      </c>
      <c r="J548" s="29">
        <v>1</v>
      </c>
      <c r="K548" s="30">
        <v>126471.13</v>
      </c>
      <c r="N548">
        <v>58</v>
      </c>
    </row>
    <row r="549" spans="2:14" x14ac:dyDescent="0.25">
      <c r="B549" s="27">
        <v>708</v>
      </c>
      <c r="C549" s="27" t="s">
        <v>16</v>
      </c>
      <c r="D549" s="27" t="s">
        <v>26</v>
      </c>
      <c r="E549" s="27">
        <v>42</v>
      </c>
      <c r="F549" s="29">
        <v>8</v>
      </c>
      <c r="G549" s="30">
        <v>192390.52</v>
      </c>
      <c r="H549" s="29">
        <v>2</v>
      </c>
      <c r="I549" s="29">
        <v>1</v>
      </c>
      <c r="J549" s="29">
        <v>0</v>
      </c>
      <c r="K549" s="30">
        <v>823.36</v>
      </c>
      <c r="N549">
        <v>42</v>
      </c>
    </row>
    <row r="550" spans="2:14" x14ac:dyDescent="0.25">
      <c r="B550" s="27">
        <v>708</v>
      </c>
      <c r="C550" s="27" t="s">
        <v>16</v>
      </c>
      <c r="D550" s="27" t="s">
        <v>18</v>
      </c>
      <c r="E550" s="27">
        <v>41</v>
      </c>
      <c r="F550" s="29">
        <v>5</v>
      </c>
      <c r="G550" s="30">
        <v>0</v>
      </c>
      <c r="H550" s="29">
        <v>1</v>
      </c>
      <c r="I550" s="29">
        <v>0</v>
      </c>
      <c r="J550" s="29">
        <v>1</v>
      </c>
      <c r="K550" s="30">
        <v>157003.99</v>
      </c>
      <c r="N550">
        <v>41</v>
      </c>
    </row>
    <row r="551" spans="2:14" x14ac:dyDescent="0.25">
      <c r="B551" s="27">
        <v>709</v>
      </c>
      <c r="C551" s="27" t="s">
        <v>16</v>
      </c>
      <c r="D551" s="27" t="s">
        <v>18</v>
      </c>
      <c r="E551" s="27">
        <v>45</v>
      </c>
      <c r="F551" s="29">
        <v>2</v>
      </c>
      <c r="G551" s="30">
        <v>0</v>
      </c>
      <c r="H551" s="29">
        <v>2</v>
      </c>
      <c r="I551" s="29">
        <v>0</v>
      </c>
      <c r="J551" s="29">
        <v>1</v>
      </c>
      <c r="K551" s="30">
        <v>162922.65</v>
      </c>
      <c r="N551">
        <v>45</v>
      </c>
    </row>
    <row r="552" spans="2:14" x14ac:dyDescent="0.25">
      <c r="B552" s="27">
        <v>709</v>
      </c>
      <c r="C552" s="27" t="s">
        <v>23</v>
      </c>
      <c r="D552" s="27" t="s">
        <v>26</v>
      </c>
      <c r="E552" s="27">
        <v>28</v>
      </c>
      <c r="F552" s="29">
        <v>8</v>
      </c>
      <c r="G552" s="30">
        <v>124695.72</v>
      </c>
      <c r="H552" s="29">
        <v>2</v>
      </c>
      <c r="I552" s="29">
        <v>1</v>
      </c>
      <c r="J552" s="29">
        <v>0</v>
      </c>
      <c r="K552" s="30">
        <v>145251.35</v>
      </c>
      <c r="N552">
        <v>28</v>
      </c>
    </row>
    <row r="553" spans="2:14" x14ac:dyDescent="0.25">
      <c r="B553" s="27">
        <v>709</v>
      </c>
      <c r="C553" s="27" t="s">
        <v>23</v>
      </c>
      <c r="D553" s="27" t="s">
        <v>18</v>
      </c>
      <c r="E553" s="27">
        <v>23</v>
      </c>
      <c r="F553" s="29">
        <v>10</v>
      </c>
      <c r="G553" s="30">
        <v>0</v>
      </c>
      <c r="H553" s="29">
        <v>2</v>
      </c>
      <c r="I553" s="29">
        <v>0</v>
      </c>
      <c r="J553" s="29">
        <v>0</v>
      </c>
      <c r="K553" s="30">
        <v>129590.18</v>
      </c>
      <c r="N553">
        <v>23</v>
      </c>
    </row>
    <row r="554" spans="2:14" x14ac:dyDescent="0.25">
      <c r="B554" s="27">
        <v>710</v>
      </c>
      <c r="C554" s="27" t="s">
        <v>16</v>
      </c>
      <c r="D554" s="27" t="s">
        <v>15</v>
      </c>
      <c r="E554" s="27">
        <v>41</v>
      </c>
      <c r="F554" s="29">
        <v>2</v>
      </c>
      <c r="G554" s="30">
        <v>156067.04999999999</v>
      </c>
      <c r="H554" s="29">
        <v>1</v>
      </c>
      <c r="I554" s="29">
        <v>1</v>
      </c>
      <c r="J554" s="29">
        <v>1</v>
      </c>
      <c r="K554" s="30">
        <v>9983.8799999999992</v>
      </c>
      <c r="N554">
        <v>41</v>
      </c>
    </row>
    <row r="555" spans="2:14" x14ac:dyDescent="0.25">
      <c r="B555" s="27">
        <v>710</v>
      </c>
      <c r="C555" s="27" t="s">
        <v>16</v>
      </c>
      <c r="D555" s="27" t="s">
        <v>18</v>
      </c>
      <c r="E555" s="27">
        <v>27</v>
      </c>
      <c r="F555" s="29">
        <v>2</v>
      </c>
      <c r="G555" s="30">
        <v>135277.96</v>
      </c>
      <c r="H555" s="29">
        <v>1</v>
      </c>
      <c r="I555" s="29">
        <v>1</v>
      </c>
      <c r="J555" s="29">
        <v>0</v>
      </c>
      <c r="K555" s="30">
        <v>142200.15</v>
      </c>
      <c r="N555">
        <v>27</v>
      </c>
    </row>
    <row r="556" spans="2:14" x14ac:dyDescent="0.25">
      <c r="B556" s="27">
        <v>710</v>
      </c>
      <c r="C556" s="27" t="s">
        <v>23</v>
      </c>
      <c r="D556" s="27" t="s">
        <v>18</v>
      </c>
      <c r="E556" s="27">
        <v>22</v>
      </c>
      <c r="F556" s="29">
        <v>8</v>
      </c>
      <c r="G556" s="30">
        <v>0</v>
      </c>
      <c r="H556" s="29">
        <v>2</v>
      </c>
      <c r="I556" s="29">
        <v>0</v>
      </c>
      <c r="J556" s="29">
        <v>0</v>
      </c>
      <c r="K556" s="30">
        <v>99645.04</v>
      </c>
      <c r="N556">
        <v>22</v>
      </c>
    </row>
    <row r="557" spans="2:14" x14ac:dyDescent="0.25">
      <c r="B557" s="27">
        <v>710</v>
      </c>
      <c r="C557" s="27" t="s">
        <v>23</v>
      </c>
      <c r="D557" s="27" t="s">
        <v>18</v>
      </c>
      <c r="E557" s="27">
        <v>35</v>
      </c>
      <c r="F557" s="29">
        <v>1</v>
      </c>
      <c r="G557" s="30">
        <v>106518.52</v>
      </c>
      <c r="H557" s="29">
        <v>1</v>
      </c>
      <c r="I557" s="29">
        <v>1</v>
      </c>
      <c r="J557" s="29">
        <v>1</v>
      </c>
      <c r="K557" s="30">
        <v>127951.81</v>
      </c>
      <c r="N557">
        <v>35</v>
      </c>
    </row>
    <row r="558" spans="2:14" x14ac:dyDescent="0.25">
      <c r="B558" s="27">
        <v>711</v>
      </c>
      <c r="C558" s="27" t="s">
        <v>16</v>
      </c>
      <c r="D558" s="27" t="s">
        <v>15</v>
      </c>
      <c r="E558" s="27">
        <v>25</v>
      </c>
      <c r="F558" s="29">
        <v>7</v>
      </c>
      <c r="G558" s="30">
        <v>0</v>
      </c>
      <c r="H558" s="29">
        <v>3</v>
      </c>
      <c r="I558" s="29">
        <v>1</v>
      </c>
      <c r="J558" s="29">
        <v>1</v>
      </c>
      <c r="K558" s="30">
        <v>9679.2800000000007</v>
      </c>
      <c r="N558">
        <v>25</v>
      </c>
    </row>
    <row r="559" spans="2:14" x14ac:dyDescent="0.25">
      <c r="B559" s="27">
        <v>711</v>
      </c>
      <c r="C559" s="27" t="s">
        <v>23</v>
      </c>
      <c r="D559" s="27" t="s">
        <v>15</v>
      </c>
      <c r="E559" s="27">
        <v>38</v>
      </c>
      <c r="F559" s="29">
        <v>3</v>
      </c>
      <c r="G559" s="30">
        <v>0</v>
      </c>
      <c r="H559" s="29">
        <v>2</v>
      </c>
      <c r="I559" s="29">
        <v>1</v>
      </c>
      <c r="J559" s="29">
        <v>0</v>
      </c>
      <c r="K559" s="30">
        <v>68487.509999999995</v>
      </c>
      <c r="N559">
        <v>38</v>
      </c>
    </row>
    <row r="560" spans="2:14" x14ac:dyDescent="0.25">
      <c r="B560" s="27">
        <v>712</v>
      </c>
      <c r="C560" s="27" t="s">
        <v>16</v>
      </c>
      <c r="D560" s="27" t="s">
        <v>15</v>
      </c>
      <c r="E560" s="27">
        <v>29</v>
      </c>
      <c r="F560" s="29">
        <v>2</v>
      </c>
      <c r="G560" s="30">
        <v>0</v>
      </c>
      <c r="H560" s="29">
        <v>1</v>
      </c>
      <c r="I560" s="29">
        <v>1</v>
      </c>
      <c r="J560" s="29">
        <v>1</v>
      </c>
      <c r="K560" s="30">
        <v>144375</v>
      </c>
      <c r="N560">
        <v>29</v>
      </c>
    </row>
    <row r="561" spans="2:14" x14ac:dyDescent="0.25">
      <c r="B561" s="27">
        <v>712</v>
      </c>
      <c r="C561" s="27" t="s">
        <v>16</v>
      </c>
      <c r="D561" s="27" t="s">
        <v>15</v>
      </c>
      <c r="E561" s="27">
        <v>33</v>
      </c>
      <c r="F561" s="29">
        <v>6</v>
      </c>
      <c r="G561" s="30">
        <v>0</v>
      </c>
      <c r="H561" s="29">
        <v>2</v>
      </c>
      <c r="I561" s="29">
        <v>1</v>
      </c>
      <c r="J561" s="29">
        <v>1</v>
      </c>
      <c r="K561" s="30">
        <v>190686.16</v>
      </c>
      <c r="N561">
        <v>33</v>
      </c>
    </row>
    <row r="562" spans="2:14" x14ac:dyDescent="0.25">
      <c r="B562" s="27">
        <v>712</v>
      </c>
      <c r="C562" s="27" t="s">
        <v>16</v>
      </c>
      <c r="D562" s="27" t="s">
        <v>26</v>
      </c>
      <c r="E562" s="27">
        <v>29</v>
      </c>
      <c r="F562" s="29">
        <v>7</v>
      </c>
      <c r="G562" s="30">
        <v>147199.07</v>
      </c>
      <c r="H562" s="29">
        <v>1</v>
      </c>
      <c r="I562" s="29">
        <v>1</v>
      </c>
      <c r="J562" s="29">
        <v>1</v>
      </c>
      <c r="K562" s="30">
        <v>84932.4</v>
      </c>
      <c r="N562">
        <v>29</v>
      </c>
    </row>
    <row r="563" spans="2:14" x14ac:dyDescent="0.25">
      <c r="B563" s="27">
        <v>712</v>
      </c>
      <c r="C563" s="27" t="s">
        <v>23</v>
      </c>
      <c r="D563" s="27" t="s">
        <v>26</v>
      </c>
      <c r="E563" s="27">
        <v>28</v>
      </c>
      <c r="F563" s="29">
        <v>4</v>
      </c>
      <c r="G563" s="30">
        <v>145605.44</v>
      </c>
      <c r="H563" s="29">
        <v>1</v>
      </c>
      <c r="I563" s="29">
        <v>0</v>
      </c>
      <c r="J563" s="29">
        <v>1</v>
      </c>
      <c r="K563" s="30">
        <v>93883.53</v>
      </c>
      <c r="N563">
        <v>28</v>
      </c>
    </row>
    <row r="564" spans="2:14" x14ac:dyDescent="0.25">
      <c r="B564" s="27">
        <v>714</v>
      </c>
      <c r="C564" s="27" t="s">
        <v>16</v>
      </c>
      <c r="D564" s="27" t="s">
        <v>15</v>
      </c>
      <c r="E564" s="27">
        <v>31</v>
      </c>
      <c r="F564" s="29">
        <v>4</v>
      </c>
      <c r="G564" s="30">
        <v>125169.26</v>
      </c>
      <c r="H564" s="29">
        <v>1</v>
      </c>
      <c r="I564" s="29">
        <v>1</v>
      </c>
      <c r="J564" s="29">
        <v>1</v>
      </c>
      <c r="K564" s="30">
        <v>106636.89</v>
      </c>
      <c r="N564">
        <v>31</v>
      </c>
    </row>
    <row r="565" spans="2:14" x14ac:dyDescent="0.25">
      <c r="B565" s="27">
        <v>714</v>
      </c>
      <c r="C565" s="27" t="s">
        <v>16</v>
      </c>
      <c r="D565" s="27" t="s">
        <v>26</v>
      </c>
      <c r="E565" s="27">
        <v>36</v>
      </c>
      <c r="F565" s="29">
        <v>1</v>
      </c>
      <c r="G565" s="30">
        <v>101609.01</v>
      </c>
      <c r="H565" s="29">
        <v>2</v>
      </c>
      <c r="I565" s="29">
        <v>1</v>
      </c>
      <c r="J565" s="29">
        <v>1</v>
      </c>
      <c r="K565" s="30">
        <v>447.73</v>
      </c>
      <c r="N565">
        <v>36</v>
      </c>
    </row>
    <row r="566" spans="2:14" x14ac:dyDescent="0.25">
      <c r="B566" s="27">
        <v>714</v>
      </c>
      <c r="C566" s="27" t="s">
        <v>16</v>
      </c>
      <c r="D566" s="27" t="s">
        <v>26</v>
      </c>
      <c r="E566" s="27">
        <v>55</v>
      </c>
      <c r="F566" s="29">
        <v>9</v>
      </c>
      <c r="G566" s="30">
        <v>180075.22</v>
      </c>
      <c r="H566" s="29">
        <v>1</v>
      </c>
      <c r="I566" s="29">
        <v>1</v>
      </c>
      <c r="J566" s="29">
        <v>1</v>
      </c>
      <c r="K566" s="30">
        <v>100127.71</v>
      </c>
      <c r="N566">
        <v>55</v>
      </c>
    </row>
    <row r="567" spans="2:14" x14ac:dyDescent="0.25">
      <c r="B567" s="27">
        <v>714</v>
      </c>
      <c r="C567" s="27" t="s">
        <v>23</v>
      </c>
      <c r="D567" s="27" t="s">
        <v>26</v>
      </c>
      <c r="E567" s="27">
        <v>21</v>
      </c>
      <c r="F567" s="29">
        <v>6</v>
      </c>
      <c r="G567" s="30">
        <v>86402.52</v>
      </c>
      <c r="H567" s="29">
        <v>2</v>
      </c>
      <c r="I567" s="29">
        <v>0</v>
      </c>
      <c r="J567" s="29">
        <v>0</v>
      </c>
      <c r="K567" s="30">
        <v>27330.59</v>
      </c>
      <c r="N567">
        <v>21</v>
      </c>
    </row>
    <row r="568" spans="2:14" x14ac:dyDescent="0.25">
      <c r="B568" s="27">
        <v>714</v>
      </c>
      <c r="C568" s="27" t="s">
        <v>23</v>
      </c>
      <c r="D568" s="27" t="s">
        <v>26</v>
      </c>
      <c r="E568" s="27">
        <v>42</v>
      </c>
      <c r="F568" s="29">
        <v>2</v>
      </c>
      <c r="G568" s="30">
        <v>177640.09</v>
      </c>
      <c r="H568" s="29">
        <v>1</v>
      </c>
      <c r="I568" s="29">
        <v>0</v>
      </c>
      <c r="J568" s="29">
        <v>1</v>
      </c>
      <c r="K568" s="30">
        <v>47166.55</v>
      </c>
      <c r="N568">
        <v>42</v>
      </c>
    </row>
    <row r="569" spans="2:14" x14ac:dyDescent="0.25">
      <c r="B569" s="27">
        <v>715</v>
      </c>
      <c r="C569" s="27" t="s">
        <v>16</v>
      </c>
      <c r="D569" s="27" t="s">
        <v>15</v>
      </c>
      <c r="E569" s="27">
        <v>31</v>
      </c>
      <c r="F569" s="29">
        <v>2</v>
      </c>
      <c r="G569" s="30">
        <v>112212.14</v>
      </c>
      <c r="H569" s="29">
        <v>2</v>
      </c>
      <c r="I569" s="29">
        <v>1</v>
      </c>
      <c r="J569" s="29">
        <v>1</v>
      </c>
      <c r="K569" s="30">
        <v>181600.72</v>
      </c>
      <c r="N569">
        <v>31</v>
      </c>
    </row>
    <row r="570" spans="2:14" x14ac:dyDescent="0.25">
      <c r="B570" s="27">
        <v>716</v>
      </c>
      <c r="C570" s="27" t="s">
        <v>23</v>
      </c>
      <c r="D570" s="27" t="s">
        <v>15</v>
      </c>
      <c r="E570" s="27">
        <v>35</v>
      </c>
      <c r="F570" s="29">
        <v>4</v>
      </c>
      <c r="G570" s="30">
        <v>144428.87</v>
      </c>
      <c r="H570" s="29">
        <v>1</v>
      </c>
      <c r="I570" s="29">
        <v>1</v>
      </c>
      <c r="J570" s="29">
        <v>0</v>
      </c>
      <c r="K570" s="30">
        <v>134132.65</v>
      </c>
      <c r="N570">
        <v>35</v>
      </c>
    </row>
    <row r="571" spans="2:14" x14ac:dyDescent="0.25">
      <c r="B571" s="27">
        <v>716</v>
      </c>
      <c r="C571" s="27" t="s">
        <v>23</v>
      </c>
      <c r="D571" s="27" t="s">
        <v>26</v>
      </c>
      <c r="E571" s="27">
        <v>27</v>
      </c>
      <c r="F571" s="29">
        <v>1</v>
      </c>
      <c r="G571" s="30">
        <v>122552.34</v>
      </c>
      <c r="H571" s="29">
        <v>2</v>
      </c>
      <c r="I571" s="29">
        <v>1</v>
      </c>
      <c r="J571" s="29">
        <v>0</v>
      </c>
      <c r="K571" s="30">
        <v>67611.360000000001</v>
      </c>
      <c r="N571">
        <v>27</v>
      </c>
    </row>
    <row r="572" spans="2:14" x14ac:dyDescent="0.25">
      <c r="B572" s="27">
        <v>716</v>
      </c>
      <c r="C572" s="27" t="s">
        <v>23</v>
      </c>
      <c r="D572" s="27" t="s">
        <v>18</v>
      </c>
      <c r="E572" s="27">
        <v>42</v>
      </c>
      <c r="F572" s="29">
        <v>8</v>
      </c>
      <c r="G572" s="30">
        <v>0</v>
      </c>
      <c r="H572" s="29">
        <v>2</v>
      </c>
      <c r="I572" s="29">
        <v>1</v>
      </c>
      <c r="J572" s="29">
        <v>0</v>
      </c>
      <c r="K572" s="30">
        <v>180800.42</v>
      </c>
      <c r="N572">
        <v>42</v>
      </c>
    </row>
    <row r="573" spans="2:14" x14ac:dyDescent="0.25">
      <c r="B573" s="27">
        <v>717</v>
      </c>
      <c r="C573" s="27" t="s">
        <v>16</v>
      </c>
      <c r="D573" s="27" t="s">
        <v>18</v>
      </c>
      <c r="E573" s="27">
        <v>22</v>
      </c>
      <c r="F573" s="29">
        <v>6</v>
      </c>
      <c r="G573" s="30">
        <v>101060.25</v>
      </c>
      <c r="H573" s="29">
        <v>1</v>
      </c>
      <c r="I573" s="29">
        <v>0</v>
      </c>
      <c r="J573" s="29">
        <v>1</v>
      </c>
      <c r="K573" s="30">
        <v>84699.56</v>
      </c>
      <c r="N573">
        <v>22</v>
      </c>
    </row>
    <row r="574" spans="2:14" x14ac:dyDescent="0.25">
      <c r="B574" s="27">
        <v>717</v>
      </c>
      <c r="C574" s="27" t="s">
        <v>23</v>
      </c>
      <c r="D574" s="27" t="s">
        <v>15</v>
      </c>
      <c r="E574" s="27">
        <v>31</v>
      </c>
      <c r="F574" s="29">
        <v>4</v>
      </c>
      <c r="G574" s="30">
        <v>129722.57</v>
      </c>
      <c r="H574" s="29">
        <v>1</v>
      </c>
      <c r="I574" s="29">
        <v>0</v>
      </c>
      <c r="J574" s="29">
        <v>0</v>
      </c>
      <c r="K574" s="30">
        <v>41176.6</v>
      </c>
      <c r="N574">
        <v>31</v>
      </c>
    </row>
    <row r="575" spans="2:14" x14ac:dyDescent="0.25">
      <c r="B575" s="27">
        <v>717</v>
      </c>
      <c r="C575" s="27" t="s">
        <v>23</v>
      </c>
      <c r="D575" s="27" t="s">
        <v>15</v>
      </c>
      <c r="E575" s="27">
        <v>53</v>
      </c>
      <c r="F575" s="29">
        <v>6</v>
      </c>
      <c r="G575" s="30">
        <v>0</v>
      </c>
      <c r="H575" s="29">
        <v>2</v>
      </c>
      <c r="I575" s="29">
        <v>0</v>
      </c>
      <c r="J575" s="29">
        <v>1</v>
      </c>
      <c r="K575" s="30">
        <v>97614.87</v>
      </c>
      <c r="N575">
        <v>53</v>
      </c>
    </row>
    <row r="576" spans="2:14" x14ac:dyDescent="0.25">
      <c r="B576" s="27">
        <v>717</v>
      </c>
      <c r="C576" s="27" t="s">
        <v>23</v>
      </c>
      <c r="D576" s="27" t="s">
        <v>26</v>
      </c>
      <c r="E576" s="27">
        <v>35</v>
      </c>
      <c r="F576" s="29">
        <v>7</v>
      </c>
      <c r="G576" s="30">
        <v>58469.37</v>
      </c>
      <c r="H576" s="29">
        <v>2</v>
      </c>
      <c r="I576" s="29">
        <v>1</v>
      </c>
      <c r="J576" s="29">
        <v>1</v>
      </c>
      <c r="K576" s="30">
        <v>172459.39</v>
      </c>
      <c r="N576">
        <v>35</v>
      </c>
    </row>
    <row r="577" spans="2:14" x14ac:dyDescent="0.25">
      <c r="B577" s="27">
        <v>718</v>
      </c>
      <c r="C577" s="27" t="s">
        <v>16</v>
      </c>
      <c r="D577" s="27" t="s">
        <v>15</v>
      </c>
      <c r="E577" s="27">
        <v>25</v>
      </c>
      <c r="F577" s="29">
        <v>7</v>
      </c>
      <c r="G577" s="30">
        <v>0</v>
      </c>
      <c r="H577" s="29">
        <v>2</v>
      </c>
      <c r="I577" s="29">
        <v>1</v>
      </c>
      <c r="J577" s="29">
        <v>0</v>
      </c>
      <c r="K577" s="30">
        <v>30380.12</v>
      </c>
      <c r="N577">
        <v>25</v>
      </c>
    </row>
    <row r="578" spans="2:14" x14ac:dyDescent="0.25">
      <c r="B578" s="27">
        <v>718</v>
      </c>
      <c r="C578" s="27" t="s">
        <v>23</v>
      </c>
      <c r="D578" s="27" t="s">
        <v>15</v>
      </c>
      <c r="E578" s="27">
        <v>35</v>
      </c>
      <c r="F578" s="29">
        <v>8</v>
      </c>
      <c r="G578" s="30">
        <v>0</v>
      </c>
      <c r="H578" s="29">
        <v>2</v>
      </c>
      <c r="I578" s="29">
        <v>1</v>
      </c>
      <c r="J578" s="29">
        <v>0</v>
      </c>
      <c r="K578" s="30">
        <v>94820.85</v>
      </c>
      <c r="N578">
        <v>35</v>
      </c>
    </row>
    <row r="579" spans="2:14" x14ac:dyDescent="0.25">
      <c r="B579" s="27">
        <v>718</v>
      </c>
      <c r="C579" s="27" t="s">
        <v>23</v>
      </c>
      <c r="D579" s="27" t="s">
        <v>15</v>
      </c>
      <c r="E579" s="27">
        <v>36</v>
      </c>
      <c r="F579" s="29">
        <v>9</v>
      </c>
      <c r="G579" s="30">
        <v>0</v>
      </c>
      <c r="H579" s="29">
        <v>1</v>
      </c>
      <c r="I579" s="29">
        <v>1</v>
      </c>
      <c r="J579" s="29">
        <v>0</v>
      </c>
      <c r="K579" s="30">
        <v>45909.87</v>
      </c>
      <c r="N579">
        <v>36</v>
      </c>
    </row>
    <row r="580" spans="2:14" x14ac:dyDescent="0.25">
      <c r="B580" s="27">
        <v>720</v>
      </c>
      <c r="C580" s="27" t="s">
        <v>16</v>
      </c>
      <c r="D580" s="27" t="s">
        <v>15</v>
      </c>
      <c r="E580" s="27">
        <v>43</v>
      </c>
      <c r="F580" s="29">
        <v>6</v>
      </c>
      <c r="G580" s="30">
        <v>137824.03</v>
      </c>
      <c r="H580" s="29">
        <v>2</v>
      </c>
      <c r="I580" s="29">
        <v>1</v>
      </c>
      <c r="J580" s="29">
        <v>0</v>
      </c>
      <c r="K580" s="30">
        <v>172557.77</v>
      </c>
      <c r="N580">
        <v>43</v>
      </c>
    </row>
    <row r="581" spans="2:14" x14ac:dyDescent="0.25">
      <c r="B581" s="27">
        <v>720</v>
      </c>
      <c r="C581" s="27" t="s">
        <v>23</v>
      </c>
      <c r="D581" s="27" t="s">
        <v>15</v>
      </c>
      <c r="E581" s="27">
        <v>52</v>
      </c>
      <c r="F581" s="29">
        <v>7</v>
      </c>
      <c r="G581" s="30">
        <v>0</v>
      </c>
      <c r="H581" s="29">
        <v>1</v>
      </c>
      <c r="I581" s="29">
        <v>1</v>
      </c>
      <c r="J581" s="29">
        <v>1</v>
      </c>
      <c r="K581" s="30">
        <v>14781.12</v>
      </c>
      <c r="N581">
        <v>52</v>
      </c>
    </row>
    <row r="582" spans="2:14" x14ac:dyDescent="0.25">
      <c r="B582" s="27">
        <v>721</v>
      </c>
      <c r="C582" s="27" t="s">
        <v>16</v>
      </c>
      <c r="D582" s="27" t="s">
        <v>26</v>
      </c>
      <c r="E582" s="27">
        <v>36</v>
      </c>
      <c r="F582" s="29">
        <v>3</v>
      </c>
      <c r="G582" s="30">
        <v>65253.07</v>
      </c>
      <c r="H582" s="29">
        <v>2</v>
      </c>
      <c r="I582" s="29">
        <v>1</v>
      </c>
      <c r="J582" s="29">
        <v>0</v>
      </c>
      <c r="K582" s="30">
        <v>28737.78</v>
      </c>
      <c r="N582">
        <v>36</v>
      </c>
    </row>
    <row r="583" spans="2:14" x14ac:dyDescent="0.25">
      <c r="B583" s="27">
        <v>721</v>
      </c>
      <c r="C583" s="27" t="s">
        <v>16</v>
      </c>
      <c r="D583" s="27" t="s">
        <v>18</v>
      </c>
      <c r="E583" s="27">
        <v>36</v>
      </c>
      <c r="F583" s="29">
        <v>2</v>
      </c>
      <c r="G583" s="30">
        <v>0</v>
      </c>
      <c r="H583" s="29">
        <v>2</v>
      </c>
      <c r="I583" s="29">
        <v>1</v>
      </c>
      <c r="J583" s="29">
        <v>1</v>
      </c>
      <c r="K583" s="30">
        <v>106977.8</v>
      </c>
      <c r="N583">
        <v>36</v>
      </c>
    </row>
    <row r="584" spans="2:14" x14ac:dyDescent="0.25">
      <c r="B584" s="27">
        <v>721</v>
      </c>
      <c r="C584" s="27" t="s">
        <v>23</v>
      </c>
      <c r="D584" s="27" t="s">
        <v>26</v>
      </c>
      <c r="E584" s="27">
        <v>37</v>
      </c>
      <c r="F584" s="29">
        <v>3</v>
      </c>
      <c r="G584" s="30">
        <v>107720.64</v>
      </c>
      <c r="H584" s="29">
        <v>1</v>
      </c>
      <c r="I584" s="29">
        <v>1</v>
      </c>
      <c r="J584" s="29">
        <v>1</v>
      </c>
      <c r="K584" s="30">
        <v>158591.12</v>
      </c>
      <c r="N584">
        <v>37</v>
      </c>
    </row>
    <row r="585" spans="2:14" x14ac:dyDescent="0.25">
      <c r="B585" s="27">
        <v>722</v>
      </c>
      <c r="C585" s="27" t="s">
        <v>16</v>
      </c>
      <c r="D585" s="27" t="s">
        <v>15</v>
      </c>
      <c r="E585" s="27">
        <v>35</v>
      </c>
      <c r="F585" s="29">
        <v>2</v>
      </c>
      <c r="G585" s="30">
        <v>163943.89000000001</v>
      </c>
      <c r="H585" s="29">
        <v>2</v>
      </c>
      <c r="I585" s="29">
        <v>1</v>
      </c>
      <c r="J585" s="29">
        <v>1</v>
      </c>
      <c r="K585" s="30">
        <v>15068.18</v>
      </c>
      <c r="N585">
        <v>35</v>
      </c>
    </row>
    <row r="586" spans="2:14" x14ac:dyDescent="0.25">
      <c r="B586" s="27">
        <v>722</v>
      </c>
      <c r="C586" s="27" t="s">
        <v>16</v>
      </c>
      <c r="D586" s="27" t="s">
        <v>18</v>
      </c>
      <c r="E586" s="27">
        <v>29</v>
      </c>
      <c r="F586" s="29">
        <v>9</v>
      </c>
      <c r="G586" s="30">
        <v>0</v>
      </c>
      <c r="H586" s="29">
        <v>2</v>
      </c>
      <c r="I586" s="29">
        <v>1</v>
      </c>
      <c r="J586" s="29">
        <v>1</v>
      </c>
      <c r="K586" s="30">
        <v>142033.07</v>
      </c>
      <c r="N586">
        <v>29</v>
      </c>
    </row>
    <row r="587" spans="2:14" x14ac:dyDescent="0.25">
      <c r="B587" s="27">
        <v>722</v>
      </c>
      <c r="C587" s="27" t="s">
        <v>23</v>
      </c>
      <c r="D587" s="27" t="s">
        <v>15</v>
      </c>
      <c r="E587" s="27">
        <v>37</v>
      </c>
      <c r="F587" s="29">
        <v>2</v>
      </c>
      <c r="G587" s="30">
        <v>0</v>
      </c>
      <c r="H587" s="29">
        <v>1</v>
      </c>
      <c r="I587" s="29">
        <v>0</v>
      </c>
      <c r="J587" s="29">
        <v>0</v>
      </c>
      <c r="K587" s="30">
        <v>120906.83</v>
      </c>
      <c r="N587">
        <v>37</v>
      </c>
    </row>
    <row r="588" spans="2:14" x14ac:dyDescent="0.25">
      <c r="B588" s="27">
        <v>723</v>
      </c>
      <c r="C588" s="27" t="s">
        <v>23</v>
      </c>
      <c r="D588" s="27" t="s">
        <v>15</v>
      </c>
      <c r="E588" s="27">
        <v>25</v>
      </c>
      <c r="F588" s="29">
        <v>3</v>
      </c>
      <c r="G588" s="30">
        <v>0</v>
      </c>
      <c r="H588" s="29">
        <v>2</v>
      </c>
      <c r="I588" s="29">
        <v>1</v>
      </c>
      <c r="J588" s="29">
        <v>1</v>
      </c>
      <c r="K588" s="30">
        <v>134509.47</v>
      </c>
      <c r="N588">
        <v>25</v>
      </c>
    </row>
    <row r="589" spans="2:14" x14ac:dyDescent="0.25">
      <c r="B589" s="27">
        <v>724</v>
      </c>
      <c r="C589" s="27" t="s">
        <v>16</v>
      </c>
      <c r="D589" s="27" t="s">
        <v>15</v>
      </c>
      <c r="E589" s="27">
        <v>37</v>
      </c>
      <c r="F589" s="29">
        <v>10</v>
      </c>
      <c r="G589" s="30">
        <v>68598.559999999998</v>
      </c>
      <c r="H589" s="29">
        <v>1</v>
      </c>
      <c r="I589" s="29">
        <v>1</v>
      </c>
      <c r="J589" s="29">
        <v>0</v>
      </c>
      <c r="K589" s="30">
        <v>157862.82</v>
      </c>
      <c r="N589">
        <v>37</v>
      </c>
    </row>
    <row r="590" spans="2:14" x14ac:dyDescent="0.25">
      <c r="B590" s="27">
        <v>724</v>
      </c>
      <c r="C590" s="27" t="s">
        <v>23</v>
      </c>
      <c r="D590" s="27" t="s">
        <v>26</v>
      </c>
      <c r="E590" s="27">
        <v>41</v>
      </c>
      <c r="F590" s="29">
        <v>2</v>
      </c>
      <c r="G590" s="30">
        <v>127892.57</v>
      </c>
      <c r="H590" s="29">
        <v>2</v>
      </c>
      <c r="I590" s="29">
        <v>0</v>
      </c>
      <c r="J590" s="29">
        <v>1</v>
      </c>
      <c r="K590" s="30">
        <v>199645.45</v>
      </c>
      <c r="N590">
        <v>41</v>
      </c>
    </row>
    <row r="591" spans="2:14" x14ac:dyDescent="0.25">
      <c r="B591" s="27">
        <v>725</v>
      </c>
      <c r="C591" s="27" t="s">
        <v>16</v>
      </c>
      <c r="D591" s="27" t="s">
        <v>26</v>
      </c>
      <c r="E591" s="27">
        <v>39</v>
      </c>
      <c r="F591" s="29">
        <v>5</v>
      </c>
      <c r="G591" s="30">
        <v>116803.8</v>
      </c>
      <c r="H591" s="29">
        <v>1</v>
      </c>
      <c r="I591" s="29">
        <v>1</v>
      </c>
      <c r="J591" s="29">
        <v>0</v>
      </c>
      <c r="K591" s="30">
        <v>124052.97</v>
      </c>
      <c r="N591">
        <v>39</v>
      </c>
    </row>
    <row r="592" spans="2:14" x14ac:dyDescent="0.25">
      <c r="B592" s="27">
        <v>725</v>
      </c>
      <c r="C592" s="27" t="s">
        <v>23</v>
      </c>
      <c r="D592" s="27" t="s">
        <v>15</v>
      </c>
      <c r="E592" s="27">
        <v>41</v>
      </c>
      <c r="F592" s="29">
        <v>7</v>
      </c>
      <c r="G592" s="30">
        <v>113980.21</v>
      </c>
      <c r="H592" s="29">
        <v>1</v>
      </c>
      <c r="I592" s="29">
        <v>1</v>
      </c>
      <c r="J592" s="29">
        <v>1</v>
      </c>
      <c r="K592" s="30">
        <v>116704.25</v>
      </c>
      <c r="N592">
        <v>41</v>
      </c>
    </row>
    <row r="593" spans="2:14" x14ac:dyDescent="0.25">
      <c r="B593" s="27">
        <v>725</v>
      </c>
      <c r="C593" s="27" t="s">
        <v>23</v>
      </c>
      <c r="D593" s="27" t="s">
        <v>15</v>
      </c>
      <c r="E593" s="27">
        <v>44</v>
      </c>
      <c r="F593" s="29">
        <v>5</v>
      </c>
      <c r="G593" s="30">
        <v>0</v>
      </c>
      <c r="H593" s="29">
        <v>1</v>
      </c>
      <c r="I593" s="29">
        <v>1</v>
      </c>
      <c r="J593" s="29">
        <v>1</v>
      </c>
      <c r="K593" s="30">
        <v>117356.14</v>
      </c>
      <c r="N593">
        <v>44</v>
      </c>
    </row>
    <row r="594" spans="2:14" x14ac:dyDescent="0.25">
      <c r="B594" s="27">
        <v>725</v>
      </c>
      <c r="C594" s="27" t="s">
        <v>23</v>
      </c>
      <c r="D594" s="27" t="s">
        <v>15</v>
      </c>
      <c r="E594" s="27">
        <v>46</v>
      </c>
      <c r="F594" s="29">
        <v>6</v>
      </c>
      <c r="G594" s="30">
        <v>0</v>
      </c>
      <c r="H594" s="29">
        <v>2</v>
      </c>
      <c r="I594" s="29">
        <v>1</v>
      </c>
      <c r="J594" s="29">
        <v>0</v>
      </c>
      <c r="K594" s="30">
        <v>161767.38</v>
      </c>
      <c r="N594">
        <v>46</v>
      </c>
    </row>
    <row r="595" spans="2:14" x14ac:dyDescent="0.25">
      <c r="B595" s="27">
        <v>725</v>
      </c>
      <c r="C595" s="27" t="s">
        <v>23</v>
      </c>
      <c r="D595" s="27" t="s">
        <v>26</v>
      </c>
      <c r="E595" s="27">
        <v>19</v>
      </c>
      <c r="F595" s="29">
        <v>0</v>
      </c>
      <c r="G595" s="30">
        <v>75888.2</v>
      </c>
      <c r="H595" s="29">
        <v>1</v>
      </c>
      <c r="I595" s="29">
        <v>0</v>
      </c>
      <c r="J595" s="29">
        <v>0</v>
      </c>
      <c r="K595" s="30">
        <v>45613.75</v>
      </c>
      <c r="N595">
        <v>19</v>
      </c>
    </row>
    <row r="596" spans="2:14" x14ac:dyDescent="0.25">
      <c r="B596" s="27">
        <v>726</v>
      </c>
      <c r="C596" s="27" t="s">
        <v>16</v>
      </c>
      <c r="D596" s="27" t="s">
        <v>15</v>
      </c>
      <c r="E596" s="27">
        <v>24</v>
      </c>
      <c r="F596" s="29">
        <v>6</v>
      </c>
      <c r="G596" s="30">
        <v>0</v>
      </c>
      <c r="H596" s="29">
        <v>2</v>
      </c>
      <c r="I596" s="29">
        <v>1</v>
      </c>
      <c r="J596" s="29">
        <v>1</v>
      </c>
      <c r="K596" s="30">
        <v>54724.03</v>
      </c>
      <c r="N596">
        <v>24</v>
      </c>
    </row>
    <row r="597" spans="2:14" x14ac:dyDescent="0.25">
      <c r="B597" s="27">
        <v>726</v>
      </c>
      <c r="C597" s="27" t="s">
        <v>16</v>
      </c>
      <c r="D597" s="27" t="s">
        <v>15</v>
      </c>
      <c r="E597" s="27">
        <v>31</v>
      </c>
      <c r="F597" s="29">
        <v>9</v>
      </c>
      <c r="G597" s="30">
        <v>114722.05</v>
      </c>
      <c r="H597" s="29">
        <v>2</v>
      </c>
      <c r="I597" s="29">
        <v>1</v>
      </c>
      <c r="J597" s="29">
        <v>1</v>
      </c>
      <c r="K597" s="30">
        <v>98178.57</v>
      </c>
      <c r="N597">
        <v>31</v>
      </c>
    </row>
    <row r="598" spans="2:14" x14ac:dyDescent="0.25">
      <c r="B598" s="27">
        <v>726</v>
      </c>
      <c r="C598" s="27" t="s">
        <v>16</v>
      </c>
      <c r="D598" s="27" t="s">
        <v>18</v>
      </c>
      <c r="E598" s="27">
        <v>48</v>
      </c>
      <c r="F598" s="29">
        <v>6</v>
      </c>
      <c r="G598" s="30">
        <v>99906.19</v>
      </c>
      <c r="H598" s="29">
        <v>1</v>
      </c>
      <c r="I598" s="29">
        <v>1</v>
      </c>
      <c r="J598" s="29">
        <v>0</v>
      </c>
      <c r="K598" s="30">
        <v>64323.24</v>
      </c>
      <c r="N598">
        <v>48</v>
      </c>
    </row>
    <row r="599" spans="2:14" x14ac:dyDescent="0.25">
      <c r="B599" s="27">
        <v>727</v>
      </c>
      <c r="C599" s="27" t="s">
        <v>23</v>
      </c>
      <c r="D599" s="27" t="s">
        <v>15</v>
      </c>
      <c r="E599" s="27">
        <v>34</v>
      </c>
      <c r="F599" s="29">
        <v>10</v>
      </c>
      <c r="G599" s="30">
        <v>0</v>
      </c>
      <c r="H599" s="29">
        <v>2</v>
      </c>
      <c r="I599" s="29">
        <v>1</v>
      </c>
      <c r="J599" s="29">
        <v>1</v>
      </c>
      <c r="K599" s="30">
        <v>198637.34</v>
      </c>
      <c r="N599">
        <v>34</v>
      </c>
    </row>
    <row r="600" spans="2:14" x14ac:dyDescent="0.25">
      <c r="B600" s="27">
        <v>727</v>
      </c>
      <c r="C600" s="27" t="s">
        <v>23</v>
      </c>
      <c r="D600" s="27" t="s">
        <v>18</v>
      </c>
      <c r="E600" s="27">
        <v>38</v>
      </c>
      <c r="F600" s="29">
        <v>2</v>
      </c>
      <c r="G600" s="30">
        <v>62276.99</v>
      </c>
      <c r="H600" s="29">
        <v>1</v>
      </c>
      <c r="I600" s="29">
        <v>1</v>
      </c>
      <c r="J600" s="29">
        <v>1</v>
      </c>
      <c r="K600" s="30">
        <v>59280.79</v>
      </c>
      <c r="N600">
        <v>38</v>
      </c>
    </row>
    <row r="601" spans="2:14" x14ac:dyDescent="0.25">
      <c r="B601" s="27">
        <v>728</v>
      </c>
      <c r="C601" s="27" t="s">
        <v>23</v>
      </c>
      <c r="D601" s="27" t="s">
        <v>26</v>
      </c>
      <c r="E601" s="27">
        <v>32</v>
      </c>
      <c r="F601" s="29">
        <v>5</v>
      </c>
      <c r="G601" s="30">
        <v>61825.5</v>
      </c>
      <c r="H601" s="29">
        <v>1</v>
      </c>
      <c r="I601" s="29">
        <v>1</v>
      </c>
      <c r="J601" s="29">
        <v>1</v>
      </c>
      <c r="K601" s="30">
        <v>156124.93</v>
      </c>
      <c r="N601">
        <v>32</v>
      </c>
    </row>
    <row r="602" spans="2:14" x14ac:dyDescent="0.25">
      <c r="B602" s="27">
        <v>729</v>
      </c>
      <c r="C602" s="27" t="s">
        <v>23</v>
      </c>
      <c r="D602" s="27" t="s">
        <v>15</v>
      </c>
      <c r="E602" s="27">
        <v>30</v>
      </c>
      <c r="F602" s="29">
        <v>9</v>
      </c>
      <c r="G602" s="30">
        <v>0</v>
      </c>
      <c r="H602" s="29">
        <v>2</v>
      </c>
      <c r="I602" s="29">
        <v>1</v>
      </c>
      <c r="J602" s="29">
        <v>0</v>
      </c>
      <c r="K602" s="30">
        <v>151869.35</v>
      </c>
      <c r="N602">
        <v>30</v>
      </c>
    </row>
    <row r="603" spans="2:14" x14ac:dyDescent="0.25">
      <c r="B603" s="27">
        <v>729</v>
      </c>
      <c r="C603" s="27" t="s">
        <v>23</v>
      </c>
      <c r="D603" s="27" t="s">
        <v>15</v>
      </c>
      <c r="E603" s="27">
        <v>32</v>
      </c>
      <c r="F603" s="29">
        <v>6</v>
      </c>
      <c r="G603" s="30">
        <v>93694.42</v>
      </c>
      <c r="H603" s="29">
        <v>1</v>
      </c>
      <c r="I603" s="29">
        <v>1</v>
      </c>
      <c r="J603" s="29">
        <v>1</v>
      </c>
      <c r="K603" s="30">
        <v>79919.13</v>
      </c>
      <c r="N603">
        <v>32</v>
      </c>
    </row>
    <row r="604" spans="2:14" x14ac:dyDescent="0.25">
      <c r="B604" s="27">
        <v>729</v>
      </c>
      <c r="C604" s="27" t="s">
        <v>23</v>
      </c>
      <c r="D604" s="27" t="s">
        <v>15</v>
      </c>
      <c r="E604" s="27">
        <v>44</v>
      </c>
      <c r="F604" s="29">
        <v>5</v>
      </c>
      <c r="G604" s="30">
        <v>0</v>
      </c>
      <c r="H604" s="29">
        <v>2</v>
      </c>
      <c r="I604" s="29">
        <v>0</v>
      </c>
      <c r="J604" s="29">
        <v>1</v>
      </c>
      <c r="K604" s="30">
        <v>9200.5400000000009</v>
      </c>
      <c r="N604">
        <v>44</v>
      </c>
    </row>
    <row r="605" spans="2:14" x14ac:dyDescent="0.25">
      <c r="B605" s="27">
        <v>729</v>
      </c>
      <c r="C605" s="27" t="s">
        <v>23</v>
      </c>
      <c r="D605" s="27" t="s">
        <v>26</v>
      </c>
      <c r="E605" s="27">
        <v>30</v>
      </c>
      <c r="F605" s="29">
        <v>6</v>
      </c>
      <c r="G605" s="30">
        <v>63669.42</v>
      </c>
      <c r="H605" s="29">
        <v>1</v>
      </c>
      <c r="I605" s="29">
        <v>1</v>
      </c>
      <c r="J605" s="29">
        <v>0</v>
      </c>
      <c r="K605" s="30">
        <v>145111.37</v>
      </c>
      <c r="N605">
        <v>30</v>
      </c>
    </row>
    <row r="606" spans="2:14" x14ac:dyDescent="0.25">
      <c r="B606" s="27">
        <v>729</v>
      </c>
      <c r="C606" s="27" t="s">
        <v>23</v>
      </c>
      <c r="D606" s="27" t="s">
        <v>18</v>
      </c>
      <c r="E606" s="27">
        <v>31</v>
      </c>
      <c r="F606" s="29">
        <v>8</v>
      </c>
      <c r="G606" s="30">
        <v>164870.81</v>
      </c>
      <c r="H606" s="29">
        <v>2</v>
      </c>
      <c r="I606" s="29">
        <v>1</v>
      </c>
      <c r="J606" s="29">
        <v>1</v>
      </c>
      <c r="K606" s="30">
        <v>9567.39</v>
      </c>
      <c r="N606">
        <v>31</v>
      </c>
    </row>
    <row r="607" spans="2:14" x14ac:dyDescent="0.25">
      <c r="B607" s="27">
        <v>730</v>
      </c>
      <c r="C607" s="27" t="s">
        <v>16</v>
      </c>
      <c r="D607" s="27" t="s">
        <v>15</v>
      </c>
      <c r="E607" s="27">
        <v>35</v>
      </c>
      <c r="F607" s="29">
        <v>0</v>
      </c>
      <c r="G607" s="30">
        <v>155470.54999999999</v>
      </c>
      <c r="H607" s="29">
        <v>1</v>
      </c>
      <c r="I607" s="29">
        <v>1</v>
      </c>
      <c r="J607" s="29">
        <v>1</v>
      </c>
      <c r="K607" s="30">
        <v>53718.28</v>
      </c>
      <c r="N607">
        <v>35</v>
      </c>
    </row>
    <row r="608" spans="2:14" x14ac:dyDescent="0.25">
      <c r="B608" s="27">
        <v>730</v>
      </c>
      <c r="C608" s="27" t="s">
        <v>16</v>
      </c>
      <c r="D608" s="27" t="s">
        <v>15</v>
      </c>
      <c r="E608" s="27">
        <v>39</v>
      </c>
      <c r="F608" s="29">
        <v>1</v>
      </c>
      <c r="G608" s="30">
        <v>99010.67</v>
      </c>
      <c r="H608" s="29">
        <v>1</v>
      </c>
      <c r="I608" s="29">
        <v>1</v>
      </c>
      <c r="J608" s="29">
        <v>0</v>
      </c>
      <c r="K608" s="30">
        <v>194945.8</v>
      </c>
      <c r="N608">
        <v>39</v>
      </c>
    </row>
    <row r="609" spans="2:14" x14ac:dyDescent="0.25">
      <c r="B609" s="27">
        <v>730</v>
      </c>
      <c r="C609" s="27" t="s">
        <v>16</v>
      </c>
      <c r="D609" s="27" t="s">
        <v>18</v>
      </c>
      <c r="E609" s="27">
        <v>33</v>
      </c>
      <c r="F609" s="29">
        <v>9</v>
      </c>
      <c r="G609" s="30">
        <v>0</v>
      </c>
      <c r="H609" s="29">
        <v>2</v>
      </c>
      <c r="I609" s="29">
        <v>0</v>
      </c>
      <c r="J609" s="29">
        <v>0</v>
      </c>
      <c r="K609" s="30">
        <v>176576.62</v>
      </c>
      <c r="N609">
        <v>33</v>
      </c>
    </row>
    <row r="610" spans="2:14" x14ac:dyDescent="0.25">
      <c r="B610" s="27">
        <v>730</v>
      </c>
      <c r="C610" s="27" t="s">
        <v>23</v>
      </c>
      <c r="D610" s="27" t="s">
        <v>15</v>
      </c>
      <c r="E610" s="27">
        <v>34</v>
      </c>
      <c r="F610" s="29">
        <v>5</v>
      </c>
      <c r="G610" s="30">
        <v>122453.37</v>
      </c>
      <c r="H610" s="29">
        <v>2</v>
      </c>
      <c r="I610" s="29">
        <v>1</v>
      </c>
      <c r="J610" s="29">
        <v>0</v>
      </c>
      <c r="K610" s="30">
        <v>138882.98000000001</v>
      </c>
      <c r="N610">
        <v>34</v>
      </c>
    </row>
    <row r="611" spans="2:14" x14ac:dyDescent="0.25">
      <c r="B611" s="27">
        <v>730</v>
      </c>
      <c r="C611" s="27" t="s">
        <v>23</v>
      </c>
      <c r="D611" s="27" t="s">
        <v>18</v>
      </c>
      <c r="E611" s="27">
        <v>42</v>
      </c>
      <c r="F611" s="29">
        <v>4</v>
      </c>
      <c r="G611" s="30">
        <v>0</v>
      </c>
      <c r="H611" s="29">
        <v>2</v>
      </c>
      <c r="I611" s="29">
        <v>0</v>
      </c>
      <c r="J611" s="29">
        <v>1</v>
      </c>
      <c r="K611" s="30">
        <v>85982.47</v>
      </c>
      <c r="N611">
        <v>42</v>
      </c>
    </row>
    <row r="612" spans="2:14" x14ac:dyDescent="0.25">
      <c r="B612" s="27">
        <v>730</v>
      </c>
      <c r="C612" s="27" t="s">
        <v>23</v>
      </c>
      <c r="D612" s="27" t="s">
        <v>18</v>
      </c>
      <c r="E612" s="27">
        <v>62</v>
      </c>
      <c r="F612" s="29">
        <v>2</v>
      </c>
      <c r="G612" s="30">
        <v>0</v>
      </c>
      <c r="H612" s="29">
        <v>2</v>
      </c>
      <c r="I612" s="29">
        <v>1</v>
      </c>
      <c r="J612" s="29">
        <v>1</v>
      </c>
      <c r="K612" s="30">
        <v>186489.95</v>
      </c>
      <c r="N612">
        <v>62</v>
      </c>
    </row>
    <row r="613" spans="2:14" x14ac:dyDescent="0.25">
      <c r="B613" s="27">
        <v>732</v>
      </c>
      <c r="C613" s="27" t="s">
        <v>16</v>
      </c>
      <c r="D613" s="27" t="s">
        <v>26</v>
      </c>
      <c r="E613" s="27">
        <v>29</v>
      </c>
      <c r="F613" s="29">
        <v>1</v>
      </c>
      <c r="G613" s="30">
        <v>154333.82</v>
      </c>
      <c r="H613" s="29">
        <v>1</v>
      </c>
      <c r="I613" s="29">
        <v>1</v>
      </c>
      <c r="J613" s="29">
        <v>1</v>
      </c>
      <c r="K613" s="30">
        <v>138527.56</v>
      </c>
      <c r="N613">
        <v>29</v>
      </c>
    </row>
    <row r="614" spans="2:14" x14ac:dyDescent="0.25">
      <c r="B614" s="27">
        <v>732</v>
      </c>
      <c r="C614" s="27" t="s">
        <v>23</v>
      </c>
      <c r="D614" s="27" t="s">
        <v>15</v>
      </c>
      <c r="E614" s="27">
        <v>41</v>
      </c>
      <c r="F614" s="29">
        <v>8</v>
      </c>
      <c r="G614" s="30">
        <v>0</v>
      </c>
      <c r="H614" s="29">
        <v>2</v>
      </c>
      <c r="I614" s="29">
        <v>1</v>
      </c>
      <c r="J614" s="29">
        <v>1</v>
      </c>
      <c r="K614" s="30">
        <v>170886.17</v>
      </c>
      <c r="N614">
        <v>41</v>
      </c>
    </row>
    <row r="615" spans="2:14" x14ac:dyDescent="0.25">
      <c r="B615" s="27">
        <v>732</v>
      </c>
      <c r="C615" s="27" t="s">
        <v>23</v>
      </c>
      <c r="D615" s="27" t="s">
        <v>26</v>
      </c>
      <c r="E615" s="27">
        <v>42</v>
      </c>
      <c r="F615" s="29">
        <v>9</v>
      </c>
      <c r="G615" s="30">
        <v>108748.08</v>
      </c>
      <c r="H615" s="29">
        <v>2</v>
      </c>
      <c r="I615" s="29">
        <v>1</v>
      </c>
      <c r="J615" s="29">
        <v>1</v>
      </c>
      <c r="K615" s="30">
        <v>65323.11</v>
      </c>
      <c r="N615">
        <v>42</v>
      </c>
    </row>
    <row r="616" spans="2:14" x14ac:dyDescent="0.25">
      <c r="B616" s="27">
        <v>733</v>
      </c>
      <c r="C616" s="27" t="s">
        <v>23</v>
      </c>
      <c r="D616" s="27" t="s">
        <v>15</v>
      </c>
      <c r="E616" s="27">
        <v>22</v>
      </c>
      <c r="F616" s="29">
        <v>5</v>
      </c>
      <c r="G616" s="30">
        <v>0</v>
      </c>
      <c r="H616" s="29">
        <v>2</v>
      </c>
      <c r="I616" s="29">
        <v>1</v>
      </c>
      <c r="J616" s="29">
        <v>1</v>
      </c>
      <c r="K616" s="30">
        <v>117202.19</v>
      </c>
      <c r="N616">
        <v>22</v>
      </c>
    </row>
    <row r="617" spans="2:14" x14ac:dyDescent="0.25">
      <c r="B617" s="27">
        <v>733</v>
      </c>
      <c r="C617" s="27" t="s">
        <v>23</v>
      </c>
      <c r="D617" s="27" t="s">
        <v>15</v>
      </c>
      <c r="E617" s="27">
        <v>33</v>
      </c>
      <c r="F617" s="29">
        <v>3</v>
      </c>
      <c r="G617" s="30">
        <v>0</v>
      </c>
      <c r="H617" s="29">
        <v>1</v>
      </c>
      <c r="I617" s="29">
        <v>1</v>
      </c>
      <c r="J617" s="29">
        <v>1</v>
      </c>
      <c r="K617" s="30">
        <v>7666.73</v>
      </c>
      <c r="N617">
        <v>33</v>
      </c>
    </row>
    <row r="618" spans="2:14" x14ac:dyDescent="0.25">
      <c r="B618" s="27">
        <v>733</v>
      </c>
      <c r="C618" s="27" t="s">
        <v>23</v>
      </c>
      <c r="D618" s="27" t="s">
        <v>26</v>
      </c>
      <c r="E618" s="27">
        <v>74</v>
      </c>
      <c r="F618" s="29">
        <v>3</v>
      </c>
      <c r="G618" s="30">
        <v>106545.53</v>
      </c>
      <c r="H618" s="29">
        <v>1</v>
      </c>
      <c r="I618" s="29">
        <v>1</v>
      </c>
      <c r="J618" s="29">
        <v>1</v>
      </c>
      <c r="K618" s="30">
        <v>134589.57999999999</v>
      </c>
      <c r="N618">
        <v>74</v>
      </c>
    </row>
    <row r="619" spans="2:14" x14ac:dyDescent="0.25">
      <c r="B619" s="27">
        <v>734</v>
      </c>
      <c r="C619" s="27" t="s">
        <v>23</v>
      </c>
      <c r="D619" s="27" t="s">
        <v>15</v>
      </c>
      <c r="E619" s="27">
        <v>30</v>
      </c>
      <c r="F619" s="29">
        <v>3</v>
      </c>
      <c r="G619" s="30">
        <v>0</v>
      </c>
      <c r="H619" s="29">
        <v>2</v>
      </c>
      <c r="I619" s="29">
        <v>1</v>
      </c>
      <c r="J619" s="29">
        <v>0</v>
      </c>
      <c r="K619" s="30">
        <v>107640.25</v>
      </c>
      <c r="N619">
        <v>30</v>
      </c>
    </row>
    <row r="620" spans="2:14" x14ac:dyDescent="0.25">
      <c r="B620" s="27">
        <v>734</v>
      </c>
      <c r="C620" s="27" t="s">
        <v>23</v>
      </c>
      <c r="D620" s="27" t="s">
        <v>15</v>
      </c>
      <c r="E620" s="27">
        <v>34</v>
      </c>
      <c r="F620" s="29">
        <v>6</v>
      </c>
      <c r="G620" s="30">
        <v>133598.39999999999</v>
      </c>
      <c r="H620" s="29">
        <v>1</v>
      </c>
      <c r="I620" s="29">
        <v>1</v>
      </c>
      <c r="J620" s="29">
        <v>1</v>
      </c>
      <c r="K620" s="30">
        <v>13107.24</v>
      </c>
      <c r="N620">
        <v>34</v>
      </c>
    </row>
    <row r="621" spans="2:14" x14ac:dyDescent="0.25">
      <c r="B621" s="27">
        <v>735</v>
      </c>
      <c r="C621" s="27" t="s">
        <v>16</v>
      </c>
      <c r="D621" s="27" t="s">
        <v>15</v>
      </c>
      <c r="E621" s="27">
        <v>21</v>
      </c>
      <c r="F621" s="29">
        <v>1</v>
      </c>
      <c r="G621" s="30">
        <v>178718.19</v>
      </c>
      <c r="H621" s="29">
        <v>2</v>
      </c>
      <c r="I621" s="29">
        <v>1</v>
      </c>
      <c r="J621" s="29">
        <v>0</v>
      </c>
      <c r="K621" s="30">
        <v>22388</v>
      </c>
      <c r="N621">
        <v>21</v>
      </c>
    </row>
    <row r="622" spans="2:14" x14ac:dyDescent="0.25">
      <c r="B622" s="27">
        <v>735</v>
      </c>
      <c r="C622" s="27" t="s">
        <v>23</v>
      </c>
      <c r="D622" s="27" t="s">
        <v>15</v>
      </c>
      <c r="E622" s="27">
        <v>44</v>
      </c>
      <c r="F622" s="29">
        <v>9</v>
      </c>
      <c r="G622" s="30">
        <v>120681.63</v>
      </c>
      <c r="H622" s="29">
        <v>1</v>
      </c>
      <c r="I622" s="29">
        <v>1</v>
      </c>
      <c r="J622" s="29">
        <v>0</v>
      </c>
      <c r="K622" s="30">
        <v>74836.34</v>
      </c>
      <c r="N622">
        <v>44</v>
      </c>
    </row>
    <row r="623" spans="2:14" x14ac:dyDescent="0.25">
      <c r="B623" s="27">
        <v>735</v>
      </c>
      <c r="C623" s="27" t="s">
        <v>23</v>
      </c>
      <c r="D623" s="27" t="s">
        <v>26</v>
      </c>
      <c r="E623" s="27">
        <v>43</v>
      </c>
      <c r="F623" s="29">
        <v>10</v>
      </c>
      <c r="G623" s="30">
        <v>123180.01</v>
      </c>
      <c r="H623" s="29">
        <v>2</v>
      </c>
      <c r="I623" s="29">
        <v>1</v>
      </c>
      <c r="J623" s="29">
        <v>1</v>
      </c>
      <c r="K623" s="30">
        <v>196673.28</v>
      </c>
      <c r="N623">
        <v>43</v>
      </c>
    </row>
    <row r="624" spans="2:14" x14ac:dyDescent="0.25">
      <c r="B624" s="27">
        <v>735</v>
      </c>
      <c r="C624" s="27" t="s">
        <v>23</v>
      </c>
      <c r="D624" s="27" t="s">
        <v>18</v>
      </c>
      <c r="E624" s="27">
        <v>34</v>
      </c>
      <c r="F624" s="29">
        <v>5</v>
      </c>
      <c r="G624" s="30">
        <v>0</v>
      </c>
      <c r="H624" s="29">
        <v>2</v>
      </c>
      <c r="I624" s="29">
        <v>0</v>
      </c>
      <c r="J624" s="29">
        <v>0</v>
      </c>
      <c r="K624" s="30">
        <v>71095.41</v>
      </c>
      <c r="N624">
        <v>34</v>
      </c>
    </row>
    <row r="625" spans="2:14" x14ac:dyDescent="0.25">
      <c r="B625" s="27">
        <v>736</v>
      </c>
      <c r="C625" s="27" t="s">
        <v>16</v>
      </c>
      <c r="D625" s="27" t="s">
        <v>18</v>
      </c>
      <c r="E625" s="27">
        <v>28</v>
      </c>
      <c r="F625" s="29">
        <v>2</v>
      </c>
      <c r="G625" s="30">
        <v>0</v>
      </c>
      <c r="H625" s="29">
        <v>2</v>
      </c>
      <c r="I625" s="29">
        <v>1</v>
      </c>
      <c r="J625" s="29">
        <v>1</v>
      </c>
      <c r="K625" s="30">
        <v>117431.1</v>
      </c>
      <c r="N625">
        <v>28</v>
      </c>
    </row>
    <row r="626" spans="2:14" x14ac:dyDescent="0.25">
      <c r="B626" s="27">
        <v>737</v>
      </c>
      <c r="C626" s="27" t="s">
        <v>23</v>
      </c>
      <c r="D626" s="27" t="s">
        <v>15</v>
      </c>
      <c r="E626" s="27">
        <v>41</v>
      </c>
      <c r="F626" s="29">
        <v>1</v>
      </c>
      <c r="G626" s="30">
        <v>101960.74</v>
      </c>
      <c r="H626" s="29">
        <v>1</v>
      </c>
      <c r="I626" s="29">
        <v>1</v>
      </c>
      <c r="J626" s="29">
        <v>1</v>
      </c>
      <c r="K626" s="30">
        <v>123547.28</v>
      </c>
      <c r="N626">
        <v>41</v>
      </c>
    </row>
    <row r="627" spans="2:14" x14ac:dyDescent="0.25">
      <c r="B627" s="27">
        <v>737</v>
      </c>
      <c r="C627" s="27" t="s">
        <v>23</v>
      </c>
      <c r="D627" s="27" t="s">
        <v>26</v>
      </c>
      <c r="E627" s="27">
        <v>31</v>
      </c>
      <c r="F627" s="29">
        <v>5</v>
      </c>
      <c r="G627" s="30">
        <v>121192.22</v>
      </c>
      <c r="H627" s="29">
        <v>2</v>
      </c>
      <c r="I627" s="29">
        <v>1</v>
      </c>
      <c r="J627" s="29">
        <v>1</v>
      </c>
      <c r="K627" s="30">
        <v>74890.58</v>
      </c>
      <c r="N627">
        <v>31</v>
      </c>
    </row>
    <row r="628" spans="2:14" x14ac:dyDescent="0.25">
      <c r="B628" s="27">
        <v>738</v>
      </c>
      <c r="C628" s="27" t="s">
        <v>23</v>
      </c>
      <c r="D628" s="27" t="s">
        <v>15</v>
      </c>
      <c r="E628" s="27">
        <v>31</v>
      </c>
      <c r="F628" s="29">
        <v>9</v>
      </c>
      <c r="G628" s="30">
        <v>82674.149999999994</v>
      </c>
      <c r="H628" s="29">
        <v>1</v>
      </c>
      <c r="I628" s="29">
        <v>1</v>
      </c>
      <c r="J628" s="29">
        <v>0</v>
      </c>
      <c r="K628" s="30">
        <v>41970.720000000001</v>
      </c>
      <c r="N628">
        <v>31</v>
      </c>
    </row>
    <row r="629" spans="2:14" x14ac:dyDescent="0.25">
      <c r="B629" s="27">
        <v>738</v>
      </c>
      <c r="C629" s="27" t="s">
        <v>23</v>
      </c>
      <c r="D629" s="27" t="s">
        <v>18</v>
      </c>
      <c r="E629" s="27">
        <v>31</v>
      </c>
      <c r="F629" s="29">
        <v>9</v>
      </c>
      <c r="G629" s="30">
        <v>79019.8</v>
      </c>
      <c r="H629" s="29">
        <v>1</v>
      </c>
      <c r="I629" s="29">
        <v>1</v>
      </c>
      <c r="J629" s="29">
        <v>1</v>
      </c>
      <c r="K629" s="30">
        <v>18606.23</v>
      </c>
      <c r="N629">
        <v>31</v>
      </c>
    </row>
    <row r="630" spans="2:14" x14ac:dyDescent="0.25">
      <c r="B630" s="27">
        <v>738</v>
      </c>
      <c r="C630" s="27" t="s">
        <v>23</v>
      </c>
      <c r="D630" s="27" t="s">
        <v>18</v>
      </c>
      <c r="E630" s="27">
        <v>35</v>
      </c>
      <c r="F630" s="29">
        <v>3</v>
      </c>
      <c r="G630" s="30">
        <v>0</v>
      </c>
      <c r="H630" s="29">
        <v>1</v>
      </c>
      <c r="I630" s="29">
        <v>1</v>
      </c>
      <c r="J630" s="29">
        <v>1</v>
      </c>
      <c r="K630" s="30">
        <v>15650.73</v>
      </c>
      <c r="N630">
        <v>35</v>
      </c>
    </row>
    <row r="631" spans="2:14" x14ac:dyDescent="0.25">
      <c r="B631" s="27">
        <v>739</v>
      </c>
      <c r="C631" s="27" t="s">
        <v>23</v>
      </c>
      <c r="D631" s="27" t="s">
        <v>18</v>
      </c>
      <c r="E631" s="27">
        <v>38</v>
      </c>
      <c r="F631" s="29">
        <v>0</v>
      </c>
      <c r="G631" s="30">
        <v>128366.44</v>
      </c>
      <c r="H631" s="29">
        <v>1</v>
      </c>
      <c r="I631" s="29">
        <v>1</v>
      </c>
      <c r="J631" s="29">
        <v>0</v>
      </c>
      <c r="K631" s="30">
        <v>12796.43</v>
      </c>
      <c r="N631">
        <v>38</v>
      </c>
    </row>
    <row r="632" spans="2:14" x14ac:dyDescent="0.25">
      <c r="B632" s="27">
        <v>741</v>
      </c>
      <c r="C632" s="27" t="s">
        <v>23</v>
      </c>
      <c r="D632" s="27" t="s">
        <v>18</v>
      </c>
      <c r="E632" s="27">
        <v>39</v>
      </c>
      <c r="F632" s="29">
        <v>7</v>
      </c>
      <c r="G632" s="30">
        <v>143637.57999999999</v>
      </c>
      <c r="H632" s="29">
        <v>2</v>
      </c>
      <c r="I632" s="29">
        <v>0</v>
      </c>
      <c r="J632" s="29">
        <v>1</v>
      </c>
      <c r="K632" s="30">
        <v>174227.66</v>
      </c>
      <c r="N632">
        <v>39</v>
      </c>
    </row>
    <row r="633" spans="2:14" x14ac:dyDescent="0.25">
      <c r="B633" s="27">
        <v>741</v>
      </c>
      <c r="C633" s="27" t="s">
        <v>23</v>
      </c>
      <c r="D633" s="27" t="s">
        <v>18</v>
      </c>
      <c r="E633" s="27">
        <v>53</v>
      </c>
      <c r="F633" s="29">
        <v>3</v>
      </c>
      <c r="G633" s="30">
        <v>0</v>
      </c>
      <c r="H633" s="29">
        <v>2</v>
      </c>
      <c r="I633" s="29">
        <v>1</v>
      </c>
      <c r="J633" s="29">
        <v>1</v>
      </c>
      <c r="K633" s="30">
        <v>38913.68</v>
      </c>
      <c r="N633">
        <v>53</v>
      </c>
    </row>
    <row r="634" spans="2:14" x14ac:dyDescent="0.25">
      <c r="B634" s="27">
        <v>742</v>
      </c>
      <c r="C634" s="27" t="s">
        <v>16</v>
      </c>
      <c r="D634" s="27" t="s">
        <v>26</v>
      </c>
      <c r="E634" s="27">
        <v>21</v>
      </c>
      <c r="F634" s="29">
        <v>1</v>
      </c>
      <c r="G634" s="30">
        <v>114292.48</v>
      </c>
      <c r="H634" s="29">
        <v>1</v>
      </c>
      <c r="I634" s="29">
        <v>1</v>
      </c>
      <c r="J634" s="29">
        <v>0</v>
      </c>
      <c r="K634" s="30">
        <v>31520.400000000001</v>
      </c>
      <c r="N634">
        <v>21</v>
      </c>
    </row>
    <row r="635" spans="2:14" x14ac:dyDescent="0.25">
      <c r="B635" s="27">
        <v>742</v>
      </c>
      <c r="C635" s="27" t="s">
        <v>23</v>
      </c>
      <c r="D635" s="27" t="s">
        <v>26</v>
      </c>
      <c r="E635" s="27">
        <v>33</v>
      </c>
      <c r="F635" s="29">
        <v>0</v>
      </c>
      <c r="G635" s="30">
        <v>181656.51</v>
      </c>
      <c r="H635" s="29">
        <v>1</v>
      </c>
      <c r="I635" s="29">
        <v>1</v>
      </c>
      <c r="J635" s="29">
        <v>1</v>
      </c>
      <c r="K635" s="30">
        <v>107667.91</v>
      </c>
      <c r="N635">
        <v>33</v>
      </c>
    </row>
    <row r="636" spans="2:14" x14ac:dyDescent="0.25">
      <c r="B636" s="27">
        <v>742</v>
      </c>
      <c r="C636" s="27" t="s">
        <v>23</v>
      </c>
      <c r="D636" s="27" t="s">
        <v>26</v>
      </c>
      <c r="E636" s="27">
        <v>35</v>
      </c>
      <c r="F636" s="29">
        <v>5</v>
      </c>
      <c r="G636" s="30">
        <v>136857</v>
      </c>
      <c r="H636" s="29">
        <v>1</v>
      </c>
      <c r="I636" s="29">
        <v>0</v>
      </c>
      <c r="J636" s="29">
        <v>0</v>
      </c>
      <c r="K636" s="30">
        <v>84509.57</v>
      </c>
      <c r="N636">
        <v>35</v>
      </c>
    </row>
    <row r="637" spans="2:14" x14ac:dyDescent="0.25">
      <c r="B637" s="27">
        <v>743</v>
      </c>
      <c r="C637" s="27" t="s">
        <v>16</v>
      </c>
      <c r="D637" s="27" t="s">
        <v>26</v>
      </c>
      <c r="E637" s="27">
        <v>34</v>
      </c>
      <c r="F637" s="29">
        <v>1</v>
      </c>
      <c r="G637" s="30">
        <v>131736.88</v>
      </c>
      <c r="H637" s="29">
        <v>1</v>
      </c>
      <c r="I637" s="29">
        <v>1</v>
      </c>
      <c r="J637" s="29">
        <v>1</v>
      </c>
      <c r="K637" s="30">
        <v>108543.21</v>
      </c>
      <c r="N637">
        <v>34</v>
      </c>
    </row>
    <row r="638" spans="2:14" x14ac:dyDescent="0.25">
      <c r="B638" s="27">
        <v>744</v>
      </c>
      <c r="C638" s="27" t="s">
        <v>16</v>
      </c>
      <c r="D638" s="27" t="s">
        <v>15</v>
      </c>
      <c r="E638" s="27">
        <v>43</v>
      </c>
      <c r="F638" s="29">
        <v>10</v>
      </c>
      <c r="G638" s="30">
        <v>147832.15</v>
      </c>
      <c r="H638" s="29">
        <v>1</v>
      </c>
      <c r="I638" s="29">
        <v>0</v>
      </c>
      <c r="J638" s="29">
        <v>1</v>
      </c>
      <c r="K638" s="30">
        <v>24234.11</v>
      </c>
      <c r="N638">
        <v>43</v>
      </c>
    </row>
    <row r="639" spans="2:14" x14ac:dyDescent="0.25">
      <c r="B639" s="27">
        <v>744</v>
      </c>
      <c r="C639" s="27" t="s">
        <v>16</v>
      </c>
      <c r="D639" s="27" t="s">
        <v>18</v>
      </c>
      <c r="E639" s="27">
        <v>26</v>
      </c>
      <c r="F639" s="29">
        <v>5</v>
      </c>
      <c r="G639" s="30">
        <v>166297.89000000001</v>
      </c>
      <c r="H639" s="29">
        <v>1</v>
      </c>
      <c r="I639" s="29">
        <v>1</v>
      </c>
      <c r="J639" s="29">
        <v>1</v>
      </c>
      <c r="K639" s="30">
        <v>181694.44</v>
      </c>
      <c r="N639">
        <v>26</v>
      </c>
    </row>
    <row r="640" spans="2:14" x14ac:dyDescent="0.25">
      <c r="B640" s="27">
        <v>744</v>
      </c>
      <c r="C640" s="27" t="s">
        <v>23</v>
      </c>
      <c r="D640" s="27" t="s">
        <v>18</v>
      </c>
      <c r="E640" s="27">
        <v>36</v>
      </c>
      <c r="F640" s="29">
        <v>2</v>
      </c>
      <c r="G640" s="30">
        <v>153804.44</v>
      </c>
      <c r="H640" s="29">
        <v>1</v>
      </c>
      <c r="I640" s="29">
        <v>1</v>
      </c>
      <c r="J640" s="29">
        <v>1</v>
      </c>
      <c r="K640" s="30">
        <v>87213.33</v>
      </c>
      <c r="N640">
        <v>36</v>
      </c>
    </row>
    <row r="641" spans="2:14" x14ac:dyDescent="0.25">
      <c r="B641" s="27">
        <v>745</v>
      </c>
      <c r="C641" s="27" t="s">
        <v>16</v>
      </c>
      <c r="D641" s="27" t="s">
        <v>18</v>
      </c>
      <c r="E641" s="27">
        <v>31</v>
      </c>
      <c r="F641" s="29">
        <v>3</v>
      </c>
      <c r="G641" s="30">
        <v>124328.84</v>
      </c>
      <c r="H641" s="29">
        <v>1</v>
      </c>
      <c r="I641" s="29">
        <v>1</v>
      </c>
      <c r="J641" s="29">
        <v>1</v>
      </c>
      <c r="K641" s="30">
        <v>140451.51999999999</v>
      </c>
      <c r="N641">
        <v>31</v>
      </c>
    </row>
    <row r="642" spans="2:14" x14ac:dyDescent="0.25">
      <c r="B642" s="27">
        <v>745</v>
      </c>
      <c r="C642" s="27" t="s">
        <v>23</v>
      </c>
      <c r="D642" s="27" t="s">
        <v>15</v>
      </c>
      <c r="E642" s="27">
        <v>25</v>
      </c>
      <c r="F642" s="29">
        <v>5</v>
      </c>
      <c r="G642" s="30">
        <v>157993.15</v>
      </c>
      <c r="H642" s="29">
        <v>2</v>
      </c>
      <c r="I642" s="29">
        <v>1</v>
      </c>
      <c r="J642" s="29">
        <v>0</v>
      </c>
      <c r="K642" s="30">
        <v>146041.45000000001</v>
      </c>
      <c r="N642">
        <v>25</v>
      </c>
    </row>
    <row r="643" spans="2:14" x14ac:dyDescent="0.25">
      <c r="B643" s="27">
        <v>745</v>
      </c>
      <c r="C643" s="27" t="s">
        <v>23</v>
      </c>
      <c r="D643" s="27" t="s">
        <v>15</v>
      </c>
      <c r="E643" s="27">
        <v>35</v>
      </c>
      <c r="F643" s="29">
        <v>9</v>
      </c>
      <c r="G643" s="30">
        <v>92566.53</v>
      </c>
      <c r="H643" s="29">
        <v>2</v>
      </c>
      <c r="I643" s="29">
        <v>1</v>
      </c>
      <c r="J643" s="29">
        <v>0</v>
      </c>
      <c r="K643" s="30">
        <v>161519.76999999999</v>
      </c>
      <c r="N643">
        <v>35</v>
      </c>
    </row>
    <row r="644" spans="2:14" x14ac:dyDescent="0.25">
      <c r="B644" s="27">
        <v>745</v>
      </c>
      <c r="C644" s="27" t="s">
        <v>23</v>
      </c>
      <c r="D644" s="27" t="s">
        <v>15</v>
      </c>
      <c r="E644" s="27">
        <v>36</v>
      </c>
      <c r="F644" s="29">
        <v>8</v>
      </c>
      <c r="G644" s="30">
        <v>67226.37</v>
      </c>
      <c r="H644" s="29">
        <v>1</v>
      </c>
      <c r="I644" s="29">
        <v>1</v>
      </c>
      <c r="J644" s="29">
        <v>0</v>
      </c>
      <c r="K644" s="30">
        <v>130789.6</v>
      </c>
      <c r="N644">
        <v>36</v>
      </c>
    </row>
    <row r="645" spans="2:14" x14ac:dyDescent="0.25">
      <c r="B645" s="27">
        <v>745</v>
      </c>
      <c r="C645" s="27" t="s">
        <v>23</v>
      </c>
      <c r="D645" s="27" t="s">
        <v>15</v>
      </c>
      <c r="E645" s="27">
        <v>46</v>
      </c>
      <c r="F645" s="29">
        <v>2</v>
      </c>
      <c r="G645" s="30">
        <v>122220.19</v>
      </c>
      <c r="H645" s="29">
        <v>1</v>
      </c>
      <c r="I645" s="29">
        <v>1</v>
      </c>
      <c r="J645" s="29">
        <v>1</v>
      </c>
      <c r="K645" s="30">
        <v>118024.1</v>
      </c>
      <c r="N645">
        <v>46</v>
      </c>
    </row>
    <row r="646" spans="2:14" x14ac:dyDescent="0.25">
      <c r="B646" s="27">
        <v>745</v>
      </c>
      <c r="C646" s="27" t="s">
        <v>23</v>
      </c>
      <c r="D646" s="27" t="s">
        <v>26</v>
      </c>
      <c r="E646" s="27">
        <v>36</v>
      </c>
      <c r="F646" s="29">
        <v>8</v>
      </c>
      <c r="G646" s="30">
        <v>145071.24</v>
      </c>
      <c r="H646" s="29">
        <v>1</v>
      </c>
      <c r="I646" s="29">
        <v>0</v>
      </c>
      <c r="J646" s="29">
        <v>0</v>
      </c>
      <c r="K646" s="30">
        <v>6078.46</v>
      </c>
      <c r="N646">
        <v>36</v>
      </c>
    </row>
    <row r="647" spans="2:14" x14ac:dyDescent="0.25">
      <c r="B647" s="27">
        <v>746</v>
      </c>
      <c r="C647" s="27" t="s">
        <v>23</v>
      </c>
      <c r="D647" s="27" t="s">
        <v>18</v>
      </c>
      <c r="E647" s="27">
        <v>36</v>
      </c>
      <c r="F647" s="29">
        <v>2</v>
      </c>
      <c r="G647" s="30">
        <v>0</v>
      </c>
      <c r="H647" s="29">
        <v>2</v>
      </c>
      <c r="I647" s="29">
        <v>1</v>
      </c>
      <c r="J647" s="29">
        <v>1</v>
      </c>
      <c r="K647" s="30">
        <v>16436.560000000001</v>
      </c>
      <c r="N647">
        <v>36</v>
      </c>
    </row>
    <row r="648" spans="2:14" x14ac:dyDescent="0.25">
      <c r="B648" s="27">
        <v>747</v>
      </c>
      <c r="C648" s="27" t="s">
        <v>16</v>
      </c>
      <c r="D648" s="27" t="s">
        <v>18</v>
      </c>
      <c r="E648" s="27">
        <v>41</v>
      </c>
      <c r="F648" s="29">
        <v>5</v>
      </c>
      <c r="G648" s="30">
        <v>94521.17</v>
      </c>
      <c r="H648" s="29">
        <v>2</v>
      </c>
      <c r="I648" s="29">
        <v>1</v>
      </c>
      <c r="J648" s="29">
        <v>0</v>
      </c>
      <c r="K648" s="30">
        <v>194926.86</v>
      </c>
      <c r="N648">
        <v>41</v>
      </c>
    </row>
    <row r="649" spans="2:14" x14ac:dyDescent="0.25">
      <c r="B649" s="27">
        <v>748</v>
      </c>
      <c r="C649" s="27" t="s">
        <v>16</v>
      </c>
      <c r="D649" s="27" t="s">
        <v>15</v>
      </c>
      <c r="E649" s="27">
        <v>26</v>
      </c>
      <c r="F649" s="29">
        <v>1</v>
      </c>
      <c r="G649" s="30">
        <v>77780.289999999994</v>
      </c>
      <c r="H649" s="29">
        <v>1</v>
      </c>
      <c r="I649" s="29">
        <v>0</v>
      </c>
      <c r="J649" s="29">
        <v>1</v>
      </c>
      <c r="K649" s="30">
        <v>183049.41</v>
      </c>
      <c r="N649">
        <v>26</v>
      </c>
    </row>
    <row r="650" spans="2:14" x14ac:dyDescent="0.25">
      <c r="B650" s="27">
        <v>749</v>
      </c>
      <c r="C650" s="27" t="s">
        <v>16</v>
      </c>
      <c r="D650" s="27" t="s">
        <v>26</v>
      </c>
      <c r="E650" s="27">
        <v>40</v>
      </c>
      <c r="F650" s="29">
        <v>8</v>
      </c>
      <c r="G650" s="30">
        <v>141782.57</v>
      </c>
      <c r="H650" s="29">
        <v>2</v>
      </c>
      <c r="I650" s="29">
        <v>0</v>
      </c>
      <c r="J650" s="29">
        <v>0</v>
      </c>
      <c r="K650" s="30">
        <v>86333.63</v>
      </c>
      <c r="N650">
        <v>40</v>
      </c>
    </row>
    <row r="651" spans="2:14" x14ac:dyDescent="0.25">
      <c r="B651" s="27">
        <v>749</v>
      </c>
      <c r="C651" s="27" t="s">
        <v>16</v>
      </c>
      <c r="D651" s="27" t="s">
        <v>26</v>
      </c>
      <c r="E651" s="27">
        <v>44</v>
      </c>
      <c r="F651" s="29">
        <v>0</v>
      </c>
      <c r="G651" s="30">
        <v>71497.789999999994</v>
      </c>
      <c r="H651" s="29">
        <v>2</v>
      </c>
      <c r="I651" s="29">
        <v>0</v>
      </c>
      <c r="J651" s="29">
        <v>0</v>
      </c>
      <c r="K651" s="30">
        <v>151083.79999999999</v>
      </c>
      <c r="N651">
        <v>44</v>
      </c>
    </row>
    <row r="652" spans="2:14" x14ac:dyDescent="0.25">
      <c r="B652" s="27">
        <v>749</v>
      </c>
      <c r="C652" s="27" t="s">
        <v>23</v>
      </c>
      <c r="D652" s="27" t="s">
        <v>15</v>
      </c>
      <c r="E652" s="27">
        <v>24</v>
      </c>
      <c r="F652" s="29">
        <v>1</v>
      </c>
      <c r="G652" s="30">
        <v>0</v>
      </c>
      <c r="H652" s="29">
        <v>3</v>
      </c>
      <c r="I652" s="29">
        <v>1</v>
      </c>
      <c r="J652" s="29">
        <v>1</v>
      </c>
      <c r="K652" s="30">
        <v>47911.03</v>
      </c>
      <c r="N652">
        <v>24</v>
      </c>
    </row>
    <row r="653" spans="2:14" x14ac:dyDescent="0.25">
      <c r="B653" s="27">
        <v>750</v>
      </c>
      <c r="C653" s="27" t="s">
        <v>16</v>
      </c>
      <c r="D653" s="27" t="s">
        <v>15</v>
      </c>
      <c r="E653" s="27">
        <v>32</v>
      </c>
      <c r="F653" s="29">
        <v>5</v>
      </c>
      <c r="G653" s="30">
        <v>0</v>
      </c>
      <c r="H653" s="29">
        <v>2</v>
      </c>
      <c r="I653" s="29">
        <v>1</v>
      </c>
      <c r="J653" s="29">
        <v>0</v>
      </c>
      <c r="K653" s="30">
        <v>95611.47</v>
      </c>
      <c r="N653">
        <v>32</v>
      </c>
    </row>
    <row r="654" spans="2:14" x14ac:dyDescent="0.25">
      <c r="B654" s="27">
        <v>750</v>
      </c>
      <c r="C654" s="27" t="s">
        <v>16</v>
      </c>
      <c r="D654" s="27" t="s">
        <v>18</v>
      </c>
      <c r="E654" s="27">
        <v>36</v>
      </c>
      <c r="F654" s="29">
        <v>8</v>
      </c>
      <c r="G654" s="30">
        <v>112940.07</v>
      </c>
      <c r="H654" s="29">
        <v>1</v>
      </c>
      <c r="I654" s="29">
        <v>0</v>
      </c>
      <c r="J654" s="29">
        <v>1</v>
      </c>
      <c r="K654" s="30">
        <v>9855.81</v>
      </c>
      <c r="N654">
        <v>36</v>
      </c>
    </row>
    <row r="655" spans="2:14" x14ac:dyDescent="0.25">
      <c r="B655" s="27">
        <v>750</v>
      </c>
      <c r="C655" s="27" t="s">
        <v>16</v>
      </c>
      <c r="D655" s="27" t="s">
        <v>18</v>
      </c>
      <c r="E655" s="27">
        <v>38</v>
      </c>
      <c r="F655" s="29">
        <v>7</v>
      </c>
      <c r="G655" s="30">
        <v>97257.41</v>
      </c>
      <c r="H655" s="29">
        <v>2</v>
      </c>
      <c r="I655" s="29">
        <v>0</v>
      </c>
      <c r="J655" s="29">
        <v>1</v>
      </c>
      <c r="K655" s="30">
        <v>179883.04</v>
      </c>
      <c r="N655">
        <v>38</v>
      </c>
    </row>
    <row r="656" spans="2:14" x14ac:dyDescent="0.25">
      <c r="B656" s="27">
        <v>751</v>
      </c>
      <c r="C656" s="27" t="s">
        <v>16</v>
      </c>
      <c r="D656" s="27" t="s">
        <v>15</v>
      </c>
      <c r="E656" s="27">
        <v>30</v>
      </c>
      <c r="F656" s="29">
        <v>6</v>
      </c>
      <c r="G656" s="30">
        <v>0</v>
      </c>
      <c r="H656" s="29">
        <v>2</v>
      </c>
      <c r="I656" s="29">
        <v>1</v>
      </c>
      <c r="J656" s="29">
        <v>0</v>
      </c>
      <c r="K656" s="30">
        <v>15766.1</v>
      </c>
      <c r="N656">
        <v>30</v>
      </c>
    </row>
    <row r="657" spans="2:14" x14ac:dyDescent="0.25">
      <c r="B657" s="27">
        <v>751</v>
      </c>
      <c r="C657" s="27" t="s">
        <v>16</v>
      </c>
      <c r="D657" s="27" t="s">
        <v>26</v>
      </c>
      <c r="E657" s="27">
        <v>36</v>
      </c>
      <c r="F657" s="29">
        <v>6</v>
      </c>
      <c r="G657" s="30">
        <v>169831.46</v>
      </c>
      <c r="H657" s="29">
        <v>2</v>
      </c>
      <c r="I657" s="29">
        <v>1</v>
      </c>
      <c r="J657" s="29">
        <v>1</v>
      </c>
      <c r="K657" s="30">
        <v>27758.36</v>
      </c>
      <c r="N657">
        <v>36</v>
      </c>
    </row>
    <row r="658" spans="2:14" x14ac:dyDescent="0.25">
      <c r="B658" s="27">
        <v>751</v>
      </c>
      <c r="C658" s="27" t="s">
        <v>23</v>
      </c>
      <c r="D658" s="27" t="s">
        <v>18</v>
      </c>
      <c r="E658" s="27">
        <v>52</v>
      </c>
      <c r="F658" s="29">
        <v>8</v>
      </c>
      <c r="G658" s="30">
        <v>0</v>
      </c>
      <c r="H658" s="29">
        <v>2</v>
      </c>
      <c r="I658" s="29">
        <v>0</v>
      </c>
      <c r="J658" s="29">
        <v>1</v>
      </c>
      <c r="K658" s="30">
        <v>179291.85</v>
      </c>
      <c r="N658">
        <v>52</v>
      </c>
    </row>
    <row r="659" spans="2:14" x14ac:dyDescent="0.25">
      <c r="B659" s="27">
        <v>752</v>
      </c>
      <c r="C659" s="27" t="s">
        <v>16</v>
      </c>
      <c r="D659" s="27" t="s">
        <v>15</v>
      </c>
      <c r="E659" s="27">
        <v>30</v>
      </c>
      <c r="F659" s="29">
        <v>3</v>
      </c>
      <c r="G659" s="30">
        <v>0</v>
      </c>
      <c r="H659" s="29">
        <v>2</v>
      </c>
      <c r="I659" s="29">
        <v>1</v>
      </c>
      <c r="J659" s="29">
        <v>1</v>
      </c>
      <c r="K659" s="30">
        <v>104991.28</v>
      </c>
      <c r="N659">
        <v>30</v>
      </c>
    </row>
    <row r="660" spans="2:14" x14ac:dyDescent="0.25">
      <c r="B660" s="27">
        <v>752</v>
      </c>
      <c r="C660" s="27" t="s">
        <v>23</v>
      </c>
      <c r="D660" s="27" t="s">
        <v>15</v>
      </c>
      <c r="E660" s="27">
        <v>49</v>
      </c>
      <c r="F660" s="29">
        <v>2</v>
      </c>
      <c r="G660" s="30">
        <v>78653.84</v>
      </c>
      <c r="H660" s="29">
        <v>1</v>
      </c>
      <c r="I660" s="29">
        <v>1</v>
      </c>
      <c r="J660" s="29">
        <v>0</v>
      </c>
      <c r="K660" s="30">
        <v>7698.6</v>
      </c>
      <c r="N660">
        <v>49</v>
      </c>
    </row>
    <row r="661" spans="2:14" x14ac:dyDescent="0.25">
      <c r="B661" s="27">
        <v>752</v>
      </c>
      <c r="C661" s="27" t="s">
        <v>23</v>
      </c>
      <c r="D661" s="27" t="s">
        <v>26</v>
      </c>
      <c r="E661" s="27">
        <v>38</v>
      </c>
      <c r="F661" s="29">
        <v>3</v>
      </c>
      <c r="G661" s="30">
        <v>183102.29</v>
      </c>
      <c r="H661" s="29">
        <v>1</v>
      </c>
      <c r="I661" s="29">
        <v>1</v>
      </c>
      <c r="J661" s="29">
        <v>1</v>
      </c>
      <c r="K661" s="30">
        <v>71557.119999999995</v>
      </c>
      <c r="N661">
        <v>38</v>
      </c>
    </row>
    <row r="662" spans="2:14" x14ac:dyDescent="0.25">
      <c r="B662" s="27">
        <v>753</v>
      </c>
      <c r="C662" s="27" t="s">
        <v>23</v>
      </c>
      <c r="D662" s="27" t="s">
        <v>15</v>
      </c>
      <c r="E662" s="27">
        <v>35</v>
      </c>
      <c r="F662" s="29">
        <v>3</v>
      </c>
      <c r="G662" s="30">
        <v>0</v>
      </c>
      <c r="H662" s="29">
        <v>2</v>
      </c>
      <c r="I662" s="29">
        <v>1</v>
      </c>
      <c r="J662" s="29">
        <v>1</v>
      </c>
      <c r="K662" s="30">
        <v>184843.77</v>
      </c>
      <c r="N662">
        <v>35</v>
      </c>
    </row>
    <row r="663" spans="2:14" x14ac:dyDescent="0.25">
      <c r="B663" s="27">
        <v>754</v>
      </c>
      <c r="C663" s="27" t="s">
        <v>16</v>
      </c>
      <c r="D663" s="27" t="s">
        <v>18</v>
      </c>
      <c r="E663" s="27">
        <v>32</v>
      </c>
      <c r="F663" s="29">
        <v>7</v>
      </c>
      <c r="G663" s="30">
        <v>0</v>
      </c>
      <c r="H663" s="29">
        <v>2</v>
      </c>
      <c r="I663" s="29">
        <v>1</v>
      </c>
      <c r="J663" s="29">
        <v>0</v>
      </c>
      <c r="K663" s="30">
        <v>89520.75</v>
      </c>
      <c r="N663">
        <v>32</v>
      </c>
    </row>
    <row r="664" spans="2:14" x14ac:dyDescent="0.25">
      <c r="B664" s="27">
        <v>754</v>
      </c>
      <c r="C664" s="27" t="s">
        <v>23</v>
      </c>
      <c r="D664" s="27" t="s">
        <v>15</v>
      </c>
      <c r="E664" s="27">
        <v>28</v>
      </c>
      <c r="F664" s="29">
        <v>8</v>
      </c>
      <c r="G664" s="30">
        <v>0</v>
      </c>
      <c r="H664" s="29">
        <v>2</v>
      </c>
      <c r="I664" s="29">
        <v>1</v>
      </c>
      <c r="J664" s="29">
        <v>1</v>
      </c>
      <c r="K664" s="30">
        <v>52615.62</v>
      </c>
      <c r="N664">
        <v>28</v>
      </c>
    </row>
    <row r="665" spans="2:14" x14ac:dyDescent="0.25">
      <c r="B665" s="27">
        <v>754</v>
      </c>
      <c r="C665" s="27" t="s">
        <v>23</v>
      </c>
      <c r="D665" s="27" t="s">
        <v>18</v>
      </c>
      <c r="E665" s="27">
        <v>39</v>
      </c>
      <c r="F665" s="29">
        <v>6</v>
      </c>
      <c r="G665" s="30">
        <v>170184.99</v>
      </c>
      <c r="H665" s="29">
        <v>2</v>
      </c>
      <c r="I665" s="29">
        <v>1</v>
      </c>
      <c r="J665" s="29">
        <v>0</v>
      </c>
      <c r="K665" s="30">
        <v>89593.26</v>
      </c>
      <c r="N665">
        <v>39</v>
      </c>
    </row>
    <row r="666" spans="2:14" x14ac:dyDescent="0.25">
      <c r="B666" s="27">
        <v>755</v>
      </c>
      <c r="C666" s="27" t="s">
        <v>23</v>
      </c>
      <c r="D666" s="27" t="s">
        <v>15</v>
      </c>
      <c r="E666" s="27">
        <v>30</v>
      </c>
      <c r="F666" s="29">
        <v>4</v>
      </c>
      <c r="G666" s="30">
        <v>123217.66</v>
      </c>
      <c r="H666" s="29">
        <v>2</v>
      </c>
      <c r="I666" s="29">
        <v>0</v>
      </c>
      <c r="J666" s="29">
        <v>1</v>
      </c>
      <c r="K666" s="30">
        <v>144183.1</v>
      </c>
      <c r="N666">
        <v>30</v>
      </c>
    </row>
    <row r="667" spans="2:14" x14ac:dyDescent="0.25">
      <c r="B667" s="27">
        <v>756</v>
      </c>
      <c r="C667" s="27" t="s">
        <v>23</v>
      </c>
      <c r="D667" s="27" t="s">
        <v>26</v>
      </c>
      <c r="E667" s="27">
        <v>27</v>
      </c>
      <c r="F667" s="29">
        <v>1</v>
      </c>
      <c r="G667" s="30">
        <v>131899</v>
      </c>
      <c r="H667" s="29">
        <v>1</v>
      </c>
      <c r="I667" s="29">
        <v>1</v>
      </c>
      <c r="J667" s="29">
        <v>0</v>
      </c>
      <c r="K667" s="30">
        <v>93302.29</v>
      </c>
      <c r="N667">
        <v>27</v>
      </c>
    </row>
    <row r="668" spans="2:14" x14ac:dyDescent="0.25">
      <c r="B668" s="27">
        <v>756</v>
      </c>
      <c r="C668" s="27" t="s">
        <v>23</v>
      </c>
      <c r="D668" s="27" t="s">
        <v>26</v>
      </c>
      <c r="E668" s="27">
        <v>36</v>
      </c>
      <c r="F668" s="29">
        <v>2</v>
      </c>
      <c r="G668" s="30">
        <v>136815.64000000001</v>
      </c>
      <c r="H668" s="29">
        <v>1</v>
      </c>
      <c r="I668" s="29">
        <v>1</v>
      </c>
      <c r="J668" s="29">
        <v>1</v>
      </c>
      <c r="K668" s="30">
        <v>170041.95</v>
      </c>
      <c r="N668">
        <v>36</v>
      </c>
    </row>
    <row r="669" spans="2:14" x14ac:dyDescent="0.25">
      <c r="B669" s="27">
        <v>756</v>
      </c>
      <c r="C669" s="27" t="s">
        <v>23</v>
      </c>
      <c r="D669" s="27" t="s">
        <v>26</v>
      </c>
      <c r="E669" s="27">
        <v>44</v>
      </c>
      <c r="F669" s="29">
        <v>10</v>
      </c>
      <c r="G669" s="30">
        <v>137452.09</v>
      </c>
      <c r="H669" s="29">
        <v>1</v>
      </c>
      <c r="I669" s="29">
        <v>1</v>
      </c>
      <c r="J669" s="29">
        <v>0</v>
      </c>
      <c r="K669" s="30">
        <v>189543.9</v>
      </c>
      <c r="N669">
        <v>44</v>
      </c>
    </row>
    <row r="670" spans="2:14" x14ac:dyDescent="0.25">
      <c r="B670" s="27">
        <v>757</v>
      </c>
      <c r="C670" s="27" t="s">
        <v>23</v>
      </c>
      <c r="D670" s="27" t="s">
        <v>26</v>
      </c>
      <c r="E670" s="27">
        <v>26</v>
      </c>
      <c r="F670" s="29">
        <v>8</v>
      </c>
      <c r="G670" s="30">
        <v>121581.56</v>
      </c>
      <c r="H670" s="29">
        <v>2</v>
      </c>
      <c r="I670" s="29">
        <v>1</v>
      </c>
      <c r="J670" s="29">
        <v>1</v>
      </c>
      <c r="K670" s="30">
        <v>127059.04</v>
      </c>
      <c r="N670">
        <v>26</v>
      </c>
    </row>
    <row r="671" spans="2:14" x14ac:dyDescent="0.25">
      <c r="B671" s="27">
        <v>757</v>
      </c>
      <c r="C671" s="27" t="s">
        <v>23</v>
      </c>
      <c r="D671" s="27" t="s">
        <v>18</v>
      </c>
      <c r="E671" s="27">
        <v>33</v>
      </c>
      <c r="F671" s="29">
        <v>5</v>
      </c>
      <c r="G671" s="30">
        <v>77253.22</v>
      </c>
      <c r="H671" s="29">
        <v>1</v>
      </c>
      <c r="I671" s="29">
        <v>0</v>
      </c>
      <c r="J671" s="29">
        <v>1</v>
      </c>
      <c r="K671" s="30">
        <v>194239.63</v>
      </c>
      <c r="N671">
        <v>33</v>
      </c>
    </row>
    <row r="672" spans="2:14" x14ac:dyDescent="0.25">
      <c r="B672" s="27">
        <v>758</v>
      </c>
      <c r="C672" s="27" t="s">
        <v>16</v>
      </c>
      <c r="D672" s="27" t="s">
        <v>15</v>
      </c>
      <c r="E672" s="27">
        <v>33</v>
      </c>
      <c r="F672" s="29">
        <v>7</v>
      </c>
      <c r="G672" s="30">
        <v>0</v>
      </c>
      <c r="H672" s="29">
        <v>2</v>
      </c>
      <c r="I672" s="29">
        <v>0</v>
      </c>
      <c r="J672" s="29">
        <v>0</v>
      </c>
      <c r="K672" s="30">
        <v>82996.47</v>
      </c>
      <c r="N672">
        <v>33</v>
      </c>
    </row>
    <row r="673" spans="2:14" x14ac:dyDescent="0.25">
      <c r="B673" s="27">
        <v>758</v>
      </c>
      <c r="C673" s="27" t="s">
        <v>16</v>
      </c>
      <c r="D673" s="27" t="s">
        <v>15</v>
      </c>
      <c r="E673" s="27">
        <v>34</v>
      </c>
      <c r="F673" s="29">
        <v>3</v>
      </c>
      <c r="G673" s="30">
        <v>0</v>
      </c>
      <c r="H673" s="29">
        <v>2</v>
      </c>
      <c r="I673" s="29">
        <v>1</v>
      </c>
      <c r="J673" s="29">
        <v>1</v>
      </c>
      <c r="K673" s="30">
        <v>124226.16</v>
      </c>
      <c r="N673">
        <v>34</v>
      </c>
    </row>
    <row r="674" spans="2:14" x14ac:dyDescent="0.25">
      <c r="B674" s="27">
        <v>758</v>
      </c>
      <c r="C674" s="27" t="s">
        <v>16</v>
      </c>
      <c r="D674" s="27" t="s">
        <v>15</v>
      </c>
      <c r="E674" s="27">
        <v>39</v>
      </c>
      <c r="F674" s="29">
        <v>6</v>
      </c>
      <c r="G674" s="30">
        <v>127357.75999999999</v>
      </c>
      <c r="H674" s="29">
        <v>1</v>
      </c>
      <c r="I674" s="29">
        <v>0</v>
      </c>
      <c r="J674" s="29">
        <v>1</v>
      </c>
      <c r="K674" s="30">
        <v>56577</v>
      </c>
      <c r="N674">
        <v>39</v>
      </c>
    </row>
    <row r="675" spans="2:14" x14ac:dyDescent="0.25">
      <c r="B675" s="27">
        <v>758</v>
      </c>
      <c r="C675" s="27" t="s">
        <v>16</v>
      </c>
      <c r="D675" s="27" t="s">
        <v>26</v>
      </c>
      <c r="E675" s="27">
        <v>47</v>
      </c>
      <c r="F675" s="29">
        <v>9</v>
      </c>
      <c r="G675" s="30">
        <v>95523.16</v>
      </c>
      <c r="H675" s="29">
        <v>1</v>
      </c>
      <c r="I675" s="29">
        <v>1</v>
      </c>
      <c r="J675" s="29">
        <v>0</v>
      </c>
      <c r="K675" s="30">
        <v>73294.48</v>
      </c>
      <c r="N675">
        <v>47</v>
      </c>
    </row>
    <row r="676" spans="2:14" x14ac:dyDescent="0.25">
      <c r="B676" s="27">
        <v>758</v>
      </c>
      <c r="C676" s="27" t="s">
        <v>23</v>
      </c>
      <c r="D676" s="27" t="s">
        <v>18</v>
      </c>
      <c r="E676" s="27">
        <v>56</v>
      </c>
      <c r="F676" s="29">
        <v>1</v>
      </c>
      <c r="G676" s="30">
        <v>0</v>
      </c>
      <c r="H676" s="29">
        <v>2</v>
      </c>
      <c r="I676" s="29">
        <v>1</v>
      </c>
      <c r="J676" s="29">
        <v>1</v>
      </c>
      <c r="K676" s="30">
        <v>10643.38</v>
      </c>
      <c r="N676">
        <v>56</v>
      </c>
    </row>
    <row r="677" spans="2:14" x14ac:dyDescent="0.25">
      <c r="B677" s="27">
        <v>759</v>
      </c>
      <c r="C677" s="27" t="s">
        <v>23</v>
      </c>
      <c r="D677" s="27" t="s">
        <v>15</v>
      </c>
      <c r="E677" s="27">
        <v>42</v>
      </c>
      <c r="F677" s="29">
        <v>4</v>
      </c>
      <c r="G677" s="30">
        <v>105420.18</v>
      </c>
      <c r="H677" s="29">
        <v>1</v>
      </c>
      <c r="I677" s="29">
        <v>0</v>
      </c>
      <c r="J677" s="29">
        <v>1</v>
      </c>
      <c r="K677" s="30">
        <v>121409.06</v>
      </c>
      <c r="N677">
        <v>42</v>
      </c>
    </row>
    <row r="678" spans="2:14" x14ac:dyDescent="0.25">
      <c r="B678" s="27">
        <v>761</v>
      </c>
      <c r="C678" s="27" t="s">
        <v>23</v>
      </c>
      <c r="D678" s="27" t="s">
        <v>15</v>
      </c>
      <c r="E678" s="27">
        <v>31</v>
      </c>
      <c r="F678" s="29">
        <v>7</v>
      </c>
      <c r="G678" s="30">
        <v>0</v>
      </c>
      <c r="H678" s="29">
        <v>3</v>
      </c>
      <c r="I678" s="29">
        <v>1</v>
      </c>
      <c r="J678" s="29">
        <v>1</v>
      </c>
      <c r="K678" s="30">
        <v>166698.18</v>
      </c>
      <c r="N678">
        <v>31</v>
      </c>
    </row>
    <row r="679" spans="2:14" x14ac:dyDescent="0.25">
      <c r="B679" s="27">
        <v>761</v>
      </c>
      <c r="C679" s="27" t="s">
        <v>23</v>
      </c>
      <c r="D679" s="27" t="s">
        <v>26</v>
      </c>
      <c r="E679" s="27">
        <v>36</v>
      </c>
      <c r="F679" s="29">
        <v>8</v>
      </c>
      <c r="G679" s="30">
        <v>108239.11</v>
      </c>
      <c r="H679" s="29">
        <v>2</v>
      </c>
      <c r="I679" s="29">
        <v>0</v>
      </c>
      <c r="J679" s="29">
        <v>0</v>
      </c>
      <c r="K679" s="30">
        <v>99444.02</v>
      </c>
      <c r="N679">
        <v>36</v>
      </c>
    </row>
    <row r="680" spans="2:14" x14ac:dyDescent="0.25">
      <c r="B680" s="27">
        <v>762</v>
      </c>
      <c r="C680" s="27" t="s">
        <v>16</v>
      </c>
      <c r="D680" s="27" t="s">
        <v>15</v>
      </c>
      <c r="E680" s="27">
        <v>51</v>
      </c>
      <c r="F680" s="29">
        <v>3</v>
      </c>
      <c r="G680" s="30">
        <v>99286.98</v>
      </c>
      <c r="H680" s="29">
        <v>1</v>
      </c>
      <c r="I680" s="29">
        <v>0</v>
      </c>
      <c r="J680" s="29">
        <v>1</v>
      </c>
      <c r="K680" s="30">
        <v>85578.63</v>
      </c>
      <c r="N680">
        <v>51</v>
      </c>
    </row>
    <row r="681" spans="2:14" x14ac:dyDescent="0.25">
      <c r="B681" s="27">
        <v>762</v>
      </c>
      <c r="C681" s="27" t="s">
        <v>16</v>
      </c>
      <c r="D681" s="27" t="s">
        <v>18</v>
      </c>
      <c r="E681" s="27">
        <v>26</v>
      </c>
      <c r="F681" s="29">
        <v>7</v>
      </c>
      <c r="G681" s="30">
        <v>123709.46</v>
      </c>
      <c r="H681" s="29">
        <v>2</v>
      </c>
      <c r="I681" s="29">
        <v>1</v>
      </c>
      <c r="J681" s="29">
        <v>1</v>
      </c>
      <c r="K681" s="30">
        <v>169654.57</v>
      </c>
      <c r="N681">
        <v>26</v>
      </c>
    </row>
    <row r="682" spans="2:14" x14ac:dyDescent="0.25">
      <c r="B682" s="27">
        <v>762</v>
      </c>
      <c r="C682" s="27" t="s">
        <v>23</v>
      </c>
      <c r="D682" s="27" t="s">
        <v>18</v>
      </c>
      <c r="E682" s="27">
        <v>39</v>
      </c>
      <c r="F682" s="29">
        <v>2</v>
      </c>
      <c r="G682" s="30">
        <v>81273.13</v>
      </c>
      <c r="H682" s="29">
        <v>1</v>
      </c>
      <c r="I682" s="29">
        <v>1</v>
      </c>
      <c r="J682" s="29">
        <v>1</v>
      </c>
      <c r="K682" s="30">
        <v>18719.669999999998</v>
      </c>
      <c r="N682">
        <v>39</v>
      </c>
    </row>
    <row r="683" spans="2:14" x14ac:dyDescent="0.25">
      <c r="B683" s="27">
        <v>763</v>
      </c>
      <c r="C683" s="27" t="s">
        <v>16</v>
      </c>
      <c r="D683" s="27" t="s">
        <v>15</v>
      </c>
      <c r="E683" s="27">
        <v>31</v>
      </c>
      <c r="F683" s="29">
        <v>4</v>
      </c>
      <c r="G683" s="30">
        <v>0</v>
      </c>
      <c r="H683" s="29">
        <v>2</v>
      </c>
      <c r="I683" s="29">
        <v>0</v>
      </c>
      <c r="J683" s="29">
        <v>0</v>
      </c>
      <c r="K683" s="30">
        <v>50404.72</v>
      </c>
      <c r="N683">
        <v>31</v>
      </c>
    </row>
    <row r="684" spans="2:14" x14ac:dyDescent="0.25">
      <c r="B684" s="27">
        <v>764</v>
      </c>
      <c r="C684" s="27" t="s">
        <v>16</v>
      </c>
      <c r="D684" s="27" t="s">
        <v>15</v>
      </c>
      <c r="E684" s="27">
        <v>24</v>
      </c>
      <c r="F684" s="29">
        <v>7</v>
      </c>
      <c r="G684" s="30">
        <v>106234.02</v>
      </c>
      <c r="H684" s="29">
        <v>1</v>
      </c>
      <c r="I684" s="29">
        <v>0</v>
      </c>
      <c r="J684" s="29">
        <v>0</v>
      </c>
      <c r="K684" s="30">
        <v>115676.38</v>
      </c>
      <c r="N684">
        <v>24</v>
      </c>
    </row>
    <row r="685" spans="2:14" x14ac:dyDescent="0.25">
      <c r="B685" s="27">
        <v>765</v>
      </c>
      <c r="C685" s="27" t="s">
        <v>23</v>
      </c>
      <c r="D685" s="27" t="s">
        <v>26</v>
      </c>
      <c r="E685" s="27">
        <v>36</v>
      </c>
      <c r="F685" s="29">
        <v>8</v>
      </c>
      <c r="G685" s="30">
        <v>92310.54</v>
      </c>
      <c r="H685" s="29">
        <v>2</v>
      </c>
      <c r="I685" s="29">
        <v>1</v>
      </c>
      <c r="J685" s="29">
        <v>1</v>
      </c>
      <c r="K685" s="30">
        <v>72924.56</v>
      </c>
      <c r="N685">
        <v>36</v>
      </c>
    </row>
    <row r="686" spans="2:14" x14ac:dyDescent="0.25">
      <c r="B686" s="27">
        <v>766</v>
      </c>
      <c r="C686" s="27" t="s">
        <v>23</v>
      </c>
      <c r="D686" s="27" t="s">
        <v>18</v>
      </c>
      <c r="E686" s="27">
        <v>41</v>
      </c>
      <c r="F686" s="29">
        <v>0</v>
      </c>
      <c r="G686" s="30">
        <v>0</v>
      </c>
      <c r="H686" s="29">
        <v>2</v>
      </c>
      <c r="I686" s="29">
        <v>0</v>
      </c>
      <c r="J686" s="29">
        <v>1</v>
      </c>
      <c r="K686" s="30">
        <v>34283.230000000003</v>
      </c>
      <c r="N686">
        <v>41</v>
      </c>
    </row>
    <row r="687" spans="2:14" x14ac:dyDescent="0.25">
      <c r="B687" s="27">
        <v>767</v>
      </c>
      <c r="C687" s="27" t="s">
        <v>23</v>
      </c>
      <c r="D687" s="27" t="s">
        <v>15</v>
      </c>
      <c r="E687" s="27">
        <v>36</v>
      </c>
      <c r="F687" s="29">
        <v>3</v>
      </c>
      <c r="G687" s="30">
        <v>139180.20000000001</v>
      </c>
      <c r="H687" s="29">
        <v>1</v>
      </c>
      <c r="I687" s="29">
        <v>0</v>
      </c>
      <c r="J687" s="29">
        <v>0</v>
      </c>
      <c r="K687" s="30">
        <v>123880.19</v>
      </c>
      <c r="N687">
        <v>36</v>
      </c>
    </row>
    <row r="688" spans="2:14" x14ac:dyDescent="0.25">
      <c r="B688" s="27">
        <v>767</v>
      </c>
      <c r="C688" s="27" t="s">
        <v>23</v>
      </c>
      <c r="D688" s="27" t="s">
        <v>15</v>
      </c>
      <c r="E688" s="27">
        <v>43</v>
      </c>
      <c r="F688" s="29">
        <v>1</v>
      </c>
      <c r="G688" s="30">
        <v>76408.850000000006</v>
      </c>
      <c r="H688" s="29">
        <v>2</v>
      </c>
      <c r="I688" s="29">
        <v>1</v>
      </c>
      <c r="J688" s="29">
        <v>0</v>
      </c>
      <c r="K688" s="30">
        <v>77837.63</v>
      </c>
      <c r="N688">
        <v>43</v>
      </c>
    </row>
    <row r="689" spans="2:14" x14ac:dyDescent="0.25">
      <c r="B689" s="27">
        <v>767</v>
      </c>
      <c r="C689" s="27" t="s">
        <v>23</v>
      </c>
      <c r="D689" s="27" t="s">
        <v>26</v>
      </c>
      <c r="E689" s="27">
        <v>20</v>
      </c>
      <c r="F689" s="29">
        <v>3</v>
      </c>
      <c r="G689" s="30">
        <v>119714.25</v>
      </c>
      <c r="H689" s="29">
        <v>2</v>
      </c>
      <c r="I689" s="29">
        <v>0</v>
      </c>
      <c r="J689" s="29">
        <v>1</v>
      </c>
      <c r="K689" s="30">
        <v>150135.38</v>
      </c>
      <c r="N689">
        <v>20</v>
      </c>
    </row>
    <row r="690" spans="2:14" x14ac:dyDescent="0.25">
      <c r="B690" s="27">
        <v>769</v>
      </c>
      <c r="C690" s="27" t="s">
        <v>16</v>
      </c>
      <c r="D690" s="27" t="s">
        <v>15</v>
      </c>
      <c r="E690" s="27">
        <v>25</v>
      </c>
      <c r="F690" s="29">
        <v>10</v>
      </c>
      <c r="G690" s="30">
        <v>0</v>
      </c>
      <c r="H690" s="29">
        <v>2</v>
      </c>
      <c r="I690" s="29">
        <v>0</v>
      </c>
      <c r="J690" s="29">
        <v>0</v>
      </c>
      <c r="K690" s="30">
        <v>187925.75</v>
      </c>
      <c r="N690">
        <v>25</v>
      </c>
    </row>
    <row r="691" spans="2:14" x14ac:dyDescent="0.25">
      <c r="B691" s="27">
        <v>769</v>
      </c>
      <c r="C691" s="27" t="s">
        <v>16</v>
      </c>
      <c r="D691" s="27" t="s">
        <v>15</v>
      </c>
      <c r="E691" s="27">
        <v>39</v>
      </c>
      <c r="F691" s="29">
        <v>8</v>
      </c>
      <c r="G691" s="30">
        <v>0</v>
      </c>
      <c r="H691" s="29">
        <v>1</v>
      </c>
      <c r="I691" s="29">
        <v>0</v>
      </c>
      <c r="J691" s="29">
        <v>1</v>
      </c>
      <c r="K691" s="30">
        <v>21016</v>
      </c>
      <c r="N691">
        <v>39</v>
      </c>
    </row>
    <row r="692" spans="2:14" x14ac:dyDescent="0.25">
      <c r="B692" s="27">
        <v>769</v>
      </c>
      <c r="C692" s="27" t="s">
        <v>23</v>
      </c>
      <c r="D692" s="27" t="s">
        <v>15</v>
      </c>
      <c r="E692" s="27">
        <v>29</v>
      </c>
      <c r="F692" s="29">
        <v>8</v>
      </c>
      <c r="G692" s="30">
        <v>0</v>
      </c>
      <c r="H692" s="29">
        <v>2</v>
      </c>
      <c r="I692" s="29">
        <v>1</v>
      </c>
      <c r="J692" s="29">
        <v>1</v>
      </c>
      <c r="K692" s="30">
        <v>172290.61</v>
      </c>
      <c r="N692">
        <v>29</v>
      </c>
    </row>
    <row r="693" spans="2:14" x14ac:dyDescent="0.25">
      <c r="B693" s="27">
        <v>770</v>
      </c>
      <c r="C693" s="27" t="s">
        <v>23</v>
      </c>
      <c r="D693" s="27" t="s">
        <v>15</v>
      </c>
      <c r="E693" s="27">
        <v>24</v>
      </c>
      <c r="F693" s="29">
        <v>9</v>
      </c>
      <c r="G693" s="30">
        <v>101827.07</v>
      </c>
      <c r="H693" s="29">
        <v>1</v>
      </c>
      <c r="I693" s="29">
        <v>1</v>
      </c>
      <c r="J693" s="29">
        <v>0</v>
      </c>
      <c r="K693" s="30">
        <v>167256.35</v>
      </c>
      <c r="N693">
        <v>24</v>
      </c>
    </row>
    <row r="694" spans="2:14" x14ac:dyDescent="0.25">
      <c r="B694" s="27">
        <v>771</v>
      </c>
      <c r="C694" s="27" t="s">
        <v>16</v>
      </c>
      <c r="D694" s="27" t="s">
        <v>26</v>
      </c>
      <c r="E694" s="27">
        <v>36</v>
      </c>
      <c r="F694" s="29">
        <v>5</v>
      </c>
      <c r="G694" s="30">
        <v>77846.899999999994</v>
      </c>
      <c r="H694" s="29">
        <v>1</v>
      </c>
      <c r="I694" s="29">
        <v>0</v>
      </c>
      <c r="J694" s="29">
        <v>0</v>
      </c>
      <c r="K694" s="30">
        <v>99805.99</v>
      </c>
      <c r="N694">
        <v>36</v>
      </c>
    </row>
    <row r="695" spans="2:14" x14ac:dyDescent="0.25">
      <c r="B695" s="27">
        <v>771</v>
      </c>
      <c r="C695" s="27" t="s">
        <v>16</v>
      </c>
      <c r="D695" s="27" t="s">
        <v>18</v>
      </c>
      <c r="E695" s="27">
        <v>67</v>
      </c>
      <c r="F695" s="29">
        <v>8</v>
      </c>
      <c r="G695" s="30">
        <v>0</v>
      </c>
      <c r="H695" s="29">
        <v>2</v>
      </c>
      <c r="I695" s="29">
        <v>1</v>
      </c>
      <c r="J695" s="29">
        <v>1</v>
      </c>
      <c r="K695" s="30">
        <v>51219.8</v>
      </c>
      <c r="N695">
        <v>67</v>
      </c>
    </row>
    <row r="696" spans="2:14" x14ac:dyDescent="0.25">
      <c r="B696" s="27">
        <v>772</v>
      </c>
      <c r="C696" s="27" t="s">
        <v>23</v>
      </c>
      <c r="D696" s="27" t="s">
        <v>26</v>
      </c>
      <c r="E696" s="27">
        <v>26</v>
      </c>
      <c r="F696" s="29">
        <v>7</v>
      </c>
      <c r="G696" s="30">
        <v>152400.51</v>
      </c>
      <c r="H696" s="29">
        <v>2</v>
      </c>
      <c r="I696" s="29">
        <v>1</v>
      </c>
      <c r="J696" s="29">
        <v>0</v>
      </c>
      <c r="K696" s="30">
        <v>79414</v>
      </c>
      <c r="N696">
        <v>26</v>
      </c>
    </row>
    <row r="697" spans="2:14" x14ac:dyDescent="0.25">
      <c r="B697" s="27">
        <v>773</v>
      </c>
      <c r="C697" s="27" t="s">
        <v>23</v>
      </c>
      <c r="D697" s="27" t="s">
        <v>15</v>
      </c>
      <c r="E697" s="27">
        <v>25</v>
      </c>
      <c r="F697" s="29">
        <v>1</v>
      </c>
      <c r="G697" s="30">
        <v>124532.78</v>
      </c>
      <c r="H697" s="29">
        <v>2</v>
      </c>
      <c r="I697" s="29">
        <v>0</v>
      </c>
      <c r="J697" s="29">
        <v>1</v>
      </c>
      <c r="K697" s="30">
        <v>11723.57</v>
      </c>
      <c r="N697">
        <v>25</v>
      </c>
    </row>
    <row r="698" spans="2:14" x14ac:dyDescent="0.25">
      <c r="B698" s="27">
        <v>773</v>
      </c>
      <c r="C698" s="27" t="s">
        <v>23</v>
      </c>
      <c r="D698" s="27" t="s">
        <v>15</v>
      </c>
      <c r="E698" s="27">
        <v>25</v>
      </c>
      <c r="F698" s="29">
        <v>2</v>
      </c>
      <c r="G698" s="30">
        <v>135903.32999999999</v>
      </c>
      <c r="H698" s="29">
        <v>1</v>
      </c>
      <c r="I698" s="29">
        <v>1</v>
      </c>
      <c r="J698" s="29">
        <v>0</v>
      </c>
      <c r="K698" s="30">
        <v>73656.38</v>
      </c>
      <c r="N698">
        <v>25</v>
      </c>
    </row>
    <row r="699" spans="2:14" x14ac:dyDescent="0.25">
      <c r="B699" s="27">
        <v>773</v>
      </c>
      <c r="C699" s="27" t="s">
        <v>23</v>
      </c>
      <c r="D699" s="27" t="s">
        <v>18</v>
      </c>
      <c r="E699" s="27">
        <v>41</v>
      </c>
      <c r="F699" s="29">
        <v>9</v>
      </c>
      <c r="G699" s="30">
        <v>102827.44</v>
      </c>
      <c r="H699" s="29">
        <v>1</v>
      </c>
      <c r="I699" s="29">
        <v>0</v>
      </c>
      <c r="J699" s="29">
        <v>1</v>
      </c>
      <c r="K699" s="30">
        <v>64595.25</v>
      </c>
      <c r="N699">
        <v>41</v>
      </c>
    </row>
    <row r="700" spans="2:14" x14ac:dyDescent="0.25">
      <c r="B700" s="27">
        <v>774</v>
      </c>
      <c r="C700" s="27" t="s">
        <v>16</v>
      </c>
      <c r="D700" s="27" t="s">
        <v>15</v>
      </c>
      <c r="E700" s="27">
        <v>28</v>
      </c>
      <c r="F700" s="29">
        <v>1</v>
      </c>
      <c r="G700" s="30">
        <v>71264.02</v>
      </c>
      <c r="H700" s="29">
        <v>2</v>
      </c>
      <c r="I700" s="29">
        <v>0</v>
      </c>
      <c r="J700" s="29">
        <v>1</v>
      </c>
      <c r="K700" s="30">
        <v>68759.570000000007</v>
      </c>
      <c r="N700">
        <v>28</v>
      </c>
    </row>
    <row r="701" spans="2:14" x14ac:dyDescent="0.25">
      <c r="B701" s="27">
        <v>774</v>
      </c>
      <c r="C701" s="27" t="s">
        <v>23</v>
      </c>
      <c r="D701" s="27" t="s">
        <v>15</v>
      </c>
      <c r="E701" s="27">
        <v>26</v>
      </c>
      <c r="F701" s="29">
        <v>2</v>
      </c>
      <c r="G701" s="30">
        <v>93844.69</v>
      </c>
      <c r="H701" s="29">
        <v>1</v>
      </c>
      <c r="I701" s="29">
        <v>1</v>
      </c>
      <c r="J701" s="29">
        <v>0</v>
      </c>
      <c r="K701" s="30">
        <v>28415.360000000001</v>
      </c>
      <c r="N701">
        <v>26</v>
      </c>
    </row>
    <row r="702" spans="2:14" x14ac:dyDescent="0.25">
      <c r="B702" s="27">
        <v>775</v>
      </c>
      <c r="C702" s="27" t="s">
        <v>23</v>
      </c>
      <c r="D702" s="27" t="s">
        <v>18</v>
      </c>
      <c r="E702" s="27">
        <v>29</v>
      </c>
      <c r="F702" s="29">
        <v>10</v>
      </c>
      <c r="G702" s="30">
        <v>0</v>
      </c>
      <c r="H702" s="29">
        <v>2</v>
      </c>
      <c r="I702" s="29">
        <v>1</v>
      </c>
      <c r="J702" s="29">
        <v>1</v>
      </c>
      <c r="K702" s="30">
        <v>68143.929999999993</v>
      </c>
      <c r="N702">
        <v>29</v>
      </c>
    </row>
    <row r="703" spans="2:14" x14ac:dyDescent="0.25">
      <c r="B703" s="27">
        <v>776</v>
      </c>
      <c r="C703" s="27" t="s">
        <v>16</v>
      </c>
      <c r="D703" s="27" t="s">
        <v>15</v>
      </c>
      <c r="E703" s="27">
        <v>31</v>
      </c>
      <c r="F703" s="29">
        <v>2</v>
      </c>
      <c r="G703" s="30">
        <v>0</v>
      </c>
      <c r="H703" s="29">
        <v>2</v>
      </c>
      <c r="I703" s="29">
        <v>1</v>
      </c>
      <c r="J703" s="29">
        <v>1</v>
      </c>
      <c r="K703" s="30">
        <v>112349.51</v>
      </c>
      <c r="N703">
        <v>31</v>
      </c>
    </row>
    <row r="704" spans="2:14" x14ac:dyDescent="0.25">
      <c r="B704" s="27">
        <v>776</v>
      </c>
      <c r="C704" s="27" t="s">
        <v>16</v>
      </c>
      <c r="D704" s="27" t="s">
        <v>15</v>
      </c>
      <c r="E704" s="27">
        <v>38</v>
      </c>
      <c r="F704" s="29">
        <v>2</v>
      </c>
      <c r="G704" s="30">
        <v>169824.46</v>
      </c>
      <c r="H704" s="29">
        <v>1</v>
      </c>
      <c r="I704" s="29">
        <v>1</v>
      </c>
      <c r="J704" s="29">
        <v>0</v>
      </c>
      <c r="K704" s="30">
        <v>169291.7</v>
      </c>
      <c r="N704">
        <v>38</v>
      </c>
    </row>
    <row r="705" spans="2:14" x14ac:dyDescent="0.25">
      <c r="B705" s="27">
        <v>776</v>
      </c>
      <c r="C705" s="27" t="s">
        <v>16</v>
      </c>
      <c r="D705" s="27" t="s">
        <v>26</v>
      </c>
      <c r="E705" s="27">
        <v>32</v>
      </c>
      <c r="F705" s="29">
        <v>4</v>
      </c>
      <c r="G705" s="30">
        <v>109421.13</v>
      </c>
      <c r="H705" s="29">
        <v>2</v>
      </c>
      <c r="I705" s="29">
        <v>1</v>
      </c>
      <c r="J705" s="29">
        <v>1</v>
      </c>
      <c r="K705" s="30">
        <v>126517.46</v>
      </c>
      <c r="N705">
        <v>32</v>
      </c>
    </row>
    <row r="706" spans="2:14" x14ac:dyDescent="0.25">
      <c r="B706" s="27">
        <v>776</v>
      </c>
      <c r="C706" s="27" t="s">
        <v>16</v>
      </c>
      <c r="D706" s="27" t="s">
        <v>26</v>
      </c>
      <c r="E706" s="27">
        <v>37</v>
      </c>
      <c r="F706" s="29">
        <v>2</v>
      </c>
      <c r="G706" s="30">
        <v>103769.22</v>
      </c>
      <c r="H706" s="29">
        <v>2</v>
      </c>
      <c r="I706" s="29">
        <v>1</v>
      </c>
      <c r="J706" s="29">
        <v>0</v>
      </c>
      <c r="K706" s="30">
        <v>194099.12</v>
      </c>
      <c r="N706">
        <v>37</v>
      </c>
    </row>
    <row r="707" spans="2:14" x14ac:dyDescent="0.25">
      <c r="B707" s="27">
        <v>777</v>
      </c>
      <c r="C707" s="27" t="s">
        <v>16</v>
      </c>
      <c r="D707" s="27" t="s">
        <v>15</v>
      </c>
      <c r="E707" s="27">
        <v>53</v>
      </c>
      <c r="F707" s="29">
        <v>10</v>
      </c>
      <c r="G707" s="30">
        <v>0</v>
      </c>
      <c r="H707" s="29">
        <v>2</v>
      </c>
      <c r="I707" s="29">
        <v>1</v>
      </c>
      <c r="J707" s="29">
        <v>0</v>
      </c>
      <c r="K707" s="30">
        <v>189992.97</v>
      </c>
      <c r="N707">
        <v>53</v>
      </c>
    </row>
    <row r="708" spans="2:14" x14ac:dyDescent="0.25">
      <c r="B708" s="27">
        <v>778</v>
      </c>
      <c r="C708" s="27" t="s">
        <v>16</v>
      </c>
      <c r="D708" s="27" t="s">
        <v>26</v>
      </c>
      <c r="E708" s="27">
        <v>45</v>
      </c>
      <c r="F708" s="29">
        <v>1</v>
      </c>
      <c r="G708" s="30">
        <v>162150.42000000001</v>
      </c>
      <c r="H708" s="29">
        <v>2</v>
      </c>
      <c r="I708" s="29">
        <v>1</v>
      </c>
      <c r="J708" s="29">
        <v>0</v>
      </c>
      <c r="K708" s="30">
        <v>174531.27</v>
      </c>
      <c r="N708">
        <v>45</v>
      </c>
    </row>
    <row r="709" spans="2:14" x14ac:dyDescent="0.25">
      <c r="B709" s="27">
        <v>778</v>
      </c>
      <c r="C709" s="27" t="s">
        <v>16</v>
      </c>
      <c r="D709" s="27" t="s">
        <v>18</v>
      </c>
      <c r="E709" s="27">
        <v>47</v>
      </c>
      <c r="F709" s="29">
        <v>6</v>
      </c>
      <c r="G709" s="30">
        <v>127299.34</v>
      </c>
      <c r="H709" s="29">
        <v>2</v>
      </c>
      <c r="I709" s="29">
        <v>1</v>
      </c>
      <c r="J709" s="29">
        <v>0</v>
      </c>
      <c r="K709" s="30">
        <v>124694.99</v>
      </c>
      <c r="N709">
        <v>47</v>
      </c>
    </row>
    <row r="710" spans="2:14" x14ac:dyDescent="0.25">
      <c r="B710" s="27">
        <v>779</v>
      </c>
      <c r="C710" s="27" t="s">
        <v>16</v>
      </c>
      <c r="D710" s="27" t="s">
        <v>18</v>
      </c>
      <c r="E710" s="27">
        <v>26</v>
      </c>
      <c r="F710" s="29">
        <v>4</v>
      </c>
      <c r="G710" s="30">
        <v>174318.13</v>
      </c>
      <c r="H710" s="29">
        <v>2</v>
      </c>
      <c r="I710" s="29">
        <v>0</v>
      </c>
      <c r="J710" s="29">
        <v>1</v>
      </c>
      <c r="K710" s="30">
        <v>38296.21</v>
      </c>
      <c r="N710">
        <v>26</v>
      </c>
    </row>
    <row r="711" spans="2:14" x14ac:dyDescent="0.25">
      <c r="B711" s="27">
        <v>779</v>
      </c>
      <c r="C711" s="27" t="s">
        <v>23</v>
      </c>
      <c r="D711" s="27" t="s">
        <v>26</v>
      </c>
      <c r="E711" s="27">
        <v>37</v>
      </c>
      <c r="F711" s="29">
        <v>7</v>
      </c>
      <c r="G711" s="30">
        <v>120092.52</v>
      </c>
      <c r="H711" s="29">
        <v>2</v>
      </c>
      <c r="I711" s="29">
        <v>1</v>
      </c>
      <c r="J711" s="29">
        <v>0</v>
      </c>
      <c r="K711" s="30">
        <v>135925.72</v>
      </c>
      <c r="N711">
        <v>37</v>
      </c>
    </row>
    <row r="712" spans="2:14" x14ac:dyDescent="0.25">
      <c r="B712" s="27">
        <v>782</v>
      </c>
      <c r="C712" s="27" t="s">
        <v>23</v>
      </c>
      <c r="D712" s="27" t="s">
        <v>15</v>
      </c>
      <c r="E712" s="27">
        <v>39</v>
      </c>
      <c r="F712" s="29">
        <v>8</v>
      </c>
      <c r="G712" s="30">
        <v>0</v>
      </c>
      <c r="H712" s="29">
        <v>2</v>
      </c>
      <c r="I712" s="29">
        <v>1</v>
      </c>
      <c r="J712" s="29">
        <v>1</v>
      </c>
      <c r="K712" s="30">
        <v>33949.67</v>
      </c>
      <c r="N712">
        <v>39</v>
      </c>
    </row>
    <row r="713" spans="2:14" x14ac:dyDescent="0.25">
      <c r="B713" s="27">
        <v>784</v>
      </c>
      <c r="C713" s="27" t="s">
        <v>23</v>
      </c>
      <c r="D713" s="27" t="s">
        <v>18</v>
      </c>
      <c r="E713" s="27">
        <v>35</v>
      </c>
      <c r="F713" s="29">
        <v>3</v>
      </c>
      <c r="G713" s="30">
        <v>0</v>
      </c>
      <c r="H713" s="29">
        <v>2</v>
      </c>
      <c r="I713" s="29">
        <v>0</v>
      </c>
      <c r="J713" s="29">
        <v>0</v>
      </c>
      <c r="K713" s="30">
        <v>81483.64</v>
      </c>
      <c r="N713">
        <v>35</v>
      </c>
    </row>
    <row r="714" spans="2:14" x14ac:dyDescent="0.25">
      <c r="B714" s="27">
        <v>785</v>
      </c>
      <c r="C714" s="27" t="s">
        <v>16</v>
      </c>
      <c r="D714" s="27" t="s">
        <v>15</v>
      </c>
      <c r="E714" s="27">
        <v>34</v>
      </c>
      <c r="F714" s="29">
        <v>9</v>
      </c>
      <c r="G714" s="30">
        <v>70302.48</v>
      </c>
      <c r="H714" s="29">
        <v>1</v>
      </c>
      <c r="I714" s="29">
        <v>1</v>
      </c>
      <c r="J714" s="29">
        <v>1</v>
      </c>
      <c r="K714" s="30">
        <v>68600.36</v>
      </c>
      <c r="N714">
        <v>34</v>
      </c>
    </row>
    <row r="715" spans="2:14" x14ac:dyDescent="0.25">
      <c r="B715" s="27">
        <v>785</v>
      </c>
      <c r="C715" s="27" t="s">
        <v>16</v>
      </c>
      <c r="D715" s="27" t="s">
        <v>15</v>
      </c>
      <c r="E715" s="27">
        <v>36</v>
      </c>
      <c r="F715" s="29">
        <v>4</v>
      </c>
      <c r="G715" s="30">
        <v>135438.39999999999</v>
      </c>
      <c r="H715" s="29">
        <v>1</v>
      </c>
      <c r="I715" s="29">
        <v>0</v>
      </c>
      <c r="J715" s="29">
        <v>0</v>
      </c>
      <c r="K715" s="30">
        <v>190627.01</v>
      </c>
      <c r="N715">
        <v>36</v>
      </c>
    </row>
    <row r="716" spans="2:14" x14ac:dyDescent="0.25">
      <c r="B716" s="27">
        <v>785</v>
      </c>
      <c r="C716" s="27" t="s">
        <v>16</v>
      </c>
      <c r="D716" s="27" t="s">
        <v>26</v>
      </c>
      <c r="E716" s="27">
        <v>36</v>
      </c>
      <c r="F716" s="29">
        <v>2</v>
      </c>
      <c r="G716" s="30">
        <v>99806.85</v>
      </c>
      <c r="H716" s="29">
        <v>1</v>
      </c>
      <c r="I716" s="29">
        <v>0</v>
      </c>
      <c r="J716" s="29">
        <v>1</v>
      </c>
      <c r="K716" s="30">
        <v>36976.519999999997</v>
      </c>
      <c r="N716">
        <v>36</v>
      </c>
    </row>
    <row r="717" spans="2:14" x14ac:dyDescent="0.25">
      <c r="B717" s="27">
        <v>785</v>
      </c>
      <c r="C717" s="27" t="s">
        <v>23</v>
      </c>
      <c r="D717" s="27" t="s">
        <v>15</v>
      </c>
      <c r="E717" s="27">
        <v>28</v>
      </c>
      <c r="F717" s="29">
        <v>8</v>
      </c>
      <c r="G717" s="30">
        <v>0</v>
      </c>
      <c r="H717" s="29">
        <v>2</v>
      </c>
      <c r="I717" s="29">
        <v>1</v>
      </c>
      <c r="J717" s="29">
        <v>0</v>
      </c>
      <c r="K717" s="30">
        <v>77231.27</v>
      </c>
      <c r="N717">
        <v>28</v>
      </c>
    </row>
    <row r="718" spans="2:14" x14ac:dyDescent="0.25">
      <c r="B718" s="27">
        <v>786</v>
      </c>
      <c r="C718" s="27" t="s">
        <v>23</v>
      </c>
      <c r="D718" s="27" t="s">
        <v>15</v>
      </c>
      <c r="E718" s="27">
        <v>34</v>
      </c>
      <c r="F718" s="29">
        <v>9</v>
      </c>
      <c r="G718" s="30">
        <v>0</v>
      </c>
      <c r="H718" s="29">
        <v>2</v>
      </c>
      <c r="I718" s="29">
        <v>1</v>
      </c>
      <c r="J718" s="29">
        <v>0</v>
      </c>
      <c r="K718" s="30">
        <v>144517.19</v>
      </c>
      <c r="N718">
        <v>34</v>
      </c>
    </row>
    <row r="719" spans="2:14" x14ac:dyDescent="0.25">
      <c r="B719" s="27">
        <v>787</v>
      </c>
      <c r="C719" s="27" t="s">
        <v>16</v>
      </c>
      <c r="D719" s="27" t="s">
        <v>15</v>
      </c>
      <c r="E719" s="27">
        <v>42</v>
      </c>
      <c r="F719" s="29">
        <v>10</v>
      </c>
      <c r="G719" s="30">
        <v>145988.65</v>
      </c>
      <c r="H719" s="29">
        <v>2</v>
      </c>
      <c r="I719" s="29">
        <v>1</v>
      </c>
      <c r="J719" s="29">
        <v>1</v>
      </c>
      <c r="K719" s="30">
        <v>79510.37</v>
      </c>
      <c r="N719">
        <v>42</v>
      </c>
    </row>
    <row r="720" spans="2:14" x14ac:dyDescent="0.25">
      <c r="B720" s="27">
        <v>788</v>
      </c>
      <c r="C720" s="27" t="s">
        <v>16</v>
      </c>
      <c r="D720" s="27" t="s">
        <v>15</v>
      </c>
      <c r="E720" s="27">
        <v>33</v>
      </c>
      <c r="F720" s="29">
        <v>5</v>
      </c>
      <c r="G720" s="30">
        <v>0</v>
      </c>
      <c r="H720" s="29">
        <v>2</v>
      </c>
      <c r="I720" s="29">
        <v>0</v>
      </c>
      <c r="J720" s="29">
        <v>0</v>
      </c>
      <c r="K720" s="30">
        <v>116978.19</v>
      </c>
      <c r="N720">
        <v>33</v>
      </c>
    </row>
    <row r="721" spans="2:14" x14ac:dyDescent="0.25">
      <c r="B721" s="27">
        <v>788</v>
      </c>
      <c r="C721" s="27" t="s">
        <v>16</v>
      </c>
      <c r="D721" s="27" t="s">
        <v>18</v>
      </c>
      <c r="E721" s="27">
        <v>2</v>
      </c>
      <c r="F721" s="29">
        <v>1</v>
      </c>
      <c r="G721" s="30">
        <v>0</v>
      </c>
      <c r="H721" s="29">
        <v>2</v>
      </c>
      <c r="I721" s="29">
        <v>1</v>
      </c>
      <c r="J721" s="29">
        <v>1</v>
      </c>
      <c r="K721" s="30">
        <v>41610.620000000003</v>
      </c>
      <c r="N721">
        <v>2</v>
      </c>
    </row>
    <row r="722" spans="2:14" x14ac:dyDescent="0.25">
      <c r="B722" s="27">
        <v>788</v>
      </c>
      <c r="C722" s="27" t="s">
        <v>23</v>
      </c>
      <c r="D722" s="27" t="s">
        <v>18</v>
      </c>
      <c r="E722" s="27">
        <v>34</v>
      </c>
      <c r="F722" s="29">
        <v>6</v>
      </c>
      <c r="G722" s="30">
        <v>156478.62</v>
      </c>
      <c r="H722" s="29">
        <v>1</v>
      </c>
      <c r="I722" s="29">
        <v>0</v>
      </c>
      <c r="J722" s="29">
        <v>1</v>
      </c>
      <c r="K722" s="30">
        <v>181196.76</v>
      </c>
      <c r="N722">
        <v>34</v>
      </c>
    </row>
    <row r="723" spans="2:14" x14ac:dyDescent="0.25">
      <c r="B723" s="27">
        <v>788</v>
      </c>
      <c r="C723" s="27" t="s">
        <v>23</v>
      </c>
      <c r="D723" s="27" t="s">
        <v>18</v>
      </c>
      <c r="E723" s="27">
        <v>37</v>
      </c>
      <c r="F723" s="29">
        <v>8</v>
      </c>
      <c r="G723" s="30">
        <v>141541.25</v>
      </c>
      <c r="H723" s="29">
        <v>1</v>
      </c>
      <c r="I723" s="29">
        <v>0</v>
      </c>
      <c r="J723" s="29">
        <v>0</v>
      </c>
      <c r="K723" s="30">
        <v>66013.27</v>
      </c>
      <c r="N723">
        <v>37</v>
      </c>
    </row>
    <row r="724" spans="2:14" x14ac:dyDescent="0.25">
      <c r="B724" s="27">
        <v>789</v>
      </c>
      <c r="C724" s="27" t="s">
        <v>23</v>
      </c>
      <c r="D724" s="27" t="s">
        <v>26</v>
      </c>
      <c r="E724" s="27">
        <v>33</v>
      </c>
      <c r="F724" s="29">
        <v>8</v>
      </c>
      <c r="G724" s="30">
        <v>151607.56</v>
      </c>
      <c r="H724" s="29">
        <v>1</v>
      </c>
      <c r="I724" s="29">
        <v>1</v>
      </c>
      <c r="J724" s="29">
        <v>0</v>
      </c>
      <c r="K724" s="30">
        <v>4389.3999999999996</v>
      </c>
      <c r="N724">
        <v>33</v>
      </c>
    </row>
    <row r="725" spans="2:14" x14ac:dyDescent="0.25">
      <c r="B725" s="27">
        <v>789</v>
      </c>
      <c r="C725" s="27" t="s">
        <v>23</v>
      </c>
      <c r="D725" s="27" t="s">
        <v>26</v>
      </c>
      <c r="E725" s="27">
        <v>39</v>
      </c>
      <c r="F725" s="29">
        <v>7</v>
      </c>
      <c r="G725" s="30">
        <v>124828.46</v>
      </c>
      <c r="H725" s="29">
        <v>2</v>
      </c>
      <c r="I725" s="29">
        <v>1</v>
      </c>
      <c r="J725" s="29">
        <v>1</v>
      </c>
      <c r="K725" s="30">
        <v>124411.08</v>
      </c>
      <c r="N725">
        <v>39</v>
      </c>
    </row>
    <row r="726" spans="2:14" x14ac:dyDescent="0.25">
      <c r="B726" s="27">
        <v>790</v>
      </c>
      <c r="C726" s="27" t="s">
        <v>16</v>
      </c>
      <c r="D726" s="27" t="s">
        <v>15</v>
      </c>
      <c r="E726" s="27">
        <v>31</v>
      </c>
      <c r="F726" s="29">
        <v>9</v>
      </c>
      <c r="G726" s="30">
        <v>0</v>
      </c>
      <c r="H726" s="29">
        <v>2</v>
      </c>
      <c r="I726" s="29">
        <v>1</v>
      </c>
      <c r="J726" s="29">
        <v>0</v>
      </c>
      <c r="K726" s="30">
        <v>84126.75</v>
      </c>
      <c r="N726">
        <v>31</v>
      </c>
    </row>
    <row r="727" spans="2:14" x14ac:dyDescent="0.25">
      <c r="B727" s="27">
        <v>791</v>
      </c>
      <c r="C727" s="27" t="s">
        <v>16</v>
      </c>
      <c r="D727" s="27" t="s">
        <v>26</v>
      </c>
      <c r="E727" s="27">
        <v>35</v>
      </c>
      <c r="F727" s="29">
        <v>7</v>
      </c>
      <c r="G727" s="30">
        <v>52436.2</v>
      </c>
      <c r="H727" s="29">
        <v>1</v>
      </c>
      <c r="I727" s="29">
        <v>1</v>
      </c>
      <c r="J727" s="29">
        <v>0</v>
      </c>
      <c r="K727" s="30">
        <v>161051.75</v>
      </c>
      <c r="N727">
        <v>35</v>
      </c>
    </row>
    <row r="728" spans="2:14" x14ac:dyDescent="0.25">
      <c r="B728" s="27">
        <v>792</v>
      </c>
      <c r="C728" s="27" t="s">
        <v>23</v>
      </c>
      <c r="D728" s="27" t="s">
        <v>18</v>
      </c>
      <c r="E728" s="27">
        <v>36</v>
      </c>
      <c r="F728" s="29">
        <v>5</v>
      </c>
      <c r="G728" s="30">
        <v>92140.15</v>
      </c>
      <c r="H728" s="29">
        <v>1</v>
      </c>
      <c r="I728" s="29">
        <v>0</v>
      </c>
      <c r="J728" s="29">
        <v>1</v>
      </c>
      <c r="K728" s="30">
        <v>67468.67</v>
      </c>
      <c r="N728">
        <v>36</v>
      </c>
    </row>
    <row r="729" spans="2:14" x14ac:dyDescent="0.25">
      <c r="B729" s="27">
        <v>793</v>
      </c>
      <c r="C729" s="27" t="s">
        <v>16</v>
      </c>
      <c r="D729" s="27" t="s">
        <v>15</v>
      </c>
      <c r="E729" s="27">
        <v>33</v>
      </c>
      <c r="F729" s="29">
        <v>0</v>
      </c>
      <c r="G729" s="30">
        <v>0</v>
      </c>
      <c r="H729" s="29">
        <v>1</v>
      </c>
      <c r="I729" s="29">
        <v>0</v>
      </c>
      <c r="J729" s="29">
        <v>0</v>
      </c>
      <c r="K729" s="30">
        <v>175544.02</v>
      </c>
      <c r="N729">
        <v>33</v>
      </c>
    </row>
    <row r="730" spans="2:14" x14ac:dyDescent="0.25">
      <c r="B730" s="27">
        <v>793</v>
      </c>
      <c r="C730" s="27" t="s">
        <v>23</v>
      </c>
      <c r="D730" s="27" t="s">
        <v>18</v>
      </c>
      <c r="E730" s="27">
        <v>38</v>
      </c>
      <c r="F730" s="29">
        <v>9</v>
      </c>
      <c r="G730" s="30">
        <v>0</v>
      </c>
      <c r="H730" s="29">
        <v>2</v>
      </c>
      <c r="I730" s="29">
        <v>1</v>
      </c>
      <c r="J730" s="29">
        <v>0</v>
      </c>
      <c r="K730" s="30">
        <v>88225.02</v>
      </c>
      <c r="N730">
        <v>38</v>
      </c>
    </row>
    <row r="731" spans="2:14" x14ac:dyDescent="0.25">
      <c r="B731" s="27">
        <v>795</v>
      </c>
      <c r="C731" s="27" t="s">
        <v>16</v>
      </c>
      <c r="D731" s="27" t="s">
        <v>26</v>
      </c>
      <c r="E731" s="27">
        <v>33</v>
      </c>
      <c r="F731" s="29">
        <v>9</v>
      </c>
      <c r="G731" s="30">
        <v>130862.43</v>
      </c>
      <c r="H731" s="29">
        <v>1</v>
      </c>
      <c r="I731" s="29">
        <v>1</v>
      </c>
      <c r="J731" s="29">
        <v>1</v>
      </c>
      <c r="K731" s="30">
        <v>114935.21</v>
      </c>
      <c r="N731">
        <v>33</v>
      </c>
    </row>
    <row r="732" spans="2:14" x14ac:dyDescent="0.25">
      <c r="B732" s="27">
        <v>795</v>
      </c>
      <c r="C732" s="27" t="s">
        <v>23</v>
      </c>
      <c r="D732" s="27" t="s">
        <v>18</v>
      </c>
      <c r="E732" s="27">
        <v>35</v>
      </c>
      <c r="F732" s="29">
        <v>8</v>
      </c>
      <c r="G732" s="30">
        <v>0</v>
      </c>
      <c r="H732" s="29">
        <v>2</v>
      </c>
      <c r="I732" s="29">
        <v>1</v>
      </c>
      <c r="J732" s="29">
        <v>0</v>
      </c>
      <c r="K732" s="30">
        <v>167155.35999999999</v>
      </c>
      <c r="N732">
        <v>35</v>
      </c>
    </row>
    <row r="733" spans="2:14" x14ac:dyDescent="0.25">
      <c r="B733" s="27">
        <v>796</v>
      </c>
      <c r="C733" s="27" t="s">
        <v>16</v>
      </c>
      <c r="D733" s="27" t="s">
        <v>15</v>
      </c>
      <c r="E733" s="27">
        <v>45</v>
      </c>
      <c r="F733" s="29">
        <v>2</v>
      </c>
      <c r="G733" s="30">
        <v>109730.22</v>
      </c>
      <c r="H733" s="29">
        <v>1</v>
      </c>
      <c r="I733" s="29">
        <v>1</v>
      </c>
      <c r="J733" s="29">
        <v>1</v>
      </c>
      <c r="K733" s="30">
        <v>123882.73</v>
      </c>
      <c r="N733">
        <v>45</v>
      </c>
    </row>
    <row r="734" spans="2:14" x14ac:dyDescent="0.25">
      <c r="B734" s="27">
        <v>798</v>
      </c>
      <c r="C734" s="27" t="s">
        <v>23</v>
      </c>
      <c r="D734" s="27" t="s">
        <v>15</v>
      </c>
      <c r="E734" s="27">
        <v>37</v>
      </c>
      <c r="F734" s="29">
        <v>8</v>
      </c>
      <c r="G734" s="30">
        <v>0</v>
      </c>
      <c r="H734" s="29">
        <v>3</v>
      </c>
      <c r="I734" s="29">
        <v>0</v>
      </c>
      <c r="J734" s="29">
        <v>0</v>
      </c>
      <c r="K734" s="30">
        <v>110783.28</v>
      </c>
      <c r="N734">
        <v>37</v>
      </c>
    </row>
    <row r="735" spans="2:14" x14ac:dyDescent="0.25">
      <c r="B735" s="27">
        <v>799</v>
      </c>
      <c r="C735" s="27" t="s">
        <v>16</v>
      </c>
      <c r="D735" s="27" t="s">
        <v>15</v>
      </c>
      <c r="E735" s="27">
        <v>22</v>
      </c>
      <c r="F735" s="29">
        <v>8</v>
      </c>
      <c r="G735" s="30">
        <v>174185.98</v>
      </c>
      <c r="H735" s="29">
        <v>2</v>
      </c>
      <c r="I735" s="29">
        <v>0</v>
      </c>
      <c r="J735" s="29">
        <v>1</v>
      </c>
      <c r="K735" s="30">
        <v>192633.85</v>
      </c>
      <c r="N735">
        <v>22</v>
      </c>
    </row>
    <row r="736" spans="2:14" x14ac:dyDescent="0.25">
      <c r="B736" s="27">
        <v>800</v>
      </c>
      <c r="C736" s="27" t="s">
        <v>16</v>
      </c>
      <c r="D736" s="27" t="s">
        <v>15</v>
      </c>
      <c r="E736" s="27">
        <v>38</v>
      </c>
      <c r="F736" s="29">
        <v>2</v>
      </c>
      <c r="G736" s="30">
        <v>168190.33</v>
      </c>
      <c r="H736" s="29">
        <v>2</v>
      </c>
      <c r="I736" s="29">
        <v>1</v>
      </c>
      <c r="J736" s="29">
        <v>0</v>
      </c>
      <c r="K736" s="30">
        <v>68052.08</v>
      </c>
      <c r="N736">
        <v>38</v>
      </c>
    </row>
    <row r="737" spans="2:14" x14ac:dyDescent="0.25">
      <c r="B737" s="27">
        <v>800</v>
      </c>
      <c r="C737" s="27" t="s">
        <v>16</v>
      </c>
      <c r="D737" s="27" t="s">
        <v>15</v>
      </c>
      <c r="E737" s="27">
        <v>49</v>
      </c>
      <c r="F737" s="29">
        <v>7</v>
      </c>
      <c r="G737" s="30">
        <v>108007.36</v>
      </c>
      <c r="H737" s="29">
        <v>1</v>
      </c>
      <c r="I737" s="29">
        <v>0</v>
      </c>
      <c r="J737" s="29">
        <v>0</v>
      </c>
      <c r="K737" s="30">
        <v>47125.11</v>
      </c>
      <c r="N737">
        <v>49</v>
      </c>
    </row>
    <row r="738" spans="2:14" x14ac:dyDescent="0.25">
      <c r="B738" s="27">
        <v>801</v>
      </c>
      <c r="C738" s="27" t="s">
        <v>23</v>
      </c>
      <c r="D738" s="27" t="s">
        <v>18</v>
      </c>
      <c r="E738" s="27">
        <v>42</v>
      </c>
      <c r="F738" s="29">
        <v>4</v>
      </c>
      <c r="G738" s="30">
        <v>141947.67000000001</v>
      </c>
      <c r="H738" s="29">
        <v>1</v>
      </c>
      <c r="I738" s="29">
        <v>1</v>
      </c>
      <c r="J738" s="29">
        <v>1</v>
      </c>
      <c r="K738" s="30">
        <v>10598.29</v>
      </c>
      <c r="N738">
        <v>42</v>
      </c>
    </row>
    <row r="739" spans="2:14" x14ac:dyDescent="0.25">
      <c r="B739" s="27">
        <v>802</v>
      </c>
      <c r="C739" s="27" t="s">
        <v>23</v>
      </c>
      <c r="D739" s="27" t="s">
        <v>26</v>
      </c>
      <c r="E739" s="27">
        <v>31</v>
      </c>
      <c r="F739" s="29">
        <v>1</v>
      </c>
      <c r="G739" s="30">
        <v>125013.72</v>
      </c>
      <c r="H739" s="29">
        <v>1</v>
      </c>
      <c r="I739" s="29">
        <v>1</v>
      </c>
      <c r="J739" s="29">
        <v>1</v>
      </c>
      <c r="K739" s="30">
        <v>187658.09</v>
      </c>
      <c r="N739">
        <v>31</v>
      </c>
    </row>
    <row r="740" spans="2:14" x14ac:dyDescent="0.25">
      <c r="B740" s="27">
        <v>803</v>
      </c>
      <c r="C740" s="27" t="s">
        <v>23</v>
      </c>
      <c r="D740" s="27" t="s">
        <v>15</v>
      </c>
      <c r="E740" s="27">
        <v>31</v>
      </c>
      <c r="F740" s="29">
        <v>9</v>
      </c>
      <c r="G740" s="30">
        <v>157120.85999999999</v>
      </c>
      <c r="H740" s="29">
        <v>2</v>
      </c>
      <c r="I740" s="29">
        <v>1</v>
      </c>
      <c r="J740" s="29">
        <v>0</v>
      </c>
      <c r="K740" s="30">
        <v>141300.53</v>
      </c>
      <c r="N740">
        <v>31</v>
      </c>
    </row>
    <row r="741" spans="2:14" x14ac:dyDescent="0.25">
      <c r="B741" s="27">
        <v>804</v>
      </c>
      <c r="C741" s="27" t="s">
        <v>23</v>
      </c>
      <c r="D741" s="27" t="s">
        <v>18</v>
      </c>
      <c r="E741" s="27">
        <v>33</v>
      </c>
      <c r="F741" s="29">
        <v>7</v>
      </c>
      <c r="G741" s="30">
        <v>76548.600000000006</v>
      </c>
      <c r="H741" s="29">
        <v>1</v>
      </c>
      <c r="I741" s="29">
        <v>0</v>
      </c>
      <c r="J741" s="29">
        <v>1</v>
      </c>
      <c r="K741" s="30">
        <v>98453.45</v>
      </c>
      <c r="N741">
        <v>33</v>
      </c>
    </row>
    <row r="742" spans="2:14" x14ac:dyDescent="0.25">
      <c r="B742" s="27">
        <v>806</v>
      </c>
      <c r="C742" s="27" t="s">
        <v>16</v>
      </c>
      <c r="D742" s="27" t="s">
        <v>26</v>
      </c>
      <c r="E742" s="27">
        <v>59</v>
      </c>
      <c r="F742" s="29">
        <v>0</v>
      </c>
      <c r="G742" s="30">
        <v>135296.32999999999</v>
      </c>
      <c r="H742" s="29">
        <v>1</v>
      </c>
      <c r="I742" s="29">
        <v>1</v>
      </c>
      <c r="J742" s="29">
        <v>0</v>
      </c>
      <c r="K742" s="30">
        <v>182822.5</v>
      </c>
      <c r="N742">
        <v>59</v>
      </c>
    </row>
    <row r="743" spans="2:14" x14ac:dyDescent="0.25">
      <c r="B743" s="27">
        <v>806</v>
      </c>
      <c r="C743" s="27" t="s">
        <v>23</v>
      </c>
      <c r="D743" s="27" t="s">
        <v>15</v>
      </c>
      <c r="E743" s="27">
        <v>40</v>
      </c>
      <c r="F743" s="29">
        <v>5</v>
      </c>
      <c r="G743" s="30">
        <v>80613.929999999993</v>
      </c>
      <c r="H743" s="29">
        <v>1</v>
      </c>
      <c r="I743" s="29">
        <v>1</v>
      </c>
      <c r="J743" s="29">
        <v>1</v>
      </c>
      <c r="K743" s="30">
        <v>142838.64000000001</v>
      </c>
      <c r="N743">
        <v>40</v>
      </c>
    </row>
    <row r="744" spans="2:14" x14ac:dyDescent="0.25">
      <c r="B744" s="27">
        <v>806</v>
      </c>
      <c r="C744" s="27" t="s">
        <v>23</v>
      </c>
      <c r="D744" s="27" t="s">
        <v>18</v>
      </c>
      <c r="E744" s="27">
        <v>25</v>
      </c>
      <c r="F744" s="29">
        <v>7</v>
      </c>
      <c r="G744" s="30">
        <v>0</v>
      </c>
      <c r="H744" s="29">
        <v>2</v>
      </c>
      <c r="I744" s="29">
        <v>1</v>
      </c>
      <c r="J744" s="29">
        <v>0</v>
      </c>
      <c r="K744" s="30">
        <v>18461.900000000001</v>
      </c>
      <c r="N744">
        <v>25</v>
      </c>
    </row>
    <row r="745" spans="2:14" x14ac:dyDescent="0.25">
      <c r="B745" s="27">
        <v>807</v>
      </c>
      <c r="C745" s="27" t="s">
        <v>16</v>
      </c>
      <c r="D745" s="27" t="s">
        <v>18</v>
      </c>
      <c r="E745" s="27">
        <v>43</v>
      </c>
      <c r="F745" s="29">
        <v>0</v>
      </c>
      <c r="G745" s="30">
        <v>0</v>
      </c>
      <c r="H745" s="29">
        <v>2</v>
      </c>
      <c r="I745" s="29">
        <v>0</v>
      </c>
      <c r="J745" s="29">
        <v>1</v>
      </c>
      <c r="K745" s="30">
        <v>85523.24</v>
      </c>
      <c r="N745">
        <v>43</v>
      </c>
    </row>
    <row r="746" spans="2:14" x14ac:dyDescent="0.25">
      <c r="B746" s="27">
        <v>807</v>
      </c>
      <c r="C746" s="27" t="s">
        <v>23</v>
      </c>
      <c r="D746" s="27" t="s">
        <v>15</v>
      </c>
      <c r="E746" s="27">
        <v>35</v>
      </c>
      <c r="F746" s="29">
        <v>3</v>
      </c>
      <c r="G746" s="30">
        <v>174790.15</v>
      </c>
      <c r="H746" s="29">
        <v>1</v>
      </c>
      <c r="I746" s="29">
        <v>1</v>
      </c>
      <c r="J746" s="29">
        <v>1</v>
      </c>
      <c r="K746" s="30">
        <v>600.36</v>
      </c>
      <c r="N746">
        <v>35</v>
      </c>
    </row>
    <row r="747" spans="2:14" x14ac:dyDescent="0.25">
      <c r="B747" s="27">
        <v>807</v>
      </c>
      <c r="C747" s="27" t="s">
        <v>23</v>
      </c>
      <c r="D747" s="27" t="s">
        <v>15</v>
      </c>
      <c r="E747" s="27">
        <v>42</v>
      </c>
      <c r="F747" s="29">
        <v>7</v>
      </c>
      <c r="G747" s="30">
        <v>118274.71</v>
      </c>
      <c r="H747" s="29">
        <v>1</v>
      </c>
      <c r="I747" s="29">
        <v>1</v>
      </c>
      <c r="J747" s="29">
        <v>1</v>
      </c>
      <c r="K747" s="30">
        <v>25885.72</v>
      </c>
      <c r="N747">
        <v>42</v>
      </c>
    </row>
    <row r="748" spans="2:14" x14ac:dyDescent="0.25">
      <c r="B748" s="27">
        <v>808</v>
      </c>
      <c r="C748" s="27" t="s">
        <v>23</v>
      </c>
      <c r="D748" s="27" t="s">
        <v>15</v>
      </c>
      <c r="E748" s="27">
        <v>45</v>
      </c>
      <c r="F748" s="29">
        <v>7</v>
      </c>
      <c r="G748" s="30">
        <v>118626.55</v>
      </c>
      <c r="H748" s="29">
        <v>2</v>
      </c>
      <c r="I748" s="29">
        <v>1</v>
      </c>
      <c r="J748" s="29">
        <v>0</v>
      </c>
      <c r="K748" s="30">
        <v>147132.46</v>
      </c>
      <c r="N748">
        <v>45</v>
      </c>
    </row>
    <row r="749" spans="2:14" x14ac:dyDescent="0.25">
      <c r="B749" s="27">
        <v>811</v>
      </c>
      <c r="C749" s="27" t="s">
        <v>16</v>
      </c>
      <c r="D749" s="27" t="s">
        <v>26</v>
      </c>
      <c r="E749" s="27">
        <v>34</v>
      </c>
      <c r="F749" s="29">
        <v>1</v>
      </c>
      <c r="G749" s="30">
        <v>149297.19</v>
      </c>
      <c r="H749" s="29">
        <v>2</v>
      </c>
      <c r="I749" s="29">
        <v>1</v>
      </c>
      <c r="J749" s="29">
        <v>1</v>
      </c>
      <c r="K749" s="30">
        <v>186339.74</v>
      </c>
      <c r="N749">
        <v>34</v>
      </c>
    </row>
    <row r="750" spans="2:14" x14ac:dyDescent="0.25">
      <c r="B750" s="27">
        <v>813</v>
      </c>
      <c r="C750" s="27" t="s">
        <v>23</v>
      </c>
      <c r="D750" s="27" t="s">
        <v>15</v>
      </c>
      <c r="E750" s="27">
        <v>29</v>
      </c>
      <c r="F750" s="29">
        <v>6</v>
      </c>
      <c r="G750" s="30">
        <v>0</v>
      </c>
      <c r="H750" s="29">
        <v>1</v>
      </c>
      <c r="I750" s="29">
        <v>1</v>
      </c>
      <c r="J750" s="29">
        <v>0</v>
      </c>
      <c r="K750" s="30">
        <v>33953.870000000003</v>
      </c>
      <c r="N750">
        <v>29</v>
      </c>
    </row>
    <row r="751" spans="2:14" x14ac:dyDescent="0.25">
      <c r="B751" s="27">
        <v>814</v>
      </c>
      <c r="C751" s="27" t="s">
        <v>23</v>
      </c>
      <c r="D751" s="27" t="s">
        <v>26</v>
      </c>
      <c r="E751" s="27">
        <v>29</v>
      </c>
      <c r="F751" s="29">
        <v>8</v>
      </c>
      <c r="G751" s="30">
        <v>97086.399999999994</v>
      </c>
      <c r="H751" s="29">
        <v>2</v>
      </c>
      <c r="I751" s="29">
        <v>1</v>
      </c>
      <c r="J751" s="29">
        <v>1</v>
      </c>
      <c r="K751" s="30">
        <v>197276.13</v>
      </c>
      <c r="N751">
        <v>29</v>
      </c>
    </row>
    <row r="752" spans="2:14" x14ac:dyDescent="0.25">
      <c r="B752" s="27">
        <v>815</v>
      </c>
      <c r="C752" s="27" t="s">
        <v>23</v>
      </c>
      <c r="D752" s="27" t="s">
        <v>26</v>
      </c>
      <c r="E752" s="27">
        <v>37</v>
      </c>
      <c r="F752" s="29">
        <v>2</v>
      </c>
      <c r="G752" s="30">
        <v>110777.26</v>
      </c>
      <c r="H752" s="29">
        <v>2</v>
      </c>
      <c r="I752" s="29">
        <v>1</v>
      </c>
      <c r="J752" s="29">
        <v>0</v>
      </c>
      <c r="K752" s="30">
        <v>2383.59</v>
      </c>
      <c r="N752">
        <v>37</v>
      </c>
    </row>
    <row r="753" spans="2:14" x14ac:dyDescent="0.25">
      <c r="B753" s="27">
        <v>816</v>
      </c>
      <c r="C753" s="27" t="s">
        <v>23</v>
      </c>
      <c r="D753" s="27" t="s">
        <v>18</v>
      </c>
      <c r="E753" s="27">
        <v>67</v>
      </c>
      <c r="F753" s="29">
        <v>6</v>
      </c>
      <c r="G753" s="30">
        <v>151858.98000000001</v>
      </c>
      <c r="H753" s="29">
        <v>1</v>
      </c>
      <c r="I753" s="29">
        <v>1</v>
      </c>
      <c r="J753" s="29">
        <v>1</v>
      </c>
      <c r="K753" s="30">
        <v>72814.31</v>
      </c>
      <c r="N753">
        <v>67</v>
      </c>
    </row>
    <row r="754" spans="2:14" x14ac:dyDescent="0.25">
      <c r="B754" s="27">
        <v>818</v>
      </c>
      <c r="C754" s="27" t="s">
        <v>16</v>
      </c>
      <c r="D754" s="27" t="s">
        <v>15</v>
      </c>
      <c r="E754" s="27">
        <v>31</v>
      </c>
      <c r="F754" s="29">
        <v>1</v>
      </c>
      <c r="G754" s="30">
        <v>186796.37</v>
      </c>
      <c r="H754" s="29">
        <v>1</v>
      </c>
      <c r="I754" s="29">
        <v>0</v>
      </c>
      <c r="J754" s="29">
        <v>0</v>
      </c>
      <c r="K754" s="30">
        <v>178252.63</v>
      </c>
      <c r="N754">
        <v>31</v>
      </c>
    </row>
    <row r="755" spans="2:14" x14ac:dyDescent="0.25">
      <c r="B755" s="27">
        <v>818</v>
      </c>
      <c r="C755" s="27" t="s">
        <v>23</v>
      </c>
      <c r="D755" s="27" t="s">
        <v>18</v>
      </c>
      <c r="E755" s="27">
        <v>26</v>
      </c>
      <c r="F755" s="29">
        <v>4</v>
      </c>
      <c r="G755" s="30">
        <v>0</v>
      </c>
      <c r="H755" s="29">
        <v>2</v>
      </c>
      <c r="I755" s="29">
        <v>1</v>
      </c>
      <c r="J755" s="29">
        <v>1</v>
      </c>
      <c r="K755" s="30">
        <v>167036.94</v>
      </c>
      <c r="N755">
        <v>26</v>
      </c>
    </row>
    <row r="756" spans="2:14" x14ac:dyDescent="0.25">
      <c r="B756" s="27">
        <v>822</v>
      </c>
      <c r="C756" s="27" t="s">
        <v>23</v>
      </c>
      <c r="D756" s="27" t="s">
        <v>15</v>
      </c>
      <c r="E756" s="27">
        <v>50</v>
      </c>
      <c r="F756" s="29">
        <v>7</v>
      </c>
      <c r="G756" s="30">
        <v>0</v>
      </c>
      <c r="H756" s="29">
        <v>2</v>
      </c>
      <c r="I756" s="29">
        <v>1</v>
      </c>
      <c r="J756" s="29">
        <v>1</v>
      </c>
      <c r="K756" s="30">
        <v>10062.799999999999</v>
      </c>
      <c r="N756">
        <v>50</v>
      </c>
    </row>
    <row r="757" spans="2:14" x14ac:dyDescent="0.25">
      <c r="B757" s="27">
        <v>828</v>
      </c>
      <c r="C757" s="27" t="s">
        <v>16</v>
      </c>
      <c r="D757" s="27" t="s">
        <v>15</v>
      </c>
      <c r="E757" s="27">
        <v>41</v>
      </c>
      <c r="F757" s="29">
        <v>7</v>
      </c>
      <c r="G757" s="30">
        <v>0</v>
      </c>
      <c r="H757" s="29">
        <v>2</v>
      </c>
      <c r="I757" s="29">
        <v>1</v>
      </c>
      <c r="J757" s="29">
        <v>0</v>
      </c>
      <c r="K757" s="30">
        <v>171378.77</v>
      </c>
      <c r="N757">
        <v>41</v>
      </c>
    </row>
    <row r="758" spans="2:14" x14ac:dyDescent="0.25">
      <c r="B758" s="27">
        <v>828</v>
      </c>
      <c r="C758" s="27" t="s">
        <v>23</v>
      </c>
      <c r="D758" s="27" t="s">
        <v>15</v>
      </c>
      <c r="E758" s="27">
        <v>34</v>
      </c>
      <c r="F758" s="29">
        <v>8</v>
      </c>
      <c r="G758" s="30">
        <v>129433.34</v>
      </c>
      <c r="H758" s="29">
        <v>2</v>
      </c>
      <c r="I758" s="29">
        <v>0</v>
      </c>
      <c r="J758" s="29">
        <v>0</v>
      </c>
      <c r="K758" s="30">
        <v>38131.769999999997</v>
      </c>
      <c r="N758">
        <v>34</v>
      </c>
    </row>
    <row r="759" spans="2:14" x14ac:dyDescent="0.25">
      <c r="B759" s="27">
        <v>833</v>
      </c>
      <c r="C759" s="27" t="s">
        <v>23</v>
      </c>
      <c r="D759" s="27" t="s">
        <v>15</v>
      </c>
      <c r="E759" s="27">
        <v>37</v>
      </c>
      <c r="F759" s="29">
        <v>8</v>
      </c>
      <c r="G759" s="30">
        <v>151226.18</v>
      </c>
      <c r="H759" s="29">
        <v>2</v>
      </c>
      <c r="I759" s="29">
        <v>1</v>
      </c>
      <c r="J759" s="29">
        <v>1</v>
      </c>
      <c r="K759" s="30">
        <v>136129.49</v>
      </c>
      <c r="N759">
        <v>37</v>
      </c>
    </row>
    <row r="760" spans="2:14" x14ac:dyDescent="0.25">
      <c r="B760" s="27">
        <v>838</v>
      </c>
      <c r="C760" s="27" t="s">
        <v>16</v>
      </c>
      <c r="D760" s="27" t="s">
        <v>18</v>
      </c>
      <c r="E760" s="27">
        <v>39</v>
      </c>
      <c r="F760" s="29">
        <v>5</v>
      </c>
      <c r="G760" s="30">
        <v>166733.92000000001</v>
      </c>
      <c r="H760" s="29">
        <v>2</v>
      </c>
      <c r="I760" s="29">
        <v>1</v>
      </c>
      <c r="J760" s="29">
        <v>0</v>
      </c>
      <c r="K760" s="30">
        <v>14279.44</v>
      </c>
      <c r="N760">
        <v>39</v>
      </c>
    </row>
    <row r="761" spans="2:14" x14ac:dyDescent="0.25">
      <c r="B761" s="27">
        <v>840</v>
      </c>
      <c r="C761" s="27" t="s">
        <v>16</v>
      </c>
      <c r="D761" s="27" t="s">
        <v>15</v>
      </c>
      <c r="E761" s="27">
        <v>43</v>
      </c>
      <c r="F761" s="29">
        <v>7</v>
      </c>
      <c r="G761" s="30">
        <v>0</v>
      </c>
      <c r="H761" s="29">
        <v>2</v>
      </c>
      <c r="I761" s="29">
        <v>1</v>
      </c>
      <c r="J761" s="29">
        <v>0</v>
      </c>
      <c r="K761" s="30">
        <v>90908.95</v>
      </c>
      <c r="N761">
        <v>43</v>
      </c>
    </row>
    <row r="762" spans="2:14" x14ac:dyDescent="0.25">
      <c r="B762" s="27">
        <v>841</v>
      </c>
      <c r="C762" s="27" t="s">
        <v>16</v>
      </c>
      <c r="D762" s="27" t="s">
        <v>15</v>
      </c>
      <c r="E762" s="27">
        <v>36</v>
      </c>
      <c r="F762" s="29">
        <v>5</v>
      </c>
      <c r="G762" s="30">
        <v>156021.31</v>
      </c>
      <c r="H762" s="29">
        <v>1</v>
      </c>
      <c r="I762" s="29">
        <v>0</v>
      </c>
      <c r="J762" s="29">
        <v>0</v>
      </c>
      <c r="K762" s="30">
        <v>122662.98</v>
      </c>
      <c r="N762">
        <v>36</v>
      </c>
    </row>
    <row r="763" spans="2:14" x14ac:dyDescent="0.25">
      <c r="B763" s="27">
        <v>842</v>
      </c>
      <c r="C763" s="27" t="s">
        <v>16</v>
      </c>
      <c r="D763" s="27" t="s">
        <v>18</v>
      </c>
      <c r="E763" s="27">
        <v>44</v>
      </c>
      <c r="F763" s="29">
        <v>2</v>
      </c>
      <c r="G763" s="30">
        <v>112652.08</v>
      </c>
      <c r="H763" s="29">
        <v>2</v>
      </c>
      <c r="I763" s="29">
        <v>1</v>
      </c>
      <c r="J763" s="29">
        <v>0</v>
      </c>
      <c r="K763" s="30">
        <v>126644.98</v>
      </c>
      <c r="N763">
        <v>44</v>
      </c>
    </row>
    <row r="764" spans="2:14" x14ac:dyDescent="0.25">
      <c r="B764" s="27">
        <v>844</v>
      </c>
      <c r="C764" s="27" t="s">
        <v>23</v>
      </c>
      <c r="D764" s="27" t="s">
        <v>15</v>
      </c>
      <c r="E764" s="27">
        <v>18</v>
      </c>
      <c r="F764" s="29">
        <v>2</v>
      </c>
      <c r="G764" s="30">
        <v>160980.03</v>
      </c>
      <c r="H764" s="29">
        <v>1</v>
      </c>
      <c r="I764" s="29">
        <v>0</v>
      </c>
      <c r="J764" s="29">
        <v>0</v>
      </c>
      <c r="K764" s="30">
        <v>145936.28</v>
      </c>
      <c r="N764">
        <v>18</v>
      </c>
    </row>
    <row r="765" spans="2:14" x14ac:dyDescent="0.25">
      <c r="B765" s="27">
        <v>846</v>
      </c>
      <c r="C765" s="27" t="s">
        <v>16</v>
      </c>
      <c r="D765" s="27" t="s">
        <v>15</v>
      </c>
      <c r="E765" s="27">
        <v>38</v>
      </c>
      <c r="F765" s="29">
        <v>5</v>
      </c>
      <c r="G765" s="30">
        <v>0</v>
      </c>
      <c r="H765" s="29">
        <v>1</v>
      </c>
      <c r="I765" s="29">
        <v>1</v>
      </c>
      <c r="J765" s="29">
        <v>1</v>
      </c>
      <c r="K765" s="30">
        <v>187616.16</v>
      </c>
      <c r="N765">
        <v>38</v>
      </c>
    </row>
    <row r="766" spans="2:14" x14ac:dyDescent="0.25">
      <c r="B766" s="27">
        <v>848</v>
      </c>
      <c r="C766" s="27" t="s">
        <v>23</v>
      </c>
      <c r="D766" s="27" t="s">
        <v>18</v>
      </c>
      <c r="E766" s="27">
        <v>40</v>
      </c>
      <c r="F766" s="29">
        <v>3</v>
      </c>
      <c r="G766" s="30">
        <v>110929.96</v>
      </c>
      <c r="H766" s="29">
        <v>1</v>
      </c>
      <c r="I766" s="29">
        <v>1</v>
      </c>
      <c r="J766" s="29">
        <v>1</v>
      </c>
      <c r="K766" s="30">
        <v>30876.84</v>
      </c>
      <c r="N766">
        <v>40</v>
      </c>
    </row>
    <row r="767" spans="2:14" x14ac:dyDescent="0.25">
      <c r="B767" s="27">
        <v>850</v>
      </c>
      <c r="C767" s="27" t="s">
        <v>16</v>
      </c>
      <c r="D767" s="27" t="s">
        <v>26</v>
      </c>
      <c r="E767" s="27">
        <v>31</v>
      </c>
      <c r="F767" s="29">
        <v>1</v>
      </c>
      <c r="G767" s="30">
        <v>108822.39999999999</v>
      </c>
      <c r="H767" s="29">
        <v>1</v>
      </c>
      <c r="I767" s="29">
        <v>1</v>
      </c>
      <c r="J767" s="29">
        <v>1</v>
      </c>
      <c r="K767" s="30">
        <v>132173.31</v>
      </c>
      <c r="N767">
        <v>31</v>
      </c>
    </row>
    <row r="768" spans="2:14" x14ac:dyDescent="0.25">
      <c r="B768" s="27">
        <v>850</v>
      </c>
      <c r="C768" s="27" t="s">
        <v>16</v>
      </c>
      <c r="D768" s="27" t="s">
        <v>26</v>
      </c>
      <c r="E768" s="27">
        <v>44</v>
      </c>
      <c r="F768" s="29">
        <v>5</v>
      </c>
      <c r="G768" s="30">
        <v>128605.32</v>
      </c>
      <c r="H768" s="29">
        <v>1</v>
      </c>
      <c r="I768" s="29">
        <v>0</v>
      </c>
      <c r="J768" s="29">
        <v>1</v>
      </c>
      <c r="K768" s="30">
        <v>171096.2</v>
      </c>
      <c r="N768">
        <v>44</v>
      </c>
    </row>
    <row r="769" spans="2:14" x14ac:dyDescent="0.25">
      <c r="B769" s="27">
        <v>850</v>
      </c>
      <c r="C769" s="27" t="s">
        <v>16</v>
      </c>
      <c r="D769" s="27" t="s">
        <v>26</v>
      </c>
      <c r="E769" s="27">
        <v>48</v>
      </c>
      <c r="F769" s="29">
        <v>6</v>
      </c>
      <c r="G769" s="30">
        <v>111962.99</v>
      </c>
      <c r="H769" s="29">
        <v>1</v>
      </c>
      <c r="I769" s="29">
        <v>1</v>
      </c>
      <c r="J769" s="29">
        <v>0</v>
      </c>
      <c r="K769" s="30">
        <v>111755.8</v>
      </c>
      <c r="N769">
        <v>48</v>
      </c>
    </row>
    <row r="770" spans="2:14" x14ac:dyDescent="0.25">
      <c r="B770" s="27">
        <v>850</v>
      </c>
      <c r="C770" s="27" t="s">
        <v>16</v>
      </c>
      <c r="D770" s="27" t="s">
        <v>18</v>
      </c>
      <c r="E770" s="27">
        <v>32</v>
      </c>
      <c r="F770" s="29">
        <v>9</v>
      </c>
      <c r="G770" s="30">
        <v>0</v>
      </c>
      <c r="H770" s="29">
        <v>2</v>
      </c>
      <c r="I770" s="29">
        <v>1</v>
      </c>
      <c r="J770" s="29">
        <v>1</v>
      </c>
      <c r="K770" s="30">
        <v>18924.919999999998</v>
      </c>
      <c r="N770">
        <v>32</v>
      </c>
    </row>
    <row r="771" spans="2:14" x14ac:dyDescent="0.25">
      <c r="B771" s="27">
        <v>850</v>
      </c>
      <c r="C771" s="27" t="s">
        <v>16</v>
      </c>
      <c r="D771" s="27" t="s">
        <v>18</v>
      </c>
      <c r="E771" s="27">
        <v>43</v>
      </c>
      <c r="F771" s="29">
        <v>2</v>
      </c>
      <c r="G771" s="30">
        <v>125510.82</v>
      </c>
      <c r="H771" s="29">
        <v>1</v>
      </c>
      <c r="I771" s="29">
        <v>1</v>
      </c>
      <c r="J771" s="29">
        <v>1</v>
      </c>
      <c r="K771" s="30">
        <v>79084.100000000006</v>
      </c>
      <c r="N771">
        <v>43</v>
      </c>
    </row>
    <row r="772" spans="2:14" x14ac:dyDescent="0.25">
      <c r="B772" s="27">
        <v>850</v>
      </c>
      <c r="C772" s="27" t="s">
        <v>16</v>
      </c>
      <c r="D772" s="27" t="s">
        <v>18</v>
      </c>
      <c r="E772" s="27">
        <v>45</v>
      </c>
      <c r="F772" s="29">
        <v>2</v>
      </c>
      <c r="G772" s="30">
        <v>122311.21</v>
      </c>
      <c r="H772" s="29">
        <v>1</v>
      </c>
      <c r="I772" s="29">
        <v>1</v>
      </c>
      <c r="J772" s="29">
        <v>1</v>
      </c>
      <c r="K772" s="30">
        <v>19482.5</v>
      </c>
      <c r="N772">
        <v>45</v>
      </c>
    </row>
    <row r="773" spans="2:14" x14ac:dyDescent="0.25">
      <c r="B773" s="27">
        <v>850</v>
      </c>
      <c r="C773" s="27" t="s">
        <v>16</v>
      </c>
      <c r="D773" s="27" t="s">
        <v>18</v>
      </c>
      <c r="E773" s="27">
        <v>57</v>
      </c>
      <c r="F773" s="29">
        <v>8</v>
      </c>
      <c r="G773" s="30">
        <v>126776.3</v>
      </c>
      <c r="H773" s="29">
        <v>2</v>
      </c>
      <c r="I773" s="29">
        <v>1</v>
      </c>
      <c r="J773" s="29">
        <v>1</v>
      </c>
      <c r="K773" s="30">
        <v>132298.49</v>
      </c>
      <c r="N773">
        <v>57</v>
      </c>
    </row>
    <row r="774" spans="2:14" x14ac:dyDescent="0.25">
      <c r="B774" s="27">
        <v>850</v>
      </c>
      <c r="C774" s="27" t="s">
        <v>16</v>
      </c>
      <c r="D774" s="27" t="s">
        <v>18</v>
      </c>
      <c r="E774" s="27">
        <v>70</v>
      </c>
      <c r="F774" s="29">
        <v>5</v>
      </c>
      <c r="G774" s="30">
        <v>0</v>
      </c>
      <c r="H774" s="29">
        <v>1</v>
      </c>
      <c r="I774" s="29">
        <v>1</v>
      </c>
      <c r="J774" s="29">
        <v>1</v>
      </c>
      <c r="K774" s="30">
        <v>705.18</v>
      </c>
      <c r="N774">
        <v>70</v>
      </c>
    </row>
    <row r="775" spans="2:14" x14ac:dyDescent="0.25">
      <c r="B775" s="27">
        <v>850</v>
      </c>
      <c r="C775" s="27" t="s">
        <v>23</v>
      </c>
      <c r="D775" s="27" t="s">
        <v>15</v>
      </c>
      <c r="E775" s="27">
        <v>36</v>
      </c>
      <c r="F775" s="29">
        <v>7</v>
      </c>
      <c r="G775" s="30">
        <v>0</v>
      </c>
      <c r="H775" s="29">
        <v>1</v>
      </c>
      <c r="I775" s="29">
        <v>1</v>
      </c>
      <c r="J775" s="29">
        <v>1</v>
      </c>
      <c r="K775" s="30">
        <v>40812.9</v>
      </c>
      <c r="N775">
        <v>36</v>
      </c>
    </row>
    <row r="776" spans="2:14" x14ac:dyDescent="0.25">
      <c r="B776" s="27">
        <v>850</v>
      </c>
      <c r="C776" s="27" t="s">
        <v>23</v>
      </c>
      <c r="D776" s="27" t="s">
        <v>15</v>
      </c>
      <c r="E776" s="27">
        <v>38</v>
      </c>
      <c r="F776" s="29">
        <v>1</v>
      </c>
      <c r="G776" s="30">
        <v>0</v>
      </c>
      <c r="H776" s="29">
        <v>2</v>
      </c>
      <c r="I776" s="29">
        <v>1</v>
      </c>
      <c r="J776" s="29">
        <v>1</v>
      </c>
      <c r="K776" s="30">
        <v>80006.649999999994</v>
      </c>
      <c r="N776">
        <v>38</v>
      </c>
    </row>
    <row r="777" spans="2:14" x14ac:dyDescent="0.25">
      <c r="B777" s="27">
        <v>850</v>
      </c>
      <c r="C777" s="27" t="s">
        <v>23</v>
      </c>
      <c r="D777" s="27" t="s">
        <v>15</v>
      </c>
      <c r="E777" s="27">
        <v>39</v>
      </c>
      <c r="F777" s="29">
        <v>4</v>
      </c>
      <c r="G777" s="30">
        <v>127771.35</v>
      </c>
      <c r="H777" s="29">
        <v>2</v>
      </c>
      <c r="I777" s="29">
        <v>0</v>
      </c>
      <c r="J777" s="29">
        <v>1</v>
      </c>
      <c r="K777" s="30">
        <v>151738.54</v>
      </c>
      <c r="N777">
        <v>39</v>
      </c>
    </row>
    <row r="778" spans="2:14" x14ac:dyDescent="0.25">
      <c r="B778" s="27">
        <v>850</v>
      </c>
      <c r="C778" s="27" t="s">
        <v>23</v>
      </c>
      <c r="D778" s="27" t="s">
        <v>15</v>
      </c>
      <c r="E778" s="27">
        <v>40</v>
      </c>
      <c r="F778" s="29">
        <v>9</v>
      </c>
      <c r="G778" s="30">
        <v>0</v>
      </c>
      <c r="H778" s="29">
        <v>2</v>
      </c>
      <c r="I778" s="29">
        <v>0</v>
      </c>
      <c r="J778" s="29">
        <v>1</v>
      </c>
      <c r="K778" s="30">
        <v>119232.33</v>
      </c>
      <c r="N778">
        <v>40</v>
      </c>
    </row>
    <row r="779" spans="2:14" x14ac:dyDescent="0.25">
      <c r="B779" s="27">
        <v>850</v>
      </c>
      <c r="C779" s="27" t="s">
        <v>23</v>
      </c>
      <c r="D779" s="27" t="s">
        <v>15</v>
      </c>
      <c r="E779" s="27">
        <v>56</v>
      </c>
      <c r="F779" s="29">
        <v>7</v>
      </c>
      <c r="G779" s="30">
        <v>131317.48000000001</v>
      </c>
      <c r="H779" s="29">
        <v>1</v>
      </c>
      <c r="I779" s="29">
        <v>1</v>
      </c>
      <c r="J779" s="29">
        <v>1</v>
      </c>
      <c r="K779" s="30">
        <v>119175.45</v>
      </c>
      <c r="N779">
        <v>56</v>
      </c>
    </row>
    <row r="780" spans="2:14" x14ac:dyDescent="0.25">
      <c r="B780" s="27">
        <v>850</v>
      </c>
      <c r="C780" s="27" t="s">
        <v>23</v>
      </c>
      <c r="D780" s="27" t="s">
        <v>26</v>
      </c>
      <c r="E780" s="27">
        <v>38</v>
      </c>
      <c r="F780" s="29">
        <v>3</v>
      </c>
      <c r="G780" s="30">
        <v>54901.01</v>
      </c>
      <c r="H780" s="29">
        <v>1</v>
      </c>
      <c r="I780" s="29">
        <v>1</v>
      </c>
      <c r="J780" s="29">
        <v>1</v>
      </c>
      <c r="K780" s="30">
        <v>140075.54999999999</v>
      </c>
      <c r="N780">
        <v>38</v>
      </c>
    </row>
    <row r="781" spans="2:14" x14ac:dyDescent="0.25">
      <c r="B781" s="27">
        <v>850</v>
      </c>
      <c r="C781" s="27" t="s">
        <v>23</v>
      </c>
      <c r="D781" s="27" t="s">
        <v>18</v>
      </c>
      <c r="E781" s="27">
        <v>30</v>
      </c>
      <c r="F781" s="29">
        <v>2</v>
      </c>
      <c r="G781" s="30">
        <v>141040.01</v>
      </c>
      <c r="H781" s="29">
        <v>1</v>
      </c>
      <c r="I781" s="29">
        <v>1</v>
      </c>
      <c r="J781" s="29">
        <v>1</v>
      </c>
      <c r="K781" s="30">
        <v>5978.2</v>
      </c>
      <c r="N781">
        <v>30</v>
      </c>
    </row>
    <row r="782" spans="2:14" x14ac:dyDescent="0.25">
      <c r="B782" s="27">
        <v>850</v>
      </c>
      <c r="C782" s="27" t="s">
        <v>23</v>
      </c>
      <c r="D782" s="27" t="s">
        <v>18</v>
      </c>
      <c r="E782" s="27">
        <v>35</v>
      </c>
      <c r="F782" s="29">
        <v>7</v>
      </c>
      <c r="G782" s="30">
        <v>110349.82</v>
      </c>
      <c r="H782" s="29">
        <v>1</v>
      </c>
      <c r="I782" s="29">
        <v>0</v>
      </c>
      <c r="J782" s="29">
        <v>0</v>
      </c>
      <c r="K782" s="30">
        <v>126355.8</v>
      </c>
      <c r="N782">
        <v>35</v>
      </c>
    </row>
    <row r="783" spans="2:14" x14ac:dyDescent="0.25">
      <c r="B783" s="27" t="s">
        <v>753</v>
      </c>
      <c r="C783" s="27" t="s">
        <v>23</v>
      </c>
      <c r="D783" s="27" t="s">
        <v>26</v>
      </c>
      <c r="E783" s="27">
        <v>26</v>
      </c>
      <c r="F783" s="29">
        <v>4</v>
      </c>
      <c r="G783" s="30">
        <v>118287.01</v>
      </c>
      <c r="H783" s="29">
        <v>2</v>
      </c>
      <c r="I783" s="29">
        <v>0</v>
      </c>
      <c r="J783" s="29">
        <v>0</v>
      </c>
      <c r="K783" s="30" t="s">
        <v>753</v>
      </c>
      <c r="N783">
        <v>26</v>
      </c>
    </row>
    <row r="784" spans="2:14" x14ac:dyDescent="0.25">
      <c r="B784" s="27" t="s">
        <v>753</v>
      </c>
      <c r="C784" s="27" t="s">
        <v>23</v>
      </c>
      <c r="D784" s="27" t="s">
        <v>18</v>
      </c>
      <c r="E784" s="27">
        <v>33</v>
      </c>
      <c r="F784" s="29">
        <v>3</v>
      </c>
      <c r="G784" s="30">
        <v>176666.62</v>
      </c>
      <c r="H784" s="29">
        <v>1</v>
      </c>
      <c r="I784" s="29">
        <v>1</v>
      </c>
      <c r="J784" s="29">
        <v>0</v>
      </c>
      <c r="K784" s="30">
        <v>94670.77</v>
      </c>
      <c r="N784">
        <v>33</v>
      </c>
    </row>
    <row r="786" spans="1:12" ht="15.75" thickBot="1" x14ac:dyDescent="0.3">
      <c r="A786" s="36"/>
      <c r="B786" s="63" t="str">
        <f>B3</f>
        <v>Credit Score</v>
      </c>
      <c r="C786" s="37" t="str">
        <f t="shared" ref="C786:D786" si="0">C3</f>
        <v>Gender</v>
      </c>
      <c r="D786" s="37" t="str">
        <f t="shared" si="0"/>
        <v>Country</v>
      </c>
      <c r="E786" s="63" t="str">
        <f t="shared" ref="E786:K786" si="1">E3</f>
        <v>Age</v>
      </c>
      <c r="F786" s="63" t="str">
        <f t="shared" si="1"/>
        <v>Tenure</v>
      </c>
      <c r="G786" s="63" t="str">
        <f t="shared" si="1"/>
        <v>Balance</v>
      </c>
      <c r="H786" s="63" t="str">
        <f t="shared" si="1"/>
        <v>NumOfProducts</v>
      </c>
      <c r="I786" s="37" t="str">
        <f t="shared" si="1"/>
        <v>HasCrCard?</v>
      </c>
      <c r="J786" s="37" t="str">
        <f t="shared" si="1"/>
        <v>IsActiveMember</v>
      </c>
      <c r="K786" s="63" t="str">
        <f t="shared" si="1"/>
        <v>Estimated Salary</v>
      </c>
      <c r="L786" s="36"/>
    </row>
    <row r="787" spans="1:12" x14ac:dyDescent="0.25">
      <c r="A787" s="38" t="s">
        <v>769</v>
      </c>
      <c r="B787" s="64">
        <f>MIN(B4:B784)</f>
        <v>411</v>
      </c>
      <c r="C787" s="56" t="s">
        <v>757</v>
      </c>
      <c r="D787" s="55" t="s">
        <v>15</v>
      </c>
      <c r="E787" s="64">
        <f t="shared" ref="E787:H787" si="2">MIN(E4:E784)</f>
        <v>2</v>
      </c>
      <c r="F787" s="64">
        <f t="shared" si="2"/>
        <v>0</v>
      </c>
      <c r="G787" s="65">
        <f t="shared" si="2"/>
        <v>0</v>
      </c>
      <c r="H787" s="64">
        <f t="shared" si="2"/>
        <v>1</v>
      </c>
      <c r="I787" s="55" t="s">
        <v>794</v>
      </c>
      <c r="J787" s="55" t="s">
        <v>792</v>
      </c>
      <c r="K787" s="65">
        <f t="shared" ref="K787" si="3">MIN(K4:K784)</f>
        <v>371.05</v>
      </c>
      <c r="L787" s="38" t="str">
        <f>$A787</f>
        <v>min</v>
      </c>
    </row>
    <row r="788" spans="1:12" ht="15.75" thickBot="1" x14ac:dyDescent="0.3">
      <c r="A788" s="27" t="s">
        <v>770</v>
      </c>
      <c r="B788" s="59">
        <f>AVERAGE(B4:B784)</f>
        <v>651.17715019255456</v>
      </c>
      <c r="C788" s="52">
        <f>COUNTIF($C$4:$C$784,"Female")/781</f>
        <v>0.42893725992317544</v>
      </c>
      <c r="D788" s="52">
        <f>COUNTIF($D$4:$D$784,"France")/781</f>
        <v>0.51600512163892442</v>
      </c>
      <c r="E788" s="59">
        <f t="shared" ref="E788:H788" si="4">AVERAGE(E4:E784)</f>
        <v>37.30857874519846</v>
      </c>
      <c r="F788" s="59">
        <f t="shared" si="4"/>
        <v>5.1574903969270167</v>
      </c>
      <c r="G788" s="62">
        <f t="shared" si="4"/>
        <v>74860.987298335443</v>
      </c>
      <c r="H788" s="59">
        <f t="shared" si="4"/>
        <v>1.5377720870678617</v>
      </c>
      <c r="I788" s="52">
        <f>COUNTIF($I$4:$I$784,1)/781</f>
        <v>0.70422535211267601</v>
      </c>
      <c r="J788" s="52">
        <f>COUNTIF($J$4:$J$784,1)/781</f>
        <v>0.56466069142125486</v>
      </c>
      <c r="K788" s="62">
        <f t="shared" ref="K788" si="5">AVERAGE(K4:K784)</f>
        <v>99329.158536585266</v>
      </c>
      <c r="L788" s="27" t="str">
        <f t="shared" ref="L788:L791" si="6">$A788</f>
        <v>mean</v>
      </c>
    </row>
    <row r="789" spans="1:12" x14ac:dyDescent="0.25">
      <c r="A789" s="38" t="s">
        <v>773</v>
      </c>
      <c r="B789" s="64">
        <f>MEDIAN(B4:B784)</f>
        <v>657</v>
      </c>
      <c r="C789" s="56" t="s">
        <v>756</v>
      </c>
      <c r="D789" s="55" t="s">
        <v>26</v>
      </c>
      <c r="E789" s="64">
        <f>MEDIAN(E4:E784)</f>
        <v>36</v>
      </c>
      <c r="F789" s="64">
        <f>MEDIAN(F4:F784)</f>
        <v>5</v>
      </c>
      <c r="G789" s="64">
        <f>MEDIAN(G4:G784)</f>
        <v>93694.42</v>
      </c>
      <c r="H789" s="64">
        <f>MEDIAN(H4:H784)</f>
        <v>2</v>
      </c>
      <c r="I789" s="55" t="s">
        <v>793</v>
      </c>
      <c r="J789" s="55" t="s">
        <v>793</v>
      </c>
      <c r="K789" s="65">
        <f>MEDIAN(K4:K784)</f>
        <v>98646.22</v>
      </c>
      <c r="L789" s="38" t="str">
        <f t="shared" si="6"/>
        <v>median</v>
      </c>
    </row>
    <row r="790" spans="1:12" ht="15.75" thickBot="1" x14ac:dyDescent="0.3">
      <c r="A790" s="27" t="s">
        <v>772</v>
      </c>
      <c r="B790" s="59">
        <f>MAX(B4:B784)</f>
        <v>850</v>
      </c>
      <c r="C790" s="52">
        <f>COUNTIF($C$4:$C$784,"Male")/781</f>
        <v>0.56978233034571057</v>
      </c>
      <c r="D790" s="52">
        <f>COUNTIF($D$4:$D$784,"Germany")/781</f>
        <v>0.23303457106274009</v>
      </c>
      <c r="E790" s="59">
        <f t="shared" ref="E790:H790" si="7">MAX(E4:E784)</f>
        <v>82</v>
      </c>
      <c r="F790" s="59">
        <f t="shared" si="7"/>
        <v>10</v>
      </c>
      <c r="G790" s="62">
        <f t="shared" si="7"/>
        <v>197041.8</v>
      </c>
      <c r="H790" s="59">
        <f t="shared" si="7"/>
        <v>3</v>
      </c>
      <c r="I790" s="52">
        <f>COUNTIF($I$4:$I$784,0)/781</f>
        <v>0.29577464788732394</v>
      </c>
      <c r="J790" s="52">
        <f>COUNTIF($J$4:$J$784,0)/781</f>
        <v>0.4353393085787452</v>
      </c>
      <c r="K790" s="62">
        <f t="shared" ref="K790" si="8">MAX(K4:K784)</f>
        <v>199661.5</v>
      </c>
      <c r="L790" s="27" t="str">
        <f t="shared" si="6"/>
        <v>max</v>
      </c>
    </row>
    <row r="791" spans="1:12" x14ac:dyDescent="0.25">
      <c r="A791" s="38" t="s">
        <v>771</v>
      </c>
      <c r="B791" s="64">
        <f>_xlfn.STDEV.S(B4:B784)</f>
        <v>97.548640251950317</v>
      </c>
      <c r="C791" s="38"/>
      <c r="D791" s="55" t="s">
        <v>18</v>
      </c>
      <c r="E791" s="64">
        <f t="shared" ref="E791:H791" si="9">_xlfn.STDEV.S(E4:E784)</f>
        <v>10.167862425838505</v>
      </c>
      <c r="F791" s="64">
        <f t="shared" si="9"/>
        <v>2.9303077376630018</v>
      </c>
      <c r="G791" s="65">
        <f t="shared" si="9"/>
        <v>62878.150543602555</v>
      </c>
      <c r="H791" s="64">
        <f t="shared" si="9"/>
        <v>0.51157840644207997</v>
      </c>
      <c r="I791" s="39"/>
      <c r="J791" s="38"/>
      <c r="K791" s="65">
        <f t="shared" ref="K791" si="10">_xlfn.STDEV.S(K4:K784)</f>
        <v>56671.156926862895</v>
      </c>
      <c r="L791" s="38" t="str">
        <f t="shared" si="6"/>
        <v>std</v>
      </c>
    </row>
    <row r="792" spans="1:12" ht="15.75" thickBot="1" x14ac:dyDescent="0.3">
      <c r="D792" s="54">
        <f>COUNTIF($D$4:$D$784,"Spain")/781</f>
        <v>0.25096030729833546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cleaning</vt:lpstr>
      <vt:lpstr>original</vt:lpstr>
      <vt:lpstr>cleaned01</vt:lpstr>
      <vt:lpstr>cleaned02</vt:lpstr>
      <vt:lpstr>analysis</vt:lpstr>
      <vt:lpstr>entropy_node0</vt:lpstr>
      <vt:lpstr>decision Tree</vt:lpstr>
      <vt:lpstr>exit=1</vt:lpstr>
      <vt:lpstr>exit=0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</dc:creator>
  <cp:lastModifiedBy>Jose Hanchi</cp:lastModifiedBy>
  <dcterms:created xsi:type="dcterms:W3CDTF">2020-05-11T14:22:03Z</dcterms:created>
  <dcterms:modified xsi:type="dcterms:W3CDTF">2023-08-28T08:50:20Z</dcterms:modified>
</cp:coreProperties>
</file>