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tabRatio="806" firstSheet="3"/>
  </bookViews>
  <sheets>
    <sheet name="AJA Mar.10-Mar.16" sheetId="146" r:id="rId1"/>
    <sheet name="Calc result" sheetId="136" r:id="rId2"/>
    <sheet name="EDGARDO. DOMINIC" sheetId="137" r:id="rId3"/>
    <sheet name="Long lunch break" sheetId="138" r:id="rId4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my existing formula:
= (AJ!H16 + AJ!I16 + AJ!J16 + AJ!K16 + AJ!L16 - AJ!M16 - AJ!N16 - AJ!O16 - AJ!P16)
+ (AJ!H23 + AJ!I23 + AJ!J23 + AJ!K23 + AJ!L23 - AJ!M23 - AJ!N23 - AJ!O23 - AJ!P23)
+ (AJ!H74 + AJ!I74 + AJ!J74 + AJ!K74 + AJ!L74 - AJ!M74 - AJ!N74 - AJ!O74 - AJ!P74)
+ (AJ!H87 + AJ!I87 + AJ!J87 + AJ!K87 + AJ!L87 - AJ!M87 - AJ!N87 - AJ!O87 - AJ!P87)
+ (AJ!H10 + AJ!I10 + AJ!J10 + AJ!K10 + AJ!L10 - AJ!M10 - AJ!N10 - AJ!O10 - AJ!P10)
+ (AJ!H12 + AJ!I12 + AJ!J12 + AJ!K12 + AJ!L12 - AJ!M12 - AJ!N12 - AJ!O12 - AJ!P12)
add row 36
</t>
        </r>
      </text>
    </comment>
    <comment ref="G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It's: W/DAY HOURS+OT FIRST 3+OT HOURS (3+)+SAT+SUN-SICK HOURS-ANN- LEAVE HOURS-PUBLIC HOLIDAY HOURS-UNPAID LEAVE. before that make sure they are  'PROCESS WORKER' in 'D/S' then you can give me the result for 'D/S PROCESS WORKER'</t>
        </r>
      </text>
    </comment>
  </commentList>
</comments>
</file>

<file path=xl/sharedStrings.xml><?xml version="1.0" encoding="utf-8"?>
<sst xmlns="http://schemas.openxmlformats.org/spreadsheetml/2006/main" count="568" uniqueCount="205">
  <si>
    <t>Column2</t>
  </si>
  <si>
    <t>NAME</t>
  </si>
  <si>
    <t>EM NO.</t>
  </si>
  <si>
    <t>col1</t>
  </si>
  <si>
    <t>SHIFT</t>
  </si>
  <si>
    <t>VISA STATUS</t>
  </si>
  <si>
    <t>POSITION</t>
  </si>
  <si>
    <t>W/DAY HOURS</t>
  </si>
  <si>
    <t>OT FIRST 3</t>
  </si>
  <si>
    <t>OT HOURS (3+)</t>
  </si>
  <si>
    <t>SAT</t>
  </si>
  <si>
    <t>SUN</t>
  </si>
  <si>
    <t>SICK HOURS</t>
  </si>
  <si>
    <t>ANN- LEAVE HOURS</t>
  </si>
  <si>
    <t>WORK COMP</t>
  </si>
  <si>
    <t>PUBLIC HOLIDAY HOURS</t>
  </si>
  <si>
    <t>LONG SERVICE LEAVE</t>
  </si>
  <si>
    <t>UNPAID LEAVE</t>
  </si>
  <si>
    <t>NOTE</t>
  </si>
  <si>
    <t>列2</t>
  </si>
  <si>
    <t>AL-NAKASH, AUDAY BADRI MAGEED</t>
  </si>
  <si>
    <t>CAS</t>
  </si>
  <si>
    <t>A/S</t>
  </si>
  <si>
    <t>PR 202</t>
  </si>
  <si>
    <t>PROCESS WORKER</t>
  </si>
  <si>
    <t>ALZAYADI, YASSER (YASSER)</t>
  </si>
  <si>
    <t>F/T</t>
  </si>
  <si>
    <t>D/S</t>
  </si>
  <si>
    <t>CT</t>
  </si>
  <si>
    <t>FORKLIFT DRIVER</t>
  </si>
  <si>
    <t>BEAINI, JANETTE LEE  (JANETTE)</t>
  </si>
  <si>
    <t>N/S</t>
  </si>
  <si>
    <t>BEESLEY,WENDY</t>
  </si>
  <si>
    <t>CADARIT JOEY (JOEY)</t>
  </si>
  <si>
    <t>TECHNICIAN</t>
  </si>
  <si>
    <t>CAO, GIA BUU (BILL)</t>
  </si>
  <si>
    <t>DRIVER</t>
  </si>
  <si>
    <t>CAO, GUOQIN(JASON)</t>
  </si>
  <si>
    <t>PR 155</t>
  </si>
  <si>
    <t>CHEN, JIANFEI (FEI)</t>
  </si>
  <si>
    <t>PR 186</t>
  </si>
  <si>
    <t>CHEN, LEI (RAY)</t>
  </si>
  <si>
    <r>
      <rPr>
        <b/>
        <sz val="14"/>
        <rFont val="Arial Narrow"/>
        <charset val="134"/>
      </rPr>
      <t>CHEN, RENLIANG (FRANK</t>
    </r>
    <r>
      <rPr>
        <b/>
        <sz val="14"/>
        <rFont val="Microsoft JhengHei"/>
        <charset val="136"/>
      </rPr>
      <t>）</t>
    </r>
  </si>
  <si>
    <t>CHEN,WEI(DAVID)</t>
  </si>
  <si>
    <t>CHOU, HEANG LEANG</t>
  </si>
  <si>
    <t>DING,YI</t>
  </si>
  <si>
    <t>PR 190</t>
  </si>
  <si>
    <t>CUSTOMER SERVICE</t>
  </si>
  <si>
    <t>DU, SIYU</t>
  </si>
  <si>
    <t>PR 801</t>
  </si>
  <si>
    <t>DUONG, CAM THAI</t>
  </si>
  <si>
    <t>EL-KADIRI, KAREEM</t>
  </si>
  <si>
    <t>ENOC, JASON (JASON)</t>
  </si>
  <si>
    <t>Q.C</t>
  </si>
  <si>
    <t>FRY,BRENDAN (BRENDAN)</t>
  </si>
  <si>
    <t>GRINDING</t>
  </si>
  <si>
    <t>FUNAKI, KILISITALA WILLIAM</t>
  </si>
  <si>
    <t>GAMOSO, WILBERT GUTIERREZ( WILBERT)</t>
  </si>
  <si>
    <t>GUZMAN, ANTONIO CONSEJA (ANTONIO)</t>
  </si>
  <si>
    <t>HAXHNIKAJ, ATLANTIK (ATLANTIK)</t>
  </si>
  <si>
    <t>HE, CHENGPING</t>
  </si>
  <si>
    <t>HIMEL, SHAHED JAMAN</t>
  </si>
  <si>
    <t>HO, HUY CUONG</t>
  </si>
  <si>
    <t>HUANG, BO</t>
  </si>
  <si>
    <t>PR 143</t>
  </si>
  <si>
    <t>CLEANER</t>
  </si>
  <si>
    <t>IBRAHAM, NIZAM (NIZAM)</t>
  </si>
  <si>
    <t>JIANG, XIAODAN (DANA)</t>
  </si>
  <si>
    <t>PRODUCTION PLANNER</t>
  </si>
  <si>
    <t>KANNEH, MACTARU (MACTARU)</t>
  </si>
  <si>
    <t>KIM, KYUCHAE</t>
  </si>
  <si>
    <t>KIM, WOOHYUN (MICHAEL)</t>
  </si>
  <si>
    <t>LE, HUYNH HO HAI(KEN)</t>
  </si>
  <si>
    <t>LI, YINGNA (LI)</t>
  </si>
  <si>
    <t>LABELLING</t>
  </si>
  <si>
    <t>LIANG, LANQING</t>
  </si>
  <si>
    <t>PR</t>
  </si>
  <si>
    <t>LEADING HAND</t>
  </si>
  <si>
    <t>LIN, CHI-HUEI (SUNNY)</t>
  </si>
  <si>
    <t>Q.C. DUTIES</t>
  </si>
  <si>
    <t>LIN, JUN-TING (LIN)</t>
  </si>
  <si>
    <t>BRI</t>
  </si>
  <si>
    <t>TECH TRAINING</t>
  </si>
  <si>
    <t>LIN, LIYAN(SARAH)</t>
  </si>
  <si>
    <t xml:space="preserve">finished Mar.13th </t>
  </si>
  <si>
    <t>LIU, NAN (KEVIN)</t>
  </si>
  <si>
    <t>LIU, RUI (RUI)</t>
  </si>
  <si>
    <t>PR155</t>
  </si>
  <si>
    <t>LUONG, CHI BANG(CHI)</t>
  </si>
  <si>
    <t>MAINTENANCE</t>
  </si>
  <si>
    <t>LY, PA (PA)</t>
  </si>
  <si>
    <t>LY, THI NGOC TO (TO)</t>
  </si>
  <si>
    <t>MA, SHA (AMY)</t>
  </si>
  <si>
    <t>OFFICE MANAGER</t>
  </si>
  <si>
    <t>MACKIN, JASON JAMES</t>
  </si>
  <si>
    <t>MANU, KAPIOLANI</t>
  </si>
  <si>
    <t>NGO, NGOC HIEU (HIEU)</t>
  </si>
  <si>
    <t>NGO, SOC HUA(HUA)</t>
  </si>
  <si>
    <t>NGUYEN,CAM DUNG (JASMINE)</t>
  </si>
  <si>
    <t>NGUYEN, DIEP THI HONG (DIEP)</t>
  </si>
  <si>
    <t>NGUYEN, HOA THUAN</t>
  </si>
  <si>
    <t>NGUYEN, JOSEPH</t>
  </si>
  <si>
    <t>NGUYEN, NGOAN THI BE</t>
  </si>
  <si>
    <t>NGUYEN, THANH LONG</t>
  </si>
  <si>
    <t>KEY ENGINEER</t>
  </si>
  <si>
    <t>NGUYEN, THI MY XUYEN (THI)</t>
  </si>
  <si>
    <t>NGUYEN, TIEN DUNG</t>
  </si>
  <si>
    <t>Grinder</t>
  </si>
  <si>
    <t>OGUETE, LEA VALENCIA (LEA)</t>
  </si>
  <si>
    <t>ORTILLANO, RAYMOND SEGUI (RAYMOND)</t>
  </si>
  <si>
    <t>PAKFOOMSIN, RONNACHAI</t>
  </si>
  <si>
    <t>PAKOFE, GEORGE</t>
  </si>
  <si>
    <t>LEADING HAND &amp; MACHINE OPERATOR</t>
  </si>
  <si>
    <t>PATRICIO, JOEBEL GABIOTA (JOEBEL)</t>
  </si>
  <si>
    <t>PHAM,CAO VI</t>
  </si>
  <si>
    <t>PHAM, PHAN (PHAN)</t>
  </si>
  <si>
    <t>RIVERA BELTRAN, JORDY ANGELO (JORDY)</t>
  </si>
  <si>
    <t>PRODUCTION Co-Ordinator</t>
  </si>
  <si>
    <t xml:space="preserve">SAN, PHO </t>
  </si>
  <si>
    <t>SAYAPHET SIVANNARITH</t>
  </si>
  <si>
    <t>started on 25/2</t>
  </si>
  <si>
    <t>SHANG,ZHOU (JOE）</t>
  </si>
  <si>
    <t>SHEKHO, MAZIN (MAZIN)</t>
  </si>
  <si>
    <t>SIMON,JERRY JONAS</t>
  </si>
  <si>
    <t>SMITH, LINDA LIANNA (LINDA-S)</t>
  </si>
  <si>
    <t xml:space="preserve">SUA, ANNIE </t>
  </si>
  <si>
    <t>SUNAZ, ERNESTO (ERNESTO)</t>
  </si>
  <si>
    <t>TA, TU NGA (JENNIFER)</t>
  </si>
  <si>
    <t>TANG, BIN (BEN)</t>
  </si>
  <si>
    <r>
      <rPr>
        <b/>
        <sz val="14"/>
        <rFont val="Arial Narrow"/>
        <charset val="134"/>
      </rPr>
      <t xml:space="preserve">TEOH, HANG </t>
    </r>
    <r>
      <rPr>
        <b/>
        <sz val="14"/>
        <color theme="1"/>
        <rFont val="Arial Narrow"/>
        <charset val="134"/>
      </rPr>
      <t>YONG</t>
    </r>
  </si>
  <si>
    <t>PR 100</t>
  </si>
  <si>
    <t>Q.C TRAINING</t>
  </si>
  <si>
    <t>THAI, THOANG</t>
  </si>
  <si>
    <t>TOBIA, YOUSIF</t>
  </si>
  <si>
    <t>TRAN,HUONG THI THU (HUONG)</t>
  </si>
  <si>
    <t xml:space="preserve">TRAN, THANH TRI </t>
  </si>
  <si>
    <t>TRAN, THI KIM LOAN (TRAN)</t>
  </si>
  <si>
    <t>TRAN, THI MONG DUNG</t>
  </si>
  <si>
    <t xml:space="preserve">TRAN, THI NGOC GIAU </t>
  </si>
  <si>
    <t>VELESKI, GOCE (GEORGE)</t>
  </si>
  <si>
    <t>PRO MANAGER</t>
  </si>
  <si>
    <r>
      <rPr>
        <b/>
        <sz val="14"/>
        <color theme="1"/>
        <rFont val="Arial Narrow"/>
        <charset val="134"/>
      </rPr>
      <t>VILLARIN,</t>
    </r>
    <r>
      <rPr>
        <b/>
        <sz val="14"/>
        <color rgb="FFFF0000"/>
        <rFont val="Arial Narrow"/>
        <charset val="134"/>
      </rPr>
      <t xml:space="preserve"> </t>
    </r>
    <r>
      <rPr>
        <b/>
        <sz val="14"/>
        <color theme="1"/>
        <rFont val="Arial Narrow"/>
        <charset val="134"/>
      </rPr>
      <t>EDGARDO CATAMEN</t>
    </r>
  </si>
  <si>
    <t>VO, THAO THANH THI (VO)</t>
  </si>
  <si>
    <t>WANG, JINLONG</t>
  </si>
  <si>
    <t>WANG, XUAN (NANCY)</t>
  </si>
  <si>
    <t>WEI, YANYONG</t>
  </si>
  <si>
    <t>WU, WEI (FREDDIE)</t>
  </si>
  <si>
    <t>YAKOU,AMIR</t>
  </si>
  <si>
    <t>YANGKRUA, WANAPAN (TIK)</t>
  </si>
  <si>
    <t>YEANG, CHEAV KOUNG</t>
  </si>
  <si>
    <t>YU, JAMES XIAO (JAMES)</t>
  </si>
  <si>
    <t>WAREHOUSE MANAGER</t>
  </si>
  <si>
    <t>YUAN, LIANFU (LUCY)</t>
  </si>
  <si>
    <t>INVENTORY</t>
  </si>
  <si>
    <t>ZHANG,JIALI</t>
  </si>
  <si>
    <t>ZHANG, LINHUI</t>
  </si>
  <si>
    <t>ZHANG, YU (PATRICIA)</t>
  </si>
  <si>
    <t>ZHOU, RENWEI (KEN)</t>
  </si>
  <si>
    <t>ZHOU, XINYI (MIA)</t>
  </si>
  <si>
    <t>Position:</t>
  </si>
  <si>
    <t>Total hours:</t>
  </si>
  <si>
    <t>Read this when changing formula</t>
  </si>
  <si>
    <t>D/S PRO FORKLIFT DRIVER</t>
  </si>
  <si>
    <t>A/S PRO FORKLIFT DRIVER</t>
  </si>
  <si>
    <t>N/S PRO FORKLIFT DRIVER</t>
  </si>
  <si>
    <t>D/S GRINDING</t>
  </si>
  <si>
    <t>A/S GRINDING</t>
  </si>
  <si>
    <t>N/S GRINDING</t>
  </si>
  <si>
    <t>D/S PROCESS WORKER</t>
  </si>
  <si>
    <t>A/S PROCESS WORKER</t>
  </si>
  <si>
    <t>N/S PROCESS WORKER</t>
  </si>
  <si>
    <t>D/S Q.C</t>
  </si>
  <si>
    <t>A/S Q.C</t>
  </si>
  <si>
    <t>N/S Q.C</t>
  </si>
  <si>
    <t>STOREMAN</t>
  </si>
  <si>
    <t>D/S TECHNICIAN</t>
  </si>
  <si>
    <t>A/S TECHNICIAN</t>
  </si>
  <si>
    <t>N/S TECHNICIAN</t>
  </si>
  <si>
    <t>GENERAL HAND</t>
  </si>
  <si>
    <t>TOTAL</t>
  </si>
  <si>
    <t>DATE</t>
  </si>
  <si>
    <t>EDGARDO CATAMEN 1224</t>
  </si>
  <si>
    <t>Dominic 1119</t>
  </si>
  <si>
    <t>22-Feb.</t>
  </si>
  <si>
    <t>1-Mar.</t>
  </si>
  <si>
    <t>8-Mar.</t>
  </si>
  <si>
    <t>15-Mar.</t>
  </si>
  <si>
    <t>Long lunch break</t>
  </si>
  <si>
    <t>msg warning</t>
  </si>
  <si>
    <t>call warning</t>
  </si>
  <si>
    <t>manager warning</t>
  </si>
  <si>
    <t>4TIME DEDUCTION</t>
  </si>
  <si>
    <t>NATHAN BALTAZAR TAGLE</t>
  </si>
  <si>
    <t>P</t>
  </si>
  <si>
    <t>SAMUELA CIKAITOGA KURUMAIRA</t>
  </si>
  <si>
    <t>HO TAI PHAN</t>
  </si>
  <si>
    <t>MAZIN GEORGES HANA SHEKHO</t>
  </si>
  <si>
    <t>Atlantik HAXHNIKAJ </t>
  </si>
  <si>
    <t>JOEY VENERAYAN CADARIT </t>
  </si>
  <si>
    <t>WILBERT GUTIERREZ GAMOSO</t>
  </si>
  <si>
    <t>SHAHED JAMAN HIMEL</t>
  </si>
  <si>
    <t>THAO THANH THI VO</t>
  </si>
  <si>
    <t>ANQI WANG</t>
  </si>
  <si>
    <t>YU ZHANG</t>
  </si>
  <si>
    <t>RATU, JOSHUA MAXIMUS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</si>
</sst>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"/>
    <numFmt numFmtId="181" formatCode="0_);[Red]\(0\)"/>
  </numFmts>
  <fonts count="4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424"/>
      <name val="Aptos Narrow"/>
      <charset val="134"/>
    </font>
    <font>
      <sz val="11"/>
      <color theme="1"/>
      <name val="Wingdings 2"/>
      <charset val="2"/>
    </font>
    <font>
      <sz val="8"/>
      <color rgb="FF000000"/>
      <name val="Verdana"/>
      <charset val="134"/>
    </font>
    <font>
      <sz val="14"/>
      <color theme="1"/>
      <name val="Arial Narrow"/>
      <charset val="134"/>
    </font>
    <font>
      <sz val="11"/>
      <color rgb="FF006100"/>
      <name val="Calibri"/>
      <charset val="134"/>
      <scheme val="minor"/>
    </font>
    <font>
      <sz val="14"/>
      <color theme="1"/>
      <name val="Agency FB"/>
      <charset val="134"/>
    </font>
    <font>
      <b/>
      <sz val="14"/>
      <color theme="1"/>
      <name val="Aptos ExtraBold"/>
      <charset val="134"/>
    </font>
    <font>
      <sz val="14"/>
      <color theme="1"/>
      <name val="Aptos ExtraBold"/>
      <charset val="134"/>
    </font>
    <font>
      <b/>
      <sz val="14"/>
      <color theme="1"/>
      <name val="Arial Narrow"/>
      <charset val="134"/>
    </font>
    <font>
      <b/>
      <sz val="14"/>
      <name val="Arial Narrow"/>
      <charset val="134"/>
    </font>
    <font>
      <b/>
      <sz val="14"/>
      <color rgb="FF212121"/>
      <name val="Arial Narrow Regular"/>
      <charset val="134"/>
    </font>
    <font>
      <b/>
      <sz val="14"/>
      <color theme="1"/>
      <name val="SimSun"/>
      <charset val="134"/>
    </font>
    <font>
      <b/>
      <sz val="14"/>
      <color rgb="FFFF0000"/>
      <name val="Arial Narrow"/>
      <charset val="134"/>
    </font>
    <font>
      <b/>
      <sz val="14"/>
      <color rgb="FFFF0000"/>
      <name val="宋体"/>
      <charset val="134"/>
    </font>
    <font>
      <b/>
      <sz val="14"/>
      <color theme="1"/>
      <name val="宋体"/>
      <charset val="134"/>
    </font>
    <font>
      <b/>
      <sz val="14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4"/>
      <name val="Microsoft JhengHei"/>
      <charset val="136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2" applyNumberFormat="0" applyAlignment="0" applyProtection="0">
      <alignment vertical="center"/>
    </xf>
    <xf numFmtId="0" fontId="27" fillId="8" borderId="1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9" fillId="9" borderId="13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/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0" borderId="0"/>
    <xf numFmtId="0" fontId="0" fillId="0" borderId="0"/>
  </cellStyleXfs>
  <cellXfs count="129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/>
    <xf numFmtId="58" fontId="0" fillId="0" borderId="0" xfId="0" applyNumberFormat="1"/>
    <xf numFmtId="5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3" borderId="0" xfId="22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3" borderId="1" xfId="22" applyBorder="1" applyAlignment="1">
      <alignment horizontal="left" vertical="center"/>
    </xf>
    <xf numFmtId="2" fontId="6" fillId="3" borderId="1" xfId="22" applyNumberFormat="1" applyBorder="1" applyAlignment="1">
      <alignment horizontal="left" vertical="center"/>
    </xf>
    <xf numFmtId="180" fontId="6" fillId="3" borderId="1" xfId="22" applyNumberFormat="1" applyBorder="1" applyAlignment="1">
      <alignment horizontal="left" vertical="center"/>
    </xf>
    <xf numFmtId="2" fontId="6" fillId="3" borderId="2" xfId="22" applyNumberFormat="1" applyBorder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10" fillId="4" borderId="0" xfId="0" applyFont="1" applyFill="1"/>
    <xf numFmtId="0" fontId="10" fillId="2" borderId="0" xfId="0" applyFont="1" applyFill="1"/>
    <xf numFmtId="0" fontId="0" fillId="5" borderId="0" xfId="0" applyFill="1"/>
    <xf numFmtId="0" fontId="11" fillId="0" borderId="0" xfId="0" applyFont="1"/>
    <xf numFmtId="2" fontId="10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81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center" vertical="center"/>
    </xf>
    <xf numFmtId="181" fontId="10" fillId="0" borderId="3" xfId="0" applyNumberFormat="1" applyFont="1" applyBorder="1" applyAlignment="1">
      <alignment horizontal="center" vertical="center"/>
    </xf>
    <xf numFmtId="181" fontId="10" fillId="0" borderId="1" xfId="0" applyNumberFormat="1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center"/>
    </xf>
    <xf numFmtId="181" fontId="11" fillId="0" borderId="1" xfId="0" applyNumberFormat="1" applyFont="1" applyBorder="1" applyAlignment="1">
      <alignment horizontal="left" vertical="center"/>
    </xf>
    <xf numFmtId="2" fontId="10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left" vertical="center"/>
    </xf>
    <xf numFmtId="181" fontId="11" fillId="5" borderId="1" xfId="0" applyNumberFormat="1" applyFont="1" applyFill="1" applyBorder="1" applyAlignment="1">
      <alignment horizontal="left" vertical="center"/>
    </xf>
    <xf numFmtId="2" fontId="11" fillId="5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/>
    </xf>
    <xf numFmtId="181" fontId="11" fillId="4" borderId="1" xfId="0" applyNumberFormat="1" applyFont="1" applyFill="1" applyBorder="1" applyAlignment="1">
      <alignment horizontal="left" vertical="center"/>
    </xf>
    <xf numFmtId="181" fontId="11" fillId="2" borderId="1" xfId="0" applyNumberFormat="1" applyFont="1" applyFill="1" applyBorder="1" applyAlignment="1">
      <alignment horizontal="left" vertical="center"/>
    </xf>
    <xf numFmtId="2" fontId="11" fillId="2" borderId="1" xfId="0" applyNumberFormat="1" applyFont="1" applyFill="1" applyBorder="1" applyAlignment="1">
      <alignment horizontal="center" vertical="center"/>
    </xf>
    <xf numFmtId="181" fontId="10" fillId="4" borderId="1" xfId="0" applyNumberFormat="1" applyFont="1" applyFill="1" applyBorder="1" applyAlignment="1">
      <alignment horizontal="left" vertical="center"/>
    </xf>
    <xf numFmtId="181" fontId="11" fillId="0" borderId="3" xfId="0" applyNumberFormat="1" applyFont="1" applyBorder="1" applyAlignment="1">
      <alignment horizontal="left" vertical="center"/>
    </xf>
    <xf numFmtId="2" fontId="11" fillId="0" borderId="3" xfId="0" applyNumberFormat="1" applyFont="1" applyBorder="1" applyAlignment="1">
      <alignment horizontal="center" vertical="center"/>
    </xf>
    <xf numFmtId="181" fontId="11" fillId="4" borderId="3" xfId="0" applyNumberFormat="1" applyFont="1" applyFill="1" applyBorder="1" applyAlignment="1">
      <alignment horizontal="left" vertical="center"/>
    </xf>
    <xf numFmtId="2" fontId="10" fillId="4" borderId="3" xfId="0" applyNumberFormat="1" applyFont="1" applyFill="1" applyBorder="1" applyAlignment="1">
      <alignment horizontal="center" vertical="center"/>
    </xf>
    <xf numFmtId="181" fontId="10" fillId="0" borderId="3" xfId="0" applyNumberFormat="1" applyFont="1" applyBorder="1" applyAlignment="1">
      <alignment horizontal="left" vertical="center"/>
    </xf>
    <xf numFmtId="2" fontId="10" fillId="2" borderId="1" xfId="0" applyNumberFormat="1" applyFont="1" applyFill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/>
    </xf>
    <xf numFmtId="2" fontId="14" fillId="5" borderId="1" xfId="0" applyNumberFormat="1" applyFont="1" applyFill="1" applyBorder="1" applyAlignment="1">
      <alignment horizontal="center" vertical="center"/>
    </xf>
    <xf numFmtId="2" fontId="14" fillId="5" borderId="3" xfId="0" applyNumberFormat="1" applyFont="1" applyFill="1" applyBorder="1" applyAlignment="1">
      <alignment horizontal="center" vertical="center"/>
    </xf>
    <xf numFmtId="2" fontId="14" fillId="4" borderId="1" xfId="0" applyNumberFormat="1" applyFont="1" applyFill="1" applyBorder="1" applyAlignment="1">
      <alignment horizontal="center" vertical="center"/>
    </xf>
    <xf numFmtId="2" fontId="14" fillId="4" borderId="3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2" fontId="10" fillId="0" borderId="5" xfId="0" applyNumberFormat="1" applyFont="1" applyBorder="1" applyAlignment="1">
      <alignment horizontal="left"/>
    </xf>
    <xf numFmtId="2" fontId="14" fillId="0" borderId="1" xfId="0" applyNumberFormat="1" applyFont="1" applyBorder="1" applyAlignment="1">
      <alignment horizontal="left" vertical="center"/>
    </xf>
    <xf numFmtId="58" fontId="11" fillId="0" borderId="1" xfId="0" applyNumberFormat="1" applyFont="1" applyBorder="1" applyAlignment="1">
      <alignment horizontal="left" vertical="center"/>
    </xf>
    <xf numFmtId="2" fontId="10" fillId="0" borderId="1" xfId="0" applyNumberFormat="1" applyFont="1" applyBorder="1" applyAlignment="1">
      <alignment horizontal="left" vertical="center"/>
    </xf>
    <xf numFmtId="2" fontId="11" fillId="0" borderId="6" xfId="0" applyNumberFormat="1" applyFont="1" applyBorder="1" applyAlignment="1">
      <alignment horizontal="center" vertical="center"/>
    </xf>
    <xf numFmtId="2" fontId="14" fillId="0" borderId="7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" fontId="14" fillId="5" borderId="1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2" fontId="14" fillId="4" borderId="1" xfId="0" applyNumberFormat="1" applyFont="1" applyFill="1" applyBorder="1" applyAlignment="1">
      <alignment horizontal="left" vertical="center"/>
    </xf>
    <xf numFmtId="58" fontId="10" fillId="0" borderId="1" xfId="0" applyNumberFormat="1" applyFont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left" vertical="center"/>
    </xf>
    <xf numFmtId="2" fontId="17" fillId="2" borderId="1" xfId="0" applyNumberFormat="1" applyFont="1" applyFill="1" applyBorder="1" applyAlignment="1">
      <alignment horizontal="left" vertical="center"/>
    </xf>
    <xf numFmtId="2" fontId="14" fillId="2" borderId="1" xfId="0" applyNumberFormat="1" applyFont="1" applyFill="1" applyBorder="1" applyAlignment="1">
      <alignment horizontal="left" vertical="center"/>
    </xf>
    <xf numFmtId="2" fontId="17" fillId="0" borderId="1" xfId="0" applyNumberFormat="1" applyFont="1" applyBorder="1" applyAlignment="1">
      <alignment horizontal="left" vertical="center"/>
    </xf>
    <xf numFmtId="2" fontId="11" fillId="5" borderId="6" xfId="0" applyNumberFormat="1" applyFont="1" applyFill="1" applyBorder="1" applyAlignment="1">
      <alignment horizontal="center" vertical="center"/>
    </xf>
    <xf numFmtId="2" fontId="17" fillId="5" borderId="1" xfId="0" applyNumberFormat="1" applyFont="1" applyFill="1" applyBorder="1" applyAlignment="1">
      <alignment horizontal="left" vertical="center"/>
    </xf>
    <xf numFmtId="2" fontId="14" fillId="5" borderId="7" xfId="0" applyNumberFormat="1" applyFont="1" applyFill="1" applyBorder="1" applyAlignment="1">
      <alignment horizontal="left" vertical="center"/>
    </xf>
    <xf numFmtId="2" fontId="11" fillId="4" borderId="6" xfId="0" applyNumberFormat="1" applyFont="1" applyFill="1" applyBorder="1" applyAlignment="1">
      <alignment horizontal="center" vertical="center"/>
    </xf>
    <xf numFmtId="2" fontId="17" fillId="4" borderId="1" xfId="0" applyNumberFormat="1" applyFont="1" applyFill="1" applyBorder="1" applyAlignment="1">
      <alignment horizontal="left" vertical="center"/>
    </xf>
    <xf numFmtId="2" fontId="14" fillId="4" borderId="7" xfId="0" applyNumberFormat="1" applyFont="1" applyFill="1" applyBorder="1" applyAlignment="1">
      <alignment horizontal="left" vertical="center"/>
    </xf>
    <xf numFmtId="2" fontId="14" fillId="0" borderId="3" xfId="0" applyNumberFormat="1" applyFont="1" applyBorder="1" applyAlignment="1">
      <alignment horizontal="left" vertical="center"/>
    </xf>
    <xf numFmtId="2" fontId="14" fillId="4" borderId="3" xfId="0" applyNumberFormat="1" applyFont="1" applyFill="1" applyBorder="1" applyAlignment="1">
      <alignment horizontal="left" vertical="center"/>
    </xf>
    <xf numFmtId="2" fontId="14" fillId="0" borderId="8" xfId="0" applyNumberFormat="1" applyFont="1" applyBorder="1" applyAlignment="1">
      <alignment horizontal="left" vertical="center"/>
    </xf>
    <xf numFmtId="2" fontId="10" fillId="5" borderId="0" xfId="0" applyNumberFormat="1" applyFont="1" applyFill="1" applyAlignment="1">
      <alignment horizontal="left"/>
    </xf>
    <xf numFmtId="2" fontId="10" fillId="4" borderId="0" xfId="0" applyNumberFormat="1" applyFont="1" applyFill="1" applyAlignment="1">
      <alignment horizontal="left"/>
    </xf>
    <xf numFmtId="0" fontId="12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/>
    </xf>
    <xf numFmtId="0" fontId="10" fillId="2" borderId="3" xfId="0" applyFont="1" applyFill="1" applyBorder="1" applyAlignment="1">
      <alignment horizontal="left" vertical="center"/>
    </xf>
    <xf numFmtId="2" fontId="11" fillId="0" borderId="3" xfId="0" applyNumberFormat="1" applyFont="1" applyBorder="1" applyAlignment="1">
      <alignment horizontal="left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14" fillId="2" borderId="3" xfId="0" applyNumberFormat="1" applyFont="1" applyFill="1" applyBorder="1" applyAlignment="1">
      <alignment horizontal="center" vertical="center"/>
    </xf>
    <xf numFmtId="2" fontId="11" fillId="2" borderId="6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>
      <alignment horizontal="left" vertical="center"/>
    </xf>
    <xf numFmtId="2" fontId="14" fillId="2" borderId="7" xfId="0" applyNumberFormat="1" applyFont="1" applyFill="1" applyBorder="1" applyAlignment="1">
      <alignment horizontal="left" vertical="center"/>
    </xf>
    <xf numFmtId="58" fontId="11" fillId="0" borderId="3" xfId="0" applyNumberFormat="1" applyFont="1" applyBorder="1" applyAlignment="1">
      <alignment horizontal="left" vertical="center"/>
    </xf>
    <xf numFmtId="2" fontId="16" fillId="0" borderId="3" xfId="0" applyNumberFormat="1" applyFont="1" applyBorder="1" applyAlignment="1">
      <alignment horizontal="center" vertical="center"/>
    </xf>
    <xf numFmtId="2" fontId="15" fillId="0" borderId="3" xfId="0" applyNumberFormat="1" applyFont="1" applyBorder="1" applyAlignment="1">
      <alignment horizontal="center" vertical="center"/>
    </xf>
    <xf numFmtId="2" fontId="10" fillId="2" borderId="0" xfId="0" applyNumberFormat="1" applyFont="1" applyFill="1" applyAlignment="1">
      <alignment horizontal="left"/>
    </xf>
    <xf numFmtId="2" fontId="11" fillId="0" borderId="0" xfId="0" applyNumberFormat="1" applyFont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AJ_324758" displayName="AJ_324758" ref="A1:T99" totalsRowShown="0">
  <autoFilter ref="A1:T99"/>
  <sortState ref="A1:T99">
    <sortCondition ref="A3:A101"/>
  </sortState>
  <tableColumns count="20">
    <tableColumn id="1" name="Column2"/>
    <tableColumn id="2" name="NAME"/>
    <tableColumn id="3" name="EM NO."/>
    <tableColumn id="4" name="col1"/>
    <tableColumn id="5" name="SHIFT"/>
    <tableColumn id="6" name="VISA STATUS"/>
    <tableColumn id="7" name="POSITION"/>
    <tableColumn id="8" name="W/DAY HOURS"/>
    <tableColumn id="9" name="OT FIRST 3"/>
    <tableColumn id="10" name="OT HOURS (3+)"/>
    <tableColumn id="11" name="SAT"/>
    <tableColumn id="12" name="SUN"/>
    <tableColumn id="13" name="SICK HOURS"/>
    <tableColumn id="14" name="ANN- LEAVE HOURS"/>
    <tableColumn id="15" name="WORK COMP"/>
    <tableColumn id="16" name="PUBLIC HOLIDAY HOURS"/>
    <tableColumn id="17" name="LONG SERVICE LEAVE"/>
    <tableColumn id="18" name="UNPAID LEAVE"/>
    <tableColumn id="19" name="NOTE"/>
    <tableColumn id="20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E107"/>
  <sheetViews>
    <sheetView showGridLines="0" tabSelected="1" zoomScale="76" zoomScaleNormal="76" workbookViewId="0">
      <pane ySplit="1" topLeftCell="A4" activePane="bottomLeft" state="frozen"/>
      <selection/>
      <selection pane="bottomLeft" activeCell="G10" sqref="G10"/>
    </sheetView>
  </sheetViews>
  <sheetFormatPr defaultColWidth="9.109375" defaultRowHeight="24.9" customHeight="1"/>
  <cols>
    <col min="1" max="1" width="6.0703125" style="31" customWidth="1"/>
    <col min="2" max="2" width="58.4375" style="32" customWidth="1"/>
    <col min="3" max="3" width="13.4375" style="32" customWidth="1"/>
    <col min="4" max="4" width="11.4375" style="33" customWidth="1"/>
    <col min="5" max="5" width="11" style="34" customWidth="1"/>
    <col min="6" max="6" width="22.8828125" style="35" customWidth="1"/>
    <col min="7" max="7" width="29.6640625" style="30" customWidth="1"/>
    <col min="8" max="8" width="26" style="36" customWidth="1"/>
    <col min="9" max="9" width="20.2265625" style="36" customWidth="1"/>
    <col min="10" max="10" width="18.109375" style="36" customWidth="1"/>
    <col min="11" max="11" width="16.109375" style="36" customWidth="1"/>
    <col min="12" max="12" width="14.4375" style="36" customWidth="1"/>
    <col min="13" max="13" width="21.6640625" style="36" customWidth="1"/>
    <col min="14" max="14" width="25.765625" style="36" customWidth="1"/>
    <col min="15" max="15" width="19" style="36" customWidth="1"/>
    <col min="16" max="16" width="25.4375" style="36" customWidth="1"/>
    <col min="17" max="17" width="19.5546875" style="36" customWidth="1"/>
    <col min="18" max="18" width="18.5546875" style="36" customWidth="1"/>
    <col min="19" max="19" width="61.4375" style="37" customWidth="1"/>
    <col min="20" max="20" width="7.5546875" style="32" customWidth="1"/>
    <col min="21" max="16384" width="9.109375" style="32"/>
  </cols>
  <sheetData>
    <row r="1" customHeight="1" spans="1:20">
      <c r="A1" s="31" t="s">
        <v>0</v>
      </c>
      <c r="B1" s="38" t="s">
        <v>1</v>
      </c>
      <c r="C1" s="38" t="s">
        <v>2</v>
      </c>
      <c r="D1" s="38" t="s">
        <v>3</v>
      </c>
      <c r="E1" s="56" t="s">
        <v>4</v>
      </c>
      <c r="F1" s="57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61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87" t="s">
        <v>18</v>
      </c>
      <c r="T1" s="88" t="s">
        <v>19</v>
      </c>
    </row>
    <row r="2" customHeight="1" spans="1:20">
      <c r="A2" s="39">
        <v>1</v>
      </c>
      <c r="B2" s="40" t="s">
        <v>20</v>
      </c>
      <c r="C2" s="40">
        <v>1289</v>
      </c>
      <c r="D2" s="40" t="s">
        <v>21</v>
      </c>
      <c r="E2" s="40" t="s">
        <v>22</v>
      </c>
      <c r="F2" s="58" t="s">
        <v>23</v>
      </c>
      <c r="G2" s="40" t="s">
        <v>24</v>
      </c>
      <c r="H2" s="59">
        <v>0</v>
      </c>
      <c r="I2" s="59"/>
      <c r="J2" s="59"/>
      <c r="K2" s="61"/>
      <c r="L2" s="61"/>
      <c r="M2" s="81"/>
      <c r="N2" s="81"/>
      <c r="O2" s="82"/>
      <c r="P2" s="81"/>
      <c r="Q2" s="61"/>
      <c r="R2" s="59"/>
      <c r="S2" s="40"/>
      <c r="T2" s="89"/>
    </row>
    <row r="3" ht="24.75" customHeight="1" spans="1:20">
      <c r="A3" s="39">
        <v>2</v>
      </c>
      <c r="B3" s="40" t="s">
        <v>25</v>
      </c>
      <c r="C3" s="41">
        <v>1145</v>
      </c>
      <c r="D3" s="40" t="s">
        <v>26</v>
      </c>
      <c r="E3" s="41" t="s">
        <v>27</v>
      </c>
      <c r="F3" s="60" t="s">
        <v>28</v>
      </c>
      <c r="G3" s="40" t="s">
        <v>29</v>
      </c>
      <c r="H3" s="61">
        <v>38</v>
      </c>
      <c r="I3" s="61">
        <v>4</v>
      </c>
      <c r="J3" s="61"/>
      <c r="K3" s="61">
        <v>5.6</v>
      </c>
      <c r="L3" s="61"/>
      <c r="M3" s="61"/>
      <c r="N3" s="61"/>
      <c r="O3" s="82"/>
      <c r="P3" s="59"/>
      <c r="Q3" s="61"/>
      <c r="R3" s="61"/>
      <c r="S3" s="90"/>
      <c r="T3" s="89"/>
    </row>
    <row r="4" customHeight="1" spans="1:20">
      <c r="A4" s="39">
        <v>3</v>
      </c>
      <c r="B4" s="40" t="s">
        <v>30</v>
      </c>
      <c r="C4" s="41">
        <v>9422</v>
      </c>
      <c r="D4" s="40" t="s">
        <v>26</v>
      </c>
      <c r="E4" s="41" t="s">
        <v>31</v>
      </c>
      <c r="F4" s="60" t="s">
        <v>28</v>
      </c>
      <c r="G4" s="40" t="s">
        <v>24</v>
      </c>
      <c r="H4" s="61">
        <v>38</v>
      </c>
      <c r="I4" s="69"/>
      <c r="J4" s="61"/>
      <c r="K4" s="61"/>
      <c r="L4" s="61"/>
      <c r="M4" s="61">
        <v>7.6</v>
      </c>
      <c r="N4" s="61"/>
      <c r="O4" s="61"/>
      <c r="P4" s="61"/>
      <c r="Q4" s="61"/>
      <c r="R4" s="61"/>
      <c r="S4" s="91"/>
      <c r="T4" s="91"/>
    </row>
    <row r="5" customHeight="1" spans="1:20">
      <c r="A5" s="39">
        <v>4</v>
      </c>
      <c r="B5" s="40" t="s">
        <v>32</v>
      </c>
      <c r="C5" s="40">
        <v>10098</v>
      </c>
      <c r="D5" s="40" t="s">
        <v>21</v>
      </c>
      <c r="E5" s="40" t="s">
        <v>31</v>
      </c>
      <c r="F5" s="58" t="s">
        <v>28</v>
      </c>
      <c r="G5" s="40" t="s">
        <v>24</v>
      </c>
      <c r="H5" s="61">
        <v>30.4</v>
      </c>
      <c r="I5" s="59"/>
      <c r="J5" s="59"/>
      <c r="K5" s="61"/>
      <c r="L5" s="61"/>
      <c r="M5" s="81"/>
      <c r="N5" s="81"/>
      <c r="O5" s="82"/>
      <c r="P5" s="81"/>
      <c r="Q5" s="61"/>
      <c r="R5" s="92"/>
      <c r="S5" s="63"/>
      <c r="T5" s="93"/>
    </row>
    <row r="6" ht="24.6" customHeight="1" spans="1:20">
      <c r="A6" s="39">
        <v>5</v>
      </c>
      <c r="B6" s="41" t="s">
        <v>33</v>
      </c>
      <c r="C6" s="41">
        <v>9943</v>
      </c>
      <c r="D6" s="40" t="s">
        <v>26</v>
      </c>
      <c r="E6" s="41" t="s">
        <v>31</v>
      </c>
      <c r="F6" s="62">
        <v>482</v>
      </c>
      <c r="G6" s="40" t="s">
        <v>34</v>
      </c>
      <c r="H6" s="61">
        <v>38</v>
      </c>
      <c r="I6" s="61"/>
      <c r="J6" s="61"/>
      <c r="K6" s="61">
        <v>7.6</v>
      </c>
      <c r="L6" s="61"/>
      <c r="M6" s="61">
        <v>7.6</v>
      </c>
      <c r="N6" s="61"/>
      <c r="O6" s="61"/>
      <c r="P6" s="61"/>
      <c r="Q6" s="61"/>
      <c r="R6" s="61"/>
      <c r="S6" s="40"/>
      <c r="T6" s="89"/>
    </row>
    <row r="7" ht="24" customHeight="1" spans="1:20">
      <c r="A7" s="39">
        <v>6</v>
      </c>
      <c r="B7" s="41" t="s">
        <v>35</v>
      </c>
      <c r="C7" s="41">
        <v>10184</v>
      </c>
      <c r="D7" s="40" t="s">
        <v>26</v>
      </c>
      <c r="E7" s="41" t="s">
        <v>27</v>
      </c>
      <c r="F7" s="63" t="s">
        <v>28</v>
      </c>
      <c r="G7" s="40" t="s">
        <v>36</v>
      </c>
      <c r="H7" s="61">
        <v>38</v>
      </c>
      <c r="I7" s="61">
        <v>10</v>
      </c>
      <c r="J7" s="61"/>
      <c r="K7" s="61">
        <v>6</v>
      </c>
      <c r="L7" s="61"/>
      <c r="M7" s="61"/>
      <c r="N7" s="61"/>
      <c r="O7" s="61"/>
      <c r="P7" s="61"/>
      <c r="Q7" s="61"/>
      <c r="R7" s="61"/>
      <c r="S7" s="94"/>
      <c r="T7" s="89"/>
    </row>
    <row r="8" customHeight="1" spans="1:20">
      <c r="A8" s="42">
        <v>7</v>
      </c>
      <c r="B8" s="43" t="s">
        <v>37</v>
      </c>
      <c r="C8" s="43">
        <v>1319</v>
      </c>
      <c r="D8" s="43" t="s">
        <v>21</v>
      </c>
      <c r="E8" s="47" t="s">
        <v>27</v>
      </c>
      <c r="F8" s="64" t="s">
        <v>38</v>
      </c>
      <c r="G8" s="43" t="s">
        <v>36</v>
      </c>
      <c r="H8" s="65">
        <v>38</v>
      </c>
      <c r="I8" s="69">
        <v>8</v>
      </c>
      <c r="J8" s="69"/>
      <c r="K8" s="69"/>
      <c r="L8" s="69"/>
      <c r="M8" s="69"/>
      <c r="N8" s="69"/>
      <c r="O8" s="69"/>
      <c r="P8" s="69"/>
      <c r="Q8" s="69"/>
      <c r="R8" s="69"/>
      <c r="S8" s="43"/>
      <c r="T8" s="95"/>
    </row>
    <row r="9" customHeight="1" spans="1:20">
      <c r="A9" s="39">
        <v>8</v>
      </c>
      <c r="B9" s="40" t="s">
        <v>39</v>
      </c>
      <c r="C9" s="41">
        <v>9140</v>
      </c>
      <c r="D9" s="40" t="s">
        <v>26</v>
      </c>
      <c r="E9" s="41" t="s">
        <v>27</v>
      </c>
      <c r="F9" s="60" t="s">
        <v>40</v>
      </c>
      <c r="G9" s="40" t="s">
        <v>34</v>
      </c>
      <c r="H9" s="59">
        <v>38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40"/>
      <c r="T9" s="89"/>
    </row>
    <row r="10" ht="24.75" customHeight="1" spans="1:20">
      <c r="A10" s="39">
        <v>9</v>
      </c>
      <c r="B10" s="40" t="s">
        <v>41</v>
      </c>
      <c r="C10" s="41">
        <v>9131</v>
      </c>
      <c r="D10" s="40" t="s">
        <v>26</v>
      </c>
      <c r="E10" s="41" t="s">
        <v>31</v>
      </c>
      <c r="F10" s="60">
        <v>482</v>
      </c>
      <c r="G10" s="40" t="s">
        <v>34</v>
      </c>
      <c r="H10" s="59">
        <v>38</v>
      </c>
      <c r="I10" s="61"/>
      <c r="J10" s="61"/>
      <c r="K10" s="61"/>
      <c r="L10" s="61"/>
      <c r="M10" s="61">
        <v>15.2</v>
      </c>
      <c r="N10" s="61"/>
      <c r="O10" s="61"/>
      <c r="P10" s="61"/>
      <c r="Q10" s="61"/>
      <c r="R10" s="61"/>
      <c r="S10" s="41"/>
      <c r="T10" s="89"/>
    </row>
    <row r="11" ht="24.75" customHeight="1" spans="1:20">
      <c r="A11" s="39">
        <v>10</v>
      </c>
      <c r="B11" s="41" t="s">
        <v>42</v>
      </c>
      <c r="C11" s="41">
        <v>9427</v>
      </c>
      <c r="D11" s="40" t="s">
        <v>26</v>
      </c>
      <c r="E11" s="41" t="s">
        <v>22</v>
      </c>
      <c r="F11" s="60" t="s">
        <v>38</v>
      </c>
      <c r="G11" s="40" t="s">
        <v>24</v>
      </c>
      <c r="H11" s="59">
        <v>38</v>
      </c>
      <c r="I11" s="61"/>
      <c r="J11" s="61"/>
      <c r="K11" s="61"/>
      <c r="L11" s="61"/>
      <c r="M11" s="61">
        <v>15.2</v>
      </c>
      <c r="N11" s="61"/>
      <c r="O11" s="61"/>
      <c r="P11" s="61"/>
      <c r="Q11" s="61"/>
      <c r="R11" s="61"/>
      <c r="S11" s="40"/>
      <c r="T11" s="89"/>
    </row>
    <row r="12" ht="24.75" customHeight="1" spans="1:20">
      <c r="A12" s="39">
        <v>11</v>
      </c>
      <c r="B12" s="40" t="s">
        <v>43</v>
      </c>
      <c r="C12" s="40">
        <v>1310</v>
      </c>
      <c r="D12" s="40" t="s">
        <v>21</v>
      </c>
      <c r="E12" s="40" t="s">
        <v>31</v>
      </c>
      <c r="F12" s="58" t="s">
        <v>28</v>
      </c>
      <c r="G12" s="40" t="s">
        <v>24</v>
      </c>
      <c r="H12" s="59">
        <v>22.8</v>
      </c>
      <c r="I12" s="59"/>
      <c r="J12" s="59"/>
      <c r="K12" s="61"/>
      <c r="L12" s="61"/>
      <c r="M12" s="81"/>
      <c r="N12" s="81"/>
      <c r="O12" s="82"/>
      <c r="P12" s="81"/>
      <c r="Q12" s="61"/>
      <c r="R12" s="92"/>
      <c r="S12" s="41"/>
      <c r="T12" s="93"/>
    </row>
    <row r="13" ht="24" customHeight="1" spans="1:20">
      <c r="A13" s="39">
        <v>12</v>
      </c>
      <c r="B13" s="41" t="s">
        <v>44</v>
      </c>
      <c r="C13" s="40">
        <v>1271</v>
      </c>
      <c r="D13" s="40" t="s">
        <v>21</v>
      </c>
      <c r="E13" s="41" t="s">
        <v>27</v>
      </c>
      <c r="F13" s="60" t="s">
        <v>28</v>
      </c>
      <c r="G13" s="40" t="s">
        <v>24</v>
      </c>
      <c r="H13" s="59">
        <v>29.4</v>
      </c>
      <c r="I13" s="59"/>
      <c r="J13" s="59"/>
      <c r="K13" s="61"/>
      <c r="L13" s="61">
        <v>7.35</v>
      </c>
      <c r="M13" s="81"/>
      <c r="N13" s="81"/>
      <c r="O13" s="82"/>
      <c r="P13" s="81"/>
      <c r="Q13" s="61"/>
      <c r="R13" s="59"/>
      <c r="S13" s="96"/>
      <c r="T13" s="89"/>
    </row>
    <row r="14" ht="24.75" customHeight="1" spans="1:20">
      <c r="A14" s="39">
        <v>13</v>
      </c>
      <c r="B14" s="41" t="s">
        <v>45</v>
      </c>
      <c r="C14" s="41">
        <v>1203</v>
      </c>
      <c r="D14" s="40" t="s">
        <v>26</v>
      </c>
      <c r="E14" s="41" t="s">
        <v>27</v>
      </c>
      <c r="F14" s="63" t="s">
        <v>46</v>
      </c>
      <c r="G14" s="40" t="s">
        <v>47</v>
      </c>
      <c r="H14" s="59">
        <v>38</v>
      </c>
      <c r="I14" s="61"/>
      <c r="J14" s="61"/>
      <c r="K14" s="61"/>
      <c r="L14" s="61"/>
      <c r="M14" s="61">
        <v>7.6</v>
      </c>
      <c r="N14" s="61">
        <v>0.25</v>
      </c>
      <c r="O14" s="61"/>
      <c r="P14" s="61"/>
      <c r="Q14" s="61"/>
      <c r="R14" s="61"/>
      <c r="S14" s="40"/>
      <c r="T14" s="89"/>
    </row>
    <row r="15" s="26" customFormat="1" ht="24.75" customHeight="1" spans="1:20">
      <c r="A15" s="44">
        <v>14</v>
      </c>
      <c r="B15" s="45" t="s">
        <v>48</v>
      </c>
      <c r="C15" s="46">
        <v>1147</v>
      </c>
      <c r="D15" s="45" t="s">
        <v>21</v>
      </c>
      <c r="E15" s="46" t="s">
        <v>27</v>
      </c>
      <c r="F15" s="66" t="s">
        <v>49</v>
      </c>
      <c r="G15" s="45" t="s">
        <v>36</v>
      </c>
      <c r="H15" s="67">
        <v>0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45"/>
      <c r="T15" s="97"/>
    </row>
    <row r="16" ht="24.75" customHeight="1" spans="1:20">
      <c r="A16" s="39">
        <v>15</v>
      </c>
      <c r="B16" s="41" t="s">
        <v>50</v>
      </c>
      <c r="C16" s="40">
        <v>1266</v>
      </c>
      <c r="D16" s="40" t="s">
        <v>21</v>
      </c>
      <c r="E16" s="41" t="s">
        <v>31</v>
      </c>
      <c r="F16" s="60">
        <v>820</v>
      </c>
      <c r="G16" s="40" t="s">
        <v>24</v>
      </c>
      <c r="H16" s="59">
        <v>30.4</v>
      </c>
      <c r="I16" s="59"/>
      <c r="J16" s="59"/>
      <c r="K16" s="61"/>
      <c r="L16" s="61"/>
      <c r="M16" s="81"/>
      <c r="N16" s="81"/>
      <c r="O16" s="82"/>
      <c r="P16" s="81"/>
      <c r="Q16" s="61"/>
      <c r="R16" s="59"/>
      <c r="S16" s="40"/>
      <c r="T16" s="89"/>
    </row>
    <row r="17" ht="24.6" customHeight="1" spans="1:20">
      <c r="A17" s="39">
        <v>16</v>
      </c>
      <c r="B17" s="40" t="s">
        <v>51</v>
      </c>
      <c r="C17" s="45">
        <v>1293</v>
      </c>
      <c r="D17" s="40" t="s">
        <v>21</v>
      </c>
      <c r="E17" s="40" t="s">
        <v>27</v>
      </c>
      <c r="F17" s="58" t="s">
        <v>28</v>
      </c>
      <c r="G17" s="40" t="s">
        <v>24</v>
      </c>
      <c r="H17" s="61">
        <v>0</v>
      </c>
      <c r="I17" s="59"/>
      <c r="J17" s="59"/>
      <c r="K17" s="61"/>
      <c r="L17" s="61"/>
      <c r="M17" s="81"/>
      <c r="N17" s="81"/>
      <c r="O17" s="82"/>
      <c r="P17" s="81"/>
      <c r="Q17" s="61"/>
      <c r="R17" s="59"/>
      <c r="S17" s="96"/>
      <c r="T17" s="89"/>
    </row>
    <row r="18" ht="24.75" customHeight="1" spans="1:20">
      <c r="A18" s="39">
        <v>17</v>
      </c>
      <c r="B18" s="40" t="s">
        <v>52</v>
      </c>
      <c r="C18" s="47">
        <v>8992</v>
      </c>
      <c r="D18" s="40" t="s">
        <v>26</v>
      </c>
      <c r="E18" s="41" t="s">
        <v>27</v>
      </c>
      <c r="F18" s="62">
        <v>482</v>
      </c>
      <c r="G18" s="40" t="s">
        <v>53</v>
      </c>
      <c r="H18" s="59">
        <v>38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40"/>
      <c r="T18" s="89"/>
    </row>
    <row r="19" ht="24" customHeight="1" spans="1:20">
      <c r="A19" s="39">
        <v>18</v>
      </c>
      <c r="B19" s="41" t="s">
        <v>54</v>
      </c>
      <c r="C19" s="41">
        <v>1221</v>
      </c>
      <c r="D19" s="40" t="s">
        <v>21</v>
      </c>
      <c r="E19" s="41" t="s">
        <v>31</v>
      </c>
      <c r="F19" s="60" t="s">
        <v>28</v>
      </c>
      <c r="G19" s="41" t="s">
        <v>55</v>
      </c>
      <c r="H19" s="59">
        <v>38</v>
      </c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41"/>
      <c r="T19" s="89"/>
    </row>
    <row r="20" customHeight="1" spans="1:20">
      <c r="A20" s="39">
        <v>19</v>
      </c>
      <c r="B20" s="41" t="s">
        <v>56</v>
      </c>
      <c r="C20" s="47">
        <v>1200</v>
      </c>
      <c r="D20" s="40" t="s">
        <v>21</v>
      </c>
      <c r="E20" s="41" t="s">
        <v>31</v>
      </c>
      <c r="F20" s="63" t="s">
        <v>28</v>
      </c>
      <c r="G20" s="40" t="s">
        <v>29</v>
      </c>
      <c r="H20" s="59">
        <v>37.75</v>
      </c>
      <c r="I20" s="61"/>
      <c r="J20" s="61"/>
      <c r="K20" s="61">
        <v>7.35</v>
      </c>
      <c r="L20" s="61"/>
      <c r="M20" s="61"/>
      <c r="N20" s="61"/>
      <c r="O20" s="61"/>
      <c r="P20" s="61"/>
      <c r="Q20" s="61"/>
      <c r="R20" s="81"/>
      <c r="S20" s="40"/>
      <c r="T20" s="89"/>
    </row>
    <row r="21" customHeight="1" spans="1:20">
      <c r="A21" s="39">
        <v>20</v>
      </c>
      <c r="B21" s="41" t="s">
        <v>57</v>
      </c>
      <c r="C21" s="41">
        <v>10102</v>
      </c>
      <c r="D21" s="40" t="s">
        <v>26</v>
      </c>
      <c r="E21" s="41" t="s">
        <v>27</v>
      </c>
      <c r="F21" s="62">
        <v>482</v>
      </c>
      <c r="G21" s="40" t="s">
        <v>34</v>
      </c>
      <c r="H21" s="59">
        <v>38</v>
      </c>
      <c r="I21" s="61"/>
      <c r="J21" s="61"/>
      <c r="K21" s="61">
        <v>7.6</v>
      </c>
      <c r="L21" s="61"/>
      <c r="M21" s="61"/>
      <c r="N21" s="61"/>
      <c r="O21" s="61"/>
      <c r="P21" s="61"/>
      <c r="Q21" s="61"/>
      <c r="R21" s="81"/>
      <c r="S21" s="98"/>
      <c r="T21" s="89"/>
    </row>
    <row r="22" customHeight="1" spans="1:20">
      <c r="A22" s="39">
        <v>21</v>
      </c>
      <c r="B22" s="40" t="s">
        <v>58</v>
      </c>
      <c r="C22" s="41">
        <v>1178</v>
      </c>
      <c r="D22" s="40" t="s">
        <v>26</v>
      </c>
      <c r="E22" s="41" t="s">
        <v>22</v>
      </c>
      <c r="F22" s="62">
        <v>482</v>
      </c>
      <c r="G22" s="40" t="s">
        <v>34</v>
      </c>
      <c r="H22" s="59">
        <v>38</v>
      </c>
      <c r="I22" s="69"/>
      <c r="J22" s="61"/>
      <c r="K22" s="69">
        <v>7.6</v>
      </c>
      <c r="L22" s="61">
        <v>7.6</v>
      </c>
      <c r="M22" s="61"/>
      <c r="N22" s="79"/>
      <c r="O22" s="61"/>
      <c r="P22" s="61"/>
      <c r="Q22" s="61"/>
      <c r="R22" s="61"/>
      <c r="S22" s="40"/>
      <c r="T22" s="89"/>
    </row>
    <row r="23" ht="24" customHeight="1" spans="1:20">
      <c r="A23" s="39">
        <v>22</v>
      </c>
      <c r="B23" s="41" t="s">
        <v>59</v>
      </c>
      <c r="C23" s="41">
        <v>1162</v>
      </c>
      <c r="D23" s="40" t="s">
        <v>21</v>
      </c>
      <c r="E23" s="41" t="s">
        <v>22</v>
      </c>
      <c r="F23" s="62" t="s">
        <v>28</v>
      </c>
      <c r="G23" s="40" t="s">
        <v>29</v>
      </c>
      <c r="H23" s="68">
        <v>34.5</v>
      </c>
      <c r="I23" s="61"/>
      <c r="J23" s="61"/>
      <c r="K23" s="61"/>
      <c r="L23" s="61"/>
      <c r="M23" s="61"/>
      <c r="N23" s="61"/>
      <c r="O23" s="61"/>
      <c r="P23" s="61"/>
      <c r="Q23" s="61"/>
      <c r="R23" s="81"/>
      <c r="S23" s="40"/>
      <c r="T23" s="89"/>
    </row>
    <row r="24" ht="24" customHeight="1" spans="1:20">
      <c r="A24" s="39">
        <v>23</v>
      </c>
      <c r="B24" s="40" t="s">
        <v>60</v>
      </c>
      <c r="C24" s="40">
        <v>1202</v>
      </c>
      <c r="D24" s="40" t="s">
        <v>21</v>
      </c>
      <c r="E24" s="41" t="s">
        <v>27</v>
      </c>
      <c r="F24" s="60" t="s">
        <v>38</v>
      </c>
      <c r="G24" s="40" t="s">
        <v>24</v>
      </c>
      <c r="H24" s="59">
        <v>38</v>
      </c>
      <c r="I24" s="59"/>
      <c r="J24" s="59"/>
      <c r="K24" s="61"/>
      <c r="L24" s="61"/>
      <c r="M24" s="81"/>
      <c r="N24" s="81"/>
      <c r="O24" s="82"/>
      <c r="P24" s="81"/>
      <c r="Q24" s="61"/>
      <c r="R24" s="59"/>
      <c r="S24" s="40"/>
      <c r="T24" s="89"/>
    </row>
    <row r="25" customHeight="1" spans="1:20">
      <c r="A25" s="39">
        <v>24</v>
      </c>
      <c r="B25" s="40" t="s">
        <v>61</v>
      </c>
      <c r="C25" s="40">
        <v>1230</v>
      </c>
      <c r="D25" s="40" t="s">
        <v>21</v>
      </c>
      <c r="E25" s="40" t="s">
        <v>22</v>
      </c>
      <c r="F25" s="58">
        <v>500</v>
      </c>
      <c r="G25" s="40" t="s">
        <v>24</v>
      </c>
      <c r="H25" s="59">
        <v>37.75</v>
      </c>
      <c r="I25" s="67"/>
      <c r="J25" s="59"/>
      <c r="K25" s="61"/>
      <c r="L25" s="61"/>
      <c r="M25" s="81"/>
      <c r="N25" s="81"/>
      <c r="O25" s="82"/>
      <c r="P25" s="81"/>
      <c r="Q25" s="61"/>
      <c r="R25" s="59"/>
      <c r="S25" s="40"/>
      <c r="T25" s="89"/>
    </row>
    <row r="26" customHeight="1" spans="1:20">
      <c r="A26" s="39">
        <v>25</v>
      </c>
      <c r="B26" s="41" t="s">
        <v>62</v>
      </c>
      <c r="C26" s="40">
        <v>1287</v>
      </c>
      <c r="D26" s="40" t="s">
        <v>21</v>
      </c>
      <c r="E26" s="40" t="s">
        <v>31</v>
      </c>
      <c r="F26" s="58" t="s">
        <v>28</v>
      </c>
      <c r="G26" s="40" t="s">
        <v>24</v>
      </c>
      <c r="H26" s="59">
        <v>26.9</v>
      </c>
      <c r="I26" s="65"/>
      <c r="J26" s="59"/>
      <c r="K26" s="61"/>
      <c r="L26" s="61"/>
      <c r="M26" s="81"/>
      <c r="N26" s="81"/>
      <c r="O26" s="82"/>
      <c r="P26" s="81"/>
      <c r="Q26" s="61"/>
      <c r="R26" s="59"/>
      <c r="S26" s="40"/>
      <c r="T26" s="89"/>
    </row>
    <row r="27" ht="24.6" customHeight="1" spans="1:20">
      <c r="A27" s="39">
        <v>26</v>
      </c>
      <c r="B27" s="41" t="s">
        <v>63</v>
      </c>
      <c r="C27" s="40">
        <v>1295</v>
      </c>
      <c r="D27" s="40" t="s">
        <v>21</v>
      </c>
      <c r="E27" s="40" t="s">
        <v>27</v>
      </c>
      <c r="F27" s="58" t="s">
        <v>64</v>
      </c>
      <c r="G27" s="40" t="s">
        <v>65</v>
      </c>
      <c r="H27" s="59">
        <v>38</v>
      </c>
      <c r="I27" s="59"/>
      <c r="J27" s="59"/>
      <c r="K27" s="61"/>
      <c r="L27" s="61"/>
      <c r="M27" s="81"/>
      <c r="N27" s="61">
        <v>0.25</v>
      </c>
      <c r="O27" s="82"/>
      <c r="P27" s="81"/>
      <c r="Q27" s="61"/>
      <c r="R27" s="59"/>
      <c r="S27" s="40"/>
      <c r="T27" s="89"/>
    </row>
    <row r="28" ht="27" customHeight="1" spans="1:20">
      <c r="A28" s="39">
        <v>27</v>
      </c>
      <c r="B28" s="41" t="s">
        <v>66</v>
      </c>
      <c r="C28" s="41">
        <v>10186</v>
      </c>
      <c r="D28" s="40" t="s">
        <v>26</v>
      </c>
      <c r="E28" s="41" t="s">
        <v>27</v>
      </c>
      <c r="F28" s="63" t="s">
        <v>28</v>
      </c>
      <c r="G28" s="40" t="s">
        <v>36</v>
      </c>
      <c r="H28" s="59">
        <v>38</v>
      </c>
      <c r="I28" s="69">
        <v>11</v>
      </c>
      <c r="J28" s="61">
        <v>0.5</v>
      </c>
      <c r="K28" s="61"/>
      <c r="L28" s="61"/>
      <c r="M28" s="61"/>
      <c r="N28" s="61"/>
      <c r="O28" s="61"/>
      <c r="P28" s="61"/>
      <c r="Q28" s="61"/>
      <c r="R28" s="61"/>
      <c r="S28" s="96"/>
      <c r="T28" s="89"/>
    </row>
    <row r="29" customHeight="1" spans="1:20">
      <c r="A29" s="39">
        <v>28</v>
      </c>
      <c r="B29" s="41" t="s">
        <v>67</v>
      </c>
      <c r="C29" s="41">
        <v>9092</v>
      </c>
      <c r="D29" s="40" t="s">
        <v>26</v>
      </c>
      <c r="E29" s="41" t="s">
        <v>27</v>
      </c>
      <c r="F29" s="63" t="s">
        <v>38</v>
      </c>
      <c r="G29" s="40" t="s">
        <v>68</v>
      </c>
      <c r="H29" s="59">
        <v>38</v>
      </c>
      <c r="I29" s="59"/>
      <c r="J29" s="61"/>
      <c r="K29" s="61">
        <v>4.5</v>
      </c>
      <c r="L29" s="61"/>
      <c r="M29" s="61">
        <v>7.6</v>
      </c>
      <c r="N29" s="61"/>
      <c r="O29" s="61"/>
      <c r="P29" s="61"/>
      <c r="Q29" s="61"/>
      <c r="R29" s="61"/>
      <c r="S29" s="98"/>
      <c r="T29" s="89"/>
    </row>
    <row r="30" customHeight="1" spans="1:20">
      <c r="A30" s="39">
        <v>29</v>
      </c>
      <c r="B30" s="41" t="s">
        <v>69</v>
      </c>
      <c r="C30" s="41">
        <v>1170</v>
      </c>
      <c r="D30" s="40" t="s">
        <v>21</v>
      </c>
      <c r="E30" s="41" t="s">
        <v>27</v>
      </c>
      <c r="F30" s="63" t="s">
        <v>28</v>
      </c>
      <c r="G30" s="40" t="s">
        <v>24</v>
      </c>
      <c r="H30" s="59">
        <v>22.8</v>
      </c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89"/>
      <c r="T30" s="89"/>
    </row>
    <row r="31" customHeight="1" spans="1:20">
      <c r="A31" s="39">
        <v>30</v>
      </c>
      <c r="B31" s="48" t="s">
        <v>70</v>
      </c>
      <c r="C31" s="40">
        <v>1317</v>
      </c>
      <c r="D31" s="41" t="s">
        <v>26</v>
      </c>
      <c r="E31" s="41" t="s">
        <v>31</v>
      </c>
      <c r="F31" s="60">
        <v>485</v>
      </c>
      <c r="G31" s="40" t="s">
        <v>24</v>
      </c>
      <c r="H31" s="59">
        <v>38</v>
      </c>
      <c r="I31" s="61"/>
      <c r="J31" s="61"/>
      <c r="K31" s="61"/>
      <c r="L31" s="61">
        <v>7.35</v>
      </c>
      <c r="M31" s="61"/>
      <c r="N31" s="61">
        <v>0.75</v>
      </c>
      <c r="O31" s="61"/>
      <c r="P31" s="61"/>
      <c r="Q31" s="61"/>
      <c r="R31" s="61"/>
      <c r="S31" s="63"/>
      <c r="T31" s="89"/>
    </row>
    <row r="32" customHeight="1" spans="1:20">
      <c r="A32" s="39">
        <v>31</v>
      </c>
      <c r="B32" s="41" t="s">
        <v>71</v>
      </c>
      <c r="C32" s="41">
        <v>9491</v>
      </c>
      <c r="D32" s="41" t="s">
        <v>26</v>
      </c>
      <c r="E32" s="41" t="s">
        <v>27</v>
      </c>
      <c r="F32" s="60" t="s">
        <v>40</v>
      </c>
      <c r="G32" s="40" t="s">
        <v>34</v>
      </c>
      <c r="H32" s="69">
        <v>38</v>
      </c>
      <c r="I32" s="69">
        <v>2.5</v>
      </c>
      <c r="J32" s="61"/>
      <c r="K32" s="61"/>
      <c r="L32" s="61">
        <v>7.6</v>
      </c>
      <c r="M32" s="61"/>
      <c r="N32" s="61"/>
      <c r="O32" s="61"/>
      <c r="P32" s="61"/>
      <c r="Q32" s="61"/>
      <c r="R32" s="61"/>
      <c r="S32" s="63"/>
      <c r="T32" s="89"/>
    </row>
    <row r="33" ht="24.6" customHeight="1" spans="1:20">
      <c r="A33" s="39">
        <v>32</v>
      </c>
      <c r="B33" s="41" t="s">
        <v>72</v>
      </c>
      <c r="C33" s="41">
        <v>9888</v>
      </c>
      <c r="D33" s="45" t="s">
        <v>26</v>
      </c>
      <c r="E33" s="45" t="s">
        <v>31</v>
      </c>
      <c r="F33" s="63" t="s">
        <v>38</v>
      </c>
      <c r="G33" s="40" t="s">
        <v>24</v>
      </c>
      <c r="H33" s="59">
        <v>38</v>
      </c>
      <c r="I33" s="61"/>
      <c r="J33" s="61"/>
      <c r="K33" s="61">
        <v>7.6</v>
      </c>
      <c r="L33" s="61"/>
      <c r="M33" s="61"/>
      <c r="N33" s="61"/>
      <c r="O33" s="61"/>
      <c r="P33" s="61"/>
      <c r="Q33" s="61"/>
      <c r="R33" s="61"/>
      <c r="S33" s="63"/>
      <c r="T33" s="89"/>
    </row>
    <row r="34" ht="24.75" customHeight="1" spans="1:20">
      <c r="A34" s="39">
        <v>33</v>
      </c>
      <c r="B34" s="41" t="s">
        <v>73</v>
      </c>
      <c r="C34" s="41">
        <v>9141</v>
      </c>
      <c r="D34" s="40" t="s">
        <v>26</v>
      </c>
      <c r="E34" s="41" t="s">
        <v>27</v>
      </c>
      <c r="F34" s="60" t="s">
        <v>40</v>
      </c>
      <c r="G34" s="40" t="s">
        <v>74</v>
      </c>
      <c r="H34" s="59">
        <v>38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3"/>
      <c r="T34" s="89"/>
    </row>
    <row r="35" s="26" customFormat="1" ht="24.75" customHeight="1" spans="1:20">
      <c r="A35" s="44">
        <v>34</v>
      </c>
      <c r="B35" s="46" t="s">
        <v>75</v>
      </c>
      <c r="C35" s="45">
        <v>1321</v>
      </c>
      <c r="D35" s="45" t="s">
        <v>21</v>
      </c>
      <c r="E35" s="46" t="s">
        <v>27</v>
      </c>
      <c r="F35" s="70" t="s">
        <v>76</v>
      </c>
      <c r="G35" s="45" t="s">
        <v>77</v>
      </c>
      <c r="H35" s="67">
        <v>38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99"/>
      <c r="T35" s="97"/>
    </row>
    <row r="36" ht="24.75" customHeight="1" spans="1:20">
      <c r="A36" s="39">
        <v>35</v>
      </c>
      <c r="B36" s="41" t="s">
        <v>78</v>
      </c>
      <c r="C36" s="41">
        <v>9606</v>
      </c>
      <c r="D36" s="40" t="s">
        <v>26</v>
      </c>
      <c r="E36" s="41" t="s">
        <v>27</v>
      </c>
      <c r="F36" s="60" t="s">
        <v>28</v>
      </c>
      <c r="G36" s="40" t="s">
        <v>79</v>
      </c>
      <c r="H36" s="59">
        <v>38</v>
      </c>
      <c r="I36" s="61"/>
      <c r="J36" s="61"/>
      <c r="K36" s="61">
        <v>7.6</v>
      </c>
      <c r="L36" s="61">
        <v>7.6</v>
      </c>
      <c r="M36" s="61"/>
      <c r="N36" s="61"/>
      <c r="O36" s="61"/>
      <c r="P36" s="61"/>
      <c r="Q36" s="61"/>
      <c r="R36" s="61"/>
      <c r="S36" s="63"/>
      <c r="T36" s="89"/>
    </row>
    <row r="37" ht="24.75" customHeight="1" spans="1:20">
      <c r="A37" s="39">
        <v>36</v>
      </c>
      <c r="B37" s="40" t="s">
        <v>80</v>
      </c>
      <c r="C37" s="41">
        <v>1154</v>
      </c>
      <c r="D37" s="40" t="s">
        <v>26</v>
      </c>
      <c r="E37" s="41" t="s">
        <v>22</v>
      </c>
      <c r="F37" s="62" t="s">
        <v>81</v>
      </c>
      <c r="G37" s="40" t="s">
        <v>82</v>
      </c>
      <c r="H37" s="61">
        <v>38</v>
      </c>
      <c r="I37" s="61"/>
      <c r="J37" s="61"/>
      <c r="K37" s="61"/>
      <c r="L37" s="61"/>
      <c r="M37" s="61"/>
      <c r="N37" s="61"/>
      <c r="O37" s="61"/>
      <c r="P37" s="61"/>
      <c r="Q37" s="61"/>
      <c r="R37" s="61">
        <v>7.6</v>
      </c>
      <c r="S37" s="63"/>
      <c r="T37" s="89"/>
    </row>
    <row r="38" s="27" customFormat="1" customHeight="1" spans="1:20">
      <c r="A38" s="49">
        <v>37</v>
      </c>
      <c r="B38" s="50" t="s">
        <v>83</v>
      </c>
      <c r="C38" s="50">
        <v>1232</v>
      </c>
      <c r="D38" s="51" t="s">
        <v>21</v>
      </c>
      <c r="E38" s="50" t="s">
        <v>22</v>
      </c>
      <c r="F38" s="71" t="s">
        <v>38</v>
      </c>
      <c r="G38" s="51" t="s">
        <v>24</v>
      </c>
      <c r="H38" s="72">
        <v>14.2</v>
      </c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100" t="s">
        <v>84</v>
      </c>
      <c r="T38" s="101"/>
    </row>
    <row r="39" customHeight="1" spans="1:20">
      <c r="A39" s="39">
        <v>38</v>
      </c>
      <c r="B39" s="41" t="s">
        <v>85</v>
      </c>
      <c r="C39" s="40">
        <v>1284</v>
      </c>
      <c r="D39" s="40" t="s">
        <v>21</v>
      </c>
      <c r="E39" s="45" t="s">
        <v>27</v>
      </c>
      <c r="F39" s="58" t="s">
        <v>40</v>
      </c>
      <c r="G39" s="40" t="s">
        <v>36</v>
      </c>
      <c r="H39" s="59">
        <v>0</v>
      </c>
      <c r="I39" s="59"/>
      <c r="J39" s="59"/>
      <c r="K39" s="61"/>
      <c r="L39" s="61"/>
      <c r="M39" s="81"/>
      <c r="N39" s="81"/>
      <c r="O39" s="82"/>
      <c r="P39" s="81"/>
      <c r="Q39" s="61"/>
      <c r="R39" s="59"/>
      <c r="S39" s="63"/>
      <c r="T39" s="89"/>
    </row>
    <row r="40" customHeight="1" spans="1:20">
      <c r="A40" s="39">
        <v>39</v>
      </c>
      <c r="B40" s="41" t="s">
        <v>86</v>
      </c>
      <c r="C40" s="41">
        <v>9176</v>
      </c>
      <c r="D40" s="41" t="s">
        <v>26</v>
      </c>
      <c r="E40" s="40" t="s">
        <v>22</v>
      </c>
      <c r="F40" s="63" t="s">
        <v>87</v>
      </c>
      <c r="G40" s="41" t="s">
        <v>34</v>
      </c>
      <c r="H40" s="59">
        <v>38</v>
      </c>
      <c r="I40" s="69"/>
      <c r="J40" s="61"/>
      <c r="K40" s="61">
        <v>7.6</v>
      </c>
      <c r="L40" s="80"/>
      <c r="M40" s="61"/>
      <c r="N40" s="61"/>
      <c r="O40" s="61"/>
      <c r="P40" s="61"/>
      <c r="Q40" s="61"/>
      <c r="R40" s="61"/>
      <c r="S40" s="63"/>
      <c r="T40" s="89"/>
    </row>
    <row r="41" customHeight="1" spans="1:20">
      <c r="A41" s="39">
        <v>40</v>
      </c>
      <c r="B41" s="41" t="s">
        <v>88</v>
      </c>
      <c r="C41" s="41">
        <v>10188</v>
      </c>
      <c r="D41" s="41" t="s">
        <v>26</v>
      </c>
      <c r="E41" s="41" t="s">
        <v>27</v>
      </c>
      <c r="F41" s="63" t="s">
        <v>28</v>
      </c>
      <c r="G41" s="41" t="s">
        <v>89</v>
      </c>
      <c r="H41" s="59">
        <v>38</v>
      </c>
      <c r="I41" s="61"/>
      <c r="J41" s="61"/>
      <c r="K41" s="61">
        <v>7.6</v>
      </c>
      <c r="L41" s="61"/>
      <c r="M41" s="61"/>
      <c r="N41" s="61"/>
      <c r="O41" s="61"/>
      <c r="P41" s="61"/>
      <c r="Q41" s="61"/>
      <c r="R41" s="61"/>
      <c r="S41" s="63"/>
      <c r="T41" s="89"/>
    </row>
    <row r="42" customHeight="1" spans="1:20">
      <c r="A42" s="39">
        <v>41</v>
      </c>
      <c r="B42" s="41" t="s">
        <v>90</v>
      </c>
      <c r="C42" s="41">
        <v>10021</v>
      </c>
      <c r="D42" s="40" t="s">
        <v>21</v>
      </c>
      <c r="E42" s="41" t="s">
        <v>22</v>
      </c>
      <c r="F42" s="63" t="s">
        <v>28</v>
      </c>
      <c r="G42" s="40" t="s">
        <v>24</v>
      </c>
      <c r="H42" s="59">
        <v>30.4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3"/>
      <c r="T42" s="89"/>
    </row>
    <row r="43" customHeight="1" spans="1:20">
      <c r="A43" s="39">
        <v>42</v>
      </c>
      <c r="B43" s="41" t="s">
        <v>91</v>
      </c>
      <c r="C43" s="41">
        <v>1196</v>
      </c>
      <c r="D43" s="40" t="s">
        <v>26</v>
      </c>
      <c r="E43" s="41" t="s">
        <v>22</v>
      </c>
      <c r="F43" s="63" t="s">
        <v>38</v>
      </c>
      <c r="G43" s="40" t="s">
        <v>24</v>
      </c>
      <c r="H43" s="59">
        <v>38</v>
      </c>
      <c r="I43" s="61"/>
      <c r="J43" s="61"/>
      <c r="K43" s="61">
        <v>7.6</v>
      </c>
      <c r="L43" s="61">
        <v>7.6</v>
      </c>
      <c r="M43" s="61"/>
      <c r="N43" s="61">
        <v>0.5</v>
      </c>
      <c r="O43" s="61"/>
      <c r="P43" s="61"/>
      <c r="Q43" s="61"/>
      <c r="R43" s="61"/>
      <c r="S43" s="63"/>
      <c r="T43" s="89"/>
    </row>
    <row r="44" customHeight="1" spans="1:20">
      <c r="A44" s="39">
        <v>43</v>
      </c>
      <c r="B44" s="40" t="s">
        <v>92</v>
      </c>
      <c r="C44" s="40">
        <v>9188</v>
      </c>
      <c r="D44" s="40" t="s">
        <v>26</v>
      </c>
      <c r="E44" s="41" t="s">
        <v>27</v>
      </c>
      <c r="F44" s="63" t="s">
        <v>38</v>
      </c>
      <c r="G44" s="40" t="s">
        <v>93</v>
      </c>
      <c r="H44" s="59">
        <v>38</v>
      </c>
      <c r="I44" s="61"/>
      <c r="J44" s="61"/>
      <c r="K44" s="61"/>
      <c r="L44" s="61"/>
      <c r="M44" s="61">
        <v>7.6</v>
      </c>
      <c r="N44" s="61"/>
      <c r="O44" s="61"/>
      <c r="P44" s="61"/>
      <c r="Q44" s="61"/>
      <c r="R44" s="61"/>
      <c r="S44" s="102"/>
      <c r="T44" s="89"/>
    </row>
    <row r="45" ht="23.4" customHeight="1" spans="1:20">
      <c r="A45" s="39">
        <v>44</v>
      </c>
      <c r="B45" s="41" t="s">
        <v>94</v>
      </c>
      <c r="C45" s="40">
        <v>1300</v>
      </c>
      <c r="D45" s="40" t="s">
        <v>21</v>
      </c>
      <c r="E45" s="40" t="s">
        <v>27</v>
      </c>
      <c r="F45" s="58" t="s">
        <v>28</v>
      </c>
      <c r="G45" s="40" t="s">
        <v>29</v>
      </c>
      <c r="H45" s="59">
        <v>0</v>
      </c>
      <c r="I45" s="59"/>
      <c r="J45" s="59"/>
      <c r="K45" s="61"/>
      <c r="L45" s="61"/>
      <c r="M45" s="81"/>
      <c r="N45" s="81"/>
      <c r="O45" s="82"/>
      <c r="P45" s="81"/>
      <c r="Q45" s="61"/>
      <c r="R45" s="92"/>
      <c r="S45" s="63"/>
      <c r="T45" s="93"/>
    </row>
    <row r="46" customHeight="1" spans="1:20">
      <c r="A46" s="39">
        <v>45</v>
      </c>
      <c r="B46" s="41" t="s">
        <v>95</v>
      </c>
      <c r="C46" s="40">
        <v>1302</v>
      </c>
      <c r="D46" s="40" t="s">
        <v>21</v>
      </c>
      <c r="E46" s="40" t="s">
        <v>31</v>
      </c>
      <c r="F46" s="58" t="s">
        <v>76</v>
      </c>
      <c r="G46" s="40" t="s">
        <v>24</v>
      </c>
      <c r="H46" s="59">
        <v>22.8</v>
      </c>
      <c r="I46" s="59"/>
      <c r="J46" s="59"/>
      <c r="K46" s="61"/>
      <c r="L46" s="61"/>
      <c r="M46" s="81"/>
      <c r="N46" s="81"/>
      <c r="O46" s="82"/>
      <c r="P46" s="81"/>
      <c r="Q46" s="61"/>
      <c r="R46" s="92"/>
      <c r="S46" s="63"/>
      <c r="T46" s="93"/>
    </row>
    <row r="47" customHeight="1" spans="1:21">
      <c r="A47" s="39">
        <v>46</v>
      </c>
      <c r="B47" s="41" t="s">
        <v>96</v>
      </c>
      <c r="C47" s="41">
        <v>10230</v>
      </c>
      <c r="D47" s="40" t="s">
        <v>26</v>
      </c>
      <c r="E47" s="41" t="s">
        <v>27</v>
      </c>
      <c r="F47" s="63" t="s">
        <v>28</v>
      </c>
      <c r="G47" s="40" t="s">
        <v>36</v>
      </c>
      <c r="H47" s="59">
        <v>38</v>
      </c>
      <c r="I47" s="61">
        <v>6.5</v>
      </c>
      <c r="J47" s="61"/>
      <c r="K47" s="61"/>
      <c r="L47" s="61"/>
      <c r="M47" s="61"/>
      <c r="N47" s="61"/>
      <c r="O47" s="61"/>
      <c r="P47" s="61"/>
      <c r="Q47" s="61"/>
      <c r="R47" s="61"/>
      <c r="S47" s="63"/>
      <c r="T47" s="89"/>
      <c r="U47" s="30"/>
    </row>
    <row r="48" customHeight="1" spans="1:21">
      <c r="A48" s="39">
        <v>47</v>
      </c>
      <c r="B48" s="41" t="s">
        <v>97</v>
      </c>
      <c r="C48" s="41">
        <v>10088</v>
      </c>
      <c r="D48" s="40" t="s">
        <v>21</v>
      </c>
      <c r="E48" s="41" t="s">
        <v>31</v>
      </c>
      <c r="F48" s="60" t="s">
        <v>28</v>
      </c>
      <c r="G48" s="40" t="s">
        <v>24</v>
      </c>
      <c r="H48" s="59">
        <v>38</v>
      </c>
      <c r="I48" s="61"/>
      <c r="J48" s="61"/>
      <c r="K48" s="61"/>
      <c r="L48" s="61">
        <v>7.6</v>
      </c>
      <c r="M48" s="61"/>
      <c r="N48" s="61"/>
      <c r="O48" s="61"/>
      <c r="P48" s="61"/>
      <c r="Q48" s="61"/>
      <c r="R48" s="61"/>
      <c r="S48" s="63"/>
      <c r="T48" s="89"/>
      <c r="U48" s="30"/>
    </row>
    <row r="49" customHeight="1" spans="1:21">
      <c r="A49" s="39">
        <v>48</v>
      </c>
      <c r="B49" s="40" t="s">
        <v>98</v>
      </c>
      <c r="C49" s="40">
        <v>1312</v>
      </c>
      <c r="D49" s="40" t="s">
        <v>21</v>
      </c>
      <c r="E49" s="40" t="s">
        <v>31</v>
      </c>
      <c r="F49" s="58" t="s">
        <v>87</v>
      </c>
      <c r="G49" s="40" t="s">
        <v>24</v>
      </c>
      <c r="H49" s="59">
        <v>15.2</v>
      </c>
      <c r="I49" s="59"/>
      <c r="J49" s="59"/>
      <c r="K49" s="61"/>
      <c r="L49" s="61"/>
      <c r="M49" s="81"/>
      <c r="N49" s="81"/>
      <c r="O49" s="82"/>
      <c r="P49" s="81"/>
      <c r="Q49" s="61"/>
      <c r="R49" s="92"/>
      <c r="S49" s="63"/>
      <c r="T49" s="93"/>
      <c r="U49" s="30"/>
    </row>
    <row r="50" customHeight="1" spans="1:21">
      <c r="A50" s="39">
        <v>49</v>
      </c>
      <c r="B50" s="41" t="s">
        <v>99</v>
      </c>
      <c r="C50" s="41">
        <v>9355</v>
      </c>
      <c r="D50" s="40" t="s">
        <v>26</v>
      </c>
      <c r="E50" s="41" t="s">
        <v>27</v>
      </c>
      <c r="F50" s="60" t="s">
        <v>28</v>
      </c>
      <c r="G50" s="40" t="s">
        <v>24</v>
      </c>
      <c r="H50" s="59">
        <v>38</v>
      </c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102"/>
      <c r="T50" s="89"/>
      <c r="U50" s="30"/>
    </row>
    <row r="51" customHeight="1" spans="1:21">
      <c r="A51" s="39">
        <v>50</v>
      </c>
      <c r="B51" s="41" t="s">
        <v>100</v>
      </c>
      <c r="C51" s="40">
        <v>1256</v>
      </c>
      <c r="D51" s="40" t="s">
        <v>21</v>
      </c>
      <c r="E51" s="41" t="s">
        <v>31</v>
      </c>
      <c r="F51" s="60" t="s">
        <v>28</v>
      </c>
      <c r="G51" s="40" t="s">
        <v>24</v>
      </c>
      <c r="H51" s="59">
        <v>30.4</v>
      </c>
      <c r="I51" s="59"/>
      <c r="J51" s="59"/>
      <c r="K51" s="61"/>
      <c r="L51" s="61"/>
      <c r="M51" s="81"/>
      <c r="N51" s="81"/>
      <c r="O51" s="82"/>
      <c r="P51" s="81"/>
      <c r="Q51" s="61"/>
      <c r="R51" s="59"/>
      <c r="S51" s="102"/>
      <c r="T51" s="89"/>
      <c r="U51" s="30"/>
    </row>
    <row r="52" s="28" customFormat="1" customHeight="1" spans="1:21">
      <c r="A52" s="42">
        <v>51</v>
      </c>
      <c r="B52" s="47" t="s">
        <v>101</v>
      </c>
      <c r="C52" s="43">
        <v>1315</v>
      </c>
      <c r="D52" s="43" t="s">
        <v>21</v>
      </c>
      <c r="E52" s="47" t="s">
        <v>27</v>
      </c>
      <c r="F52" s="64"/>
      <c r="G52" s="43" t="s">
        <v>24</v>
      </c>
      <c r="H52" s="65">
        <v>38</v>
      </c>
      <c r="I52" s="65"/>
      <c r="J52" s="65"/>
      <c r="K52" s="69"/>
      <c r="L52" s="69"/>
      <c r="M52" s="83"/>
      <c r="N52" s="83"/>
      <c r="O52" s="84"/>
      <c r="P52" s="83"/>
      <c r="Q52" s="69"/>
      <c r="R52" s="103"/>
      <c r="S52" s="104"/>
      <c r="T52" s="105"/>
      <c r="U52" s="112"/>
    </row>
    <row r="53" s="26" customFormat="1" ht="24.75" customHeight="1" spans="1:21">
      <c r="A53" s="44">
        <v>52</v>
      </c>
      <c r="B53" s="46" t="s">
        <v>102</v>
      </c>
      <c r="C53" s="45">
        <v>1137</v>
      </c>
      <c r="D53" s="45" t="s">
        <v>21</v>
      </c>
      <c r="E53" s="45" t="s">
        <v>22</v>
      </c>
      <c r="F53" s="73" t="s">
        <v>76</v>
      </c>
      <c r="G53" s="45" t="s">
        <v>24</v>
      </c>
      <c r="H53" s="67">
        <v>30.4</v>
      </c>
      <c r="I53" s="67"/>
      <c r="J53" s="67"/>
      <c r="K53" s="68">
        <v>7.6</v>
      </c>
      <c r="L53" s="68">
        <v>7.6</v>
      </c>
      <c r="M53" s="85"/>
      <c r="N53" s="85"/>
      <c r="O53" s="86"/>
      <c r="P53" s="68"/>
      <c r="Q53" s="68"/>
      <c r="R53" s="106"/>
      <c r="S53" s="107"/>
      <c r="T53" s="108"/>
      <c r="U53" s="113"/>
    </row>
    <row r="54" ht="24.75" customHeight="1" spans="1:21">
      <c r="A54" s="39">
        <v>53</v>
      </c>
      <c r="B54" s="41" t="s">
        <v>103</v>
      </c>
      <c r="C54" s="40">
        <v>1299</v>
      </c>
      <c r="D54" s="40" t="s">
        <v>26</v>
      </c>
      <c r="E54" s="40" t="s">
        <v>27</v>
      </c>
      <c r="F54" s="58" t="s">
        <v>28</v>
      </c>
      <c r="G54" s="40" t="s">
        <v>104</v>
      </c>
      <c r="H54" s="65">
        <v>38</v>
      </c>
      <c r="I54" s="59"/>
      <c r="J54" s="59"/>
      <c r="K54" s="61"/>
      <c r="L54" s="61"/>
      <c r="M54" s="81"/>
      <c r="N54" s="61"/>
      <c r="O54" s="82"/>
      <c r="P54" s="61"/>
      <c r="Q54" s="61"/>
      <c r="R54" s="92"/>
      <c r="S54" s="102"/>
      <c r="T54" s="93"/>
      <c r="U54" s="30"/>
    </row>
    <row r="55" ht="24.75" customHeight="1" spans="1:21">
      <c r="A55" s="39">
        <v>54</v>
      </c>
      <c r="B55" s="40" t="s">
        <v>105</v>
      </c>
      <c r="C55" s="41">
        <v>9572</v>
      </c>
      <c r="D55" s="40" t="s">
        <v>26</v>
      </c>
      <c r="E55" s="41" t="s">
        <v>27</v>
      </c>
      <c r="F55" s="60" t="s">
        <v>28</v>
      </c>
      <c r="G55" s="41" t="s">
        <v>24</v>
      </c>
      <c r="H55" s="59">
        <v>38</v>
      </c>
      <c r="I55" s="61"/>
      <c r="J55" s="61"/>
      <c r="K55" s="61"/>
      <c r="L55" s="61"/>
      <c r="M55" s="69"/>
      <c r="N55" s="61"/>
      <c r="O55" s="61"/>
      <c r="P55" s="61"/>
      <c r="Q55" s="61"/>
      <c r="R55" s="61"/>
      <c r="S55" s="63"/>
      <c r="T55" s="89"/>
      <c r="U55" s="30"/>
    </row>
    <row r="56" customHeight="1" spans="1:20">
      <c r="A56" s="39">
        <v>55</v>
      </c>
      <c r="B56" s="41" t="s">
        <v>106</v>
      </c>
      <c r="C56" s="40">
        <v>1263</v>
      </c>
      <c r="D56" s="40" t="s">
        <v>21</v>
      </c>
      <c r="E56" s="41" t="s">
        <v>27</v>
      </c>
      <c r="F56" s="60" t="s">
        <v>28</v>
      </c>
      <c r="G56" s="40" t="s">
        <v>107</v>
      </c>
      <c r="H56" s="59">
        <v>38</v>
      </c>
      <c r="I56" s="59"/>
      <c r="J56" s="59"/>
      <c r="K56" s="61"/>
      <c r="L56" s="61"/>
      <c r="M56" s="81"/>
      <c r="N56" s="81"/>
      <c r="O56" s="82"/>
      <c r="P56" s="81"/>
      <c r="Q56" s="61"/>
      <c r="R56" s="59"/>
      <c r="S56" s="40"/>
      <c r="T56" s="89"/>
    </row>
    <row r="57" customHeight="1" spans="1:21">
      <c r="A57" s="39">
        <v>56</v>
      </c>
      <c r="B57" s="41" t="s">
        <v>108</v>
      </c>
      <c r="C57" s="41">
        <v>1199</v>
      </c>
      <c r="D57" s="41" t="s">
        <v>26</v>
      </c>
      <c r="E57" s="41" t="s">
        <v>27</v>
      </c>
      <c r="F57" s="60" t="s">
        <v>40</v>
      </c>
      <c r="G57" s="40" t="s">
        <v>24</v>
      </c>
      <c r="H57" s="59">
        <v>38</v>
      </c>
      <c r="I57" s="61"/>
      <c r="J57" s="61"/>
      <c r="K57" s="61"/>
      <c r="L57" s="61"/>
      <c r="M57" s="61">
        <v>7.6</v>
      </c>
      <c r="N57" s="61"/>
      <c r="O57" s="61"/>
      <c r="P57" s="61"/>
      <c r="Q57" s="61"/>
      <c r="R57" s="61"/>
      <c r="S57" s="63"/>
      <c r="T57" s="89"/>
      <c r="U57" s="30"/>
    </row>
    <row r="58" customHeight="1" spans="1:22">
      <c r="A58" s="39">
        <v>57</v>
      </c>
      <c r="B58" s="52" t="s">
        <v>109</v>
      </c>
      <c r="C58" s="52">
        <v>10101</v>
      </c>
      <c r="D58" s="53" t="s">
        <v>26</v>
      </c>
      <c r="E58" s="52" t="s">
        <v>22</v>
      </c>
      <c r="F58" s="74">
        <v>482</v>
      </c>
      <c r="G58" s="40" t="s">
        <v>34</v>
      </c>
      <c r="H58" s="59">
        <v>38</v>
      </c>
      <c r="I58" s="61"/>
      <c r="J58" s="61"/>
      <c r="K58" s="61">
        <v>7.6</v>
      </c>
      <c r="L58" s="61">
        <v>7.6</v>
      </c>
      <c r="M58" s="61"/>
      <c r="N58" s="61"/>
      <c r="O58" s="61"/>
      <c r="P58" s="61"/>
      <c r="Q58" s="61"/>
      <c r="R58" s="61"/>
      <c r="S58" s="63"/>
      <c r="T58" s="109"/>
      <c r="V58" s="30"/>
    </row>
    <row r="59" customHeight="1" spans="1:22">
      <c r="A59" s="39">
        <v>58</v>
      </c>
      <c r="B59" s="52" t="s">
        <v>110</v>
      </c>
      <c r="C59" s="52">
        <v>1201</v>
      </c>
      <c r="D59" s="53" t="s">
        <v>26</v>
      </c>
      <c r="E59" s="52" t="s">
        <v>27</v>
      </c>
      <c r="F59" s="74" t="s">
        <v>28</v>
      </c>
      <c r="G59" s="53" t="s">
        <v>29</v>
      </c>
      <c r="H59" s="75">
        <v>38</v>
      </c>
      <c r="I59" s="61"/>
      <c r="J59" s="61"/>
      <c r="K59" s="61">
        <v>7.6</v>
      </c>
      <c r="L59" s="61"/>
      <c r="M59" s="61"/>
      <c r="N59" s="61"/>
      <c r="O59" s="61"/>
      <c r="P59" s="61"/>
      <c r="Q59" s="61"/>
      <c r="R59" s="61"/>
      <c r="S59" s="102"/>
      <c r="T59" s="109"/>
      <c r="V59" s="30"/>
    </row>
    <row r="60" ht="24.75" customHeight="1" spans="1:22">
      <c r="A60" s="39">
        <v>59</v>
      </c>
      <c r="B60" s="41" t="s">
        <v>111</v>
      </c>
      <c r="C60" s="40">
        <v>1297</v>
      </c>
      <c r="D60" s="40" t="s">
        <v>26</v>
      </c>
      <c r="E60" s="40" t="s">
        <v>31</v>
      </c>
      <c r="F60" s="58" t="s">
        <v>28</v>
      </c>
      <c r="G60" s="40" t="s">
        <v>112</v>
      </c>
      <c r="H60" s="65">
        <v>38</v>
      </c>
      <c r="I60" s="59"/>
      <c r="J60" s="59"/>
      <c r="K60" s="61"/>
      <c r="L60" s="61"/>
      <c r="M60" s="81"/>
      <c r="N60" s="61"/>
      <c r="O60" s="82"/>
      <c r="P60" s="61"/>
      <c r="Q60" s="61"/>
      <c r="R60" s="92"/>
      <c r="S60" s="63"/>
      <c r="T60" s="93"/>
      <c r="V60" s="30"/>
    </row>
    <row r="61" ht="24.75" customHeight="1" spans="1:22">
      <c r="A61" s="39">
        <v>60</v>
      </c>
      <c r="B61" s="52" t="s">
        <v>113</v>
      </c>
      <c r="C61" s="52">
        <v>9944</v>
      </c>
      <c r="D61" s="53" t="s">
        <v>26</v>
      </c>
      <c r="E61" s="52" t="s">
        <v>31</v>
      </c>
      <c r="F61" s="74">
        <v>482</v>
      </c>
      <c r="G61" s="53" t="s">
        <v>34</v>
      </c>
      <c r="H61" s="59">
        <v>38</v>
      </c>
      <c r="I61" s="61"/>
      <c r="J61" s="61"/>
      <c r="K61" s="61"/>
      <c r="L61" s="61">
        <v>7.6</v>
      </c>
      <c r="M61" s="61"/>
      <c r="N61" s="61"/>
      <c r="O61" s="61"/>
      <c r="P61" s="61"/>
      <c r="Q61" s="61"/>
      <c r="R61" s="61"/>
      <c r="S61" s="63"/>
      <c r="T61" s="109"/>
      <c r="V61" s="30"/>
    </row>
    <row r="62" customHeight="1" spans="1:22">
      <c r="A62" s="39">
        <v>61</v>
      </c>
      <c r="B62" s="41" t="s">
        <v>114</v>
      </c>
      <c r="C62" s="40">
        <v>1255</v>
      </c>
      <c r="D62" s="40" t="s">
        <v>21</v>
      </c>
      <c r="E62" s="41" t="s">
        <v>31</v>
      </c>
      <c r="F62" s="60">
        <v>820</v>
      </c>
      <c r="G62" s="40" t="s">
        <v>24</v>
      </c>
      <c r="H62" s="59">
        <v>38</v>
      </c>
      <c r="I62" s="59"/>
      <c r="J62" s="59"/>
      <c r="K62" s="61">
        <v>7.6</v>
      </c>
      <c r="L62" s="61"/>
      <c r="M62" s="81"/>
      <c r="N62" s="81"/>
      <c r="O62" s="82"/>
      <c r="P62" s="81"/>
      <c r="Q62" s="61"/>
      <c r="R62" s="59"/>
      <c r="S62" s="63"/>
      <c r="T62" s="89"/>
      <c r="V62" s="30"/>
    </row>
    <row r="63" s="26" customFormat="1" customHeight="1" spans="1:22">
      <c r="A63" s="44">
        <v>62</v>
      </c>
      <c r="B63" s="54" t="s">
        <v>115</v>
      </c>
      <c r="C63" s="55">
        <v>9468</v>
      </c>
      <c r="D63" s="54" t="s">
        <v>26</v>
      </c>
      <c r="E63" s="55" t="s">
        <v>22</v>
      </c>
      <c r="F63" s="76" t="s">
        <v>28</v>
      </c>
      <c r="G63" s="54" t="s">
        <v>24</v>
      </c>
      <c r="H63" s="77">
        <v>38</v>
      </c>
      <c r="I63" s="68"/>
      <c r="J63" s="68"/>
      <c r="K63" s="68"/>
      <c r="L63" s="68"/>
      <c r="M63" s="68"/>
      <c r="N63" s="85"/>
      <c r="O63" s="86"/>
      <c r="P63" s="68"/>
      <c r="Q63" s="68"/>
      <c r="R63" s="68"/>
      <c r="S63" s="107"/>
      <c r="T63" s="110"/>
      <c r="V63" s="113"/>
    </row>
    <row r="64" customHeight="1" spans="1:22">
      <c r="A64" s="39">
        <v>63</v>
      </c>
      <c r="B64" s="52" t="s">
        <v>116</v>
      </c>
      <c r="C64" s="53">
        <v>1198</v>
      </c>
      <c r="D64" s="53" t="s">
        <v>26</v>
      </c>
      <c r="E64" s="53" t="s">
        <v>27</v>
      </c>
      <c r="F64" s="78" t="s">
        <v>81</v>
      </c>
      <c r="G64" s="53" t="s">
        <v>117</v>
      </c>
      <c r="H64" s="75">
        <v>38</v>
      </c>
      <c r="I64" s="59"/>
      <c r="J64" s="59"/>
      <c r="K64" s="61"/>
      <c r="L64" s="61"/>
      <c r="M64" s="81"/>
      <c r="N64" s="61">
        <v>0.25</v>
      </c>
      <c r="O64" s="82"/>
      <c r="P64" s="61"/>
      <c r="Q64" s="61"/>
      <c r="R64" s="92"/>
      <c r="S64" s="63"/>
      <c r="T64" s="111"/>
      <c r="V64" s="30"/>
    </row>
    <row r="65" customHeight="1" spans="1:22">
      <c r="A65" s="39">
        <v>64</v>
      </c>
      <c r="B65" s="41" t="s">
        <v>118</v>
      </c>
      <c r="C65" s="40">
        <v>1296</v>
      </c>
      <c r="D65" s="40" t="s">
        <v>26</v>
      </c>
      <c r="E65" s="40" t="s">
        <v>22</v>
      </c>
      <c r="F65" s="58" t="s">
        <v>28</v>
      </c>
      <c r="G65" s="40" t="s">
        <v>77</v>
      </c>
      <c r="H65" s="59">
        <v>38</v>
      </c>
      <c r="I65" s="59"/>
      <c r="J65" s="59"/>
      <c r="K65" s="61"/>
      <c r="L65" s="61"/>
      <c r="M65" s="81"/>
      <c r="N65" s="68">
        <v>0.25</v>
      </c>
      <c r="O65" s="82"/>
      <c r="P65" s="61"/>
      <c r="Q65" s="61"/>
      <c r="R65" s="92"/>
      <c r="S65" s="63"/>
      <c r="T65" s="93"/>
      <c r="V65" s="30"/>
    </row>
    <row r="66" s="27" customFormat="1" customHeight="1" spans="1:22">
      <c r="A66" s="49">
        <v>65</v>
      </c>
      <c r="B66" s="114" t="s">
        <v>119</v>
      </c>
      <c r="C66" s="51">
        <v>1324</v>
      </c>
      <c r="D66" s="50" t="s">
        <v>21</v>
      </c>
      <c r="E66" s="50" t="s">
        <v>27</v>
      </c>
      <c r="F66" s="71"/>
      <c r="G66" s="116" t="s">
        <v>24</v>
      </c>
      <c r="H66" s="72">
        <v>14.95</v>
      </c>
      <c r="I66" s="72"/>
      <c r="J66" s="72"/>
      <c r="K66" s="79"/>
      <c r="L66" s="79"/>
      <c r="M66" s="119"/>
      <c r="N66" s="72"/>
      <c r="O66" s="120"/>
      <c r="P66" s="79"/>
      <c r="Q66" s="79"/>
      <c r="R66" s="121"/>
      <c r="S66" s="122" t="s">
        <v>120</v>
      </c>
      <c r="T66" s="123"/>
      <c r="V66" s="127"/>
    </row>
    <row r="67" customHeight="1" spans="1:22">
      <c r="A67" s="39">
        <v>66</v>
      </c>
      <c r="B67" s="40" t="s">
        <v>121</v>
      </c>
      <c r="C67" s="40">
        <v>1260</v>
      </c>
      <c r="D67" s="41" t="s">
        <v>26</v>
      </c>
      <c r="E67" s="41" t="s">
        <v>27</v>
      </c>
      <c r="F67" s="60">
        <v>485</v>
      </c>
      <c r="G67" s="53" t="s">
        <v>77</v>
      </c>
      <c r="H67" s="59">
        <v>38</v>
      </c>
      <c r="I67" s="59"/>
      <c r="J67" s="59"/>
      <c r="K67" s="61"/>
      <c r="L67" s="61"/>
      <c r="M67" s="61">
        <v>7.6</v>
      </c>
      <c r="N67" s="59"/>
      <c r="O67" s="82"/>
      <c r="P67" s="61"/>
      <c r="Q67" s="61"/>
      <c r="R67" s="59"/>
      <c r="S67" s="63"/>
      <c r="T67" s="89"/>
      <c r="V67" s="30"/>
    </row>
    <row r="68" ht="24.75" customHeight="1" spans="1:20">
      <c r="A68" s="39">
        <v>67</v>
      </c>
      <c r="B68" s="52" t="s">
        <v>122</v>
      </c>
      <c r="C68" s="52">
        <v>10024</v>
      </c>
      <c r="D68" s="53" t="s">
        <v>21</v>
      </c>
      <c r="E68" s="52" t="s">
        <v>22</v>
      </c>
      <c r="F68" s="117" t="s">
        <v>23</v>
      </c>
      <c r="G68" s="53" t="s">
        <v>55</v>
      </c>
      <c r="H68" s="118">
        <v>36.75</v>
      </c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124"/>
      <c r="T68" s="109"/>
    </row>
    <row r="69" ht="24.75" customHeight="1" spans="1:20">
      <c r="A69" s="39">
        <v>68</v>
      </c>
      <c r="B69" s="115" t="s">
        <v>123</v>
      </c>
      <c r="C69" s="115">
        <v>1313</v>
      </c>
      <c r="D69" s="41" t="s">
        <v>26</v>
      </c>
      <c r="E69" s="40" t="s">
        <v>27</v>
      </c>
      <c r="F69" s="58" t="s">
        <v>76</v>
      </c>
      <c r="G69" s="53" t="s">
        <v>24</v>
      </c>
      <c r="H69" s="59">
        <v>38</v>
      </c>
      <c r="I69" s="59"/>
      <c r="J69" s="59"/>
      <c r="K69" s="61"/>
      <c r="L69" s="61"/>
      <c r="M69" s="81"/>
      <c r="N69" s="61">
        <v>0.25</v>
      </c>
      <c r="O69" s="82"/>
      <c r="P69" s="61"/>
      <c r="Q69" s="61"/>
      <c r="R69" s="92"/>
      <c r="S69" s="90"/>
      <c r="T69" s="93"/>
    </row>
    <row r="70" customHeight="1" spans="1:20">
      <c r="A70" s="39">
        <v>69</v>
      </c>
      <c r="B70" s="52" t="s">
        <v>124</v>
      </c>
      <c r="C70" s="52">
        <v>9913</v>
      </c>
      <c r="D70" s="53" t="s">
        <v>26</v>
      </c>
      <c r="E70" s="52" t="s">
        <v>31</v>
      </c>
      <c r="F70" s="74" t="s">
        <v>28</v>
      </c>
      <c r="G70" s="41" t="s">
        <v>24</v>
      </c>
      <c r="H70" s="59">
        <v>38</v>
      </c>
      <c r="I70" s="59"/>
      <c r="J70" s="61"/>
      <c r="K70" s="61">
        <v>7.6</v>
      </c>
      <c r="L70" s="61">
        <v>7.6</v>
      </c>
      <c r="M70" s="61"/>
      <c r="N70" s="61"/>
      <c r="O70" s="61"/>
      <c r="P70" s="61"/>
      <c r="Q70" s="61"/>
      <c r="R70" s="61"/>
      <c r="S70" s="124"/>
      <c r="T70" s="109"/>
    </row>
    <row r="71" ht="24.75" customHeight="1" spans="1:20">
      <c r="A71" s="39">
        <v>70</v>
      </c>
      <c r="B71" s="41" t="s">
        <v>125</v>
      </c>
      <c r="C71" s="40">
        <v>1308</v>
      </c>
      <c r="D71" s="40" t="s">
        <v>21</v>
      </c>
      <c r="E71" s="40" t="s">
        <v>27</v>
      </c>
      <c r="F71" s="58" t="s">
        <v>28</v>
      </c>
      <c r="G71" s="40" t="s">
        <v>24</v>
      </c>
      <c r="H71" s="59">
        <v>22.8</v>
      </c>
      <c r="I71" s="59"/>
      <c r="J71" s="59"/>
      <c r="K71" s="61"/>
      <c r="L71" s="61"/>
      <c r="M71" s="81"/>
      <c r="N71" s="81"/>
      <c r="O71" s="82"/>
      <c r="P71" s="81"/>
      <c r="Q71" s="61"/>
      <c r="R71" s="92"/>
      <c r="S71" s="90"/>
      <c r="T71" s="93"/>
    </row>
    <row r="72" customHeight="1" spans="1:20">
      <c r="A72" s="39">
        <v>71</v>
      </c>
      <c r="B72" s="52" t="s">
        <v>126</v>
      </c>
      <c r="C72" s="52">
        <v>9937</v>
      </c>
      <c r="D72" s="53" t="s">
        <v>26</v>
      </c>
      <c r="E72" s="52" t="s">
        <v>31</v>
      </c>
      <c r="F72" s="74">
        <v>482</v>
      </c>
      <c r="G72" s="53" t="s">
        <v>34</v>
      </c>
      <c r="H72" s="75">
        <v>38</v>
      </c>
      <c r="I72" s="61"/>
      <c r="J72" s="61"/>
      <c r="K72" s="61"/>
      <c r="L72" s="61">
        <v>7.6</v>
      </c>
      <c r="M72" s="61"/>
      <c r="N72" s="61"/>
      <c r="O72" s="61"/>
      <c r="P72" s="61"/>
      <c r="Q72" s="61"/>
      <c r="R72" s="61"/>
      <c r="S72" s="75"/>
      <c r="T72" s="109"/>
    </row>
    <row r="73" customHeight="1" spans="1:20">
      <c r="A73" s="39">
        <v>72</v>
      </c>
      <c r="B73" s="52" t="s">
        <v>127</v>
      </c>
      <c r="C73" s="52">
        <v>9887</v>
      </c>
      <c r="D73" s="52" t="s">
        <v>26</v>
      </c>
      <c r="E73" s="52" t="s">
        <v>27</v>
      </c>
      <c r="F73" s="74" t="s">
        <v>28</v>
      </c>
      <c r="G73" s="52" t="s">
        <v>79</v>
      </c>
      <c r="H73" s="59">
        <v>38</v>
      </c>
      <c r="I73" s="59"/>
      <c r="J73" s="59"/>
      <c r="K73" s="59">
        <v>7.6</v>
      </c>
      <c r="L73" s="59"/>
      <c r="M73" s="59"/>
      <c r="N73" s="61"/>
      <c r="O73" s="59"/>
      <c r="P73" s="61"/>
      <c r="Q73" s="59"/>
      <c r="R73" s="59"/>
      <c r="S73" s="75"/>
      <c r="T73" s="117"/>
    </row>
    <row r="74" customHeight="1" spans="1:20">
      <c r="A74" s="39">
        <v>73</v>
      </c>
      <c r="B74" s="52" t="s">
        <v>128</v>
      </c>
      <c r="C74" s="52">
        <v>9094</v>
      </c>
      <c r="D74" s="53" t="s">
        <v>26</v>
      </c>
      <c r="E74" s="52" t="s">
        <v>27</v>
      </c>
      <c r="F74" s="117" t="s">
        <v>38</v>
      </c>
      <c r="G74" s="53" t="s">
        <v>34</v>
      </c>
      <c r="H74" s="75">
        <v>38</v>
      </c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75"/>
      <c r="T74" s="109"/>
    </row>
    <row r="75" customHeight="1" spans="1:23">
      <c r="A75" s="39">
        <v>74</v>
      </c>
      <c r="B75" s="52" t="s">
        <v>129</v>
      </c>
      <c r="C75" s="54">
        <v>1223</v>
      </c>
      <c r="D75" s="52" t="s">
        <v>21</v>
      </c>
      <c r="E75" s="52" t="s">
        <v>22</v>
      </c>
      <c r="F75" s="74" t="s">
        <v>130</v>
      </c>
      <c r="G75" s="53" t="s">
        <v>131</v>
      </c>
      <c r="H75" s="56">
        <v>38</v>
      </c>
      <c r="I75" s="61"/>
      <c r="J75" s="61"/>
      <c r="K75" s="61"/>
      <c r="L75" s="61">
        <v>7.6</v>
      </c>
      <c r="M75" s="61"/>
      <c r="N75" s="61"/>
      <c r="O75" s="61"/>
      <c r="P75" s="61"/>
      <c r="Q75" s="61"/>
      <c r="R75" s="61"/>
      <c r="S75" s="75"/>
      <c r="T75" s="109"/>
      <c r="W75" s="30"/>
    </row>
    <row r="76" s="29" customFormat="1" customHeight="1" spans="1:23">
      <c r="A76" s="39">
        <v>75</v>
      </c>
      <c r="B76" s="41" t="s">
        <v>132</v>
      </c>
      <c r="C76" s="43">
        <v>1291</v>
      </c>
      <c r="D76" s="40" t="s">
        <v>21</v>
      </c>
      <c r="E76" s="40" t="s">
        <v>22</v>
      </c>
      <c r="F76" s="58" t="s">
        <v>28</v>
      </c>
      <c r="G76" s="40" t="s">
        <v>24</v>
      </c>
      <c r="H76" s="59">
        <v>30.4</v>
      </c>
      <c r="I76" s="59"/>
      <c r="J76" s="59"/>
      <c r="K76" s="61"/>
      <c r="L76" s="61"/>
      <c r="M76" s="81"/>
      <c r="N76" s="81"/>
      <c r="O76" s="82"/>
      <c r="P76" s="81"/>
      <c r="Q76" s="61"/>
      <c r="R76" s="59"/>
      <c r="S76" s="63"/>
      <c r="T76" s="89"/>
      <c r="W76" s="128"/>
    </row>
    <row r="77" ht="24.75" customHeight="1" spans="1:23">
      <c r="A77" s="39">
        <v>76</v>
      </c>
      <c r="B77" s="41" t="s">
        <v>133</v>
      </c>
      <c r="C77" s="40">
        <v>1309</v>
      </c>
      <c r="D77" s="40" t="s">
        <v>21</v>
      </c>
      <c r="E77" s="40" t="s">
        <v>22</v>
      </c>
      <c r="F77" s="58" t="s">
        <v>28</v>
      </c>
      <c r="G77" s="40" t="s">
        <v>24</v>
      </c>
      <c r="H77" s="59">
        <v>37.5</v>
      </c>
      <c r="I77" s="59"/>
      <c r="J77" s="59"/>
      <c r="K77" s="61"/>
      <c r="L77" s="61"/>
      <c r="M77" s="81"/>
      <c r="N77" s="81"/>
      <c r="O77" s="82"/>
      <c r="P77" s="81"/>
      <c r="Q77" s="61"/>
      <c r="R77" s="92"/>
      <c r="S77" s="63"/>
      <c r="T77" s="93"/>
      <c r="W77" s="30"/>
    </row>
    <row r="78" ht="24.75" customHeight="1" spans="1:23">
      <c r="A78" s="39">
        <v>77</v>
      </c>
      <c r="B78" s="41" t="s">
        <v>134</v>
      </c>
      <c r="C78" s="40">
        <v>1267</v>
      </c>
      <c r="D78" s="40" t="s">
        <v>21</v>
      </c>
      <c r="E78" s="41" t="s">
        <v>22</v>
      </c>
      <c r="F78" s="60" t="s">
        <v>28</v>
      </c>
      <c r="G78" s="53" t="s">
        <v>24</v>
      </c>
      <c r="H78" s="59">
        <v>38</v>
      </c>
      <c r="I78" s="59"/>
      <c r="J78" s="59"/>
      <c r="K78" s="61">
        <v>7.6</v>
      </c>
      <c r="L78" s="61"/>
      <c r="M78" s="81"/>
      <c r="N78" s="81"/>
      <c r="O78" s="82"/>
      <c r="P78" s="81"/>
      <c r="Q78" s="61"/>
      <c r="R78" s="59"/>
      <c r="S78" s="63"/>
      <c r="T78" s="89"/>
      <c r="W78" s="30"/>
    </row>
    <row r="79" ht="24" customHeight="1" spans="1:23">
      <c r="A79" s="39">
        <v>78</v>
      </c>
      <c r="B79" s="41" t="s">
        <v>135</v>
      </c>
      <c r="C79" s="40">
        <v>1272</v>
      </c>
      <c r="D79" s="40" t="s">
        <v>21</v>
      </c>
      <c r="E79" s="41" t="s">
        <v>31</v>
      </c>
      <c r="F79" s="60" t="s">
        <v>28</v>
      </c>
      <c r="G79" s="40" t="s">
        <v>24</v>
      </c>
      <c r="H79" s="59">
        <v>38</v>
      </c>
      <c r="I79" s="59"/>
      <c r="J79" s="59"/>
      <c r="K79" s="61"/>
      <c r="L79" s="61"/>
      <c r="M79" s="81"/>
      <c r="N79" s="81"/>
      <c r="O79" s="82"/>
      <c r="P79" s="81"/>
      <c r="Q79" s="61"/>
      <c r="R79" s="59"/>
      <c r="S79" s="63"/>
      <c r="T79" s="89"/>
      <c r="W79" s="30"/>
    </row>
    <row r="80" ht="24" customHeight="1" spans="1:23">
      <c r="A80" s="39">
        <v>79</v>
      </c>
      <c r="B80" s="52" t="s">
        <v>136</v>
      </c>
      <c r="C80" s="52">
        <v>9499</v>
      </c>
      <c r="D80" s="53" t="s">
        <v>26</v>
      </c>
      <c r="E80" s="52" t="s">
        <v>27</v>
      </c>
      <c r="F80" s="117" t="s">
        <v>28</v>
      </c>
      <c r="G80" s="53" t="s">
        <v>24</v>
      </c>
      <c r="H80" s="75">
        <v>38</v>
      </c>
      <c r="I80" s="61"/>
      <c r="J80" s="61"/>
      <c r="K80" s="61"/>
      <c r="L80" s="61"/>
      <c r="M80" s="61"/>
      <c r="N80" s="61">
        <v>38</v>
      </c>
      <c r="O80" s="61"/>
      <c r="P80" s="61"/>
      <c r="Q80" s="61"/>
      <c r="R80" s="61"/>
      <c r="S80" s="82"/>
      <c r="T80" s="109"/>
      <c r="W80" s="30"/>
    </row>
    <row r="81" ht="24" customHeight="1" spans="1:23">
      <c r="A81" s="39">
        <v>80</v>
      </c>
      <c r="B81" s="41" t="s">
        <v>137</v>
      </c>
      <c r="C81" s="40">
        <v>1278</v>
      </c>
      <c r="D81" s="40" t="s">
        <v>21</v>
      </c>
      <c r="E81" s="40" t="s">
        <v>27</v>
      </c>
      <c r="F81" s="58" t="s">
        <v>28</v>
      </c>
      <c r="G81" s="40" t="s">
        <v>24</v>
      </c>
      <c r="H81" s="59">
        <v>38</v>
      </c>
      <c r="I81" s="59"/>
      <c r="J81" s="59"/>
      <c r="K81" s="61"/>
      <c r="L81" s="61"/>
      <c r="M81" s="81"/>
      <c r="N81" s="81"/>
      <c r="O81" s="82"/>
      <c r="P81" s="81"/>
      <c r="Q81" s="61"/>
      <c r="R81" s="59"/>
      <c r="S81" s="102"/>
      <c r="T81" s="89"/>
      <c r="W81" s="30"/>
    </row>
    <row r="82" ht="24.75" customHeight="1" spans="1:23">
      <c r="A82" s="39">
        <v>81</v>
      </c>
      <c r="B82" s="52" t="s">
        <v>138</v>
      </c>
      <c r="C82" s="52">
        <v>1183</v>
      </c>
      <c r="D82" s="53" t="s">
        <v>26</v>
      </c>
      <c r="E82" s="52" t="s">
        <v>27</v>
      </c>
      <c r="F82" s="117" t="s">
        <v>28</v>
      </c>
      <c r="G82" s="53" t="s">
        <v>24</v>
      </c>
      <c r="H82" s="75">
        <v>38</v>
      </c>
      <c r="I82" s="61"/>
      <c r="J82" s="61"/>
      <c r="K82" s="61"/>
      <c r="L82" s="61">
        <v>7.6</v>
      </c>
      <c r="M82" s="61"/>
      <c r="N82" s="61"/>
      <c r="O82" s="61"/>
      <c r="P82" s="61"/>
      <c r="Q82" s="61"/>
      <c r="R82" s="61"/>
      <c r="S82" s="82"/>
      <c r="T82" s="109"/>
      <c r="W82" s="30"/>
    </row>
    <row r="83" ht="24.75" customHeight="1" spans="1:23">
      <c r="A83" s="39">
        <v>82</v>
      </c>
      <c r="B83" s="40" t="s">
        <v>139</v>
      </c>
      <c r="C83" s="40">
        <v>9519</v>
      </c>
      <c r="D83" s="40" t="s">
        <v>26</v>
      </c>
      <c r="E83" s="41" t="s">
        <v>27</v>
      </c>
      <c r="F83" s="60" t="s">
        <v>28</v>
      </c>
      <c r="G83" s="40" t="s">
        <v>140</v>
      </c>
      <c r="H83" s="61">
        <v>38</v>
      </c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82"/>
      <c r="T83" s="89"/>
      <c r="W83" s="30"/>
    </row>
    <row r="84" customHeight="1" spans="1:23">
      <c r="A84" s="39">
        <v>83</v>
      </c>
      <c r="B84" s="53" t="s">
        <v>141</v>
      </c>
      <c r="C84" s="52">
        <v>1224</v>
      </c>
      <c r="D84" s="53" t="s">
        <v>26</v>
      </c>
      <c r="E84" s="52" t="s">
        <v>27</v>
      </c>
      <c r="F84" s="74" t="s">
        <v>81</v>
      </c>
      <c r="G84" s="53" t="s">
        <v>34</v>
      </c>
      <c r="H84" s="75">
        <v>38</v>
      </c>
      <c r="I84" s="61"/>
      <c r="J84" s="61"/>
      <c r="K84" s="69"/>
      <c r="L84" s="61"/>
      <c r="M84" s="61"/>
      <c r="N84" s="61"/>
      <c r="O84" s="61"/>
      <c r="P84" s="61"/>
      <c r="Q84" s="61"/>
      <c r="R84" s="61"/>
      <c r="S84" s="82"/>
      <c r="T84" s="109"/>
      <c r="W84" s="30"/>
    </row>
    <row r="85" customHeight="1" spans="1:26">
      <c r="A85" s="39">
        <v>84</v>
      </c>
      <c r="B85" s="52" t="s">
        <v>142</v>
      </c>
      <c r="C85" s="52">
        <v>9500</v>
      </c>
      <c r="D85" s="53" t="s">
        <v>26</v>
      </c>
      <c r="E85" s="52" t="s">
        <v>22</v>
      </c>
      <c r="F85" s="74" t="s">
        <v>28</v>
      </c>
      <c r="G85" s="53" t="s">
        <v>24</v>
      </c>
      <c r="H85" s="75">
        <v>38</v>
      </c>
      <c r="I85" s="61"/>
      <c r="J85" s="61"/>
      <c r="K85" s="61"/>
      <c r="L85" s="61"/>
      <c r="M85" s="61"/>
      <c r="N85" s="61">
        <v>38</v>
      </c>
      <c r="O85" s="61"/>
      <c r="P85" s="61"/>
      <c r="Q85" s="61"/>
      <c r="R85" s="61"/>
      <c r="S85" s="82"/>
      <c r="T85" s="109"/>
      <c r="X85" s="30"/>
      <c r="Y85" s="30"/>
      <c r="Z85" s="30"/>
    </row>
    <row r="86" customHeight="1" spans="1:26">
      <c r="A86" s="39">
        <v>85</v>
      </c>
      <c r="B86" s="41" t="s">
        <v>143</v>
      </c>
      <c r="C86" s="40">
        <v>1298</v>
      </c>
      <c r="D86" s="40" t="s">
        <v>21</v>
      </c>
      <c r="E86" s="40" t="s">
        <v>27</v>
      </c>
      <c r="F86" s="58" t="s">
        <v>76</v>
      </c>
      <c r="G86" s="40" t="s">
        <v>89</v>
      </c>
      <c r="H86" s="69">
        <v>37.75</v>
      </c>
      <c r="I86" s="65"/>
      <c r="J86" s="59"/>
      <c r="K86" s="61"/>
      <c r="L86" s="61"/>
      <c r="M86" s="81"/>
      <c r="N86" s="81"/>
      <c r="O86" s="82"/>
      <c r="P86" s="81"/>
      <c r="Q86" s="61"/>
      <c r="R86" s="92"/>
      <c r="S86" s="63"/>
      <c r="T86" s="93"/>
      <c r="X86" s="30"/>
      <c r="Y86" s="30"/>
      <c r="Z86" s="30"/>
    </row>
    <row r="87" customHeight="1" spans="1:27">
      <c r="A87" s="39">
        <v>86</v>
      </c>
      <c r="B87" s="41" t="s">
        <v>144</v>
      </c>
      <c r="C87" s="40">
        <v>1273</v>
      </c>
      <c r="D87" s="40" t="s">
        <v>21</v>
      </c>
      <c r="E87" s="41" t="s">
        <v>27</v>
      </c>
      <c r="F87" s="60" t="s">
        <v>28</v>
      </c>
      <c r="G87" s="53" t="s">
        <v>24</v>
      </c>
      <c r="H87" s="59">
        <v>30.4</v>
      </c>
      <c r="I87" s="59"/>
      <c r="J87" s="59"/>
      <c r="K87" s="61"/>
      <c r="L87" s="61"/>
      <c r="M87" s="81"/>
      <c r="N87" s="81"/>
      <c r="O87" s="82"/>
      <c r="P87" s="81"/>
      <c r="Q87" s="61"/>
      <c r="R87" s="59"/>
      <c r="S87" s="89"/>
      <c r="T87" s="89"/>
      <c r="X87" s="30"/>
      <c r="Y87" s="30"/>
      <c r="Z87" s="30"/>
      <c r="AA87" s="30"/>
    </row>
    <row r="88" customHeight="1" spans="1:27">
      <c r="A88" s="39">
        <v>87</v>
      </c>
      <c r="B88" s="41" t="s">
        <v>145</v>
      </c>
      <c r="C88" s="40">
        <v>1290</v>
      </c>
      <c r="D88" s="40" t="s">
        <v>21</v>
      </c>
      <c r="E88" s="40" t="s">
        <v>27</v>
      </c>
      <c r="F88" s="58">
        <v>485</v>
      </c>
      <c r="G88" s="40" t="s">
        <v>74</v>
      </c>
      <c r="H88" s="59">
        <v>37.5</v>
      </c>
      <c r="I88" s="59"/>
      <c r="J88" s="59"/>
      <c r="K88" s="61"/>
      <c r="L88" s="61"/>
      <c r="M88" s="81"/>
      <c r="N88" s="81"/>
      <c r="O88" s="82"/>
      <c r="P88" s="81"/>
      <c r="Q88" s="61"/>
      <c r="R88" s="59"/>
      <c r="S88" s="102"/>
      <c r="T88" s="89"/>
      <c r="X88" s="30"/>
      <c r="Y88" s="30"/>
      <c r="Z88" s="30"/>
      <c r="AA88" s="30"/>
    </row>
    <row r="89" s="27" customFormat="1" customHeight="1" spans="1:27">
      <c r="A89" s="39">
        <v>88</v>
      </c>
      <c r="B89" s="52" t="s">
        <v>146</v>
      </c>
      <c r="C89" s="53">
        <v>1123</v>
      </c>
      <c r="D89" s="53" t="s">
        <v>26</v>
      </c>
      <c r="E89" s="52" t="s">
        <v>27</v>
      </c>
      <c r="F89" s="117" t="s">
        <v>28</v>
      </c>
      <c r="G89" s="53" t="s">
        <v>36</v>
      </c>
      <c r="H89" s="77">
        <v>38</v>
      </c>
      <c r="I89" s="61">
        <v>2</v>
      </c>
      <c r="J89" s="61"/>
      <c r="K89" s="61"/>
      <c r="L89" s="61"/>
      <c r="M89" s="61"/>
      <c r="N89" s="61">
        <v>0.5</v>
      </c>
      <c r="O89" s="82"/>
      <c r="P89" s="61"/>
      <c r="Q89" s="61"/>
      <c r="R89" s="61"/>
      <c r="S89" s="125"/>
      <c r="T89" s="109"/>
      <c r="X89" s="127"/>
      <c r="Y89" s="127"/>
      <c r="Z89" s="127"/>
      <c r="AA89" s="127"/>
    </row>
    <row r="90" customHeight="1" spans="1:27">
      <c r="A90" s="39">
        <v>89</v>
      </c>
      <c r="B90" s="40" t="s">
        <v>147</v>
      </c>
      <c r="C90" s="40">
        <v>1306</v>
      </c>
      <c r="D90" s="40" t="s">
        <v>21</v>
      </c>
      <c r="E90" s="40" t="s">
        <v>27</v>
      </c>
      <c r="F90" s="58" t="s">
        <v>28</v>
      </c>
      <c r="G90" s="53" t="s">
        <v>29</v>
      </c>
      <c r="H90" s="59">
        <v>0</v>
      </c>
      <c r="I90" s="59"/>
      <c r="J90" s="59"/>
      <c r="K90" s="61"/>
      <c r="L90" s="61"/>
      <c r="M90" s="81"/>
      <c r="N90" s="81"/>
      <c r="O90" s="82"/>
      <c r="P90" s="81"/>
      <c r="Q90" s="61"/>
      <c r="R90" s="92"/>
      <c r="S90" s="63"/>
      <c r="T90" s="93"/>
      <c r="X90" s="30"/>
      <c r="Y90" s="30"/>
      <c r="Z90" s="30"/>
      <c r="AA90" s="30"/>
    </row>
    <row r="91" customHeight="1" spans="1:27">
      <c r="A91" s="39">
        <v>90</v>
      </c>
      <c r="B91" s="41" t="s">
        <v>148</v>
      </c>
      <c r="C91" s="40">
        <v>1276</v>
      </c>
      <c r="D91" s="40" t="s">
        <v>21</v>
      </c>
      <c r="E91" s="40" t="s">
        <v>27</v>
      </c>
      <c r="F91" s="58" t="s">
        <v>38</v>
      </c>
      <c r="G91" s="40" t="s">
        <v>24</v>
      </c>
      <c r="H91" s="59">
        <v>22.8</v>
      </c>
      <c r="I91" s="59"/>
      <c r="J91" s="59"/>
      <c r="K91" s="61"/>
      <c r="L91" s="61"/>
      <c r="M91" s="81"/>
      <c r="N91" s="81"/>
      <c r="O91" s="82"/>
      <c r="P91" s="81"/>
      <c r="Q91" s="61"/>
      <c r="R91" s="59"/>
      <c r="S91" s="89"/>
      <c r="T91" s="89"/>
      <c r="X91" s="30"/>
      <c r="Y91" s="30"/>
      <c r="Z91" s="30"/>
      <c r="AA91" s="30"/>
    </row>
    <row r="92" s="30" customFormat="1" customHeight="1" spans="1:23">
      <c r="A92" s="39">
        <v>91</v>
      </c>
      <c r="B92" s="41" t="s">
        <v>149</v>
      </c>
      <c r="C92" s="40">
        <v>1307</v>
      </c>
      <c r="D92" s="40" t="s">
        <v>21</v>
      </c>
      <c r="E92" s="40" t="s">
        <v>22</v>
      </c>
      <c r="F92" s="58" t="s">
        <v>28</v>
      </c>
      <c r="G92" s="40" t="s">
        <v>24</v>
      </c>
      <c r="H92" s="59">
        <v>22.8</v>
      </c>
      <c r="I92" s="59"/>
      <c r="J92" s="59"/>
      <c r="K92" s="61"/>
      <c r="L92" s="61"/>
      <c r="M92" s="81"/>
      <c r="N92" s="81"/>
      <c r="O92" s="82"/>
      <c r="P92" s="81"/>
      <c r="Q92" s="61"/>
      <c r="R92" s="92"/>
      <c r="S92" s="63"/>
      <c r="T92" s="93"/>
      <c r="U92" s="32"/>
      <c r="V92" s="32"/>
      <c r="W92" s="32"/>
    </row>
    <row r="93" s="30" customFormat="1" customHeight="1" spans="1:23">
      <c r="A93" s="39">
        <v>92</v>
      </c>
      <c r="B93" s="52" t="s">
        <v>150</v>
      </c>
      <c r="C93" s="52">
        <v>9108</v>
      </c>
      <c r="D93" s="53" t="s">
        <v>26</v>
      </c>
      <c r="E93" s="52" t="s">
        <v>27</v>
      </c>
      <c r="F93" s="117" t="s">
        <v>28</v>
      </c>
      <c r="G93" s="53" t="s">
        <v>151</v>
      </c>
      <c r="H93" s="75">
        <v>38</v>
      </c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126"/>
      <c r="T93" s="109"/>
      <c r="U93" s="32"/>
      <c r="V93" s="32"/>
      <c r="W93" s="32"/>
    </row>
    <row r="94" s="30" customFormat="1" customHeight="1" spans="1:23">
      <c r="A94" s="39">
        <v>93</v>
      </c>
      <c r="B94" s="52" t="s">
        <v>152</v>
      </c>
      <c r="C94" s="52">
        <v>9096</v>
      </c>
      <c r="D94" s="53" t="s">
        <v>26</v>
      </c>
      <c r="E94" s="52" t="s">
        <v>27</v>
      </c>
      <c r="F94" s="117" t="s">
        <v>38</v>
      </c>
      <c r="G94" s="53" t="s">
        <v>153</v>
      </c>
      <c r="H94" s="75">
        <v>38</v>
      </c>
      <c r="I94" s="61"/>
      <c r="J94" s="61"/>
      <c r="K94" s="61"/>
      <c r="L94" s="61"/>
      <c r="M94" s="61">
        <v>2</v>
      </c>
      <c r="N94" s="61"/>
      <c r="O94" s="61"/>
      <c r="P94" s="61"/>
      <c r="Q94" s="61"/>
      <c r="R94" s="61"/>
      <c r="S94" s="82"/>
      <c r="T94" s="109"/>
      <c r="U94" s="32"/>
      <c r="V94" s="32"/>
      <c r="W94" s="32"/>
    </row>
    <row r="95" s="30" customFormat="1" customHeight="1" spans="1:23">
      <c r="A95" s="39">
        <v>94</v>
      </c>
      <c r="B95" s="40" t="s">
        <v>154</v>
      </c>
      <c r="C95" s="40">
        <v>1305</v>
      </c>
      <c r="D95" s="40" t="s">
        <v>21</v>
      </c>
      <c r="E95" s="40" t="s">
        <v>22</v>
      </c>
      <c r="F95" s="58">
        <v>462</v>
      </c>
      <c r="G95" s="53" t="s">
        <v>24</v>
      </c>
      <c r="H95" s="59">
        <v>29.15</v>
      </c>
      <c r="I95" s="59"/>
      <c r="J95" s="59"/>
      <c r="K95" s="61"/>
      <c r="L95" s="61"/>
      <c r="M95" s="81"/>
      <c r="N95" s="81"/>
      <c r="O95" s="82"/>
      <c r="P95" s="81"/>
      <c r="Q95" s="61"/>
      <c r="R95" s="92"/>
      <c r="S95" s="63"/>
      <c r="T95" s="93"/>
      <c r="U95" s="32"/>
      <c r="V95" s="32"/>
      <c r="W95" s="32"/>
    </row>
    <row r="96" s="30" customFormat="1" customHeight="1" spans="1:23">
      <c r="A96" s="39">
        <v>95</v>
      </c>
      <c r="B96" s="41" t="s">
        <v>155</v>
      </c>
      <c r="C96" s="40">
        <v>1286</v>
      </c>
      <c r="D96" s="40" t="s">
        <v>21</v>
      </c>
      <c r="E96" s="40" t="s">
        <v>22</v>
      </c>
      <c r="F96" s="58" t="s">
        <v>64</v>
      </c>
      <c r="G96" s="40" t="s">
        <v>89</v>
      </c>
      <c r="H96" s="59">
        <v>38</v>
      </c>
      <c r="I96" s="59"/>
      <c r="J96" s="59"/>
      <c r="K96" s="61"/>
      <c r="L96" s="61"/>
      <c r="M96" s="81"/>
      <c r="N96" s="81"/>
      <c r="O96" s="82"/>
      <c r="P96" s="81"/>
      <c r="Q96" s="61"/>
      <c r="R96" s="59"/>
      <c r="S96" s="89"/>
      <c r="T96" s="89"/>
      <c r="U96" s="32"/>
      <c r="V96" s="32"/>
      <c r="W96" s="32"/>
    </row>
    <row r="97" s="30" customFormat="1" customHeight="1" spans="1:27">
      <c r="A97" s="39">
        <v>96</v>
      </c>
      <c r="B97" s="52" t="s">
        <v>156</v>
      </c>
      <c r="C97" s="52">
        <v>9158</v>
      </c>
      <c r="D97" s="53" t="s">
        <v>26</v>
      </c>
      <c r="E97" s="52" t="s">
        <v>27</v>
      </c>
      <c r="F97" s="74" t="s">
        <v>38</v>
      </c>
      <c r="G97" s="53" t="s">
        <v>74</v>
      </c>
      <c r="H97" s="75">
        <v>38</v>
      </c>
      <c r="I97" s="61"/>
      <c r="J97" s="61"/>
      <c r="K97" s="61">
        <v>7.6</v>
      </c>
      <c r="L97" s="61"/>
      <c r="M97" s="61"/>
      <c r="N97" s="61">
        <v>0.5</v>
      </c>
      <c r="O97" s="61"/>
      <c r="P97" s="61"/>
      <c r="Q97" s="61"/>
      <c r="R97" s="61"/>
      <c r="S97" s="82"/>
      <c r="T97" s="109"/>
      <c r="U97" s="32"/>
      <c r="V97" s="32"/>
      <c r="W97" s="32"/>
      <c r="X97" s="32"/>
      <c r="AA97" s="32"/>
    </row>
    <row r="98" s="30" customFormat="1" customHeight="1" spans="1:27">
      <c r="A98" s="39">
        <v>97</v>
      </c>
      <c r="B98" s="52" t="s">
        <v>157</v>
      </c>
      <c r="C98" s="52">
        <v>9093</v>
      </c>
      <c r="D98" s="53" t="s">
        <v>26</v>
      </c>
      <c r="E98" s="52" t="s">
        <v>27</v>
      </c>
      <c r="F98" s="117" t="s">
        <v>38</v>
      </c>
      <c r="G98" s="53" t="s">
        <v>34</v>
      </c>
      <c r="H98" s="75">
        <v>38</v>
      </c>
      <c r="I98" s="61"/>
      <c r="J98" s="61"/>
      <c r="K98" s="61"/>
      <c r="L98" s="61">
        <v>7.6</v>
      </c>
      <c r="M98" s="61"/>
      <c r="N98" s="61"/>
      <c r="O98" s="61"/>
      <c r="P98" s="61"/>
      <c r="Q98" s="61"/>
      <c r="R98" s="61"/>
      <c r="S98" s="82"/>
      <c r="T98" s="109"/>
      <c r="U98" s="32"/>
      <c r="V98" s="32"/>
      <c r="W98" s="32"/>
      <c r="X98" s="32"/>
      <c r="AA98" s="32"/>
    </row>
    <row r="99" s="30" customFormat="1" customHeight="1" spans="1:24">
      <c r="A99" s="39">
        <v>98</v>
      </c>
      <c r="B99" s="41" t="s">
        <v>158</v>
      </c>
      <c r="C99" s="41">
        <v>9948</v>
      </c>
      <c r="D99" s="40" t="s">
        <v>26</v>
      </c>
      <c r="E99" s="41" t="s">
        <v>27</v>
      </c>
      <c r="F99" s="60">
        <v>485</v>
      </c>
      <c r="G99" s="40" t="s">
        <v>47</v>
      </c>
      <c r="H99" s="61">
        <v>38</v>
      </c>
      <c r="I99" s="61"/>
      <c r="J99" s="61"/>
      <c r="K99" s="61"/>
      <c r="L99" s="61"/>
      <c r="M99" s="68"/>
      <c r="N99" s="61"/>
      <c r="O99" s="61"/>
      <c r="P99" s="61"/>
      <c r="Q99" s="61"/>
      <c r="R99" s="61"/>
      <c r="S99" s="82"/>
      <c r="T99" s="109"/>
      <c r="U99" s="32"/>
      <c r="V99" s="32"/>
      <c r="W99" s="32"/>
      <c r="X99" s="32"/>
    </row>
    <row r="100" s="30" customFormat="1" customHeight="1" spans="1:24">
      <c r="A100" s="31"/>
      <c r="B100" s="32"/>
      <c r="C100" s="32"/>
      <c r="D100" s="33"/>
      <c r="E100" s="34"/>
      <c r="F100" s="35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7"/>
      <c r="T100" s="32"/>
      <c r="U100" s="32"/>
      <c r="V100" s="32"/>
      <c r="W100" s="32"/>
      <c r="X100" s="32"/>
    </row>
    <row r="101" s="30" customFormat="1" customHeight="1" spans="1:31">
      <c r="A101" s="31"/>
      <c r="B101" s="32"/>
      <c r="C101" s="32"/>
      <c r="D101" s="33"/>
      <c r="E101" s="34"/>
      <c r="F101" s="35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7"/>
      <c r="T101" s="32"/>
      <c r="U101" s="32"/>
      <c r="V101" s="32"/>
      <c r="W101" s="32"/>
      <c r="X101" s="32"/>
      <c r="AB101" s="32"/>
      <c r="AC101" s="32"/>
      <c r="AD101" s="32"/>
      <c r="AE101" s="32"/>
    </row>
    <row r="102" ht="24.75" customHeight="1" spans="25:31">
      <c r="Y102" s="30"/>
      <c r="Z102" s="30"/>
      <c r="AA102" s="30"/>
      <c r="AB102" s="30"/>
      <c r="AC102" s="30"/>
      <c r="AD102" s="30"/>
      <c r="AE102" s="30"/>
    </row>
    <row r="103" s="30" customFormat="1" customHeight="1" spans="1:26">
      <c r="A103" s="31"/>
      <c r="B103" s="32"/>
      <c r="C103" s="32"/>
      <c r="D103" s="33"/>
      <c r="E103" s="34"/>
      <c r="F103" s="35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7"/>
      <c r="T103" s="32"/>
      <c r="U103" s="32"/>
      <c r="V103" s="32"/>
      <c r="W103" s="32"/>
      <c r="X103" s="32"/>
      <c r="Y103" s="32"/>
      <c r="Z103" s="32"/>
    </row>
    <row r="104" s="30" customFormat="1" customHeight="1" spans="1:26">
      <c r="A104" s="31"/>
      <c r="B104" s="32"/>
      <c r="C104" s="32"/>
      <c r="D104" s="33"/>
      <c r="E104" s="34"/>
      <c r="F104" s="35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7"/>
      <c r="T104" s="32"/>
      <c r="U104" s="32"/>
      <c r="V104" s="32"/>
      <c r="W104" s="32"/>
      <c r="X104" s="32"/>
      <c r="Y104" s="32"/>
      <c r="Z104" s="32"/>
    </row>
    <row r="105" s="30" customFormat="1" customHeight="1" spans="1:27">
      <c r="A105" s="31"/>
      <c r="B105" s="32"/>
      <c r="C105" s="32"/>
      <c r="D105" s="33"/>
      <c r="E105" s="34"/>
      <c r="F105" s="35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7"/>
      <c r="T105" s="32"/>
      <c r="U105" s="32"/>
      <c r="V105" s="32"/>
      <c r="W105" s="32"/>
      <c r="X105" s="32"/>
      <c r="Y105" s="32"/>
      <c r="Z105" s="32"/>
      <c r="AA105" s="32"/>
    </row>
    <row r="106" s="30" customFormat="1" customHeight="1" spans="1:27">
      <c r="A106" s="31"/>
      <c r="B106" s="32"/>
      <c r="C106" s="32"/>
      <c r="D106" s="33"/>
      <c r="E106" s="34"/>
      <c r="F106" s="35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7"/>
      <c r="T106" s="32"/>
      <c r="U106" s="32"/>
      <c r="V106" s="32"/>
      <c r="W106" s="32"/>
      <c r="X106" s="32"/>
      <c r="Y106" s="32"/>
      <c r="Z106" s="32"/>
      <c r="AA106" s="32"/>
    </row>
    <row r="107" s="30" customFormat="1" customHeight="1" spans="1:31">
      <c r="A107" s="31"/>
      <c r="B107" s="32"/>
      <c r="C107" s="32"/>
      <c r="D107" s="33"/>
      <c r="E107" s="34"/>
      <c r="F107" s="35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7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</sheetData>
  <sheetProtection formatCells="0" formatColumns="0" formatRows="0" insertRows="0" insertColumns="0" insertHyperlinks="0" deleteColumns="0" deleteRows="0" sort="0" autoFilter="0" pivotTables="0"/>
  <pageMargins left="0.25" right="0.25" top="0.75" bottom="0.75" header="0.3" footer="0.3"/>
  <pageSetup paperSize="9" scale="18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12" sqref="D12"/>
    </sheetView>
  </sheetViews>
  <sheetFormatPr defaultColWidth="9.109375" defaultRowHeight="20.4" outlineLevelCol="6"/>
  <cols>
    <col min="1" max="1" width="25.328125" style="18" customWidth="1"/>
    <col min="2" max="2" width="16.4375" style="18" customWidth="1"/>
    <col min="3" max="5" width="9.109375" style="18"/>
    <col min="6" max="6" width="29" style="18" customWidth="1"/>
    <col min="7" max="16384" width="9.109375" style="18"/>
  </cols>
  <sheetData>
    <row r="1" spans="1:7">
      <c r="A1" s="19" t="s">
        <v>159</v>
      </c>
      <c r="B1" s="20" t="s">
        <v>160</v>
      </c>
      <c r="F1" s="18" t="s">
        <v>161</v>
      </c>
      <c r="G1" s="18"/>
    </row>
    <row r="2" s="17" customFormat="1" ht="16.8" spans="1:2">
      <c r="A2" s="21" t="s">
        <v>65</v>
      </c>
      <c r="B2" s="22" t="e">
        <f>SUMIFS(#REF!,#REF!,"CLEANER")+SUMIFS(#REF!,#REF!,"CLEANER")+SUMIFS(#REF!,#REF!,"CLEANER")+SUMIFS(#REF!,#REF!,"CLEANER")+SUMIFS(#REF!,#REF!,"CLEANER")-SUMIFS(#REF!,#REF!,"CLEANER")-SUMIFS(#REF!,#REF!,"CLEANER")-SUMIFS(#REF!,#REF!,"CLEANER")-SUMIFS(#REF!,#REF!,"CLEANER")</f>
        <v>#REF!</v>
      </c>
    </row>
    <row r="3" s="17" customFormat="1" ht="16.8" spans="1:2">
      <c r="A3" s="21" t="s">
        <v>47</v>
      </c>
      <c r="B3" s="22" t="e">
        <f>SUMIFS(#REF!,#REF!,"CUSTOMER SERVICE")+SUMIFS(#REF!,#REF!,"CUSTOMER SERVICE")+SUMIFS(#REF!,#REF!,"CUSTOMER SERVICE")+SUMIFS(#REF!,#REF!,"CUSTOMER SERVICE")+SUMIFS(#REF!,#REF!,"CUSTOMER SERVICE")-SUMIFS(#REF!,#REF!,"CUSTOMER SERVICE")-SUMIFS(#REF!,#REF!,"CUSTOMER SERVICE")-SUMIFS(#REF!,#REF!,"CUSTOMER SERVICE")-SUMIFS(#REF!,#REF!,"CUSTOMER SERVICE")</f>
        <v>#REF!</v>
      </c>
    </row>
    <row r="4" s="17" customFormat="1" ht="16.8" spans="1:2">
      <c r="A4" s="21" t="s">
        <v>36</v>
      </c>
      <c r="B4" s="22" t="e">
        <f>SUMIFS(#REF!,#REF!,"DRIVER")+SUMIFS(#REF!,#REF!,"DRIVER")+SUMIFS(#REF!,#REF!,"DRIVER")+SUMIFS(#REF!,#REF!,"DRIVER")+SUMIFS(#REF!,#REF!,"DRIVER")-SUMIFS(#REF!,#REF!,"DRIVER")-SUMIFS(#REF!,#REF!,"DRIVER")-SUMIFS(#REF!,#REF!,"DRIVER")-SUMIFS(#REF!,#REF!,"DRIVER")</f>
        <v>#REF!</v>
      </c>
    </row>
    <row r="5" s="17" customFormat="1" ht="16.8" spans="1:2">
      <c r="A5" s="21" t="s">
        <v>162</v>
      </c>
      <c r="B5" s="22" t="e">
        <f>SUMIFS(#REF!,#REF!,"D/S",#REF!,"FORKLIFT DRIVER")+SUMIFS(#REF!,#REF!,"D/S",#REF!,"FORKLIFT DRIVER")+SUMIFS(#REF!,#REF!,"D/S",#REF!,"FORKLIFT DRIVER")+SUMIFS(#REF!,#REF!,"D/S",#REF!,"FORKLIFT DRIVER")+SUMIFS(#REF!,#REF!,"D/S",#REF!,"FORKLIFT DRIVER")-SUMIFS(#REF!,#REF!,"D/S",#REF!,"FORKLIFT DRIVER")-SUMIFS(#REF!,#REF!,"D/S",#REF!,"FORKLIFT DRIVER")-SUMIFS(#REF!,#REF!,"D/S",#REF!,"FORKLIFT DRIVER")-SUMIFS(#REF!,#REF!,"D/S",#REF!,"FORKLIFT DRIVER")</f>
        <v>#REF!</v>
      </c>
    </row>
    <row r="6" s="17" customFormat="1" ht="16.8" spans="1:2">
      <c r="A6" s="21" t="s">
        <v>163</v>
      </c>
      <c r="B6" s="22" t="e">
        <f>SUMIFS(#REF!,#REF!,"A/S",#REF!,"FORKLIFT DRIVER")+SUMIFS(#REF!,#REF!,"A/S",#REF!,"FORKLIFT DRIVER")+SUMIFS(#REF!,#REF!,"A/S",#REF!,"FORKLIFT DRIVER")+SUMIFS(#REF!,#REF!,"A/S",#REF!,"FORKLIFT DRIVER")+SUMIFS(#REF!,#REF!,"A/S",#REF!,"FORKLIFT DRIVER")-SUMIFS(#REF!,#REF!,"A/S",#REF!,"FORKLIFT DRIVER")-SUMIFS(#REF!,#REF!,"A/S",#REF!,"FORKLIFT DRIVER")-SUMIFS(#REF!,#REF!,"A/S",#REF!,"FORKLIFT DRIVER")-SUMIFS(#REF!,#REF!,"A/S",#REF!,"FORKLIFT DRIVER")</f>
        <v>#REF!</v>
      </c>
    </row>
    <row r="7" s="17" customFormat="1" ht="16.8" spans="1:2">
      <c r="A7" s="21" t="s">
        <v>164</v>
      </c>
      <c r="B7" s="22" t="e">
        <f>SUMIFS(#REF!,#REF!,"N/S",#REF!,"FORKLIFT DRIVER")+SUMIFS(#REF!,#REF!,"N/S",#REF!,"FORKLIFT DRIVER")+SUMIFS(#REF!,#REF!,"N/S",#REF!,"FORKLIFT DRIVER")+SUMIFS(#REF!,#REF!,"N/S",#REF!,"FORKLIFT DRIVER")+SUMIFS(#REF!,#REF!,"N/S",#REF!,"FORKLIFT DRIVER")-SUMIFS(#REF!,#REF!,"N/S",#REF!,"FORKLIFT DRIVER")-SUMIFS(#REF!,#REF!,"N/S",#REF!,"FORKLIFT DRIVER")-SUMIFS(#REF!,#REF!,"N/S",#REF!,"FORKLIFT DRIVER")-SUMIFS(#REF!,#REF!,"N/S",#REF!,"FORKLIFT DRIVER")</f>
        <v>#REF!</v>
      </c>
    </row>
    <row r="8" s="17" customFormat="1" ht="16.8" spans="1:2">
      <c r="A8" s="21" t="s">
        <v>165</v>
      </c>
      <c r="B8" s="22" t="e">
        <f>SUMIFS(#REF!,#REF!,"D/S",#REF!,"GRINDING")+SUMIFS(#REF!,#REF!,"D/S",#REF!,"GRINDING")+SUMIFS(#REF!,#REF!,"D/S",#REF!,"GRINDING")+SUMIFS(#REF!,#REF!,"D/S",#REF!,"GRINDING")+SUMIFS(#REF!,#REF!,"D/S",#REF!,"GRINDING")-SUMIFS(#REF!,#REF!,"D/S",#REF!,"GRINDING")-SUMIFS(#REF!,#REF!,"D/S",#REF!,"GRINDING")-SUMIFS(#REF!,#REF!,"D/S",#REF!,"GRINDING")-SUMIFS(#REF!,#REF!,"D/S",#REF!,"GRINDING")</f>
        <v>#REF!</v>
      </c>
    </row>
    <row r="9" s="17" customFormat="1" ht="16.8" spans="1:2">
      <c r="A9" s="21" t="s">
        <v>166</v>
      </c>
      <c r="B9" s="22" t="e">
        <f>SUMIFS(#REF!,#REF!,"A/S",#REF!,"GRINDING")+SUMIFS(#REF!,#REF!,"A/S",#REF!,"GRINDING")+SUMIFS(#REF!,#REF!,"A/S",#REF!,"GRINDING")+SUMIFS(#REF!,#REF!,"A/S",#REF!,"GRINDING")+SUMIFS(#REF!,#REF!,"A/S",#REF!,"GRINDING")-SUMIFS(#REF!,#REF!,"A/S",#REF!,"GRINDING")-SUMIFS(#REF!,#REF!,"A/S",#REF!,"GRINDING")-SUMIFS(#REF!,#REF!,"A/S",#REF!,"GRINDING")-SUMIFS(#REF!,#REF!,"A/S",#REF!,"GRINDING")</f>
        <v>#REF!</v>
      </c>
    </row>
    <row r="10" s="17" customFormat="1" ht="16.8" spans="1:2">
      <c r="A10" s="21" t="s">
        <v>167</v>
      </c>
      <c r="B10" s="22" t="e">
        <f>SUMIFS(#REF!,#REF!,"N/S",#REF!,"GRINDING")+SUMIFS(#REF!,#REF!,"N/S",#REF!,"GRINDING")+SUMIFS(#REF!,#REF!,"N/S",#REF!,"GRINDING")+SUMIFS(#REF!,#REF!,"N/S",#REF!,"GRINDING")+SUMIFS(#REF!,#REF!,"N/S",#REF!,"GRINDING")-SUMIFS(#REF!,#REF!,"N/S",#REF!,"GRINDING")-SUMIFS(#REF!,#REF!,"N/S",#REF!,"GRINDING")-SUMIFS(#REF!,#REF!,"N/S",#REF!,"GRINDING")-SUMIFS(#REF!,#REF!,"N/S",#REF!,"GRINDING")</f>
        <v>#REF!</v>
      </c>
    </row>
    <row r="11" s="17" customFormat="1" ht="16.8" spans="1:2">
      <c r="A11" s="21" t="s">
        <v>153</v>
      </c>
      <c r="B11" s="22" t="e">
        <f>SUMIFS(#REF!,#REF!,"INVENTORY")+SUMIFS(#REF!,#REF!,"INVENTORY")+SUMIFS(#REF!,#REF!,"INVENTORY")+SUMIFS(#REF!,#REF!,"INVENTORY")+SUMIFS(#REF!,#REF!,"INVENTORY")-SUMIFS(#REF!,#REF!,"INVENTORY")-SUMIFS(#REF!,#REF!,"INVENTORY")-SUMIFS(#REF!,#REF!,"INVENTORY")-SUMIFS(#REF!,#REF!,"INVENTORY")</f>
        <v>#REF!</v>
      </c>
    </row>
    <row r="12" s="17" customFormat="1" ht="16.8" spans="1:2">
      <c r="A12" s="21" t="s">
        <v>74</v>
      </c>
      <c r="B12" s="22" t="e">
        <f>SUMIFS(#REF!,#REF!,"LABELLING")+SUMIFS(#REF!,#REF!,"LABELLING")+SUMIFS(#REF!,#REF!,"LABELLING")+SUMIFS(#REF!,#REF!,"LABELLING")+SUMIFS(#REF!,#REF!,"LABELLING")-SUMIFS(#REF!,#REF!,"LABELLING")-SUMIFS(#REF!,#REF!,"LABELLING")-SUMIFS(#REF!,#REF!,"LABELLING")-SUMIFS(#REF!,#REF!,"LABELLING")</f>
        <v>#REF!</v>
      </c>
    </row>
    <row r="13" s="17" customFormat="1" ht="16.8" spans="1:2">
      <c r="A13" s="21" t="s">
        <v>93</v>
      </c>
      <c r="B13" s="22" t="e">
        <f>SUMIFS(#REF!,#REF!,"OFFICE MANAGER")+SUMIFS(#REF!,#REF!,"OFFICE MANAGER")+SUMIFS(#REF!,#REF!,"OFFICE MANAGER")+SUMIFS(#REF!,#REF!,"OFFICE MANAGER")+SUMIFS(#REF!,#REF!,"OFFICE MANAGER")-SUMIFS(#REF!,#REF!,"OFFICE MANAGER")-SUMIFS(#REF!,#REF!,"OFFICE MANAGER")-SUMIFS(#REF!,#REF!,"OFFICE MANAGER")-SUMIFS(#REF!,#REF!,"OFFICE MANAGER")</f>
        <v>#REF!</v>
      </c>
    </row>
    <row r="14" s="17" customFormat="1" ht="16.8" spans="1:2">
      <c r="A14" s="21" t="s">
        <v>140</v>
      </c>
      <c r="B14" s="22" t="e">
        <f>SUMIFS(#REF!,#REF!,"PRO MANAGER")+SUMIFS(#REF!,#REF!,"PRO MANAGER")+SUMIFS(#REF!,#REF!,"PRO MANAGER")+SUMIFS(#REF!,#REF!,"PRO MANAGER")+SUMIFS(#REF!,#REF!,"PRO MANAGER")-SUMIFS(#REF!,#REF!,"PRO MANAGER")-SUMIFS(#REF!,#REF!,"PRO MANAGER")-SUMIFS(#REF!,#REF!,"PRO MANAGER")-SUMIFS(#REF!,#REF!,"PRO MANAGER")</f>
        <v>#REF!</v>
      </c>
    </row>
    <row r="15" s="17" customFormat="1" ht="16.8" spans="1:2">
      <c r="A15" s="21" t="s">
        <v>168</v>
      </c>
      <c r="B15" s="22" t="e">
        <f>SUMIFS(#REF!,#REF!,"D/S",#REF!,"PROCESS WORKER")+SUMIFS(#REF!,#REF!,"D/S",#REF!,"PROCESS WORKER")+SUMIFS(#REF!,#REF!,"D/S",#REF!,"PROCESS WORKER")+SUMIFS(#REF!,#REF!,"D/S",#REF!,"PROCESS WORKER")+SUMIFS(#REF!,#REF!,"D/S",#REF!,"PROCESS WORKER")-SUMIFS(#REF!,#REF!,"D/S",#REF!,"PROCESS WORKER")-SUMIFS(#REF!,#REF!,"D/S",#REF!,"PROCESS WORKER")-SUMIFS(#REF!,#REF!,"D/S",#REF!,"PROCESS WORKER")-SUMIFS(#REF!,#REF!,"D/S",#REF!,"PROCESS WORKER")</f>
        <v>#REF!</v>
      </c>
    </row>
    <row r="16" s="17" customFormat="1" ht="16.8" spans="1:2">
      <c r="A16" s="21" t="s">
        <v>169</v>
      </c>
      <c r="B16" s="22" t="e">
        <f>SUMIFS(#REF!,#REF!,"A/S",#REF!,"PROCESS WORKER")+SUMIFS(#REF!,#REF!,"A/S",#REF!,"PROCESS WORKER")+SUMIFS(#REF!,#REF!,"A/S",#REF!,"PROCESS WORKER")+SUMIFS(#REF!,#REF!,"A/S",#REF!,"PROCESS WORKER")+SUMIFS(#REF!,#REF!,"A/S",#REF!,"PROCESS WORKER")-SUMIFS(#REF!,#REF!,"A/S",#REF!,"PROCESS WORKER")-SUMIFS(#REF!,#REF!,"A/S",#REF!,"PROCESS WORKER")-SUMIFS(#REF!,#REF!,"A/S",#REF!,"PROCESS WORKER")-SUMIFS(#REF!,#REF!,"A/S",#REF!,"PROCESS WORKER")</f>
        <v>#REF!</v>
      </c>
    </row>
    <row r="17" s="17" customFormat="1" ht="16.8" spans="1:2">
      <c r="A17" s="21" t="s">
        <v>170</v>
      </c>
      <c r="B17" s="22" t="e">
        <f>SUMIFS(#REF!,#REF!,"N/S",#REF!,"PROCESS WORKER")+SUMIFS(#REF!,#REF!,"N/S",#REF!,"PROCESS WORKER")+SUMIFS(#REF!,#REF!,"N/S",#REF!,"PROCESS WORKER")+SUMIFS(#REF!,#REF!,"N/S",#REF!,"PROCESS WORKER")+SUMIFS(#REF!,#REF!,"N/S",#REF!,"PROCESS WORKER")-SUMIFS(#REF!,#REF!,"N/S",#REF!,"PROCESS WORKER")-SUMIFS(#REF!,#REF!,"N/S",#REF!,"PROCESS WORKER")-SUMIFS(#REF!,#REF!,"N/S",#REF!,"PROCESS WORKER")-SUMIFS(#REF!,#REF!,"N/S",#REF!,"PROCESS WORKER")</f>
        <v>#REF!</v>
      </c>
    </row>
    <row r="18" s="17" customFormat="1" ht="16.8" spans="1:2">
      <c r="A18" s="21" t="s">
        <v>68</v>
      </c>
      <c r="B18" s="22" t="e">
        <f>SUMIFS(#REF!,#REF!,"PRODUCTION PLANNER")+SUMIFS(#REF!,#REF!,"PRODUCTION PLANNER")+SUMIFS(#REF!,#REF!,"PRODUCTION PLANNER")+SUMIFS(#REF!,#REF!,"PRODUCTION PLANNER")+SUMIFS(#REF!,#REF!,"PRODUCTION PLANNER")-SUMIFS(#REF!,#REF!,"PRODUCTION PLANNER")-SUMIFS(#REF!,#REF!,"PRODUCTION PLANNER")-SUMIFS(#REF!,#REF!,"PRODUCTION PLANNER")-SUMIFS(#REF!,#REF!,"PRODUCTION PLANNER")</f>
        <v>#REF!</v>
      </c>
    </row>
    <row r="19" s="17" customFormat="1" ht="16.8" spans="1:2">
      <c r="A19" s="21" t="s">
        <v>117</v>
      </c>
      <c r="B19" s="22" t="e">
        <f>SUMIFS(#REF!,#REF!,"PRODUCTION Co-Ordinator")+SUMIFS(#REF!,#REF!,"PRODUCTION Co-Ordinator")+SUMIFS(#REF!,#REF!,"PRODUCTION Co-Ordinator")+SUMIFS(#REF!,#REF!,"PRODUCTION Co-Ordinator")+SUMIFS(#REF!,#REF!,"PRODUCTION Co-Ordinator")-SUMIFS(#REF!,#REF!,"PRODUCTION Co-Ordinator")-SUMIFS(#REF!,#REF!,"PRODUCTION Co-Ordinator")-SUMIFS(#REF!,#REF!,"PRODUCTION Co-Ordinator")-SUMIFS(#REF!,#REF!,"PRODUCTION Co-Ordinator")</f>
        <v>#REF!</v>
      </c>
    </row>
    <row r="20" s="17" customFormat="1" ht="16.8" spans="1:2">
      <c r="A20" s="21" t="s">
        <v>171</v>
      </c>
      <c r="B20" s="22" t="e">
        <f t="array" ref="B20">SUM(SUMIFS(#REF!,#REF!,"D/S",#REF!,{"Q.C","Q.C TRAINING","Q.C. DUTIES"}),SUMIFS(#REF!,#REF!,"D/S",#REF!,{"Q.C","Q.C TRAINING","Q.C. DUTIES"}),SUMIFS(#REF!,#REF!,"D/S",#REF!,{"Q.C","Q.C TRAINING","Q.C. DUTIES"}),SUMIFS(#REF!,#REF!,"D/S",#REF!,{"Q.C","Q.C TRAINING","Q.C. DUTIES"}),SUMIFS(#REF!,#REF!,"D/S",#REF!,{"Q.C","Q.C TRAINING","Q.C. DUTIES"}),-SUMIFS(#REF!,#REF!,"D/S",#REF!,{"Q.C","Q.C TRAINING","Q.C. DUTIES"}),-SUMIFS(#REF!,#REF!,"D/S",#REF!,{"Q.C","Q.C TRAINING","Q.C. DUTIES"}),-SUMIFS(#REF!,#REF!,"D/S",#REF!,{"Q.C","Q.C TRAINING","Q.C. DUTIES"}),-SUMIFS(#REF!,#REF!,"D/S",#REF!,{"Q.C","Q.C TRAINING","Q.C. DUTIES"}))</f>
        <v>#REF!</v>
      </c>
    </row>
    <row r="21" s="17" customFormat="1" ht="16.8" spans="1:2">
      <c r="A21" s="21" t="s">
        <v>172</v>
      </c>
      <c r="B21" s="22" t="e">
        <f t="array" ref="B21">SUM(SUMIFS(#REF!,#REF!,"A/S",#REF!,{"Q.C","Q.C TRAINING","Q.C. DUTIES"}),SUMIFS(#REF!,#REF!,"A/S",#REF!,{"Q.C","Q.C TRAINING","Q.C. DUTIES"}),SUMIFS(#REF!,#REF!,"A/S",#REF!,{"Q.C","Q.C TRAINING","Q.C. DUTIES"}),SUMIFS(#REF!,#REF!,"A/S",#REF!,{"Q.C","Q.C TRAINING","Q.C. DUTIES"}),SUMIFS(#REF!,#REF!,"A/S",#REF!,{"Q.C","Q.C TRAINING","Q.C. DUTIES"}),-SUMIFS(#REF!,#REF!,"A/S",#REF!,{"Q.C","Q.C TRAINING","Q.C. DUTIES"}),-SUMIFS(#REF!,#REF!,"A/S",#REF!,{"Q.C","Q.C TRAINING","Q.C. DUTIES"}),-SUMIFS(#REF!,#REF!,"A/S",#REF!,{"Q.C","Q.C TRAINING","Q.C. DUTIES"}),-SUMIFS(#REF!,#REF!,"A/S",#REF!,{"Q.C","Q.C TRAINING","Q.C. DUTIES"}))</f>
        <v>#REF!</v>
      </c>
    </row>
    <row r="22" s="17" customFormat="1" ht="16.8" spans="1:2">
      <c r="A22" s="21" t="s">
        <v>173</v>
      </c>
      <c r="B22" s="22" t="e">
        <f t="array" ref="B22">SUM(SUMIFS(#REF!,#REF!,"N/S",#REF!,{"Q.C","Q.C TRAINING","Q.C. DUTIES"}),SUMIFS(#REF!,#REF!,"N/S",#REF!,{"Q.C","Q.C TRAINING","Q.C. DUTIES"}),SUMIFS(#REF!,#REF!,"N/S",#REF!,{"Q.C","Q.C TRAINING","Q.C. DUTIES"}),SUMIFS(#REF!,#REF!,"N/S",#REF!,{"Q.C","Q.C TRAINING","Q.C. DUTIES"}),SUMIFS(#REF!,#REF!,"N/S",#REF!,{"Q.C","Q.C TRAINING","Q.C. DUTIES"}),-SUMIFS(#REF!,#REF!,"N/S",#REF!,{"Q.C","Q.C TRAINING","Q.C. DUTIES"}),-SUMIFS(#REF!,#REF!,"N/S",#REF!,{"Q.C","Q.C TRAINING","Q.C. DUTIES"}),-SUMIFS(#REF!,#REF!,"N/S",#REF!,{"Q.C","Q.C TRAINING","Q.C. DUTIES"}),-SUMIFS(#REF!,#REF!,"N/S",#REF!,{"Q.C","Q.C TRAINING","Q.C. DUTIES"}))</f>
        <v>#REF!</v>
      </c>
    </row>
    <row r="23" s="17" customFormat="1" ht="16.8" spans="1:2">
      <c r="A23" s="21" t="s">
        <v>174</v>
      </c>
      <c r="B23" s="22" t="e">
        <f>SUMIFS(#REF!,#REF!,"STOREMAN")+SUMIFS(#REF!,#REF!,"STOREMAN")+SUMIFS(#REF!,#REF!,"STOREMAN")+SUMIFS(#REF!,#REF!,"STOREMAN")+SUMIFS(#REF!,#REF!,"STOREMAN")-SUMIFS(#REF!,#REF!,"STOREMAN")-SUMIFS(#REF!,#REF!,"STOREMAN")-SUMIFS(#REF!,#REF!,"STOREMAN")-SUMIFS(#REF!,#REF!,"STOREMAN")</f>
        <v>#REF!</v>
      </c>
    </row>
    <row r="24" s="17" customFormat="1" ht="16.8" spans="1:2">
      <c r="A24" s="21" t="s">
        <v>175</v>
      </c>
      <c r="B24" s="22" t="e">
        <f t="array" ref="B24">SUM(SUMIFS(#REF!,#REF!,"D/S",#REF!,{"TECHNICIAN","TECH TRAINING"}),SUMIFS(#REF!,#REF!,"D/S",#REF!,{"TECHNICIAN","TECH TRAINING"}),SUMIFS(#REF!,#REF!,"D/S",#REF!,{"TECHNICIAN","TECH TRAINING"}),SUMIFS(#REF!,#REF!,"D/S",#REF!,{"TECHNICIAN","TECH TRAINING"}),SUMIFS(#REF!,#REF!,"D/S",#REF!,{"TECHNICIAN","TECH TRAINING"}),-SUMIFS(#REF!,#REF!,"D/S",#REF!,{"TECHNICIAN","TECH TRAINING"}),-SUMIFS(#REF!,#REF!,"D/S",#REF!,{"TECHNICIAN","TECH TRAINING"}),-SUMIFS(#REF!,#REF!,"D/S",#REF!,{"TECHNICIAN","TECH TRAINING"}),-SUMIFS(#REF!,#REF!,"D/S",#REF!,{"TECHNICIAN","TECH TRAINING"}))</f>
        <v>#REF!</v>
      </c>
    </row>
    <row r="25" s="17" customFormat="1" ht="16.8" spans="1:2">
      <c r="A25" s="21" t="s">
        <v>176</v>
      </c>
      <c r="B25" s="22" t="e">
        <f t="array" ref="B25">SUM(SUMIFS(#REF!,#REF!,"A/S",#REF!,{"TECHNICIAN","TECH TRAINING"}),SUMIFS(#REF!,#REF!,"A/S",#REF!,{"TECHNICIAN","TECH TRAINING"}),SUMIFS(#REF!,#REF!,"A/S",#REF!,{"TECHNICIAN","TECH TRAINING"}),SUMIFS(#REF!,#REF!,"A/S",#REF!,{"TECHNICIAN","TECH TRAINING"}),SUMIFS(#REF!,#REF!,"A/S",#REF!,{"TECHNICIAN","TECH TRAINING"}),-SUMIFS(#REF!,#REF!,"A/S",#REF!,{"TECHNICIAN","TECH TRAINING"}),-SUMIFS(#REF!,#REF!,"A/S",#REF!,{"TECHNICIAN","TECH TRAINING"}),-SUMIFS(#REF!,#REF!,"A/S",#REF!,{"TECHNICIAN","TECH TRAINING"}),-SUMIFS(#REF!,#REF!,"A/S",#REF!,{"TECHNICIAN","TECH TRAINING"}))</f>
        <v>#REF!</v>
      </c>
    </row>
    <row r="26" s="17" customFormat="1" ht="16.8" spans="1:2">
      <c r="A26" s="21" t="s">
        <v>177</v>
      </c>
      <c r="B26" s="23" t="e">
        <f t="array" ref="B26">SUM(SUMIFS(#REF!,#REF!,"N/S",#REF!,{"TECHNICIAN","TECH TRAINING"}),SUMIFS(#REF!,#REF!,"N/S",#REF!,{"TECHNICIAN","TECH TRAINING"}),SUMIFS(#REF!,#REF!,"N/S",#REF!,{"TECHNICIAN","TECH TRAINING"}),SUMIFS(#REF!,#REF!,"N/S",#REF!,{"TECHNICIAN","TECH TRAINING"}),SUMIFS(#REF!,#REF!,"N/S",#REF!,{"TECHNICIAN","TECH TRAINING"}),-SUMIFS(#REF!,#REF!,"N/S",#REF!,{"TECHNICIAN","TECH TRAINING"}),-SUMIFS(#REF!,#REF!,"N/S",#REF!,{"TECHNICIAN","TECH TRAINING"}),-SUMIFS(#REF!,#REF!,"N/S",#REF!,{"TECHNICIAN","TECH TRAINING"}),-SUMIFS(#REF!,#REF!,"N/S",#REF!,{"TECHNICIAN","TECH TRAINING"}))</f>
        <v>#REF!</v>
      </c>
    </row>
    <row r="27" s="17" customFormat="1" ht="16.8" spans="1:2">
      <c r="A27" s="21" t="s">
        <v>151</v>
      </c>
      <c r="B27" s="22" t="e">
        <f>SUMIFS(#REF!,#REF!,"WAREHOUSE MANAGER")+SUMIFS(#REF!,#REF!,"WAREHOUSE MANAGER")+SUMIFS(#REF!,#REF!,"WAREHOUSE MANAGER")+SUMIFS(#REF!,#REF!,"WAREHOUSE MANAGER")+SUMIFS(#REF!,#REF!,"WAREHOUSE MANAGER")-SUMIFS(#REF!,#REF!,"WAREHOUSE MANAGER")-SUMIFS(#REF!,#REF!,"WAREHOUSE MANAGER")-SUMIFS(#REF!,#REF!,"WAREHOUSE MANAGER")-SUMIFS(#REF!,#REF!,"WAREHOUSE MANAGER")</f>
        <v>#REF!</v>
      </c>
    </row>
    <row r="28" s="17" customFormat="1" ht="16.8" spans="1:2">
      <c r="A28" s="21" t="s">
        <v>178</v>
      </c>
      <c r="B28" s="24" t="e">
        <f>SUMIFS(#REF!,#REF!,"GENERAL HAND")+SUMIFS(#REF!,#REF!,"GENERAL HAND")+SUMIFS(#REF!,#REF!,"GENERAL HAND")+SUMIFS(#REF!,#REF!,"GENERAL HAND")+SUMIFS(#REF!,#REF!,"GENERAL HAND")-SUMIFS(#REF!,#REF!,"GENERAL HAND")-SUMIFS(#REF!,#REF!,"GENERAL HAND")-SUMIFS(#REF!,#REF!,"GENERAL HAND")-SUMIFS(#REF!,#REF!,"GENERAL HAND")</f>
        <v>#REF!</v>
      </c>
    </row>
    <row r="29" spans="1:2">
      <c r="A29" s="18" t="s">
        <v>179</v>
      </c>
      <c r="B29" s="25" t="e">
        <f>SUM(B2:B28)</f>
        <v>#REF!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33" workbookViewId="0">
      <selection activeCell="C49" sqref="C49"/>
    </sheetView>
  </sheetViews>
  <sheetFormatPr defaultColWidth="9" defaultRowHeight="16.8" outlineLevelCol="2"/>
  <cols>
    <col min="1" max="1" width="24.5546875" customWidth="1"/>
    <col min="2" max="2" width="21.2734375" customWidth="1"/>
    <col min="3" max="3" width="15.171875" customWidth="1"/>
  </cols>
  <sheetData>
    <row r="1" spans="1:3">
      <c r="A1" s="10" t="s">
        <v>180</v>
      </c>
      <c r="B1" s="11" t="s">
        <v>181</v>
      </c>
      <c r="C1" s="12" t="s">
        <v>182</v>
      </c>
    </row>
    <row r="2" spans="1:2">
      <c r="A2" s="13">
        <v>45388</v>
      </c>
      <c r="B2">
        <v>7.6</v>
      </c>
    </row>
    <row r="3" spans="1:2">
      <c r="A3" s="13">
        <f>A2+7</f>
        <v>45395</v>
      </c>
      <c r="B3">
        <v>7.6</v>
      </c>
    </row>
    <row r="4" spans="1:2">
      <c r="A4" s="13">
        <v>45416</v>
      </c>
      <c r="B4">
        <v>7.6</v>
      </c>
    </row>
    <row r="5" spans="1:2">
      <c r="A5" s="13">
        <v>45423</v>
      </c>
      <c r="B5">
        <v>7.6</v>
      </c>
    </row>
    <row r="6" spans="1:2">
      <c r="A6" s="13">
        <v>45430</v>
      </c>
      <c r="B6">
        <v>7.6</v>
      </c>
    </row>
    <row r="7" spans="1:2">
      <c r="A7" s="13">
        <v>45437</v>
      </c>
      <c r="B7">
        <v>7.6</v>
      </c>
    </row>
    <row r="8" spans="1:2">
      <c r="A8" s="13">
        <v>45444</v>
      </c>
      <c r="B8">
        <v>6</v>
      </c>
    </row>
    <row r="9" spans="1:2">
      <c r="A9" s="13">
        <v>45451</v>
      </c>
      <c r="B9">
        <v>7.6</v>
      </c>
    </row>
    <row r="10" spans="1:2">
      <c r="A10" s="13">
        <v>45458</v>
      </c>
      <c r="B10">
        <v>7.6</v>
      </c>
    </row>
    <row r="11" spans="1:2">
      <c r="A11" s="13">
        <v>45465</v>
      </c>
      <c r="B11">
        <v>7.6</v>
      </c>
    </row>
    <row r="12" spans="1:2">
      <c r="A12" s="13">
        <v>45472</v>
      </c>
      <c r="B12">
        <v>7.6</v>
      </c>
    </row>
    <row r="13" spans="1:2">
      <c r="A13" s="13">
        <v>45481</v>
      </c>
      <c r="B13">
        <v>7.6</v>
      </c>
    </row>
    <row r="14" spans="1:2">
      <c r="A14" s="13">
        <v>45486</v>
      </c>
      <c r="B14">
        <v>6.25</v>
      </c>
    </row>
    <row r="15" spans="1:2">
      <c r="A15" s="13">
        <v>45493</v>
      </c>
      <c r="B15">
        <v>7.6</v>
      </c>
    </row>
    <row r="16" spans="1:2">
      <c r="A16" s="13">
        <v>45500</v>
      </c>
      <c r="B16">
        <v>5</v>
      </c>
    </row>
    <row r="17" spans="1:2">
      <c r="A17" s="13">
        <v>45507</v>
      </c>
      <c r="B17">
        <v>7.6</v>
      </c>
    </row>
    <row r="18" spans="1:2">
      <c r="A18" s="13">
        <v>45514</v>
      </c>
      <c r="B18">
        <v>8.6</v>
      </c>
    </row>
    <row r="19" spans="1:2">
      <c r="A19" s="13">
        <v>45521</v>
      </c>
      <c r="B19">
        <v>7.6</v>
      </c>
    </row>
    <row r="20" spans="1:2">
      <c r="A20" s="13">
        <v>45528</v>
      </c>
      <c r="B20">
        <v>7.6</v>
      </c>
    </row>
    <row r="21" spans="1:2">
      <c r="A21" s="13">
        <v>45535</v>
      </c>
      <c r="B21">
        <v>7.6</v>
      </c>
    </row>
    <row r="22" spans="1:3">
      <c r="A22" s="13">
        <v>45542</v>
      </c>
      <c r="B22">
        <v>7.6</v>
      </c>
      <c r="C22">
        <v>37.5</v>
      </c>
    </row>
    <row r="23" spans="1:3">
      <c r="A23" s="13">
        <v>45549</v>
      </c>
      <c r="B23">
        <v>7.6</v>
      </c>
      <c r="C23">
        <v>40</v>
      </c>
    </row>
    <row r="24" spans="1:3">
      <c r="A24" s="13">
        <v>45556</v>
      </c>
      <c r="B24">
        <v>7.6</v>
      </c>
      <c r="C24">
        <v>40</v>
      </c>
    </row>
    <row r="25" spans="1:3">
      <c r="A25" s="13">
        <f t="shared" ref="A25:A43" si="0">A24+7</f>
        <v>45563</v>
      </c>
      <c r="B25">
        <v>7.6</v>
      </c>
      <c r="C25">
        <v>42.25</v>
      </c>
    </row>
    <row r="26" spans="1:3">
      <c r="A26" s="13">
        <f t="shared" si="0"/>
        <v>45570</v>
      </c>
      <c r="B26">
        <v>6.6</v>
      </c>
      <c r="C26">
        <v>40</v>
      </c>
    </row>
    <row r="27" spans="1:3">
      <c r="A27" s="13">
        <f t="shared" si="0"/>
        <v>45577</v>
      </c>
      <c r="B27">
        <v>6.6</v>
      </c>
      <c r="C27">
        <v>32</v>
      </c>
    </row>
    <row r="28" spans="1:3">
      <c r="A28" s="13">
        <f t="shared" si="0"/>
        <v>45584</v>
      </c>
      <c r="B28">
        <v>7.6</v>
      </c>
      <c r="C28">
        <v>40</v>
      </c>
    </row>
    <row r="29" spans="1:3">
      <c r="A29" s="13">
        <f t="shared" si="0"/>
        <v>45591</v>
      </c>
      <c r="B29">
        <v>7.6</v>
      </c>
      <c r="C29">
        <v>40</v>
      </c>
    </row>
    <row r="30" spans="1:3">
      <c r="A30" s="13">
        <f t="shared" si="0"/>
        <v>45598</v>
      </c>
      <c r="B30">
        <v>7.6</v>
      </c>
      <c r="C30">
        <v>40</v>
      </c>
    </row>
    <row r="31" spans="1:3">
      <c r="A31" s="13">
        <f t="shared" si="0"/>
        <v>45605</v>
      </c>
      <c r="B31">
        <v>6.6</v>
      </c>
      <c r="C31">
        <v>40</v>
      </c>
    </row>
    <row r="32" spans="1:3">
      <c r="A32" s="13">
        <f t="shared" si="0"/>
        <v>45612</v>
      </c>
      <c r="B32">
        <v>7.6</v>
      </c>
      <c r="C32">
        <v>40</v>
      </c>
    </row>
    <row r="33" spans="1:3">
      <c r="A33" s="13">
        <f t="shared" si="0"/>
        <v>45619</v>
      </c>
      <c r="B33">
        <v>6.6</v>
      </c>
      <c r="C33">
        <v>40</v>
      </c>
    </row>
    <row r="34" spans="1:3">
      <c r="A34" s="13">
        <f t="shared" si="0"/>
        <v>45626</v>
      </c>
      <c r="B34">
        <v>7.6</v>
      </c>
      <c r="C34">
        <v>40</v>
      </c>
    </row>
    <row r="35" spans="1:3">
      <c r="A35" s="13">
        <f t="shared" si="0"/>
        <v>45633</v>
      </c>
      <c r="B35">
        <v>7.35</v>
      </c>
      <c r="C35">
        <v>40</v>
      </c>
    </row>
    <row r="36" spans="1:3">
      <c r="A36" s="13">
        <f t="shared" si="0"/>
        <v>45640</v>
      </c>
      <c r="B36">
        <v>7.6</v>
      </c>
      <c r="C36">
        <v>40</v>
      </c>
    </row>
    <row r="37" spans="1:3">
      <c r="A37" s="13">
        <f t="shared" si="0"/>
        <v>45647</v>
      </c>
      <c r="B37">
        <v>5.6</v>
      </c>
      <c r="C37">
        <v>40</v>
      </c>
    </row>
    <row r="38" spans="1:3">
      <c r="A38" s="13">
        <f t="shared" si="0"/>
        <v>45654</v>
      </c>
      <c r="B38">
        <v>0</v>
      </c>
      <c r="C38">
        <v>16</v>
      </c>
    </row>
    <row r="39" spans="1:3">
      <c r="A39" s="13">
        <f t="shared" si="0"/>
        <v>45661</v>
      </c>
      <c r="B39">
        <v>6.6</v>
      </c>
      <c r="C39">
        <v>32</v>
      </c>
    </row>
    <row r="40" spans="1:3">
      <c r="A40" s="13">
        <f t="shared" si="0"/>
        <v>45668</v>
      </c>
      <c r="B40">
        <v>0</v>
      </c>
      <c r="C40">
        <v>40</v>
      </c>
    </row>
    <row r="41" spans="1:3">
      <c r="A41" s="13">
        <f t="shared" si="0"/>
        <v>45675</v>
      </c>
      <c r="B41">
        <v>0</v>
      </c>
      <c r="C41">
        <v>32</v>
      </c>
    </row>
    <row r="42" spans="1:3">
      <c r="A42" s="13">
        <f t="shared" si="0"/>
        <v>45682</v>
      </c>
      <c r="B42">
        <v>0</v>
      </c>
      <c r="C42">
        <v>40</v>
      </c>
    </row>
    <row r="43" spans="1:3">
      <c r="A43" s="13">
        <f t="shared" si="0"/>
        <v>45689</v>
      </c>
      <c r="B43">
        <v>0</v>
      </c>
      <c r="C43">
        <v>32.5</v>
      </c>
    </row>
    <row r="44" spans="1:3">
      <c r="A44" s="13">
        <v>45696</v>
      </c>
      <c r="B44">
        <v>38</v>
      </c>
      <c r="C44">
        <v>40</v>
      </c>
    </row>
    <row r="45" spans="1:3">
      <c r="A45" s="14">
        <v>45703</v>
      </c>
      <c r="B45">
        <v>38</v>
      </c>
      <c r="C45">
        <v>38</v>
      </c>
    </row>
    <row r="46" spans="1:3">
      <c r="A46" s="15" t="s">
        <v>183</v>
      </c>
      <c r="B46">
        <v>7.35</v>
      </c>
      <c r="C46">
        <v>40.5</v>
      </c>
    </row>
    <row r="47" spans="1:3">
      <c r="A47" s="16" t="s">
        <v>184</v>
      </c>
      <c r="B47">
        <v>7.1</v>
      </c>
      <c r="C47">
        <v>41</v>
      </c>
    </row>
    <row r="48" spans="1:3">
      <c r="A48" s="16" t="s">
        <v>185</v>
      </c>
      <c r="B48">
        <v>0</v>
      </c>
      <c r="C48">
        <v>40</v>
      </c>
    </row>
    <row r="49" spans="1:3">
      <c r="A49" s="16" t="s">
        <v>186</v>
      </c>
      <c r="B49">
        <v>7.6</v>
      </c>
      <c r="C49">
        <v>36.5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A18" sqref="A18"/>
    </sheetView>
  </sheetViews>
  <sheetFormatPr defaultColWidth="9" defaultRowHeight="16.8" outlineLevelCol="4"/>
  <cols>
    <col min="1" max="1" width="32.5546875" customWidth="1"/>
    <col min="2" max="2" width="13.8828125" customWidth="1"/>
    <col min="3" max="3" width="13.6640625" customWidth="1"/>
    <col min="4" max="4" width="17.109375" customWidth="1"/>
    <col min="5" max="5" width="17.6640625" customWidth="1"/>
  </cols>
  <sheetData>
    <row r="1" spans="1:5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</row>
    <row r="2" s="1" customFormat="1" spans="1:5">
      <c r="A2" s="3" t="s">
        <v>192</v>
      </c>
      <c r="B2" s="4" t="s">
        <v>193</v>
      </c>
      <c r="C2" s="4" t="s">
        <v>193</v>
      </c>
      <c r="D2" s="4" t="s">
        <v>193</v>
      </c>
      <c r="E2" s="4" t="s">
        <v>193</v>
      </c>
    </row>
    <row r="3" spans="1:5">
      <c r="A3" s="5" t="s">
        <v>194</v>
      </c>
      <c r="B3" s="6" t="s">
        <v>193</v>
      </c>
      <c r="C3" s="6"/>
      <c r="D3" s="6"/>
      <c r="E3" s="6"/>
    </row>
    <row r="4" spans="1:5">
      <c r="A4" s="7" t="s">
        <v>195</v>
      </c>
      <c r="B4" s="6" t="s">
        <v>193</v>
      </c>
      <c r="C4" s="6"/>
      <c r="D4" s="6"/>
      <c r="E4" s="6"/>
    </row>
    <row r="5" s="1" customFormat="1" spans="1:5">
      <c r="A5" s="8" t="s">
        <v>196</v>
      </c>
      <c r="B5" s="4" t="s">
        <v>193</v>
      </c>
      <c r="C5" s="4" t="s">
        <v>193</v>
      </c>
      <c r="D5" s="4" t="s">
        <v>193</v>
      </c>
      <c r="E5" s="4" t="s">
        <v>193</v>
      </c>
    </row>
    <row r="6" spans="1:5">
      <c r="A6" s="7" t="s">
        <v>197</v>
      </c>
      <c r="B6" s="6" t="s">
        <v>193</v>
      </c>
      <c r="C6" s="6" t="s">
        <v>193</v>
      </c>
      <c r="D6" s="6" t="s">
        <v>193</v>
      </c>
      <c r="E6" s="6"/>
    </row>
    <row r="7" spans="1:5">
      <c r="A7" s="7" t="s">
        <v>198</v>
      </c>
      <c r="B7" s="6" t="s">
        <v>193</v>
      </c>
      <c r="C7" s="6"/>
      <c r="D7" s="6"/>
      <c r="E7" s="6"/>
    </row>
    <row r="8" spans="1:5">
      <c r="A8" s="7" t="s">
        <v>199</v>
      </c>
      <c r="B8" s="6" t="s">
        <v>193</v>
      </c>
      <c r="C8" s="6"/>
      <c r="D8" s="6"/>
      <c r="E8" s="6"/>
    </row>
    <row r="9" spans="1:5">
      <c r="A9" s="7" t="s">
        <v>200</v>
      </c>
      <c r="B9" s="6" t="s">
        <v>193</v>
      </c>
      <c r="C9" s="6"/>
      <c r="D9" s="6"/>
      <c r="E9" s="6"/>
    </row>
    <row r="10" spans="1:5">
      <c r="A10" s="7" t="s">
        <v>201</v>
      </c>
      <c r="B10" s="6" t="s">
        <v>193</v>
      </c>
      <c r="C10" s="6"/>
      <c r="D10" s="6"/>
      <c r="E10" s="6"/>
    </row>
    <row r="11" spans="1:5">
      <c r="A11" s="7" t="s">
        <v>202</v>
      </c>
      <c r="B11" s="6" t="s">
        <v>193</v>
      </c>
      <c r="C11" s="6"/>
      <c r="D11" s="6"/>
      <c r="E11" s="6"/>
    </row>
    <row r="12" spans="1:5">
      <c r="A12" s="7" t="s">
        <v>203</v>
      </c>
      <c r="B12" s="6" t="s">
        <v>193</v>
      </c>
      <c r="C12" s="6"/>
      <c r="D12" s="6"/>
      <c r="E12" s="6"/>
    </row>
    <row r="13" ht="20.4" spans="1:5">
      <c r="A13" s="9" t="s">
        <v>204</v>
      </c>
      <c r="B13" s="6"/>
      <c r="C13" s="6"/>
      <c r="D13" s="6"/>
      <c r="E13" s="6"/>
    </row>
    <row r="14" spans="2:5">
      <c r="B14" s="6"/>
      <c r="C14" s="6"/>
      <c r="D14" s="6"/>
      <c r="E14" s="6"/>
    </row>
    <row r="15" spans="2:5">
      <c r="B15" s="6"/>
      <c r="C15" s="6"/>
      <c r="D15" s="6"/>
      <c r="E15" s="6"/>
    </row>
    <row r="16" spans="2:5">
      <c r="B16" s="6"/>
      <c r="C16" s="6"/>
      <c r="D16" s="6"/>
      <c r="E16" s="6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  <row r="21" spans="2:5">
      <c r="B21" s="6"/>
      <c r="C21" s="6"/>
      <c r="D21" s="6"/>
      <c r="E21" s="6"/>
    </row>
    <row r="22" spans="2:5">
      <c r="B22" s="6"/>
      <c r="C22" s="6"/>
      <c r="D22" s="6"/>
      <c r="E22" s="6"/>
    </row>
    <row r="23" spans="2:5">
      <c r="B23" s="6"/>
      <c r="C23" s="6"/>
      <c r="D23" s="6"/>
      <c r="E23" s="6"/>
    </row>
    <row r="24" spans="2:5">
      <c r="B24" s="6"/>
      <c r="C24" s="6"/>
      <c r="D24" s="6"/>
      <c r="E24" s="6"/>
    </row>
    <row r="25" spans="2:5">
      <c r="B25" s="6"/>
      <c r="C25" s="6"/>
      <c r="D25" s="6"/>
      <c r="E25" s="6"/>
    </row>
    <row r="26" spans="2:5">
      <c r="B26" s="6"/>
      <c r="C26" s="6"/>
      <c r="D26" s="6"/>
      <c r="E26" s="6"/>
    </row>
    <row r="27" spans="2:5">
      <c r="B27" s="6"/>
      <c r="C27" s="6"/>
      <c r="D27" s="6"/>
      <c r="E27" s="6"/>
    </row>
    <row r="28" spans="2:5">
      <c r="B28" s="6"/>
      <c r="C28" s="6"/>
      <c r="D28" s="6"/>
      <c r="E28" s="6"/>
    </row>
    <row r="29" spans="2:5">
      <c r="B29" s="6"/>
      <c r="C29" s="6"/>
      <c r="D29" s="6"/>
      <c r="E29" s="6"/>
    </row>
    <row r="30" spans="2:5">
      <c r="B30" s="6"/>
      <c r="C30" s="6"/>
      <c r="D30" s="6"/>
      <c r="E30" s="6"/>
    </row>
    <row r="31" spans="2:5">
      <c r="B31" s="6"/>
      <c r="C31" s="6"/>
      <c r="D31" s="6"/>
      <c r="E31" s="6"/>
    </row>
    <row r="32" spans="2:5">
      <c r="B32" s="6"/>
      <c r="C32" s="6"/>
      <c r="D32" s="6"/>
      <c r="E32" s="6"/>
    </row>
    <row r="33" spans="2:5">
      <c r="B33" s="6"/>
      <c r="C33" s="6"/>
      <c r="D33" s="6"/>
      <c r="E33" s="6"/>
    </row>
    <row r="34" spans="2:5">
      <c r="B34" s="6"/>
      <c r="C34" s="6"/>
      <c r="D34" s="6"/>
      <c r="E34" s="6"/>
    </row>
    <row r="35" spans="2:5">
      <c r="B35" s="6"/>
      <c r="C35" s="6"/>
      <c r="D35" s="6"/>
      <c r="E35" s="6"/>
    </row>
    <row r="36" spans="2:5">
      <c r="B36" s="6"/>
      <c r="C36" s="6"/>
      <c r="D36" s="6"/>
      <c r="E36" s="6"/>
    </row>
    <row r="37" spans="2:5">
      <c r="B37" s="6"/>
      <c r="C37" s="6"/>
      <c r="D37" s="6"/>
      <c r="E37" s="6"/>
    </row>
    <row r="38" spans="2:5">
      <c r="B38" s="6"/>
      <c r="C38" s="6"/>
      <c r="D38" s="6"/>
      <c r="E38" s="6"/>
    </row>
    <row r="39" spans="2:5">
      <c r="B39" s="6"/>
      <c r="C39" s="6"/>
      <c r="D39" s="6"/>
      <c r="E39" s="6"/>
    </row>
    <row r="40" spans="2:5">
      <c r="B40" s="6"/>
      <c r="C40" s="6"/>
      <c r="D40" s="6"/>
      <c r="E40" s="6"/>
    </row>
    <row r="41" spans="2:5">
      <c r="B41" s="6"/>
      <c r="C41" s="6"/>
      <c r="D41" s="6"/>
      <c r="E41" s="6"/>
    </row>
    <row r="42" spans="2:5">
      <c r="B42" s="6"/>
      <c r="C42" s="6"/>
      <c r="D42" s="6"/>
      <c r="E42" s="6"/>
    </row>
    <row r="43" spans="2:5">
      <c r="B43" s="6"/>
      <c r="C43" s="6"/>
      <c r="D43" s="6"/>
      <c r="E43" s="6"/>
    </row>
    <row r="44" spans="2:5">
      <c r="B44" s="6"/>
      <c r="C44" s="6"/>
      <c r="D44" s="6"/>
      <c r="E44" s="6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  <row r="47" spans="2:5">
      <c r="B47" s="6"/>
      <c r="C47" s="6"/>
      <c r="D47" s="6"/>
      <c r="E47" s="6"/>
    </row>
    <row r="48" spans="2:5">
      <c r="B48" s="6"/>
      <c r="C48" s="6"/>
      <c r="D48" s="6"/>
      <c r="E48" s="6"/>
    </row>
    <row r="49" spans="2:5">
      <c r="B49" s="6"/>
      <c r="C49" s="6"/>
      <c r="D49" s="6"/>
      <c r="E49" s="6"/>
    </row>
    <row r="50" spans="2:5">
      <c r="B50" s="6"/>
      <c r="C50" s="6"/>
      <c r="D50" s="6"/>
      <c r="E50" s="6"/>
    </row>
    <row r="51" spans="2:5">
      <c r="B51" s="6"/>
      <c r="C51" s="6"/>
      <c r="D51" s="6"/>
      <c r="E51" s="6"/>
    </row>
    <row r="52" spans="2:5">
      <c r="B52" s="6"/>
      <c r="C52" s="6"/>
      <c r="D52" s="6"/>
      <c r="E52" s="6"/>
    </row>
    <row r="53" spans="2:5">
      <c r="B53" s="6"/>
      <c r="C53" s="6"/>
      <c r="D53" s="6"/>
      <c r="E53" s="6"/>
    </row>
    <row r="54" spans="2:5">
      <c r="B54" s="6"/>
      <c r="C54" s="6"/>
      <c r="D54" s="6"/>
      <c r="E54" s="6"/>
    </row>
    <row r="55" spans="2:5">
      <c r="B55" s="6"/>
      <c r="C55" s="6"/>
      <c r="D55" s="6"/>
      <c r="E55" s="6"/>
    </row>
    <row r="56" spans="2:5">
      <c r="B56" s="6"/>
      <c r="C56" s="6"/>
      <c r="D56" s="6"/>
      <c r="E56" s="6"/>
    </row>
    <row r="57" spans="2:5">
      <c r="B57" s="6"/>
      <c r="C57" s="6"/>
      <c r="D57" s="6"/>
      <c r="E57" s="6"/>
    </row>
    <row r="58" spans="2:5">
      <c r="B58" s="6"/>
      <c r="C58" s="6"/>
      <c r="D58" s="6"/>
      <c r="E58" s="6"/>
    </row>
    <row r="59" spans="2:5">
      <c r="B59" s="6"/>
      <c r="C59" s="6"/>
      <c r="D59" s="6"/>
      <c r="E59" s="6"/>
    </row>
    <row r="60" spans="2:5">
      <c r="B60" s="6"/>
      <c r="C60" s="6"/>
      <c r="D60" s="6"/>
      <c r="E60" s="6"/>
    </row>
    <row r="61" spans="2:5">
      <c r="B61" s="6"/>
      <c r="C61" s="6"/>
      <c r="D61" s="6"/>
      <c r="E61" s="6"/>
    </row>
  </sheetData>
  <protectedRanges>
    <protectedRange sqref="A13" name="Range2_2_1"/>
  </protectedRanges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46" master="">
    <arrUserId title="Range2_10" rangeCreator="" othersAccessPermission="edit"/>
    <arrUserId title="Range1_39" rangeCreator="" othersAccessPermission="edit"/>
    <arrUserId title="Range2_12" rangeCreator="" othersAccessPermission="edit"/>
    <arrUserId title="Range1_15" rangeCreator="" othersAccessPermission="edit"/>
    <arrUserId title="Range2_2_2" rangeCreator="" othersAccessPermission="edit"/>
    <arrUserId title="Range1_5_1" rangeCreator="" othersAccessPermission="edit"/>
    <arrUserId title="Range1_3_4_1" rangeCreator="" othersAccessPermission="edit"/>
    <arrUserId title="Range1_4_2_1" rangeCreator="" othersAccessPermission="edit"/>
    <arrUserId title="Range1" rangeCreator="" othersAccessPermission="edit"/>
    <arrUserId title="Range1_1" rangeCreator="" othersAccessPermission="edit"/>
    <arrUserId title="Range1_16" rangeCreator="" othersAccessPermission="edit"/>
    <arrUserId title="Range1_3_5" rangeCreator="" othersAccessPermission="edit"/>
    <arrUserId title="Range1_27" rangeCreator="" othersAccessPermission="edit"/>
    <arrUserId title="Range2_1" rangeCreator="" othersAccessPermission="edit"/>
    <arrUserId title="Range1_31" rangeCreator="" othersAccessPermission="edit"/>
    <arrUserId title="Range2_3" rangeCreator="" othersAccessPermission="edit"/>
    <arrUserId title="Range1_32" rangeCreator="" othersAccessPermission="edit"/>
    <arrUserId title="Range2_14" rangeCreator="" othersAccessPermission="edit"/>
    <arrUserId title="Range1_38" rangeCreator="" othersAccessPermission="edit"/>
    <arrUserId title="Range2_18" rangeCreator="" othersAccessPermission="edit"/>
    <arrUserId title="Range1_42" rangeCreator="" othersAccessPermission="edit"/>
    <arrUserId title="Range1_6_1_1" rangeCreator="" othersAccessPermission="edit"/>
    <arrUserId title="Range1_6_1_2" rangeCreator="" othersAccessPermission="edit"/>
    <arrUserId title="Range1_4" rangeCreator="" othersAccessPermission="edit"/>
    <arrUserId title="Range1_3_3_1" rangeCreator="" othersAccessPermission="edit"/>
    <arrUserId title="Range1_5" rangeCreator="" othersAccessPermission="edit"/>
    <arrUserId title="Range1_1_2" rangeCreator="" othersAccessPermission="edit"/>
    <arrUserId title="Range1_1_3" rangeCreator="" othersAccessPermission="edit"/>
    <arrUserId title="Range1_16_1" rangeCreator="" othersAccessPermission="edit"/>
    <arrUserId title="Range1_16_3" rangeCreator="" othersAccessPermission="edit"/>
    <arrUserId title="Range1_20_1" rangeCreator="" othersAccessPermission="edit"/>
    <arrUserId title="Range1_20_2" rangeCreator="" othersAccessPermission="edit"/>
    <arrUserId title="Range1_25_1" rangeCreator="" othersAccessPermission="edit"/>
    <arrUserId title="Range1_26_2" rangeCreator="" othersAccessPermission="edit"/>
    <arrUserId title="Range1_27_2" rangeCreator="" othersAccessPermission="edit"/>
    <arrUserId title="Range1_27_4" rangeCreator="" othersAccessPermission="edit"/>
    <arrUserId title="Range1_27_5" rangeCreator="" othersAccessPermission="edit"/>
    <arrUserId title="Range1_28_1" rangeCreator="" othersAccessPermission="edit"/>
    <arrUserId title="Range1_30_2" rangeCreator="" othersAccessPermission="edit"/>
    <arrUserId title="Range1_31_1" rangeCreator="" othersAccessPermission="edit"/>
    <arrUserId title="Range1_31_2" rangeCreator="" othersAccessPermission="edit"/>
    <arrUserId title="Range2_1_1" rangeCreator="" othersAccessPermission="edit"/>
    <arrUserId title="Range1_31_3" rangeCreator="" othersAccessPermission="edit"/>
    <arrUserId title="Range1_32_1" rangeCreator="" othersAccessPermission="edit"/>
    <arrUserId title="Range1_32_2" rangeCreator="" othersAccessPermission="edit"/>
    <arrUserId title="Range1_32_3" rangeCreator="" othersAccessPermission="edit"/>
    <arrUserId title="Range1_32_4" rangeCreator="" othersAccessPermission="edit"/>
    <arrUserId title="Range1_32_5" rangeCreator="" othersAccessPermission="edit"/>
    <arrUserId title="Range2_17_1" rangeCreator="" othersAccessPermission="edit"/>
    <arrUserId title="Range2_5_1" rangeCreator="" othersAccessPermission="edit"/>
    <arrUserId title="Range1_33_1" rangeCreator="" othersAccessPermission="edit"/>
    <arrUserId title="Range2_1_2_1" rangeCreator="" othersAccessPermission="edit"/>
    <arrUserId title="Range2_4_1_1" rangeCreator="" othersAccessPermission="edit"/>
    <arrUserId title="Range2_6_1" rangeCreator="" othersAccessPermission="edit"/>
    <arrUserId title="Range1_34_1" rangeCreator="" othersAccessPermission="edit"/>
    <arrUserId title="Range2_6_2" rangeCreator="" othersAccessPermission="edit"/>
    <arrUserId title="Range1_34_2" rangeCreator="" othersAccessPermission="edit"/>
    <arrUserId title="Range2_6_3" rangeCreator="" othersAccessPermission="edit"/>
    <arrUserId title="Range1_34_3" rangeCreator="" othersAccessPermission="edit"/>
    <arrUserId title="Range2_6_4" rangeCreator="" othersAccessPermission="edit"/>
    <arrUserId title="Range1_34_4" rangeCreator="" othersAccessPermission="edit"/>
    <arrUserId title="Range2_6_5" rangeCreator="" othersAccessPermission="edit"/>
    <arrUserId title="Range1_34_5" rangeCreator="" othersAccessPermission="edit"/>
    <arrUserId title="Range2_6_6" rangeCreator="" othersAccessPermission="edit"/>
    <arrUserId title="Range1_34_6" rangeCreator="" othersAccessPermission="edit"/>
    <arrUserId title="Range2_8_2" rangeCreator="" othersAccessPermission="edit"/>
    <arrUserId title="Range2_12_1" rangeCreator="" othersAccessPermission="edit"/>
    <arrUserId title="Range1_15_1" rangeCreator="" othersAccessPermission="edit"/>
    <arrUserId title="Range2_2_2_1" rangeCreator="" othersAccessPermission="edit"/>
    <arrUserId title="Range2_17_2" rangeCreator="" othersAccessPermission="edit"/>
    <arrUserId title="Range2_20_1" rangeCreator="" othersAccessPermission="edit"/>
    <arrUserId title="Range1_43_1" rangeCreator="" othersAccessPermission="edit"/>
    <arrUserId title="Range2_20_2" rangeCreator="" othersAccessPermission="edit"/>
    <arrUserId title="Range1_43_2" rangeCreator="" othersAccessPermission="edit"/>
    <arrUserId title="Range2_17_3" rangeCreator="" othersAccessPermission="edit"/>
    <arrUserId title="Range2_20_3" rangeCreator="" othersAccessPermission="edit"/>
    <arrUserId title="Range1_43_3" rangeCreator="" othersAccessPermission="edit"/>
    <arrUserId title="Range2_20_4" rangeCreator="" othersAccessPermission="edit"/>
    <arrUserId title="Range1_43_4" rangeCreator="" othersAccessPermission="edit"/>
    <arrUserId title="Range2_18_1" rangeCreator="" othersAccessPermission="edit"/>
    <arrUserId title="Range1_42_1" rangeCreator="" othersAccessPermission="edit"/>
    <arrUserId title="Range2_18_2" rangeCreator="" othersAccessPermission="edit"/>
    <arrUserId title="Range1_42_2" rangeCreator="" othersAccessPermission="edit"/>
    <arrUserId title="Range2_17_5" rangeCreator="" othersAccessPermission="edit"/>
    <arrUserId title="Range1_41_2" rangeCreator="" othersAccessPermission="edit"/>
    <arrUserId title="Range2_17_6" rangeCreator="" othersAccessPermission="edit"/>
    <arrUserId title="Range1_41_3" rangeCreator="" othersAccessPermission="edit"/>
    <arrUserId title="Range2_17_7" rangeCreator="" othersAccessPermission="edit"/>
    <arrUserId title="Range1_41_4" rangeCreator="" othersAccessPermission="edit"/>
    <arrUserId title="Range2_17_8" rangeCreator="" othersAccessPermission="edit"/>
    <arrUserId title="Range1_41_5" rangeCreator="" othersAccessPermission="edit"/>
    <arrUserId title="Range2_16_1" rangeCreator="" othersAccessPermission="edit"/>
    <arrUserId title="Range1_40_1" rangeCreator="" othersAccessPermission="edit"/>
    <arrUserId title="Range2_16_2" rangeCreator="" othersAccessPermission="edit"/>
    <arrUserId title="Range1_40_2" rangeCreator="" othersAccessPermission="edit"/>
    <arrUserId title="Range2_14_1" rangeCreator="" othersAccessPermission="edit"/>
    <arrUserId title="Range1_38_1" rangeCreator="" othersAccessPermission="edit"/>
    <arrUserId title="Range2_14_2" rangeCreator="" othersAccessPermission="edit"/>
    <arrUserId title="Range1_38_2" rangeCreator="" othersAccessPermission="edit"/>
    <arrUserId title="Range2_22_2_2" rangeCreator="" othersAccessPermission="edit"/>
    <arrUserId title="Range1_23_3_2" rangeCreator="" othersAccessPermission="edit"/>
    <arrUserId title="Range2_22_2_3" rangeCreator="" othersAccessPermission="edit"/>
    <arrUserId title="Range1_23_3_3" rangeCreator="" othersAccessPermission="edit"/>
    <arrUserId title="Range2_13_1" rangeCreator="" othersAccessPermission="edit"/>
    <arrUserId title="Range1_37_1" rangeCreator="" othersAccessPermission="edit"/>
    <arrUserId title="Range1_1_1_1" rangeCreator="" othersAccessPermission="edit"/>
    <arrUserId title="Range2_13_2" rangeCreator="" othersAccessPermission="edit"/>
    <arrUserId title="Range1_37_2" rangeCreator="" othersAccessPermission="edit"/>
    <arrUserId title="Range2_13_3" rangeCreator="" othersAccessPermission="edit"/>
    <arrUserId title="Range1_37_3" rangeCreator="" othersAccessPermission="edit"/>
    <arrUserId title="Range2_13_4" rangeCreator="" othersAccessPermission="edit"/>
    <arrUserId title="Range1_37_4" rangeCreator="" othersAccessPermission="edit"/>
    <arrUserId title="Range2_13_5" rangeCreator="" othersAccessPermission="edit"/>
    <arrUserId title="Range1_37_5" rangeCreator="" othersAccessPermission="edit"/>
    <arrUserId title="Range2_13_6" rangeCreator="" othersAccessPermission="edit"/>
    <arrUserId title="Range1_37_6" rangeCreator="" othersAccessPermission="edit"/>
    <arrUserId title="Range2_13_7" rangeCreator="" othersAccessPermission="edit"/>
    <arrUserId title="Range1_37_7" rangeCreator="" othersAccessPermission="edit"/>
    <arrUserId title="Range2_13_8" rangeCreator="" othersAccessPermission="edit"/>
    <arrUserId title="Range1_37_8" rangeCreator="" othersAccessPermission="edit"/>
    <arrUserId title="Range1_11_3_1" rangeCreator="" othersAccessPermission="edit"/>
    <arrUserId title="Range2_19_3_1" rangeCreator="" othersAccessPermission="edit"/>
    <arrUserId title="Range1_46_3_1" rangeCreator="" othersAccessPermission="edit"/>
    <arrUserId title="Range2_11_1" rangeCreator="" othersAccessPermission="edit"/>
  </rangeList>
  <rangeList sheetStid="136" master=""/>
  <rangeList sheetStid="137" master=""/>
  <rangeList sheetStid="138" master="">
    <arrUserId title="Range2_2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AJA Mar.10-Mar.16</vt:lpstr>
      <vt:lpstr>Calc result</vt:lpstr>
      <vt:lpstr>EDGARDO. DOMINIC</vt:lpstr>
      <vt:lpstr>Long lunch break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johnwayne蒋</cp:lastModifiedBy>
  <dcterms:created xsi:type="dcterms:W3CDTF">2017-07-12T16:03:00Z</dcterms:created>
  <cp:lastPrinted>2025-01-22T20:02:00Z</cp:lastPrinted>
  <dcterms:modified xsi:type="dcterms:W3CDTF">2025-03-20T11:12:47Z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C9A47724D4B0CF25DD3DD6672DAD2D48_43</vt:lpwstr>
  </property>
  <property fmtid="{D5CDD505-2E9C-101B-9397-08002B2CF9AE}" pid="3" name="KSOProductBuildVer">
    <vt:lpwstr>1033-6.2.2.8394</vt:lpwstr>
  </property>
</Properties>
</file>