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0.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1.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Michelle\Desktop\HR\"/>
    </mc:Choice>
  </mc:AlternateContent>
  <xr:revisionPtr revIDLastSave="0" documentId="13_ncr:1_{22B0806B-4E52-47A4-8F88-BFEBFB481C7F}" xr6:coauthVersionLast="45" xr6:coauthVersionMax="45" xr10:uidLastSave="{00000000-0000-0000-0000-000000000000}"/>
  <bookViews>
    <workbookView xWindow="-110" yWindow="-110" windowWidth="29020" windowHeight="17620" xr2:uid="{00000000-000D-0000-FFFF-FFFF00000000}"/>
  </bookViews>
  <sheets>
    <sheet name="Dashboard" sheetId="1" r:id="rId1"/>
    <sheet name="ActivePivot" sheetId="2" r:id="rId2"/>
    <sheet name="EthnicPivot" sheetId="3" r:id="rId3"/>
    <sheet name="SeparationPivot" sheetId="4" r:id="rId4"/>
    <sheet name="HeadlinePivot" sheetId="5" r:id="rId5"/>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data_317abbee-1a49-4e55-98ec-a5adb2b1ee93" name="HRdata" connection="Query - HRdata"/>
        </x15:modelTables>
        <x15:extLst>
          <ext xmlns:x16="http://schemas.microsoft.com/office/spreadsheetml/2014/11/main" uri="{9835A34E-60A6-4A7C-AAB8-D5F71C897F49}">
            <x16:modelTimeGroupings>
              <x16:modelTimeGrouping tableName="HR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4" i="1" l="1"/>
  <c r="U4" i="1"/>
  <c r="S4" i="1"/>
  <c r="N4" i="1"/>
  <c r="N3" i="1"/>
  <c r="M4" i="1"/>
  <c r="M3" i="1"/>
  <c r="J3" i="1"/>
  <c r="J4" i="1"/>
  <c r="K3" i="1"/>
  <c r="H4" i="1"/>
  <c r="F4" i="1"/>
  <c r="G4" i="1"/>
  <c r="K4" i="1"/>
  <c r="H1" i="1" l="1"/>
  <c r="G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28A2FB-B55D-4469-B610-B8D1DB58A1BC}" name="Query - HRdata" description="Connection to the 'HRdata' query in the workbook." type="100" refreshedVersion="6" minRefreshableVersion="5">
    <extLst>
      <ext xmlns:x15="http://schemas.microsoft.com/office/spreadsheetml/2010/11/main" uri="{DE250136-89BD-433C-8126-D09CA5730AF9}">
        <x15:connection id="358ace87-4931-4168-b5ec-50d6ce2bf2eb"/>
      </ext>
    </extLst>
  </connection>
  <connection id="2" xr16:uid="{17993FB9-5987-4026-8D4B-3D35FA8F828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DE7D4CE1-FDAD-4F72-BE2F-00FA71847BB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45E9BDF-8F66-4C75-A4AB-E1D502FE45DA}"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16D58815-40A3-4F04-BDFD-F5C283B8494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4E155138-709C-42C9-A187-54C1238C36B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<sst xmlns="http://schemas.openxmlformats.org/spreadsheetml/2006/main" count="156" uniqueCount="47">
  <si>
    <t>Row Labels</t>
  </si>
  <si>
    <t>Grand Total</t>
  </si>
  <si>
    <t>2017</t>
  </si>
  <si>
    <t>Qtr1</t>
  </si>
  <si>
    <t>Qtr2</t>
  </si>
  <si>
    <t>Qtr3</t>
  </si>
  <si>
    <t>Qtr4</t>
  </si>
  <si>
    <t>2018</t>
  </si>
  <si>
    <t>2019</t>
  </si>
  <si>
    <t>2020</t>
  </si>
  <si>
    <t>ActiveEmp</t>
  </si>
  <si>
    <t>NewHires</t>
  </si>
  <si>
    <t>Group A</t>
  </si>
  <si>
    <t>Group B</t>
  </si>
  <si>
    <t>Group C</t>
  </si>
  <si>
    <t>Group D</t>
  </si>
  <si>
    <t>Group E</t>
  </si>
  <si>
    <t>Group F</t>
  </si>
  <si>
    <t>Group G</t>
  </si>
  <si>
    <t>F</t>
  </si>
  <si>
    <t>M</t>
  </si>
  <si>
    <t>FT</t>
  </si>
  <si>
    <t>PT</t>
  </si>
  <si>
    <t>Column Labels</t>
  </si>
  <si>
    <t>AvgTenureMonths</t>
  </si>
  <si>
    <t>Central</t>
  </si>
  <si>
    <t>East</t>
  </si>
  <si>
    <t>Midwest</t>
  </si>
  <si>
    <t>North</t>
  </si>
  <si>
    <t>Northwest</t>
  </si>
  <si>
    <t>South</t>
  </si>
  <si>
    <t>West</t>
  </si>
  <si>
    <t>Bad Hires</t>
  </si>
  <si>
    <t>Involuntary</t>
  </si>
  <si>
    <t>Voluntary</t>
  </si>
  <si>
    <t>&lt;30</t>
  </si>
  <si>
    <t>30-49</t>
  </si>
  <si>
    <t>50+</t>
  </si>
  <si>
    <t>Total Emp</t>
  </si>
  <si>
    <t>Hourly</t>
  </si>
  <si>
    <t>Salary</t>
  </si>
  <si>
    <t>Full Time</t>
  </si>
  <si>
    <t>Part Time</t>
  </si>
  <si>
    <t>Turnover</t>
  </si>
  <si>
    <t>Separations</t>
  </si>
  <si>
    <t>Turnover %</t>
  </si>
  <si>
    <t>People Analytics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</si>
</sst>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0%"/>
  </numFmts>
  <fonts count="7" x14ac:knownFonts="1">
    <font>
      <sz val="11"/>
      <color theme="1"/>
      <name val="Calibri"/>
      <family val="2"/>
      <scheme val="minor"/>
    </font>
    <font>
      <sz val="11"/>
      <color theme="1"/>
      <name val="Calibri"/>
      <family val="2"/>
      <scheme val="minor"/>
    </font>
    <font>
      <b/>
      <sz val="11"/>
      <color theme="9" tint="-0.249977111117893"/>
      <name val="Calibri"/>
      <family val="2"/>
      <scheme val="minor"/>
    </font>
    <font>
      <b/>
      <sz val="11"/>
      <color rgb="FF92D050"/>
      <name val="Calibri"/>
      <family val="2"/>
      <scheme val="minor"/>
    </font>
    <font>
      <b/>
      <sz val="11"/>
      <color rgb="FF00B050"/>
      <name val="Calibri"/>
      <family val="2"/>
      <scheme val="minor"/>
    </font>
    <font>
      <b/>
      <sz val="11"/>
      <color theme="0" tint="-0.499984740745262"/>
      <name val="Calibri"/>
      <family val="2"/>
      <scheme val="minor"/>
    </font>
    <font>
      <b/>
      <sz val="16"/>
      <color theme="9" tint="-0.249977111117893"/>
      <name val="Calibri"/>
      <family val="2"/>
      <scheme val="minor"/>
    </font>
  </fonts>
  <fills count="2">
    <fill>
      <patternFill patternType="none"/>
    </fill>
    <fill>
      <patternFill patternType="gray125"/>
    </fill>
  </fills>
  <borders count="8">
    <border>
      <left/>
      <right/>
      <top/>
      <bottom/>
      <diagonal/>
    </border>
    <border>
      <left/>
      <right/>
      <top/>
      <bottom style="thick">
        <color theme="0" tint="-0.499984740745262"/>
      </bottom>
      <diagonal/>
    </border>
    <border>
      <left/>
      <right style="thin">
        <color theme="0" tint="-0.499984740745262"/>
      </right>
      <top/>
      <bottom style="thick">
        <color theme="0" tint="-0.499984740745262"/>
      </bottom>
      <diagonal/>
    </border>
    <border>
      <left/>
      <right style="thin">
        <color theme="0" tint="-0.499984740745262"/>
      </right>
      <top/>
      <bottom/>
      <diagonal/>
    </border>
    <border>
      <left/>
      <right style="thin">
        <color auto="1"/>
      </right>
      <top/>
      <bottom/>
      <diagonal/>
    </border>
    <border>
      <left style="thin">
        <color theme="0" tint="-0.499984740745262"/>
      </left>
      <right/>
      <top/>
      <bottom/>
      <diagonal/>
    </border>
    <border>
      <left/>
      <right style="thin">
        <color auto="1"/>
      </right>
      <top/>
      <bottom style="thick">
        <color theme="0" tint="-0.499984740745262"/>
      </bottom>
      <diagonal/>
    </border>
    <border>
      <left style="thin">
        <color theme="0" tint="-0.499984740745262"/>
      </left>
      <right/>
      <top/>
      <bottom style="thick">
        <color theme="0" tint="-0.499984740745262"/>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64" fontId="0" fillId="0" borderId="0" xfId="0" applyNumberFormat="1"/>
    <xf numFmtId="9" fontId="0" fillId="0" borderId="0" xfId="0" applyNumberFormat="1"/>
    <xf numFmtId="0" fontId="2" fillId="0" borderId="0" xfId="0" applyFont="1" applyFill="1"/>
    <xf numFmtId="165" fontId="0" fillId="0" borderId="0" xfId="0" applyNumberFormat="1"/>
    <xf numFmtId="0" fontId="0" fillId="0" borderId="0" xfId="0" applyBorder="1"/>
    <xf numFmtId="0" fontId="2" fillId="0" borderId="0" xfId="0" applyFont="1" applyFill="1" applyBorder="1" applyAlignment="1">
      <alignment horizontal="center"/>
    </xf>
    <xf numFmtId="9" fontId="3" fillId="0" borderId="0" xfId="1" applyFont="1" applyBorder="1" applyAlignment="1">
      <alignment horizontal="center"/>
    </xf>
    <xf numFmtId="0" fontId="5" fillId="0" borderId="0" xfId="0" applyFont="1" applyBorder="1" applyAlignment="1">
      <alignment horizontal="center"/>
    </xf>
    <xf numFmtId="0" fontId="0" fillId="0" borderId="1" xfId="0" applyBorder="1"/>
    <xf numFmtId="0" fontId="2" fillId="0" borderId="1" xfId="0" applyFont="1" applyBorder="1" applyAlignment="1">
      <alignment horizontal="center"/>
    </xf>
    <xf numFmtId="0" fontId="3" fillId="0" borderId="1" xfId="0" applyFont="1" applyBorder="1" applyAlignment="1">
      <alignment horizontal="center"/>
    </xf>
    <xf numFmtId="0" fontId="2" fillId="0" borderId="1" xfId="0" applyFont="1" applyFill="1" applyBorder="1" applyAlignment="1">
      <alignment horizontal="center"/>
    </xf>
    <xf numFmtId="9" fontId="3" fillId="0" borderId="1" xfId="1" applyFont="1" applyBorder="1" applyAlignment="1">
      <alignment horizontal="center"/>
    </xf>
    <xf numFmtId="10" fontId="5" fillId="0" borderId="1" xfId="1" applyNumberFormat="1" applyFont="1" applyBorder="1" applyAlignment="1">
      <alignment horizontal="center"/>
    </xf>
    <xf numFmtId="9" fontId="4" fillId="0" borderId="3" xfId="1" applyFont="1" applyBorder="1" applyAlignment="1">
      <alignment horizontal="center"/>
    </xf>
    <xf numFmtId="0" fontId="0" fillId="0" borderId="3" xfId="0" applyBorder="1"/>
    <xf numFmtId="0" fontId="4" fillId="0" borderId="2" xfId="0" applyFont="1" applyBorder="1" applyAlignment="1">
      <alignment horizontal="center"/>
    </xf>
    <xf numFmtId="0" fontId="0" fillId="0" borderId="4" xfId="0" applyBorder="1"/>
    <xf numFmtId="9" fontId="4" fillId="0" borderId="4" xfId="1" applyFont="1" applyBorder="1" applyAlignment="1">
      <alignment horizontal="center"/>
    </xf>
    <xf numFmtId="0" fontId="0" fillId="0" borderId="5" xfId="0" applyBorder="1"/>
    <xf numFmtId="9" fontId="4" fillId="0" borderId="2" xfId="1" applyFont="1" applyBorder="1" applyAlignment="1">
      <alignment horizontal="center"/>
    </xf>
    <xf numFmtId="9" fontId="4" fillId="0" borderId="6" xfId="1" applyFont="1" applyBorder="1" applyAlignment="1">
      <alignment horizontal="center"/>
    </xf>
    <xf numFmtId="0" fontId="0" fillId="0" borderId="2" xfId="0" applyBorder="1"/>
    <xf numFmtId="10" fontId="5" fillId="0" borderId="7" xfId="1" applyNumberFormat="1" applyFont="1" applyBorder="1" applyAlignment="1">
      <alignment horizontal="center"/>
    </xf>
    <xf numFmtId="10" fontId="5" fillId="0" borderId="6" xfId="1" applyNumberFormat="1" applyFont="1" applyBorder="1" applyAlignment="1">
      <alignment horizontal="center"/>
    </xf>
    <xf numFmtId="0" fontId="6" fillId="0" borderId="0" xfId="0" applyFont="1" applyBorder="1" applyAlignment="1">
      <alignment horizontal="center" vertical="center"/>
    </xf>
    <xf numFmtId="0" fontId="6" fillId="0" borderId="1" xfId="0" applyFont="1" applyBorder="1" applyAlignment="1">
      <alignment horizontal="center" vertical="center"/>
    </xf>
  </cellXfs>
  <cellStyles count="2">
    <cellStyle name="Normal" xfId="0" builtinId="0"/>
    <cellStyle name="Percent" xfId="1" builtinId="5"/>
  </cellStyles>
  <dxfs count="6">
    <dxf>
      <numFmt numFmtId="13" formatCode="0%"/>
    </dxf>
    <dxf>
      <numFmt numFmtId="13" formatCode="0%"/>
    </dxf>
    <dxf>
      <numFmt numFmtId="3" formatCode="#,##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4.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5.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3.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3.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[BI_Report_People.xlsx]HeadlinePivot!AgeGroup</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942120871254724E-2"/>
          <c:y val="7.2926961715992403E-2"/>
          <c:w val="0.93888888888888888"/>
          <c:h val="0.62919766494705398"/>
        </c:manualLayout>
      </c:layout>
      <c:barChart>
        <c:barDir val="col"/>
        <c:grouping val="clustered"/>
        <c:varyColors val="0"/>
        <c:ser>
          <c:idx val="0"/>
          <c:order val="0"/>
          <c:tx>
            <c:strRef>
              <c:f>HeadlinePivot!$M$2:$M$3</c:f>
              <c:strCache>
                <c:ptCount val="1"/>
                <c:pt idx="0">
                  <c:v>F</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HeadlinePivot!$L$4:$L$7</c:f>
              <c:strCache>
                <c:ptCount val="3"/>
                <c:pt idx="0">
                  <c:v>&lt;30</c:v>
                </c:pt>
                <c:pt idx="1">
                  <c:v>30-49</c:v>
                </c:pt>
                <c:pt idx="2">
                  <c:v>50+</c:v>
                </c:pt>
              </c:strCache>
            </c:strRef>
          </c:cat>
          <c:val>
            <c:numRef>
              <c:f>HeadlinePivot!$M$4:$M$7</c:f>
              <c:numCache>
                <c:formatCode>#,##0</c:formatCode>
                <c:ptCount val="3"/>
                <c:pt idx="0">
                  <c:v>172</c:v>
                </c:pt>
                <c:pt idx="1">
                  <c:v>81</c:v>
                </c:pt>
                <c:pt idx="2">
                  <c:v>44</c:v>
                </c:pt>
              </c:numCache>
            </c:numRef>
          </c:val>
          <c:extLst>
            <c:ext xmlns:c16="http://schemas.microsoft.com/office/drawing/2014/chart" uri="{C3380CC4-5D6E-409C-BE32-E72D297353CC}">
              <c16:uniqueId val="{00000000-97E4-441A-89C6-DA0E8B591235}"/>
            </c:ext>
          </c:extLst>
        </c:ser>
        <c:ser>
          <c:idx val="1"/>
          <c:order val="1"/>
          <c:tx>
            <c:strRef>
              <c:f>HeadlinePivot!$N$2:$N$3</c:f>
              <c:strCache>
                <c:ptCount val="1"/>
                <c:pt idx="0">
                  <c:v>M</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HeadlinePivot!$L$4:$L$7</c:f>
              <c:strCache>
                <c:ptCount val="3"/>
                <c:pt idx="0">
                  <c:v>&lt;30</c:v>
                </c:pt>
                <c:pt idx="1">
                  <c:v>30-49</c:v>
                </c:pt>
                <c:pt idx="2">
                  <c:v>50+</c:v>
                </c:pt>
              </c:strCache>
            </c:strRef>
          </c:cat>
          <c:val>
            <c:numRef>
              <c:f>HeadlinePivot!$N$4:$N$7</c:f>
              <c:numCache>
                <c:formatCode>#,##0</c:formatCode>
                <c:ptCount val="3"/>
                <c:pt idx="0">
                  <c:v>165</c:v>
                </c:pt>
                <c:pt idx="1">
                  <c:v>105</c:v>
                </c:pt>
                <c:pt idx="2">
                  <c:v>83</c:v>
                </c:pt>
              </c:numCache>
            </c:numRef>
          </c:val>
          <c:extLst>
            <c:ext xmlns:c16="http://schemas.microsoft.com/office/drawing/2014/chart" uri="{C3380CC4-5D6E-409C-BE32-E72D297353CC}">
              <c16:uniqueId val="{00000003-97E4-441A-89C6-DA0E8B591235}"/>
            </c:ext>
          </c:extLst>
        </c:ser>
        <c:dLbls>
          <c:dLblPos val="inEnd"/>
          <c:showLegendKey val="0"/>
          <c:showVal val="1"/>
          <c:showCatName val="0"/>
          <c:showSerName val="0"/>
          <c:showPercent val="0"/>
          <c:showBubbleSize val="0"/>
        </c:dLbls>
        <c:gapWidth val="50"/>
        <c:axId val="1944098271"/>
        <c:axId val="1944103679"/>
      </c:barChart>
      <c:catAx>
        <c:axId val="194409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103679"/>
        <c:crosses val="autoZero"/>
        <c:auto val="1"/>
        <c:lblAlgn val="ctr"/>
        <c:lblOffset val="100"/>
        <c:noMultiLvlLbl val="0"/>
      </c:catAx>
      <c:valAx>
        <c:axId val="1944103679"/>
        <c:scaling>
          <c:orientation val="minMax"/>
        </c:scaling>
        <c:delete val="1"/>
        <c:axPos val="l"/>
        <c:numFmt formatCode="#,##0" sourceLinked="1"/>
        <c:majorTickMark val="none"/>
        <c:minorTickMark val="none"/>
        <c:tickLblPos val="nextTo"/>
        <c:crossAx val="1944098271"/>
        <c:crosses val="autoZero"/>
        <c:crossBetween val="between"/>
      </c:valAx>
      <c:spPr>
        <a:noFill/>
        <a:ln>
          <a:noFill/>
        </a:ln>
        <a:effectLst/>
      </c:spPr>
    </c:plotArea>
    <c:legend>
      <c:legendPos val="t"/>
      <c:layout>
        <c:manualLayout>
          <c:xMode val="edge"/>
          <c:yMode val="edge"/>
          <c:x val="0.75600000000000012"/>
          <c:y val="0.11345268542199488"/>
          <c:w val="0.20053584211064529"/>
          <c:h val="0.21226563660674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[BI_Report_People.xlsx]EthnicPivot!EthnicActive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by Ethnic Group</a:t>
            </a:r>
          </a:p>
        </c:rich>
      </c:tx>
      <c:layout>
        <c:manualLayout>
          <c:xMode val="edge"/>
          <c:yMode val="edge"/>
          <c:x val="5.9326145552560661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06829806651528E-2"/>
          <c:y val="0.18502369495479731"/>
          <c:w val="0.90574357450601695"/>
          <c:h val="0.56184638378536012"/>
        </c:manualLayout>
      </c:layout>
      <c:barChart>
        <c:barDir val="col"/>
        <c:grouping val="clustered"/>
        <c:varyColors val="0"/>
        <c:ser>
          <c:idx val="0"/>
          <c:order val="0"/>
          <c:tx>
            <c:strRef>
              <c:f>EthnicPivot!$B$2:$B$3</c:f>
              <c:strCache>
                <c:ptCount val="1"/>
                <c:pt idx="0">
                  <c:v>FT</c:v>
                </c:pt>
              </c:strCache>
            </c:strRef>
          </c:tx>
          <c:spPr>
            <a:solidFill>
              <a:schemeClr val="accent1"/>
            </a:solidFill>
            <a:ln>
              <a:noFill/>
            </a:ln>
            <a:effectLst/>
          </c:spPr>
          <c:invertIfNegative val="0"/>
          <c:cat>
            <c:multiLvlStrRef>
              <c:f>EthnicPivot!$A$4:$A$25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EthnicPivot!$B$4:$B$25</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F939-4BC1-82E9-D5721A438D0F}"/>
            </c:ext>
          </c:extLst>
        </c:ser>
        <c:ser>
          <c:idx val="1"/>
          <c:order val="1"/>
          <c:tx>
            <c:strRef>
              <c:f>EthnicPivot!$C$2:$C$3</c:f>
              <c:strCache>
                <c:ptCount val="1"/>
                <c:pt idx="0">
                  <c:v>PT</c:v>
                </c:pt>
              </c:strCache>
            </c:strRef>
          </c:tx>
          <c:spPr>
            <a:solidFill>
              <a:schemeClr val="accent2"/>
            </a:solidFill>
            <a:ln>
              <a:noFill/>
            </a:ln>
            <a:effectLst/>
          </c:spPr>
          <c:invertIfNegative val="0"/>
          <c:cat>
            <c:multiLvlStrRef>
              <c:f>EthnicPivot!$A$4:$A$25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EthnicPivot!$C$4:$C$25</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2-F939-4BC1-82E9-D5721A438D0F}"/>
            </c:ext>
          </c:extLst>
        </c:ser>
        <c:dLbls>
          <c:showLegendKey val="0"/>
          <c:showVal val="0"/>
          <c:showCatName val="0"/>
          <c:showSerName val="0"/>
          <c:showPercent val="0"/>
          <c:showBubbleSize val="0"/>
        </c:dLbls>
        <c:gapWidth val="219"/>
        <c:axId val="1717074031"/>
        <c:axId val="1717077359"/>
      </c:barChart>
      <c:catAx>
        <c:axId val="171707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7359"/>
        <c:crosses val="autoZero"/>
        <c:auto val="1"/>
        <c:lblAlgn val="ctr"/>
        <c:lblOffset val="100"/>
        <c:noMultiLvlLbl val="0"/>
      </c:catAx>
      <c:valAx>
        <c:axId val="1717077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4031"/>
        <c:crosses val="autoZero"/>
        <c:crossBetween val="between"/>
      </c:valAx>
      <c:spPr>
        <a:noFill/>
        <a:ln>
          <a:noFill/>
        </a:ln>
        <a:effectLst/>
      </c:spPr>
    </c:plotArea>
    <c:legend>
      <c:legendPos val="t"/>
      <c:layout>
        <c:manualLayout>
          <c:xMode val="edge"/>
          <c:yMode val="edge"/>
          <c:x val="0.83316191608124446"/>
          <c:y val="4.6712962962962977E-2"/>
          <c:w val="0.1369840352524741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[BI_Report_People.xlsx]EthnicPivot!AvgTenure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Tenure Months</a:t>
            </a:r>
          </a:p>
        </c:rich>
      </c:tx>
      <c:layout>
        <c:manualLayout>
          <c:xMode val="edge"/>
          <c:yMode val="edge"/>
          <c:x val="5.9326145552560661E-2"/>
          <c:y val="3.2407407407407406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6.4606829806651528E-2"/>
          <c:y val="0.18502369495479731"/>
          <c:w val="0.90574357450601695"/>
          <c:h val="0.56184638378536012"/>
        </c:manualLayout>
      </c:layout>
      <c:barChart>
        <c:barDir val="col"/>
        <c:grouping val="clustered"/>
        <c:varyColors val="0"/>
        <c:ser>
          <c:idx val="0"/>
          <c:order val="0"/>
          <c:tx>
            <c:strRef>
              <c:f>EthnicPivot!$I$2:$I$3</c:f>
              <c:strCache>
                <c:ptCount val="1"/>
                <c:pt idx="0">
                  <c:v>FT</c:v>
                </c:pt>
              </c:strCache>
            </c:strRef>
          </c:tx>
          <c:spPr>
            <a:solidFill>
              <a:schemeClr val="accent1"/>
            </a:solidFill>
            <a:ln>
              <a:noFill/>
            </a:ln>
            <a:effectLst/>
          </c:spPr>
          <c:invertIfNegative val="0"/>
          <c:cat>
            <c:multiLvlStrRef>
              <c:f>EthnicPivot!$H$4:$H$25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EthnicPivot!$I$4:$I$25</c:f>
              <c:numCache>
                <c:formatCode>#,##0</c:formatCode>
                <c:ptCount val="14"/>
                <c:pt idx="0">
                  <c:v>76.80952380952381</c:v>
                </c:pt>
                <c:pt idx="1">
                  <c:v>112.64285714285714</c:v>
                </c:pt>
                <c:pt idx="2">
                  <c:v>86.823999999999998</c:v>
                </c:pt>
                <c:pt idx="3">
                  <c:v>63.76</c:v>
                </c:pt>
                <c:pt idx="4">
                  <c:v>55.164285714285711</c:v>
                </c:pt>
                <c:pt idx="5">
                  <c:v>130.65454545454546</c:v>
                </c:pt>
                <c:pt idx="6">
                  <c:v>88.436842105263153</c:v>
                </c:pt>
                <c:pt idx="7">
                  <c:v>83.692307692307693</c:v>
                </c:pt>
                <c:pt idx="8">
                  <c:v>86.214814814814815</c:v>
                </c:pt>
                <c:pt idx="9">
                  <c:v>66.261538461538464</c:v>
                </c:pt>
                <c:pt idx="10">
                  <c:v>68.321739130434793</c:v>
                </c:pt>
                <c:pt idx="11">
                  <c:v>74.407142857142858</c:v>
                </c:pt>
                <c:pt idx="12">
                  <c:v>73.842857142857142</c:v>
                </c:pt>
                <c:pt idx="13">
                  <c:v>93.85</c:v>
                </c:pt>
              </c:numCache>
            </c:numRef>
          </c:val>
          <c:extLst>
            <c:ext xmlns:c16="http://schemas.microsoft.com/office/drawing/2014/chart" uri="{C3380CC4-5D6E-409C-BE32-E72D297353CC}">
              <c16:uniqueId val="{00000015-B438-4F0E-A7D8-9C2327CF43A3}"/>
            </c:ext>
          </c:extLst>
        </c:ser>
        <c:ser>
          <c:idx val="1"/>
          <c:order val="1"/>
          <c:tx>
            <c:strRef>
              <c:f>EthnicPivot!$J$2:$J$3</c:f>
              <c:strCache>
                <c:ptCount val="1"/>
                <c:pt idx="0">
                  <c:v>PT</c:v>
                </c:pt>
              </c:strCache>
            </c:strRef>
          </c:tx>
          <c:spPr>
            <a:solidFill>
              <a:schemeClr val="accent2"/>
            </a:solidFill>
            <a:ln>
              <a:noFill/>
            </a:ln>
            <a:effectLst/>
          </c:spPr>
          <c:invertIfNegative val="0"/>
          <c:cat>
            <c:multiLvlStrRef>
              <c:f>EthnicPivot!$H$4:$H$25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EthnicPivot!$J$4:$J$25</c:f>
              <c:numCache>
                <c:formatCode>#,##0</c:formatCode>
                <c:ptCount val="14"/>
                <c:pt idx="0">
                  <c:v>28.951999999999998</c:v>
                </c:pt>
                <c:pt idx="1">
                  <c:v>20.294285714285714</c:v>
                </c:pt>
                <c:pt idx="2">
                  <c:v>15.670588235294117</c:v>
                </c:pt>
                <c:pt idx="3">
                  <c:v>16.62857142857143</c:v>
                </c:pt>
                <c:pt idx="4">
                  <c:v>10.905882352941177</c:v>
                </c:pt>
                <c:pt idx="5">
                  <c:v>18.824000000000002</c:v>
                </c:pt>
                <c:pt idx="6">
                  <c:v>18.320833333333333</c:v>
                </c:pt>
                <c:pt idx="7">
                  <c:v>18.369444444444444</c:v>
                </c:pt>
                <c:pt idx="8">
                  <c:v>12.4</c:v>
                </c:pt>
                <c:pt idx="9">
                  <c:v>33.78709677419355</c:v>
                </c:pt>
                <c:pt idx="10">
                  <c:v>12.648</c:v>
                </c:pt>
                <c:pt idx="11">
                  <c:v>19.817073170731707</c:v>
                </c:pt>
                <c:pt idx="12">
                  <c:v>7.6947368421052627</c:v>
                </c:pt>
                <c:pt idx="13">
                  <c:v>17.696774193548389</c:v>
                </c:pt>
              </c:numCache>
            </c:numRef>
          </c:val>
          <c:extLst>
            <c:ext xmlns:c16="http://schemas.microsoft.com/office/drawing/2014/chart" uri="{C3380CC4-5D6E-409C-BE32-E72D297353CC}">
              <c16:uniqueId val="{00000017-B438-4F0E-A7D8-9C2327CF43A3}"/>
            </c:ext>
          </c:extLst>
        </c:ser>
        <c:dLbls>
          <c:showLegendKey val="0"/>
          <c:showVal val="0"/>
          <c:showCatName val="0"/>
          <c:showSerName val="0"/>
          <c:showPercent val="0"/>
          <c:showBubbleSize val="0"/>
        </c:dLbls>
        <c:gapWidth val="219"/>
        <c:axId val="1717074031"/>
        <c:axId val="1717077359"/>
      </c:barChart>
      <c:catAx>
        <c:axId val="171707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7359"/>
        <c:crosses val="autoZero"/>
        <c:auto val="1"/>
        <c:lblAlgn val="ctr"/>
        <c:lblOffset val="100"/>
        <c:noMultiLvlLbl val="0"/>
      </c:catAx>
      <c:valAx>
        <c:axId val="1717077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4031"/>
        <c:crosses val="autoZero"/>
        <c:crossBetween val="between"/>
      </c:valAx>
    </c:plotArea>
    <c:legend>
      <c:legendPos val="t"/>
      <c:layout>
        <c:manualLayout>
          <c:xMode val="edge"/>
          <c:yMode val="edge"/>
          <c:x val="0.83316191608124446"/>
          <c:y val="4.6712962962962977E-2"/>
          <c:w val="0.11929102404143557"/>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[BI_Report_People.xlsx]SeparationPivot!Separations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Separations</a:t>
            </a:r>
          </a:p>
        </c:rich>
      </c:tx>
      <c:layout>
        <c:manualLayout>
          <c:xMode val="edge"/>
          <c:yMode val="edge"/>
          <c:x val="4.8362650644824388E-2"/>
          <c:y val="2.77779276520782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587786259541987E-2"/>
          <c:y val="0.18109439113415579"/>
          <c:w val="0.93282442748091599"/>
          <c:h val="0.66303169032132747"/>
        </c:manualLayout>
      </c:layout>
      <c:barChart>
        <c:barDir val="col"/>
        <c:grouping val="clustered"/>
        <c:varyColors val="0"/>
        <c:ser>
          <c:idx val="0"/>
          <c:order val="0"/>
          <c:tx>
            <c:strRef>
              <c:f>SeparationPivot!$B$2</c:f>
              <c:strCache>
                <c:ptCount val="1"/>
                <c:pt idx="0">
                  <c:v>Separations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SeparationPivot!$A$3:$A$7</c:f>
              <c:strCache>
                <c:ptCount val="4"/>
                <c:pt idx="0">
                  <c:v>2017</c:v>
                </c:pt>
                <c:pt idx="1">
                  <c:v>2018</c:v>
                </c:pt>
                <c:pt idx="2">
                  <c:v>2019</c:v>
                </c:pt>
                <c:pt idx="3">
                  <c:v>2020</c:v>
                </c:pt>
              </c:strCache>
            </c:strRef>
          </c:cat>
          <c:val>
            <c:numRef>
              <c:f>SeparationPivot!$B$3:$B$7</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247C-4198-8862-77C616BEF703}"/>
            </c:ext>
          </c:extLst>
        </c:ser>
        <c:ser>
          <c:idx val="1"/>
          <c:order val="1"/>
          <c:tx>
            <c:strRef>
              <c:f>SeparationPivot!$C$2</c:f>
              <c:strCache>
                <c:ptCount val="1"/>
                <c:pt idx="0">
                  <c:v>Bad Hires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SeparationPivot!$A$3:$A$7</c:f>
              <c:strCache>
                <c:ptCount val="4"/>
                <c:pt idx="0">
                  <c:v>2017</c:v>
                </c:pt>
                <c:pt idx="1">
                  <c:v>2018</c:v>
                </c:pt>
                <c:pt idx="2">
                  <c:v>2019</c:v>
                </c:pt>
                <c:pt idx="3">
                  <c:v>2020</c:v>
                </c:pt>
              </c:strCache>
            </c:strRef>
          </c:cat>
          <c:val>
            <c:numRef>
              <c:f>SeparationPivot!$C$3:$C$7</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247C-4198-8862-77C616BEF703}"/>
            </c:ext>
          </c:extLst>
        </c:ser>
        <c:dLbls>
          <c:dLblPos val="inEnd"/>
          <c:showLegendKey val="0"/>
          <c:showVal val="1"/>
          <c:showCatName val="0"/>
          <c:showSerName val="0"/>
          <c:showPercent val="0"/>
          <c:showBubbleSize val="0"/>
        </c:dLbls>
        <c:gapWidth val="50"/>
        <c:overlap val="100"/>
        <c:axId val="201161680"/>
        <c:axId val="201168752"/>
      </c:barChart>
      <c:catAx>
        <c:axId val="201161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68752"/>
        <c:crosses val="autoZero"/>
        <c:auto val="1"/>
        <c:lblAlgn val="ctr"/>
        <c:lblOffset val="100"/>
        <c:noMultiLvlLbl val="0"/>
      </c:catAx>
      <c:valAx>
        <c:axId val="201168752"/>
        <c:scaling>
          <c:orientation val="minMax"/>
        </c:scaling>
        <c:delete val="1"/>
        <c:axPos val="l"/>
        <c:numFmt formatCode="#,##0" sourceLinked="1"/>
        <c:majorTickMark val="out"/>
        <c:minorTickMark val="none"/>
        <c:tickLblPos val="nextTo"/>
        <c:crossAx val="201161680"/>
        <c:crosses val="autoZero"/>
        <c:crossBetween val="between"/>
      </c:valAx>
      <c:spPr>
        <a:noFill/>
        <a:ln>
          <a:noFill/>
        </a:ln>
        <a:effectLst/>
      </c:spPr>
    </c:plotArea>
    <c:legend>
      <c:legendPos val="t"/>
      <c:layout>
        <c:manualLayout>
          <c:xMode val="edge"/>
          <c:yMode val="edge"/>
          <c:x val="2.1118022011954389E-2"/>
          <c:y val="0.20376685074228246"/>
          <c:w val="0.20866671077879972"/>
          <c:h val="0.264455151464466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[BI_Report_People.xlsx]SeparationPivot!TermReason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 Reason</a:t>
            </a:r>
          </a:p>
        </c:rich>
      </c:tx>
      <c:layout>
        <c:manualLayout>
          <c:xMode val="edge"/>
          <c:yMode val="edge"/>
          <c:x val="3.7486001749781256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2656176298089519"/>
          <c:w val="0.93888888888888888"/>
          <c:h val="0.72638107241349181"/>
        </c:manualLayout>
      </c:layout>
      <c:barChart>
        <c:barDir val="col"/>
        <c:grouping val="clustered"/>
        <c:varyColors val="0"/>
        <c:ser>
          <c:idx val="0"/>
          <c:order val="0"/>
          <c:tx>
            <c:strRef>
              <c:f>SeparationPivot!$B$11:$B$12</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SeparationPivot!$A$13:$A$17</c:f>
              <c:strCache>
                <c:ptCount val="4"/>
                <c:pt idx="0">
                  <c:v>2017</c:v>
                </c:pt>
                <c:pt idx="1">
                  <c:v>2018</c:v>
                </c:pt>
                <c:pt idx="2">
                  <c:v>2019</c:v>
                </c:pt>
                <c:pt idx="3">
                  <c:v>2020</c:v>
                </c:pt>
              </c:strCache>
            </c:strRef>
          </c:cat>
          <c:val>
            <c:numRef>
              <c:f>SeparationPivot!$B$13:$B$17</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8267-4D7C-AE57-53503A2DF53C}"/>
            </c:ext>
          </c:extLst>
        </c:ser>
        <c:ser>
          <c:idx val="1"/>
          <c:order val="1"/>
          <c:tx>
            <c:strRef>
              <c:f>SeparationPivot!$C$11:$C$12</c:f>
              <c:strCache>
                <c:ptCount val="1"/>
                <c:pt idx="0">
                  <c:v>Voluntary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SeparationPivot!$A$13:$A$17</c:f>
              <c:strCache>
                <c:ptCount val="4"/>
                <c:pt idx="0">
                  <c:v>2017</c:v>
                </c:pt>
                <c:pt idx="1">
                  <c:v>2018</c:v>
                </c:pt>
                <c:pt idx="2">
                  <c:v>2019</c:v>
                </c:pt>
                <c:pt idx="3">
                  <c:v>2020</c:v>
                </c:pt>
              </c:strCache>
            </c:strRef>
          </c:cat>
          <c:val>
            <c:numRef>
              <c:f>SeparationPivot!$C$13:$C$17</c:f>
              <c:numCache>
                <c:formatCode>#,##0</c:formatCode>
                <c:ptCount val="4"/>
                <c:pt idx="1">
                  <c:v>23</c:v>
                </c:pt>
                <c:pt idx="2">
                  <c:v>472</c:v>
                </c:pt>
                <c:pt idx="3">
                  <c:v>722</c:v>
                </c:pt>
              </c:numCache>
            </c:numRef>
          </c:val>
          <c:extLst>
            <c:ext xmlns:c16="http://schemas.microsoft.com/office/drawing/2014/chart" uri="{C3380CC4-5D6E-409C-BE32-E72D297353CC}">
              <c16:uniqueId val="{00000001-8267-4D7C-AE57-53503A2DF53C}"/>
            </c:ext>
          </c:extLst>
        </c:ser>
        <c:dLbls>
          <c:dLblPos val="inEnd"/>
          <c:showLegendKey val="0"/>
          <c:showVal val="1"/>
          <c:showCatName val="0"/>
          <c:showSerName val="0"/>
          <c:showPercent val="0"/>
          <c:showBubbleSize val="0"/>
        </c:dLbls>
        <c:gapWidth val="50"/>
        <c:axId val="201159184"/>
        <c:axId val="201172912"/>
      </c:barChart>
      <c:catAx>
        <c:axId val="20115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72912"/>
        <c:crosses val="autoZero"/>
        <c:auto val="1"/>
        <c:lblAlgn val="ctr"/>
        <c:lblOffset val="100"/>
        <c:noMultiLvlLbl val="0"/>
      </c:catAx>
      <c:valAx>
        <c:axId val="201172912"/>
        <c:scaling>
          <c:orientation val="minMax"/>
        </c:scaling>
        <c:delete val="1"/>
        <c:axPos val="l"/>
        <c:numFmt formatCode="#,##0" sourceLinked="1"/>
        <c:majorTickMark val="none"/>
        <c:minorTickMark val="none"/>
        <c:tickLblPos val="nextTo"/>
        <c:crossAx val="201159184"/>
        <c:crosses val="autoZero"/>
        <c:crossBetween val="between"/>
      </c:valAx>
      <c:spPr>
        <a:noFill/>
        <a:ln>
          <a:noFill/>
        </a:ln>
        <a:effectLst/>
      </c:spPr>
    </c:plotArea>
    <c:legend>
      <c:legendPos val="t"/>
      <c:layout>
        <c:manualLayout>
          <c:xMode val="edge"/>
          <c:yMode val="edge"/>
          <c:x val="8.3333333333333332E-3"/>
          <c:y val="0.21199699219620807"/>
          <c:w val="0.20576706036745404"/>
          <c:h val="0.241342849410062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[BI_Report_People.xlsx]HeadlinePivot!AgeGroup</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7.2927252018026051E-2"/>
          <c:w val="0.93888888888888888"/>
          <c:h val="0.69816372010102512"/>
        </c:manualLayout>
      </c:layout>
      <c:barChart>
        <c:barDir val="col"/>
        <c:grouping val="clustered"/>
        <c:varyColors val="0"/>
        <c:ser>
          <c:idx val="0"/>
          <c:order val="0"/>
          <c:tx>
            <c:strRef>
              <c:f>HeadlinePivot!$M$2:$M$3</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HeadlinePivot!$L$4:$L$7</c:f>
              <c:strCache>
                <c:ptCount val="3"/>
                <c:pt idx="0">
                  <c:v>&lt;30</c:v>
                </c:pt>
                <c:pt idx="1">
                  <c:v>30-49</c:v>
                </c:pt>
                <c:pt idx="2">
                  <c:v>50+</c:v>
                </c:pt>
              </c:strCache>
            </c:strRef>
          </c:cat>
          <c:val>
            <c:numRef>
              <c:f>HeadlinePivot!$M$4:$M$7</c:f>
              <c:numCache>
                <c:formatCode>#,##0</c:formatCode>
                <c:ptCount val="3"/>
                <c:pt idx="0">
                  <c:v>172</c:v>
                </c:pt>
                <c:pt idx="1">
                  <c:v>81</c:v>
                </c:pt>
                <c:pt idx="2">
                  <c:v>44</c:v>
                </c:pt>
              </c:numCache>
            </c:numRef>
          </c:val>
          <c:extLst>
            <c:ext xmlns:c16="http://schemas.microsoft.com/office/drawing/2014/chart" uri="{C3380CC4-5D6E-409C-BE32-E72D297353CC}">
              <c16:uniqueId val="{00000000-66A4-45F6-B4CE-188C8D6165FD}"/>
            </c:ext>
          </c:extLst>
        </c:ser>
        <c:ser>
          <c:idx val="1"/>
          <c:order val="1"/>
          <c:tx>
            <c:strRef>
              <c:f>HeadlinePivot!$N$2:$N$3</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HeadlinePivot!$L$4:$L$7</c:f>
              <c:strCache>
                <c:ptCount val="3"/>
                <c:pt idx="0">
                  <c:v>&lt;30</c:v>
                </c:pt>
                <c:pt idx="1">
                  <c:v>30-49</c:v>
                </c:pt>
                <c:pt idx="2">
                  <c:v>50+</c:v>
                </c:pt>
              </c:strCache>
            </c:strRef>
          </c:cat>
          <c:val>
            <c:numRef>
              <c:f>HeadlinePivot!$N$4:$N$7</c:f>
              <c:numCache>
                <c:formatCode>#,##0</c:formatCode>
                <c:ptCount val="3"/>
                <c:pt idx="0">
                  <c:v>165</c:v>
                </c:pt>
                <c:pt idx="1">
                  <c:v>105</c:v>
                </c:pt>
                <c:pt idx="2">
                  <c:v>83</c:v>
                </c:pt>
              </c:numCache>
            </c:numRef>
          </c:val>
          <c:extLst>
            <c:ext xmlns:c16="http://schemas.microsoft.com/office/drawing/2014/chart" uri="{C3380CC4-5D6E-409C-BE32-E72D297353CC}">
              <c16:uniqueId val="{00000005-66A4-45F6-B4CE-188C8D6165FD}"/>
            </c:ext>
          </c:extLst>
        </c:ser>
        <c:dLbls>
          <c:dLblPos val="inEnd"/>
          <c:showLegendKey val="0"/>
          <c:showVal val="1"/>
          <c:showCatName val="0"/>
          <c:showSerName val="0"/>
          <c:showPercent val="0"/>
          <c:showBubbleSize val="0"/>
        </c:dLbls>
        <c:gapWidth val="50"/>
        <c:axId val="1944098271"/>
        <c:axId val="1944103679"/>
      </c:barChart>
      <c:catAx>
        <c:axId val="194409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103679"/>
        <c:crosses val="autoZero"/>
        <c:auto val="1"/>
        <c:lblAlgn val="ctr"/>
        <c:lblOffset val="100"/>
        <c:noMultiLvlLbl val="0"/>
      </c:catAx>
      <c:valAx>
        <c:axId val="1944103679"/>
        <c:scaling>
          <c:orientation val="minMax"/>
        </c:scaling>
        <c:delete val="1"/>
        <c:axPos val="l"/>
        <c:numFmt formatCode="#,##0" sourceLinked="1"/>
        <c:majorTickMark val="none"/>
        <c:minorTickMark val="none"/>
        <c:tickLblPos val="nextTo"/>
        <c:crossAx val="1944098271"/>
        <c:crosses val="autoZero"/>
        <c:crossBetween val="between"/>
      </c:valAx>
      <c:spPr>
        <a:noFill/>
        <a:ln>
          <a:noFill/>
        </a:ln>
        <a:effectLst/>
      </c:spPr>
    </c:plotArea>
    <c:legend>
      <c:legendPos val="t"/>
      <c:layout>
        <c:manualLayout>
          <c:xMode val="edge"/>
          <c:yMode val="edge"/>
          <c:x val="0.79236354498240913"/>
          <c:y val="0.11345268542199488"/>
          <c:w val="0.16417220574700889"/>
          <c:h val="0.21226563660674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[BI_Report_People.xlsx]ActivePivot!TotalActive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Active Employees</a:t>
            </a:r>
          </a:p>
        </c:rich>
      </c:tx>
      <c:layout>
        <c:manualLayout>
          <c:xMode val="edge"/>
          <c:yMode val="edge"/>
          <c:x val="3.8974925648327642E-2"/>
          <c:y val="2.80214808675231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601213125871226E-2"/>
          <c:y val="0.18039406532516766"/>
          <c:w val="0.92057295708849796"/>
          <c:h val="0.55008598501458505"/>
        </c:manualLayout>
      </c:layout>
      <c:barChart>
        <c:barDir val="col"/>
        <c:grouping val="clustered"/>
        <c:varyColors val="0"/>
        <c:ser>
          <c:idx val="0"/>
          <c:order val="0"/>
          <c:tx>
            <c:strRef>
              <c:f>ActivePivot!$B$2</c:f>
              <c:strCache>
                <c:ptCount val="1"/>
                <c:pt idx="0">
                  <c:v>ActiveEmp</c:v>
                </c:pt>
              </c:strCache>
            </c:strRef>
          </c:tx>
          <c:spPr>
            <a:solidFill>
              <a:schemeClr val="accent6">
                <a:shade val="76000"/>
              </a:schemeClr>
            </a:solidFill>
            <a:ln>
              <a:noFill/>
            </a:ln>
            <a:effectLst/>
          </c:spPr>
          <c:invertIfNegative val="0"/>
          <c:cat>
            <c:multiLvlStrRef>
              <c:f>ActivePivot!$A$3:$A$23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2017</c:v>
                  </c:pt>
                  <c:pt idx="4">
                    <c:v>2018</c:v>
                  </c:pt>
                  <c:pt idx="8">
                    <c:v>2019</c:v>
                  </c:pt>
                  <c:pt idx="12">
                    <c:v>2020</c:v>
                  </c:pt>
                </c:lvl>
              </c:multiLvlStrCache>
            </c:multiLvlStrRef>
          </c:cat>
          <c:val>
            <c:numRef>
              <c:f>ActivePivot!$B$3:$B$23</c:f>
              <c:numCache>
                <c:formatCode>#,##0</c:formatCode>
                <c:ptCount val="16"/>
                <c:pt idx="0">
                  <c:v>229</c:v>
                </c:pt>
                <c:pt idx="1">
                  <c:v>251</c:v>
                </c:pt>
                <c:pt idx="2">
                  <c:v>275</c:v>
                </c:pt>
                <c:pt idx="3">
                  <c:v>300</c:v>
                </c:pt>
                <c:pt idx="4">
                  <c:v>338</c:v>
                </c:pt>
                <c:pt idx="5">
                  <c:v>361</c:v>
                </c:pt>
                <c:pt idx="6">
                  <c:v>403</c:v>
                </c:pt>
                <c:pt idx="7">
                  <c:v>467</c:v>
                </c:pt>
                <c:pt idx="8">
                  <c:v>449</c:v>
                </c:pt>
                <c:pt idx="9">
                  <c:v>458</c:v>
                </c:pt>
                <c:pt idx="10">
                  <c:v>494</c:v>
                </c:pt>
                <c:pt idx="11">
                  <c:v>505</c:v>
                </c:pt>
                <c:pt idx="12">
                  <c:v>525</c:v>
                </c:pt>
                <c:pt idx="13">
                  <c:v>633</c:v>
                </c:pt>
                <c:pt idx="14">
                  <c:v>648</c:v>
                </c:pt>
                <c:pt idx="15">
                  <c:v>650</c:v>
                </c:pt>
              </c:numCache>
            </c:numRef>
          </c:val>
          <c:extLst>
            <c:ext xmlns:c16="http://schemas.microsoft.com/office/drawing/2014/chart" uri="{C3380CC4-5D6E-409C-BE32-E72D297353CC}">
              <c16:uniqueId val="{00000000-6803-4B27-8892-CB0D02C45910}"/>
            </c:ext>
          </c:extLst>
        </c:ser>
        <c:ser>
          <c:idx val="1"/>
          <c:order val="1"/>
          <c:tx>
            <c:strRef>
              <c:f>ActivePivot!$C$2</c:f>
              <c:strCache>
                <c:ptCount val="1"/>
                <c:pt idx="0">
                  <c:v>NewHires</c:v>
                </c:pt>
              </c:strCache>
            </c:strRef>
          </c:tx>
          <c:spPr>
            <a:solidFill>
              <a:schemeClr val="accent6">
                <a:tint val="77000"/>
              </a:schemeClr>
            </a:solidFill>
            <a:ln>
              <a:noFill/>
            </a:ln>
            <a:effectLst/>
          </c:spPr>
          <c:invertIfNegative val="0"/>
          <c:cat>
            <c:multiLvlStrRef>
              <c:f>ActivePivot!$A$3:$A$23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2017</c:v>
                  </c:pt>
                  <c:pt idx="4">
                    <c:v>2018</c:v>
                  </c:pt>
                  <c:pt idx="8">
                    <c:v>2019</c:v>
                  </c:pt>
                  <c:pt idx="12">
                    <c:v>2020</c:v>
                  </c:pt>
                </c:lvl>
              </c:multiLvlStrCache>
            </c:multiLvlStrRef>
          </c:cat>
          <c:val>
            <c:numRef>
              <c:f>ActivePivot!$C$3:$C$23</c:f>
              <c:numCache>
                <c:formatCode>#,##0</c:formatCode>
                <c:ptCount val="16"/>
                <c:pt idx="0">
                  <c:v>3</c:v>
                </c:pt>
                <c:pt idx="1">
                  <c:v>21</c:v>
                </c:pt>
                <c:pt idx="2">
                  <c:v>24</c:v>
                </c:pt>
                <c:pt idx="3">
                  <c:v>30</c:v>
                </c:pt>
                <c:pt idx="4">
                  <c:v>37</c:v>
                </c:pt>
                <c:pt idx="5">
                  <c:v>22</c:v>
                </c:pt>
                <c:pt idx="6">
                  <c:v>47</c:v>
                </c:pt>
                <c:pt idx="7">
                  <c:v>74</c:v>
                </c:pt>
                <c:pt idx="8">
                  <c:v>66</c:v>
                </c:pt>
                <c:pt idx="9">
                  <c:v>114</c:v>
                </c:pt>
                <c:pt idx="10">
                  <c:v>176</c:v>
                </c:pt>
                <c:pt idx="11">
                  <c:v>130</c:v>
                </c:pt>
                <c:pt idx="12">
                  <c:v>127</c:v>
                </c:pt>
                <c:pt idx="13">
                  <c:v>298</c:v>
                </c:pt>
                <c:pt idx="14">
                  <c:v>278</c:v>
                </c:pt>
                <c:pt idx="15">
                  <c:v>149</c:v>
                </c:pt>
              </c:numCache>
            </c:numRef>
          </c:val>
          <c:extLst>
            <c:ext xmlns:c16="http://schemas.microsoft.com/office/drawing/2014/chart" uri="{C3380CC4-5D6E-409C-BE32-E72D297353CC}">
              <c16:uniqueId val="{00000001-6803-4B27-8892-CB0D02C45910}"/>
            </c:ext>
          </c:extLst>
        </c:ser>
        <c:dLbls>
          <c:showLegendKey val="0"/>
          <c:showVal val="0"/>
          <c:showCatName val="0"/>
          <c:showSerName val="0"/>
          <c:showPercent val="0"/>
          <c:showBubbleSize val="0"/>
        </c:dLbls>
        <c:gapWidth val="50"/>
        <c:overlap val="100"/>
        <c:axId val="708503471"/>
        <c:axId val="708504303"/>
      </c:barChart>
      <c:catAx>
        <c:axId val="70850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04303"/>
        <c:crosses val="autoZero"/>
        <c:auto val="1"/>
        <c:lblAlgn val="ctr"/>
        <c:lblOffset val="100"/>
        <c:noMultiLvlLbl val="0"/>
      </c:catAx>
      <c:valAx>
        <c:axId val="708504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03471"/>
        <c:crosses val="autoZero"/>
        <c:crossBetween val="between"/>
      </c:valAx>
      <c:spPr>
        <a:noFill/>
        <a:ln>
          <a:noFill/>
        </a:ln>
        <a:effectLst/>
      </c:spPr>
    </c:plotArea>
    <c:legend>
      <c:legendPos val="t"/>
      <c:layout>
        <c:manualLayout>
          <c:xMode val="edge"/>
          <c:yMode val="edge"/>
          <c:x val="0.7678257921109144"/>
          <c:y val="4.2083333333333334E-2"/>
          <c:w val="0.1815667142730754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[BI_Report_People.xlsx]ActivePivot!RegionActive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by</a:t>
            </a:r>
            <a:r>
              <a:rPr lang="en-US" baseline="0"/>
              <a:t> Region</a:t>
            </a:r>
            <a:endParaRPr lang="en-US"/>
          </a:p>
        </c:rich>
      </c:tx>
      <c:layout>
        <c:manualLayout>
          <c:xMode val="edge"/>
          <c:yMode val="edge"/>
          <c:x val="8.1924101592564094E-2"/>
          <c:y val="3.24604046919764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6650517643627877"/>
          <c:w val="0.82016863517060368"/>
          <c:h val="0.78256889763779525"/>
        </c:manualLayout>
      </c:layout>
      <c:barChart>
        <c:barDir val="bar"/>
        <c:grouping val="clustered"/>
        <c:varyColors val="0"/>
        <c:ser>
          <c:idx val="0"/>
          <c:order val="0"/>
          <c:tx>
            <c:strRef>
              <c:f>ActivePivot!$B$25:$B$26</c:f>
              <c:strCache>
                <c:ptCount val="1"/>
                <c:pt idx="0">
                  <c:v>FT</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ActivePivot!$A$27:$A$34</c:f>
              <c:strCache>
                <c:ptCount val="7"/>
                <c:pt idx="0">
                  <c:v>Central</c:v>
                </c:pt>
                <c:pt idx="1">
                  <c:v>East</c:v>
                </c:pt>
                <c:pt idx="2">
                  <c:v>Midwest</c:v>
                </c:pt>
                <c:pt idx="3">
                  <c:v>North</c:v>
                </c:pt>
                <c:pt idx="4">
                  <c:v>Northwest</c:v>
                </c:pt>
                <c:pt idx="5">
                  <c:v>South</c:v>
                </c:pt>
                <c:pt idx="6">
                  <c:v>West</c:v>
                </c:pt>
              </c:strCache>
            </c:strRef>
          </c:cat>
          <c:val>
            <c:numRef>
              <c:f>ActivePivot!$B$27:$B$34</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DCD2-40D2-893C-43EE5581A665}"/>
            </c:ext>
          </c:extLst>
        </c:ser>
        <c:ser>
          <c:idx val="1"/>
          <c:order val="1"/>
          <c:tx>
            <c:strRef>
              <c:f>ActivePivot!$C$25:$C$26</c:f>
              <c:strCache>
                <c:ptCount val="1"/>
                <c:pt idx="0">
                  <c:v>PT</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ActivePivot!$A$27:$A$34</c:f>
              <c:strCache>
                <c:ptCount val="7"/>
                <c:pt idx="0">
                  <c:v>Central</c:v>
                </c:pt>
                <c:pt idx="1">
                  <c:v>East</c:v>
                </c:pt>
                <c:pt idx="2">
                  <c:v>Midwest</c:v>
                </c:pt>
                <c:pt idx="3">
                  <c:v>North</c:v>
                </c:pt>
                <c:pt idx="4">
                  <c:v>Northwest</c:v>
                </c:pt>
                <c:pt idx="5">
                  <c:v>South</c:v>
                </c:pt>
                <c:pt idx="6">
                  <c:v>West</c:v>
                </c:pt>
              </c:strCache>
            </c:strRef>
          </c:cat>
          <c:val>
            <c:numRef>
              <c:f>ActivePivot!$C$27:$C$34</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DCD2-40D2-893C-43EE5581A665}"/>
            </c:ext>
          </c:extLst>
        </c:ser>
        <c:dLbls>
          <c:dLblPos val="outEnd"/>
          <c:showLegendKey val="0"/>
          <c:showVal val="1"/>
          <c:showCatName val="0"/>
          <c:showSerName val="0"/>
          <c:showPercent val="0"/>
          <c:showBubbleSize val="0"/>
        </c:dLbls>
        <c:gapWidth val="50"/>
        <c:axId val="1714378703"/>
        <c:axId val="1714379535"/>
      </c:barChart>
      <c:catAx>
        <c:axId val="17143787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379535"/>
        <c:crosses val="autoZero"/>
        <c:auto val="1"/>
        <c:lblAlgn val="ctr"/>
        <c:lblOffset val="100"/>
        <c:noMultiLvlLbl val="0"/>
      </c:catAx>
      <c:valAx>
        <c:axId val="1714379535"/>
        <c:scaling>
          <c:orientation val="minMax"/>
        </c:scaling>
        <c:delete val="1"/>
        <c:axPos val="t"/>
        <c:numFmt formatCode="#,##0" sourceLinked="1"/>
        <c:majorTickMark val="none"/>
        <c:minorTickMark val="none"/>
        <c:tickLblPos val="nextTo"/>
        <c:crossAx val="1714378703"/>
        <c:crosses val="autoZero"/>
        <c:crossBetween val="between"/>
      </c:valAx>
      <c:spPr>
        <a:noFill/>
        <a:ln>
          <a:noFill/>
        </a:ln>
        <a:effectLst/>
      </c:spPr>
    </c:plotArea>
    <c:legend>
      <c:legendPos val="t"/>
      <c:layout>
        <c:manualLayout>
          <c:xMode val="edge"/>
          <c:yMode val="edge"/>
          <c:x val="0.82945297462817147"/>
          <c:y val="3.7453703703703718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[BI_Report_People.xlsx]SeparationPivot!Separations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Separations</a:t>
            </a:r>
          </a:p>
        </c:rich>
      </c:tx>
      <c:layout>
        <c:manualLayout>
          <c:xMode val="edge"/>
          <c:yMode val="edge"/>
          <c:x val="7.6044192572814209E-2"/>
          <c:y val="2.777794017059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587786259541987E-2"/>
          <c:y val="0.18109439113415579"/>
          <c:w val="0.93282442748091599"/>
          <c:h val="0.66303169032132747"/>
        </c:manualLayout>
      </c:layout>
      <c:barChart>
        <c:barDir val="col"/>
        <c:grouping val="clustered"/>
        <c:varyColors val="0"/>
        <c:ser>
          <c:idx val="0"/>
          <c:order val="0"/>
          <c:tx>
            <c:strRef>
              <c:f>SeparationPivot!$B$2</c:f>
              <c:strCache>
                <c:ptCount val="1"/>
                <c:pt idx="0">
                  <c:v>Separations</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SeparationPivot!$A$3:$A$7</c:f>
              <c:strCache>
                <c:ptCount val="4"/>
                <c:pt idx="0">
                  <c:v>2017</c:v>
                </c:pt>
                <c:pt idx="1">
                  <c:v>2018</c:v>
                </c:pt>
                <c:pt idx="2">
                  <c:v>2019</c:v>
                </c:pt>
                <c:pt idx="3">
                  <c:v>2020</c:v>
                </c:pt>
              </c:strCache>
            </c:strRef>
          </c:cat>
          <c:val>
            <c:numRef>
              <c:f>SeparationPivot!$B$3:$B$7</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838A-426C-9E2D-4B0847926191}"/>
            </c:ext>
          </c:extLst>
        </c:ser>
        <c:ser>
          <c:idx val="1"/>
          <c:order val="1"/>
          <c:tx>
            <c:strRef>
              <c:f>SeparationPivot!$C$2</c:f>
              <c:strCache>
                <c:ptCount val="1"/>
                <c:pt idx="0">
                  <c:v>Bad Hires</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SeparationPivot!$A$3:$A$7</c:f>
              <c:strCache>
                <c:ptCount val="4"/>
                <c:pt idx="0">
                  <c:v>2017</c:v>
                </c:pt>
                <c:pt idx="1">
                  <c:v>2018</c:v>
                </c:pt>
                <c:pt idx="2">
                  <c:v>2019</c:v>
                </c:pt>
                <c:pt idx="3">
                  <c:v>2020</c:v>
                </c:pt>
              </c:strCache>
            </c:strRef>
          </c:cat>
          <c:val>
            <c:numRef>
              <c:f>SeparationPivot!$C$3:$C$7</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838A-426C-9E2D-4B0847926191}"/>
            </c:ext>
          </c:extLst>
        </c:ser>
        <c:dLbls>
          <c:dLblPos val="inEnd"/>
          <c:showLegendKey val="0"/>
          <c:showVal val="1"/>
          <c:showCatName val="0"/>
          <c:showSerName val="0"/>
          <c:showPercent val="0"/>
          <c:showBubbleSize val="0"/>
        </c:dLbls>
        <c:gapWidth val="50"/>
        <c:overlap val="100"/>
        <c:axId val="201161680"/>
        <c:axId val="201168752"/>
      </c:barChart>
      <c:catAx>
        <c:axId val="201161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68752"/>
        <c:crosses val="autoZero"/>
        <c:auto val="1"/>
        <c:lblAlgn val="ctr"/>
        <c:lblOffset val="100"/>
        <c:noMultiLvlLbl val="0"/>
      </c:catAx>
      <c:valAx>
        <c:axId val="201168752"/>
        <c:scaling>
          <c:orientation val="minMax"/>
        </c:scaling>
        <c:delete val="1"/>
        <c:axPos val="l"/>
        <c:numFmt formatCode="#,##0" sourceLinked="1"/>
        <c:majorTickMark val="out"/>
        <c:minorTickMark val="none"/>
        <c:tickLblPos val="nextTo"/>
        <c:crossAx val="201161680"/>
        <c:crosses val="autoZero"/>
        <c:crossBetween val="between"/>
      </c:valAx>
      <c:spPr>
        <a:noFill/>
        <a:ln>
          <a:noFill/>
        </a:ln>
        <a:effectLst/>
      </c:spPr>
    </c:plotArea>
    <c:legend>
      <c:legendPos val="t"/>
      <c:layout>
        <c:manualLayout>
          <c:xMode val="edge"/>
          <c:yMode val="edge"/>
          <c:x val="6.2640383619867582E-2"/>
          <c:y val="0.20376652265672046"/>
          <c:w val="0.20866671077879972"/>
          <c:h val="0.264455151464466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[BI_Report_People.xlsx]SeparationPivot!TermReason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 Reason</a:t>
            </a:r>
          </a:p>
        </c:rich>
      </c:tx>
      <c:layout>
        <c:manualLayout>
          <c:xMode val="edge"/>
          <c:yMode val="edge"/>
          <c:x val="7.9008527913249596E-2"/>
          <c:y val="3.70371738287381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2656176298089519"/>
          <c:w val="0.93888888888888888"/>
          <c:h val="0.72638107241349181"/>
        </c:manualLayout>
      </c:layout>
      <c:barChart>
        <c:barDir val="col"/>
        <c:grouping val="clustered"/>
        <c:varyColors val="0"/>
        <c:ser>
          <c:idx val="0"/>
          <c:order val="0"/>
          <c:tx>
            <c:strRef>
              <c:f>SeparationPivot!$B$11:$B$12</c:f>
              <c:strCache>
                <c:ptCount val="1"/>
                <c:pt idx="0">
                  <c:v>Involuntary</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SeparationPivot!$A$13:$A$17</c:f>
              <c:strCache>
                <c:ptCount val="4"/>
                <c:pt idx="0">
                  <c:v>2017</c:v>
                </c:pt>
                <c:pt idx="1">
                  <c:v>2018</c:v>
                </c:pt>
                <c:pt idx="2">
                  <c:v>2019</c:v>
                </c:pt>
                <c:pt idx="3">
                  <c:v>2020</c:v>
                </c:pt>
              </c:strCache>
            </c:strRef>
          </c:cat>
          <c:val>
            <c:numRef>
              <c:f>SeparationPivot!$B$13:$B$17</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CB29-436E-BCA2-E486F1361DAA}"/>
            </c:ext>
          </c:extLst>
        </c:ser>
        <c:ser>
          <c:idx val="1"/>
          <c:order val="1"/>
          <c:tx>
            <c:strRef>
              <c:f>SeparationPivot!$C$11:$C$12</c:f>
              <c:strCache>
                <c:ptCount val="1"/>
                <c:pt idx="0">
                  <c:v>Voluntary</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SeparationPivot!$A$13:$A$17</c:f>
              <c:strCache>
                <c:ptCount val="4"/>
                <c:pt idx="0">
                  <c:v>2017</c:v>
                </c:pt>
                <c:pt idx="1">
                  <c:v>2018</c:v>
                </c:pt>
                <c:pt idx="2">
                  <c:v>2019</c:v>
                </c:pt>
                <c:pt idx="3">
                  <c:v>2020</c:v>
                </c:pt>
              </c:strCache>
            </c:strRef>
          </c:cat>
          <c:val>
            <c:numRef>
              <c:f>SeparationPivot!$C$13:$C$17</c:f>
              <c:numCache>
                <c:formatCode>#,##0</c:formatCode>
                <c:ptCount val="4"/>
                <c:pt idx="1">
                  <c:v>23</c:v>
                </c:pt>
                <c:pt idx="2">
                  <c:v>472</c:v>
                </c:pt>
                <c:pt idx="3">
                  <c:v>722</c:v>
                </c:pt>
              </c:numCache>
            </c:numRef>
          </c:val>
          <c:extLst>
            <c:ext xmlns:c16="http://schemas.microsoft.com/office/drawing/2014/chart" uri="{C3380CC4-5D6E-409C-BE32-E72D297353CC}">
              <c16:uniqueId val="{00000001-CB29-436E-BCA2-E486F1361DAA}"/>
            </c:ext>
          </c:extLst>
        </c:ser>
        <c:dLbls>
          <c:dLblPos val="inEnd"/>
          <c:showLegendKey val="0"/>
          <c:showVal val="1"/>
          <c:showCatName val="0"/>
          <c:showSerName val="0"/>
          <c:showPercent val="0"/>
          <c:showBubbleSize val="0"/>
        </c:dLbls>
        <c:gapWidth val="50"/>
        <c:axId val="201159184"/>
        <c:axId val="201172912"/>
      </c:barChart>
      <c:catAx>
        <c:axId val="20115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72912"/>
        <c:crosses val="autoZero"/>
        <c:auto val="1"/>
        <c:lblAlgn val="ctr"/>
        <c:lblOffset val="100"/>
        <c:noMultiLvlLbl val="0"/>
      </c:catAx>
      <c:valAx>
        <c:axId val="201172912"/>
        <c:scaling>
          <c:orientation val="minMax"/>
        </c:scaling>
        <c:delete val="1"/>
        <c:axPos val="l"/>
        <c:numFmt formatCode="#,##0" sourceLinked="1"/>
        <c:majorTickMark val="none"/>
        <c:minorTickMark val="none"/>
        <c:tickLblPos val="nextTo"/>
        <c:crossAx val="201159184"/>
        <c:crosses val="autoZero"/>
        <c:crossBetween val="between"/>
      </c:valAx>
      <c:spPr>
        <a:noFill/>
        <a:ln>
          <a:noFill/>
        </a:ln>
        <a:effectLst/>
      </c:spPr>
    </c:plotArea>
    <c:legend>
      <c:legendPos val="t"/>
      <c:layout>
        <c:manualLayout>
          <c:xMode val="edge"/>
          <c:yMode val="edge"/>
          <c:x val="6.7156908154646755E-2"/>
          <c:y val="0.2307591734224668"/>
          <c:w val="0.20576706036745404"/>
          <c:h val="0.241342849410062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[BI_Report_People.xlsx]EthnicPivot!EthnicActive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by Ethnic Group</a:t>
            </a:r>
          </a:p>
        </c:rich>
      </c:tx>
      <c:layout>
        <c:manualLayout>
          <c:xMode val="edge"/>
          <c:yMode val="edge"/>
          <c:x val="7.77230540006415E-2"/>
          <c:y val="3.24073721554036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06829806651528E-2"/>
          <c:y val="0.18502369495479731"/>
          <c:w val="0.90574357450601695"/>
          <c:h val="0.56184638378536012"/>
        </c:manualLayout>
      </c:layout>
      <c:barChart>
        <c:barDir val="col"/>
        <c:grouping val="clustered"/>
        <c:varyColors val="0"/>
        <c:ser>
          <c:idx val="0"/>
          <c:order val="0"/>
          <c:tx>
            <c:strRef>
              <c:f>EthnicPivot!$B$2:$B$3</c:f>
              <c:strCache>
                <c:ptCount val="1"/>
                <c:pt idx="0">
                  <c:v>FT</c:v>
                </c:pt>
              </c:strCache>
            </c:strRef>
          </c:tx>
          <c:spPr>
            <a:solidFill>
              <a:schemeClr val="accent1">
                <a:shade val="76000"/>
              </a:schemeClr>
            </a:solidFill>
            <a:ln>
              <a:noFill/>
            </a:ln>
            <a:effectLst/>
          </c:spPr>
          <c:invertIfNegative val="0"/>
          <c:cat>
            <c:multiLvlStrRef>
              <c:f>EthnicPivot!$A$4:$A$25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EthnicPivot!$B$4:$B$25</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1E9A-4BEF-875F-759C9FD44C1E}"/>
            </c:ext>
          </c:extLst>
        </c:ser>
        <c:ser>
          <c:idx val="1"/>
          <c:order val="1"/>
          <c:tx>
            <c:strRef>
              <c:f>EthnicPivot!$C$2:$C$3</c:f>
              <c:strCache>
                <c:ptCount val="1"/>
                <c:pt idx="0">
                  <c:v>PT</c:v>
                </c:pt>
              </c:strCache>
            </c:strRef>
          </c:tx>
          <c:spPr>
            <a:solidFill>
              <a:schemeClr val="accent1">
                <a:tint val="77000"/>
              </a:schemeClr>
            </a:solidFill>
            <a:ln>
              <a:noFill/>
            </a:ln>
            <a:effectLst/>
          </c:spPr>
          <c:invertIfNegative val="0"/>
          <c:cat>
            <c:multiLvlStrRef>
              <c:f>EthnicPivot!$A$4:$A$25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EthnicPivot!$C$4:$C$25</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1E9A-4BEF-875F-759C9FD44C1E}"/>
            </c:ext>
          </c:extLst>
        </c:ser>
        <c:dLbls>
          <c:showLegendKey val="0"/>
          <c:showVal val="0"/>
          <c:showCatName val="0"/>
          <c:showSerName val="0"/>
          <c:showPercent val="0"/>
          <c:showBubbleSize val="0"/>
        </c:dLbls>
        <c:gapWidth val="219"/>
        <c:axId val="1717074031"/>
        <c:axId val="1717077359"/>
      </c:barChart>
      <c:catAx>
        <c:axId val="171707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7359"/>
        <c:crosses val="autoZero"/>
        <c:auto val="1"/>
        <c:lblAlgn val="ctr"/>
        <c:lblOffset val="100"/>
        <c:noMultiLvlLbl val="0"/>
      </c:catAx>
      <c:valAx>
        <c:axId val="1717077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4031"/>
        <c:crosses val="autoZero"/>
        <c:crossBetween val="between"/>
      </c:valAx>
      <c:spPr>
        <a:noFill/>
        <a:ln>
          <a:noFill/>
        </a:ln>
        <a:effectLst/>
      </c:spPr>
    </c:plotArea>
    <c:legend>
      <c:legendPos val="t"/>
      <c:layout>
        <c:manualLayout>
          <c:xMode val="edge"/>
          <c:yMode val="edge"/>
          <c:x val="0.83316191608124446"/>
          <c:y val="4.6712962962962977E-2"/>
          <c:w val="0.1369840352524741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[BI_Report_People.xlsx]EthnicPivot!AvgTenure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Tenure Months</a:t>
            </a:r>
          </a:p>
        </c:rich>
      </c:tx>
      <c:layout>
        <c:manualLayout>
          <c:xMode val="edge"/>
          <c:yMode val="edge"/>
          <c:x val="7.7698762064190796E-2"/>
          <c:y val="3.24075072807679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06829806651528E-2"/>
          <c:y val="0.18502369495479731"/>
          <c:w val="0.90574357450601695"/>
          <c:h val="0.56184638378536012"/>
        </c:manualLayout>
      </c:layout>
      <c:barChart>
        <c:barDir val="col"/>
        <c:grouping val="clustered"/>
        <c:varyColors val="0"/>
        <c:ser>
          <c:idx val="0"/>
          <c:order val="0"/>
          <c:tx>
            <c:strRef>
              <c:f>EthnicPivot!$I$2:$I$3</c:f>
              <c:strCache>
                <c:ptCount val="1"/>
                <c:pt idx="0">
                  <c:v>FT</c:v>
                </c:pt>
              </c:strCache>
            </c:strRef>
          </c:tx>
          <c:spPr>
            <a:solidFill>
              <a:schemeClr val="accent1">
                <a:shade val="76000"/>
              </a:schemeClr>
            </a:solidFill>
            <a:ln>
              <a:noFill/>
            </a:ln>
            <a:effectLst/>
          </c:spPr>
          <c:invertIfNegative val="0"/>
          <c:cat>
            <c:multiLvlStrRef>
              <c:f>EthnicPivot!$H$4:$H$25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EthnicPivot!$I$4:$I$25</c:f>
              <c:numCache>
                <c:formatCode>#,##0</c:formatCode>
                <c:ptCount val="14"/>
                <c:pt idx="0">
                  <c:v>76.80952380952381</c:v>
                </c:pt>
                <c:pt idx="1">
                  <c:v>112.64285714285714</c:v>
                </c:pt>
                <c:pt idx="2">
                  <c:v>86.823999999999998</c:v>
                </c:pt>
                <c:pt idx="3">
                  <c:v>63.76</c:v>
                </c:pt>
                <c:pt idx="4">
                  <c:v>55.164285714285711</c:v>
                </c:pt>
                <c:pt idx="5">
                  <c:v>130.65454545454546</c:v>
                </c:pt>
                <c:pt idx="6">
                  <c:v>88.436842105263153</c:v>
                </c:pt>
                <c:pt idx="7">
                  <c:v>83.692307692307693</c:v>
                </c:pt>
                <c:pt idx="8">
                  <c:v>86.214814814814815</c:v>
                </c:pt>
                <c:pt idx="9">
                  <c:v>66.261538461538464</c:v>
                </c:pt>
                <c:pt idx="10">
                  <c:v>68.321739130434793</c:v>
                </c:pt>
                <c:pt idx="11">
                  <c:v>74.407142857142858</c:v>
                </c:pt>
                <c:pt idx="12">
                  <c:v>73.842857142857142</c:v>
                </c:pt>
                <c:pt idx="13">
                  <c:v>93.85</c:v>
                </c:pt>
              </c:numCache>
            </c:numRef>
          </c:val>
          <c:extLst>
            <c:ext xmlns:c16="http://schemas.microsoft.com/office/drawing/2014/chart" uri="{C3380CC4-5D6E-409C-BE32-E72D297353CC}">
              <c16:uniqueId val="{00000000-EC6B-477C-89D6-5B9671A653C8}"/>
            </c:ext>
          </c:extLst>
        </c:ser>
        <c:ser>
          <c:idx val="1"/>
          <c:order val="1"/>
          <c:tx>
            <c:strRef>
              <c:f>EthnicPivot!$J$2:$J$3</c:f>
              <c:strCache>
                <c:ptCount val="1"/>
                <c:pt idx="0">
                  <c:v>PT</c:v>
                </c:pt>
              </c:strCache>
            </c:strRef>
          </c:tx>
          <c:spPr>
            <a:solidFill>
              <a:schemeClr val="accent1">
                <a:tint val="77000"/>
              </a:schemeClr>
            </a:solidFill>
            <a:ln>
              <a:noFill/>
            </a:ln>
            <a:effectLst/>
          </c:spPr>
          <c:invertIfNegative val="0"/>
          <c:cat>
            <c:multiLvlStrRef>
              <c:f>EthnicPivot!$H$4:$H$25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EthnicPivot!$J$4:$J$25</c:f>
              <c:numCache>
                <c:formatCode>#,##0</c:formatCode>
                <c:ptCount val="14"/>
                <c:pt idx="0">
                  <c:v>28.951999999999998</c:v>
                </c:pt>
                <c:pt idx="1">
                  <c:v>20.294285714285714</c:v>
                </c:pt>
                <c:pt idx="2">
                  <c:v>15.670588235294117</c:v>
                </c:pt>
                <c:pt idx="3">
                  <c:v>16.62857142857143</c:v>
                </c:pt>
                <c:pt idx="4">
                  <c:v>10.905882352941177</c:v>
                </c:pt>
                <c:pt idx="5">
                  <c:v>18.824000000000002</c:v>
                </c:pt>
                <c:pt idx="6">
                  <c:v>18.320833333333333</c:v>
                </c:pt>
                <c:pt idx="7">
                  <c:v>18.369444444444444</c:v>
                </c:pt>
                <c:pt idx="8">
                  <c:v>12.4</c:v>
                </c:pt>
                <c:pt idx="9">
                  <c:v>33.78709677419355</c:v>
                </c:pt>
                <c:pt idx="10">
                  <c:v>12.648</c:v>
                </c:pt>
                <c:pt idx="11">
                  <c:v>19.817073170731707</c:v>
                </c:pt>
                <c:pt idx="12">
                  <c:v>7.6947368421052627</c:v>
                </c:pt>
                <c:pt idx="13">
                  <c:v>17.696774193548389</c:v>
                </c:pt>
              </c:numCache>
            </c:numRef>
          </c:val>
          <c:extLst>
            <c:ext xmlns:c16="http://schemas.microsoft.com/office/drawing/2014/chart" uri="{C3380CC4-5D6E-409C-BE32-E72D297353CC}">
              <c16:uniqueId val="{00000001-EC6B-477C-89D6-5B9671A653C8}"/>
            </c:ext>
          </c:extLst>
        </c:ser>
        <c:dLbls>
          <c:showLegendKey val="0"/>
          <c:showVal val="0"/>
          <c:showCatName val="0"/>
          <c:showSerName val="0"/>
          <c:showPercent val="0"/>
          <c:showBubbleSize val="0"/>
        </c:dLbls>
        <c:gapWidth val="219"/>
        <c:axId val="1717074031"/>
        <c:axId val="1717077359"/>
      </c:barChart>
      <c:catAx>
        <c:axId val="171707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7359"/>
        <c:crosses val="autoZero"/>
        <c:auto val="1"/>
        <c:lblAlgn val="ctr"/>
        <c:lblOffset val="100"/>
        <c:noMultiLvlLbl val="0"/>
      </c:catAx>
      <c:valAx>
        <c:axId val="1717077359"/>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4031"/>
        <c:crosses val="autoZero"/>
        <c:crossBetween val="between"/>
      </c:valAx>
      <c:spPr>
        <a:solidFill>
          <a:schemeClr val="bg1"/>
        </a:solidFill>
        <a:ln>
          <a:noFill/>
        </a:ln>
        <a:effectLst/>
      </c:spPr>
    </c:plotArea>
    <c:legend>
      <c:legendPos val="t"/>
      <c:layout>
        <c:manualLayout>
          <c:xMode val="edge"/>
          <c:yMode val="edge"/>
          <c:x val="0.83316191608124446"/>
          <c:y val="4.6712962962962977E-2"/>
          <c:w val="0.11929102404143557"/>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[BI_Report_People.xlsx]ActivePivot!TotalActive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Active Employees</a:t>
            </a:r>
          </a:p>
        </c:rich>
      </c:tx>
      <c:layout>
        <c:manualLayout>
          <c:xMode val="edge"/>
          <c:yMode val="edge"/>
          <c:x val="4.859797310025242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601213125871226E-2"/>
          <c:y val="0.18039406532516766"/>
          <c:w val="0.92057295708849796"/>
          <c:h val="0.4625488480606591"/>
        </c:manualLayout>
      </c:layout>
      <c:barChart>
        <c:barDir val="col"/>
        <c:grouping val="clustered"/>
        <c:varyColors val="0"/>
        <c:ser>
          <c:idx val="0"/>
          <c:order val="0"/>
          <c:tx>
            <c:strRef>
              <c:f>ActivePivot!$B$2</c:f>
              <c:strCache>
                <c:ptCount val="1"/>
                <c:pt idx="0">
                  <c:v>ActiveEmp</c:v>
                </c:pt>
              </c:strCache>
            </c:strRef>
          </c:tx>
          <c:spPr>
            <a:solidFill>
              <a:schemeClr val="accent1"/>
            </a:solidFill>
            <a:ln>
              <a:noFill/>
            </a:ln>
            <a:effectLst/>
          </c:spPr>
          <c:invertIfNegative val="0"/>
          <c:cat>
            <c:multiLvlStrRef>
              <c:f>ActivePivot!$A$3:$A$23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2017</c:v>
                  </c:pt>
                  <c:pt idx="4">
                    <c:v>2018</c:v>
                  </c:pt>
                  <c:pt idx="8">
                    <c:v>2019</c:v>
                  </c:pt>
                  <c:pt idx="12">
                    <c:v>2020</c:v>
                  </c:pt>
                </c:lvl>
              </c:multiLvlStrCache>
            </c:multiLvlStrRef>
          </c:cat>
          <c:val>
            <c:numRef>
              <c:f>ActivePivot!$B$3:$B$23</c:f>
              <c:numCache>
                <c:formatCode>#,##0</c:formatCode>
                <c:ptCount val="16"/>
                <c:pt idx="0">
                  <c:v>229</c:v>
                </c:pt>
                <c:pt idx="1">
                  <c:v>251</c:v>
                </c:pt>
                <c:pt idx="2">
                  <c:v>275</c:v>
                </c:pt>
                <c:pt idx="3">
                  <c:v>300</c:v>
                </c:pt>
                <c:pt idx="4">
                  <c:v>338</c:v>
                </c:pt>
                <c:pt idx="5">
                  <c:v>361</c:v>
                </c:pt>
                <c:pt idx="6">
                  <c:v>403</c:v>
                </c:pt>
                <c:pt idx="7">
                  <c:v>467</c:v>
                </c:pt>
                <c:pt idx="8">
                  <c:v>449</c:v>
                </c:pt>
                <c:pt idx="9">
                  <c:v>458</c:v>
                </c:pt>
                <c:pt idx="10">
                  <c:v>494</c:v>
                </c:pt>
                <c:pt idx="11">
                  <c:v>505</c:v>
                </c:pt>
                <c:pt idx="12">
                  <c:v>525</c:v>
                </c:pt>
                <c:pt idx="13">
                  <c:v>633</c:v>
                </c:pt>
                <c:pt idx="14">
                  <c:v>648</c:v>
                </c:pt>
                <c:pt idx="15">
                  <c:v>650</c:v>
                </c:pt>
              </c:numCache>
            </c:numRef>
          </c:val>
          <c:extLst>
            <c:ext xmlns:c16="http://schemas.microsoft.com/office/drawing/2014/chart" uri="{C3380CC4-5D6E-409C-BE32-E72D297353CC}">
              <c16:uniqueId val="{00000000-383A-46E6-B6D6-8820600B31D3}"/>
            </c:ext>
          </c:extLst>
        </c:ser>
        <c:ser>
          <c:idx val="1"/>
          <c:order val="1"/>
          <c:tx>
            <c:strRef>
              <c:f>ActivePivot!$C$2</c:f>
              <c:strCache>
                <c:ptCount val="1"/>
                <c:pt idx="0">
                  <c:v>NewHires</c:v>
                </c:pt>
              </c:strCache>
            </c:strRef>
          </c:tx>
          <c:spPr>
            <a:solidFill>
              <a:schemeClr val="accent2"/>
            </a:solidFill>
            <a:ln>
              <a:noFill/>
            </a:ln>
            <a:effectLst/>
          </c:spPr>
          <c:invertIfNegative val="0"/>
          <c:cat>
            <c:multiLvlStrRef>
              <c:f>ActivePivot!$A$3:$A$23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2017</c:v>
                  </c:pt>
                  <c:pt idx="4">
                    <c:v>2018</c:v>
                  </c:pt>
                  <c:pt idx="8">
                    <c:v>2019</c:v>
                  </c:pt>
                  <c:pt idx="12">
                    <c:v>2020</c:v>
                  </c:pt>
                </c:lvl>
              </c:multiLvlStrCache>
            </c:multiLvlStrRef>
          </c:cat>
          <c:val>
            <c:numRef>
              <c:f>ActivePivot!$C$3:$C$23</c:f>
              <c:numCache>
                <c:formatCode>#,##0</c:formatCode>
                <c:ptCount val="16"/>
                <c:pt idx="0">
                  <c:v>3</c:v>
                </c:pt>
                <c:pt idx="1">
                  <c:v>21</c:v>
                </c:pt>
                <c:pt idx="2">
                  <c:v>24</c:v>
                </c:pt>
                <c:pt idx="3">
                  <c:v>30</c:v>
                </c:pt>
                <c:pt idx="4">
                  <c:v>37</c:v>
                </c:pt>
                <c:pt idx="5">
                  <c:v>22</c:v>
                </c:pt>
                <c:pt idx="6">
                  <c:v>47</c:v>
                </c:pt>
                <c:pt idx="7">
                  <c:v>74</c:v>
                </c:pt>
                <c:pt idx="8">
                  <c:v>66</c:v>
                </c:pt>
                <c:pt idx="9">
                  <c:v>114</c:v>
                </c:pt>
                <c:pt idx="10">
                  <c:v>176</c:v>
                </c:pt>
                <c:pt idx="11">
                  <c:v>130</c:v>
                </c:pt>
                <c:pt idx="12">
                  <c:v>127</c:v>
                </c:pt>
                <c:pt idx="13">
                  <c:v>298</c:v>
                </c:pt>
                <c:pt idx="14">
                  <c:v>278</c:v>
                </c:pt>
                <c:pt idx="15">
                  <c:v>149</c:v>
                </c:pt>
              </c:numCache>
            </c:numRef>
          </c:val>
          <c:extLst>
            <c:ext xmlns:c16="http://schemas.microsoft.com/office/drawing/2014/chart" uri="{C3380CC4-5D6E-409C-BE32-E72D297353CC}">
              <c16:uniqueId val="{00000001-383A-46E6-B6D6-8820600B31D3}"/>
            </c:ext>
          </c:extLst>
        </c:ser>
        <c:dLbls>
          <c:showLegendKey val="0"/>
          <c:showVal val="0"/>
          <c:showCatName val="0"/>
          <c:showSerName val="0"/>
          <c:showPercent val="0"/>
          <c:showBubbleSize val="0"/>
        </c:dLbls>
        <c:gapWidth val="50"/>
        <c:overlap val="100"/>
        <c:axId val="708503471"/>
        <c:axId val="708504303"/>
      </c:barChart>
      <c:catAx>
        <c:axId val="70850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04303"/>
        <c:crosses val="autoZero"/>
        <c:auto val="1"/>
        <c:lblAlgn val="ctr"/>
        <c:lblOffset val="100"/>
        <c:noMultiLvlLbl val="0"/>
      </c:catAx>
      <c:valAx>
        <c:axId val="708504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03471"/>
        <c:crosses val="autoZero"/>
        <c:crossBetween val="between"/>
      </c:valAx>
      <c:spPr>
        <a:noFill/>
        <a:ln>
          <a:noFill/>
        </a:ln>
        <a:effectLst/>
      </c:spPr>
    </c:plotArea>
    <c:legend>
      <c:legendPos val="t"/>
      <c:layout>
        <c:manualLayout>
          <c:xMode val="edge"/>
          <c:yMode val="edge"/>
          <c:x val="0.7678257921109144"/>
          <c:y val="4.2083333333333334E-2"/>
          <c:w val="0.1815667142730754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[BI_Report_People.xlsx]ActivePivot!RegionActive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by</a:t>
            </a:r>
            <a:r>
              <a:rPr lang="en-US" baseline="0"/>
              <a:t> Region</a:t>
            </a:r>
            <a:endParaRPr lang="en-US"/>
          </a:p>
        </c:rich>
      </c:tx>
      <c:layout>
        <c:manualLayout>
          <c:xMode val="edge"/>
          <c:yMode val="edge"/>
          <c:x val="4.2826334208224001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6650517643627877"/>
          <c:w val="0.82016863517060368"/>
          <c:h val="0.78256889763779525"/>
        </c:manualLayout>
      </c:layout>
      <c:barChart>
        <c:barDir val="bar"/>
        <c:grouping val="clustered"/>
        <c:varyColors val="0"/>
        <c:ser>
          <c:idx val="0"/>
          <c:order val="0"/>
          <c:tx>
            <c:strRef>
              <c:f>ActivePivot!$B$25:$B$26</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ActivePivot!$A$27:$A$34</c:f>
              <c:strCache>
                <c:ptCount val="7"/>
                <c:pt idx="0">
                  <c:v>Central</c:v>
                </c:pt>
                <c:pt idx="1">
                  <c:v>East</c:v>
                </c:pt>
                <c:pt idx="2">
                  <c:v>Midwest</c:v>
                </c:pt>
                <c:pt idx="3">
                  <c:v>North</c:v>
                </c:pt>
                <c:pt idx="4">
                  <c:v>Northwest</c:v>
                </c:pt>
                <c:pt idx="5">
                  <c:v>South</c:v>
                </c:pt>
                <c:pt idx="6">
                  <c:v>West</c:v>
                </c:pt>
              </c:strCache>
            </c:strRef>
          </c:cat>
          <c:val>
            <c:numRef>
              <c:f>ActivePivot!$B$27:$B$34</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6365-4C36-8146-8106F970382B}"/>
            </c:ext>
          </c:extLst>
        </c:ser>
        <c:ser>
          <c:idx val="1"/>
          <c:order val="1"/>
          <c:tx>
            <c:strRef>
              <c:f>ActivePivot!$C$25:$C$26</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ActivePivot!$A$27:$A$34</c:f>
              <c:strCache>
                <c:ptCount val="7"/>
                <c:pt idx="0">
                  <c:v>Central</c:v>
                </c:pt>
                <c:pt idx="1">
                  <c:v>East</c:v>
                </c:pt>
                <c:pt idx="2">
                  <c:v>Midwest</c:v>
                </c:pt>
                <c:pt idx="3">
                  <c:v>North</c:v>
                </c:pt>
                <c:pt idx="4">
                  <c:v>Northwest</c:v>
                </c:pt>
                <c:pt idx="5">
                  <c:v>South</c:v>
                </c:pt>
                <c:pt idx="6">
                  <c:v>West</c:v>
                </c:pt>
              </c:strCache>
            </c:strRef>
          </c:cat>
          <c:val>
            <c:numRef>
              <c:f>ActivePivot!$C$27:$C$34</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6365-4C36-8146-8106F970382B}"/>
            </c:ext>
          </c:extLst>
        </c:ser>
        <c:dLbls>
          <c:dLblPos val="outEnd"/>
          <c:showLegendKey val="0"/>
          <c:showVal val="1"/>
          <c:showCatName val="0"/>
          <c:showSerName val="0"/>
          <c:showPercent val="0"/>
          <c:showBubbleSize val="0"/>
        </c:dLbls>
        <c:gapWidth val="50"/>
        <c:axId val="1714378703"/>
        <c:axId val="1714379535"/>
      </c:barChart>
      <c:catAx>
        <c:axId val="17143787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379535"/>
        <c:crosses val="autoZero"/>
        <c:auto val="1"/>
        <c:lblAlgn val="ctr"/>
        <c:lblOffset val="100"/>
        <c:noMultiLvlLbl val="0"/>
      </c:catAx>
      <c:valAx>
        <c:axId val="1714379535"/>
        <c:scaling>
          <c:orientation val="minMax"/>
        </c:scaling>
        <c:delete val="1"/>
        <c:axPos val="t"/>
        <c:numFmt formatCode="#,##0" sourceLinked="1"/>
        <c:majorTickMark val="none"/>
        <c:minorTickMark val="none"/>
        <c:tickLblPos val="nextTo"/>
        <c:crossAx val="1714378703"/>
        <c:crosses val="autoZero"/>
        <c:crossBetween val="between"/>
      </c:valAx>
      <c:spPr>
        <a:noFill/>
        <a:ln>
          <a:noFill/>
        </a:ln>
        <a:effectLst/>
      </c:spPr>
    </c:plotArea>
    <c:legend>
      <c:legendPos val="t"/>
      <c:layout>
        <c:manualLayout>
          <c:xMode val="edge"/>
          <c:yMode val="edge"/>
          <c:x val="0.82945297462817147"/>
          <c:y val="3.7453703703703718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chart" Target="../charts/chart2.xml"/><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1.xml"/><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chart" Target="../charts/chart7.xml"/><Relationship Id="rId10" Type="http://schemas.openxmlformats.org/officeDocument/2006/relationships/image" Target="../media/image10.svg"/><Relationship Id="rId19"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chart" Target="../charts/chart6.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18.svg"/><Relationship Id="rId1" Type="http://schemas.openxmlformats.org/officeDocument/2006/relationships/image" Target="../media/image17.png"/></Relationships>
</file>

<file path=xl/drawings/_rels/drawing3.xml.rels><?xml version="1.0" encoding="UTF-8" standalone="yes"?>
<Relationships xmlns="http://schemas.openxmlformats.org/package/2006/relationships"><Relationship Id="rId2" Type="http://schemas.openxmlformats.org/officeDocument/2006/relationships/image" Target="../media/image20.svg"/><Relationship Id="rId1" Type="http://schemas.openxmlformats.org/officeDocument/2006/relationships/image" Target="../media/image19.png"/></Relationships>
</file>

<file path=xl/drawings/_rels/drawing4.xml.rels><?xml version="1.0" encoding="UTF-8" standalone="yes"?>
<Relationships xmlns="http://schemas.openxmlformats.org/package/2006/relationships"><Relationship Id="rId2" Type="http://schemas.openxmlformats.org/officeDocument/2006/relationships/image" Target="../media/image22.svg"/><Relationship Id="rId1" Type="http://schemas.openxmlformats.org/officeDocument/2006/relationships/image" Target="../media/image2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4.svg"/><Relationship Id="rId1" Type="http://schemas.openxmlformats.org/officeDocument/2006/relationships/image" Target="../media/image23.png"/></Relationships>
</file>

<file path=xl/drawings/_rels/drawing6.xml.rels><?xml version="1.0" encoding="UTF-8" standalone="yes"?>
<Relationships xmlns="http://schemas.openxmlformats.org/package/2006/relationships"><Relationship Id="rId2" Type="http://schemas.openxmlformats.org/officeDocument/2006/relationships/image" Target="../media/image26.svg"/><Relationship Id="rId1" Type="http://schemas.openxmlformats.org/officeDocument/2006/relationships/image" Target="../media/image25.png"/></Relationships>
</file>

<file path=xl/drawings/_rels/drawing7.xml.rels><?xml version="1.0" encoding="UTF-8" standalone="yes"?>
<Relationships xmlns="http://schemas.openxmlformats.org/package/2006/relationships"><Relationship Id="rId2" Type="http://schemas.openxmlformats.org/officeDocument/2006/relationships/image" Target="../media/image28.svg"/><Relationship Id="rId1" Type="http://schemas.openxmlformats.org/officeDocument/2006/relationships/image" Target="../media/image27.png"/></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6</xdr:col>
      <xdr:colOff>146050</xdr:colOff>
      <xdr:row>1</xdr:row>
      <xdr:rowOff>19050</xdr:rowOff>
    </xdr:from>
    <xdr:to>
      <xdr:col>6</xdr:col>
      <xdr:colOff>481050</xdr:colOff>
      <xdr:row>2</xdr:row>
      <xdr:rowOff>169900</xdr:rowOff>
    </xdr:to>
    <xdr:pic>
      <xdr:nvPicPr>
        <xdr:cNvPr id="3" name="Graphic 2" descr="Man with solid fill">
          <a:extLst>
            <a:ext uri="{FF2B5EF4-FFF2-40B4-BE49-F238E27FC236}">
              <a16:creationId xmlns:a16="http://schemas.microsoft.com/office/drawing/2014/main" id="{2FBF51CD-8D27-4C3D-85F1-E012A29406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03650" y="203200"/>
          <a:ext cx="335000" cy="335000"/>
        </a:xfrm>
        <a:prstGeom prst="rect">
          <a:avLst/>
        </a:prstGeom>
      </xdr:spPr>
    </xdr:pic>
    <xdr:clientData/>
  </xdr:twoCellAnchor>
  <xdr:twoCellAnchor editAs="oneCell">
    <xdr:from>
      <xdr:col>7</xdr:col>
      <xdr:colOff>143650</xdr:colOff>
      <xdr:row>1</xdr:row>
      <xdr:rowOff>23000</xdr:rowOff>
    </xdr:from>
    <xdr:to>
      <xdr:col>7</xdr:col>
      <xdr:colOff>478650</xdr:colOff>
      <xdr:row>2</xdr:row>
      <xdr:rowOff>173850</xdr:rowOff>
    </xdr:to>
    <xdr:pic>
      <xdr:nvPicPr>
        <xdr:cNvPr id="5" name="Graphic 4" descr="Woman with solid fill">
          <a:extLst>
            <a:ext uri="{FF2B5EF4-FFF2-40B4-BE49-F238E27FC236}">
              <a16:creationId xmlns:a16="http://schemas.microsoft.com/office/drawing/2014/main" id="{4F361C70-B598-4F58-8EB4-FE439FDEAB8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410850" y="207150"/>
          <a:ext cx="335000" cy="335000"/>
        </a:xfrm>
        <a:prstGeom prst="rect">
          <a:avLst/>
        </a:prstGeom>
      </xdr:spPr>
    </xdr:pic>
    <xdr:clientData/>
  </xdr:twoCellAnchor>
  <xdr:twoCellAnchor editAs="oneCell">
    <xdr:from>
      <xdr:col>8</xdr:col>
      <xdr:colOff>139700</xdr:colOff>
      <xdr:row>0</xdr:row>
      <xdr:rowOff>44450</xdr:rowOff>
    </xdr:from>
    <xdr:to>
      <xdr:col>8</xdr:col>
      <xdr:colOff>474700</xdr:colOff>
      <xdr:row>1</xdr:row>
      <xdr:rowOff>112750</xdr:rowOff>
    </xdr:to>
    <xdr:pic>
      <xdr:nvPicPr>
        <xdr:cNvPr id="7" name="Graphic 6" descr="Coins with solid fill">
          <a:extLst>
            <a:ext uri="{FF2B5EF4-FFF2-40B4-BE49-F238E27FC236}">
              <a16:creationId xmlns:a16="http://schemas.microsoft.com/office/drawing/2014/main" id="{12C1C99A-125B-405D-9B78-73D08E5D8AF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016500" y="44450"/>
          <a:ext cx="335000" cy="335000"/>
        </a:xfrm>
        <a:prstGeom prst="rect">
          <a:avLst/>
        </a:prstGeom>
      </xdr:spPr>
    </xdr:pic>
    <xdr:clientData/>
  </xdr:twoCellAnchor>
  <xdr:twoCellAnchor editAs="oneCell">
    <xdr:from>
      <xdr:col>11</xdr:col>
      <xdr:colOff>143650</xdr:colOff>
      <xdr:row>0</xdr:row>
      <xdr:rowOff>48400</xdr:rowOff>
    </xdr:from>
    <xdr:to>
      <xdr:col>11</xdr:col>
      <xdr:colOff>478650</xdr:colOff>
      <xdr:row>1</xdr:row>
      <xdr:rowOff>116700</xdr:rowOff>
    </xdr:to>
    <xdr:pic>
      <xdr:nvPicPr>
        <xdr:cNvPr id="9" name="Graphic 8" descr="Clock with solid fill">
          <a:extLst>
            <a:ext uri="{FF2B5EF4-FFF2-40B4-BE49-F238E27FC236}">
              <a16:creationId xmlns:a16="http://schemas.microsoft.com/office/drawing/2014/main" id="{013240BA-62E2-475D-BFBD-D17D92A1F2B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849250" y="48400"/>
          <a:ext cx="335000" cy="335000"/>
        </a:xfrm>
        <a:prstGeom prst="rect">
          <a:avLst/>
        </a:prstGeom>
      </xdr:spPr>
    </xdr:pic>
    <xdr:clientData/>
  </xdr:twoCellAnchor>
  <xdr:twoCellAnchor editAs="oneCell">
    <xdr:from>
      <xdr:col>5</xdr:col>
      <xdr:colOff>134900</xdr:colOff>
      <xdr:row>1</xdr:row>
      <xdr:rowOff>20600</xdr:rowOff>
    </xdr:from>
    <xdr:to>
      <xdr:col>5</xdr:col>
      <xdr:colOff>469900</xdr:colOff>
      <xdr:row>2</xdr:row>
      <xdr:rowOff>171450</xdr:rowOff>
    </xdr:to>
    <xdr:pic>
      <xdr:nvPicPr>
        <xdr:cNvPr id="11" name="Graphic 10" descr="Users with solid fill">
          <a:extLst>
            <a:ext uri="{FF2B5EF4-FFF2-40B4-BE49-F238E27FC236}">
              <a16:creationId xmlns:a16="http://schemas.microsoft.com/office/drawing/2014/main" id="{C3417C53-4051-4E8E-B28F-D88363CBABB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182900" y="204750"/>
          <a:ext cx="335000" cy="335000"/>
        </a:xfrm>
        <a:prstGeom prst="rect">
          <a:avLst/>
        </a:prstGeom>
      </xdr:spPr>
    </xdr:pic>
    <xdr:clientData/>
  </xdr:twoCellAnchor>
  <xdr:twoCellAnchor editAs="oneCell">
    <xdr:from>
      <xdr:col>9</xdr:col>
      <xdr:colOff>139700</xdr:colOff>
      <xdr:row>0</xdr:row>
      <xdr:rowOff>44450</xdr:rowOff>
    </xdr:from>
    <xdr:to>
      <xdr:col>9</xdr:col>
      <xdr:colOff>474700</xdr:colOff>
      <xdr:row>1</xdr:row>
      <xdr:rowOff>112750</xdr:rowOff>
    </xdr:to>
    <xdr:pic>
      <xdr:nvPicPr>
        <xdr:cNvPr id="12" name="Graphic 11" descr="Man with solid fill">
          <a:extLst>
            <a:ext uri="{FF2B5EF4-FFF2-40B4-BE49-F238E27FC236}">
              <a16:creationId xmlns:a16="http://schemas.microsoft.com/office/drawing/2014/main" id="{706BB500-ACE8-4AD4-9986-5A73FF404C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26100" y="44450"/>
          <a:ext cx="335000" cy="335000"/>
        </a:xfrm>
        <a:prstGeom prst="rect">
          <a:avLst/>
        </a:prstGeom>
      </xdr:spPr>
    </xdr:pic>
    <xdr:clientData/>
  </xdr:twoCellAnchor>
  <xdr:twoCellAnchor editAs="oneCell">
    <xdr:from>
      <xdr:col>10</xdr:col>
      <xdr:colOff>137300</xdr:colOff>
      <xdr:row>0</xdr:row>
      <xdr:rowOff>48400</xdr:rowOff>
    </xdr:from>
    <xdr:to>
      <xdr:col>10</xdr:col>
      <xdr:colOff>472300</xdr:colOff>
      <xdr:row>1</xdr:row>
      <xdr:rowOff>116700</xdr:rowOff>
    </xdr:to>
    <xdr:pic>
      <xdr:nvPicPr>
        <xdr:cNvPr id="13" name="Graphic 12" descr="Woman with solid fill">
          <a:extLst>
            <a:ext uri="{FF2B5EF4-FFF2-40B4-BE49-F238E27FC236}">
              <a16:creationId xmlns:a16="http://schemas.microsoft.com/office/drawing/2014/main" id="{E3F121A3-6DAE-4DF7-8A18-71AB4F7BF92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233300" y="48400"/>
          <a:ext cx="335000" cy="335000"/>
        </a:xfrm>
        <a:prstGeom prst="rect">
          <a:avLst/>
        </a:prstGeom>
      </xdr:spPr>
    </xdr:pic>
    <xdr:clientData/>
  </xdr:twoCellAnchor>
  <xdr:twoCellAnchor editAs="oneCell">
    <xdr:from>
      <xdr:col>12</xdr:col>
      <xdr:colOff>139700</xdr:colOff>
      <xdr:row>0</xdr:row>
      <xdr:rowOff>44450</xdr:rowOff>
    </xdr:from>
    <xdr:to>
      <xdr:col>12</xdr:col>
      <xdr:colOff>474700</xdr:colOff>
      <xdr:row>1</xdr:row>
      <xdr:rowOff>112750</xdr:rowOff>
    </xdr:to>
    <xdr:pic>
      <xdr:nvPicPr>
        <xdr:cNvPr id="14" name="Graphic 13" descr="Man with solid fill">
          <a:extLst>
            <a:ext uri="{FF2B5EF4-FFF2-40B4-BE49-F238E27FC236}">
              <a16:creationId xmlns:a16="http://schemas.microsoft.com/office/drawing/2014/main" id="{2B0618E3-D8B7-42C4-B2B5-3982C0D5B35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454900" y="44450"/>
          <a:ext cx="335000" cy="335000"/>
        </a:xfrm>
        <a:prstGeom prst="rect">
          <a:avLst/>
        </a:prstGeom>
      </xdr:spPr>
    </xdr:pic>
    <xdr:clientData/>
  </xdr:twoCellAnchor>
  <xdr:twoCellAnchor editAs="oneCell">
    <xdr:from>
      <xdr:col>13</xdr:col>
      <xdr:colOff>137300</xdr:colOff>
      <xdr:row>0</xdr:row>
      <xdr:rowOff>48400</xdr:rowOff>
    </xdr:from>
    <xdr:to>
      <xdr:col>13</xdr:col>
      <xdr:colOff>472300</xdr:colOff>
      <xdr:row>1</xdr:row>
      <xdr:rowOff>116700</xdr:rowOff>
    </xdr:to>
    <xdr:pic>
      <xdr:nvPicPr>
        <xdr:cNvPr id="15" name="Graphic 14" descr="Woman with solid fill">
          <a:extLst>
            <a:ext uri="{FF2B5EF4-FFF2-40B4-BE49-F238E27FC236}">
              <a16:creationId xmlns:a16="http://schemas.microsoft.com/office/drawing/2014/main" id="{6C85F1AC-4788-4151-9D9D-DC3BA99AE87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62100" y="48400"/>
          <a:ext cx="335000" cy="335000"/>
        </a:xfrm>
        <a:prstGeom prst="rect">
          <a:avLst/>
        </a:prstGeom>
      </xdr:spPr>
    </xdr:pic>
    <xdr:clientData/>
  </xdr:twoCellAnchor>
  <xdr:twoCellAnchor editAs="oneCell">
    <xdr:from>
      <xdr:col>19</xdr:col>
      <xdr:colOff>146050</xdr:colOff>
      <xdr:row>1</xdr:row>
      <xdr:rowOff>19050</xdr:rowOff>
    </xdr:from>
    <xdr:to>
      <xdr:col>19</xdr:col>
      <xdr:colOff>481050</xdr:colOff>
      <xdr:row>2</xdr:row>
      <xdr:rowOff>169900</xdr:rowOff>
    </xdr:to>
    <xdr:pic>
      <xdr:nvPicPr>
        <xdr:cNvPr id="16" name="Graphic 15" descr="Man with solid fill">
          <a:extLst>
            <a:ext uri="{FF2B5EF4-FFF2-40B4-BE49-F238E27FC236}">
              <a16:creationId xmlns:a16="http://schemas.microsoft.com/office/drawing/2014/main" id="{E1954B37-D016-416C-8972-444D0253730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1728450" y="203200"/>
          <a:ext cx="335000" cy="335000"/>
        </a:xfrm>
        <a:prstGeom prst="rect">
          <a:avLst/>
        </a:prstGeom>
      </xdr:spPr>
    </xdr:pic>
    <xdr:clientData/>
  </xdr:twoCellAnchor>
  <xdr:twoCellAnchor editAs="oneCell">
    <xdr:from>
      <xdr:col>20</xdr:col>
      <xdr:colOff>143650</xdr:colOff>
      <xdr:row>1</xdr:row>
      <xdr:rowOff>23000</xdr:rowOff>
    </xdr:from>
    <xdr:to>
      <xdr:col>20</xdr:col>
      <xdr:colOff>478650</xdr:colOff>
      <xdr:row>2</xdr:row>
      <xdr:rowOff>173850</xdr:rowOff>
    </xdr:to>
    <xdr:pic>
      <xdr:nvPicPr>
        <xdr:cNvPr id="17" name="Graphic 16" descr="Woman with solid fill">
          <a:extLst>
            <a:ext uri="{FF2B5EF4-FFF2-40B4-BE49-F238E27FC236}">
              <a16:creationId xmlns:a16="http://schemas.microsoft.com/office/drawing/2014/main" id="{78582BC8-D75B-470B-8EA4-7445D5A21F2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335650" y="207150"/>
          <a:ext cx="335000" cy="335000"/>
        </a:xfrm>
        <a:prstGeom prst="rect">
          <a:avLst/>
        </a:prstGeom>
      </xdr:spPr>
    </xdr:pic>
    <xdr:clientData/>
  </xdr:twoCellAnchor>
  <xdr:twoCellAnchor editAs="oneCell">
    <xdr:from>
      <xdr:col>18</xdr:col>
      <xdr:colOff>146050</xdr:colOff>
      <xdr:row>1</xdr:row>
      <xdr:rowOff>19050</xdr:rowOff>
    </xdr:from>
    <xdr:to>
      <xdr:col>18</xdr:col>
      <xdr:colOff>481050</xdr:colOff>
      <xdr:row>2</xdr:row>
      <xdr:rowOff>169900</xdr:rowOff>
    </xdr:to>
    <xdr:pic>
      <xdr:nvPicPr>
        <xdr:cNvPr id="18" name="Graphic 17" descr="Users with solid fill">
          <a:extLst>
            <a:ext uri="{FF2B5EF4-FFF2-40B4-BE49-F238E27FC236}">
              <a16:creationId xmlns:a16="http://schemas.microsoft.com/office/drawing/2014/main" id="{7CF041CB-A730-4DD6-BEAB-8C70B6804C8D}"/>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1118850" y="203200"/>
          <a:ext cx="335000" cy="335000"/>
        </a:xfrm>
        <a:prstGeom prst="rect">
          <a:avLst/>
        </a:prstGeom>
      </xdr:spPr>
    </xdr:pic>
    <xdr:clientData/>
  </xdr:twoCellAnchor>
  <xdr:twoCellAnchor>
    <xdr:from>
      <xdr:col>14</xdr:col>
      <xdr:colOff>25400</xdr:colOff>
      <xdr:row>0</xdr:row>
      <xdr:rowOff>0</xdr:rowOff>
    </xdr:from>
    <xdr:to>
      <xdr:col>17</xdr:col>
      <xdr:colOff>584200</xdr:colOff>
      <xdr:row>3</xdr:row>
      <xdr:rowOff>146050</xdr:rowOff>
    </xdr:to>
    <xdr:graphicFrame macro="">
      <xdr:nvGraphicFramePr>
        <xdr:cNvPr id="19" name="AgeGroup">
          <a:extLst>
            <a:ext uri="{FF2B5EF4-FFF2-40B4-BE49-F238E27FC236}">
              <a16:creationId xmlns:a16="http://schemas.microsoft.com/office/drawing/2014/main" id="{8345FC12-D943-4D29-BAE8-8EA86EC6C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0</xdr:colOff>
      <xdr:row>4</xdr:row>
      <xdr:rowOff>38100</xdr:rowOff>
    </xdr:from>
    <xdr:to>
      <xdr:col>14</xdr:col>
      <xdr:colOff>603250</xdr:colOff>
      <xdr:row>19</xdr:row>
      <xdr:rowOff>165100</xdr:rowOff>
    </xdr:to>
    <xdr:graphicFrame macro="">
      <xdr:nvGraphicFramePr>
        <xdr:cNvPr id="20" name="TotalActive">
          <a:extLst>
            <a:ext uri="{FF2B5EF4-FFF2-40B4-BE49-F238E27FC236}">
              <a16:creationId xmlns:a16="http://schemas.microsoft.com/office/drawing/2014/main" id="{5B3E8DA6-E9AB-44BD-8653-7299EBAEB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44450</xdr:colOff>
      <xdr:row>20</xdr:row>
      <xdr:rowOff>19050</xdr:rowOff>
    </xdr:from>
    <xdr:to>
      <xdr:col>15</xdr:col>
      <xdr:colOff>0</xdr:colOff>
      <xdr:row>35</xdr:row>
      <xdr:rowOff>31750</xdr:rowOff>
    </xdr:to>
    <xdr:graphicFrame macro="">
      <xdr:nvGraphicFramePr>
        <xdr:cNvPr id="22" name="RegionActive">
          <a:extLst>
            <a:ext uri="{FF2B5EF4-FFF2-40B4-BE49-F238E27FC236}">
              <a16:creationId xmlns:a16="http://schemas.microsoft.com/office/drawing/2014/main" id="{A063E232-8475-4520-96A5-7F7F7574E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0</xdr:colOff>
      <xdr:row>20</xdr:row>
      <xdr:rowOff>25400</xdr:rowOff>
    </xdr:from>
    <xdr:to>
      <xdr:col>8</xdr:col>
      <xdr:colOff>12700</xdr:colOff>
      <xdr:row>27</xdr:row>
      <xdr:rowOff>104774</xdr:rowOff>
    </xdr:to>
    <xdr:graphicFrame macro="">
      <xdr:nvGraphicFramePr>
        <xdr:cNvPr id="23" name="Separations">
          <a:extLst>
            <a:ext uri="{FF2B5EF4-FFF2-40B4-BE49-F238E27FC236}">
              <a16:creationId xmlns:a16="http://schemas.microsoft.com/office/drawing/2014/main" id="{5F522E2B-4845-49CC-9C93-21EF7FCD4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0</xdr:colOff>
      <xdr:row>27</xdr:row>
      <xdr:rowOff>151175</xdr:rowOff>
    </xdr:from>
    <xdr:to>
      <xdr:col>8</xdr:col>
      <xdr:colOff>12700</xdr:colOff>
      <xdr:row>35</xdr:row>
      <xdr:rowOff>31750</xdr:rowOff>
    </xdr:to>
    <xdr:graphicFrame macro="">
      <xdr:nvGraphicFramePr>
        <xdr:cNvPr id="24" name="TermReason">
          <a:extLst>
            <a:ext uri="{FF2B5EF4-FFF2-40B4-BE49-F238E27FC236}">
              <a16:creationId xmlns:a16="http://schemas.microsoft.com/office/drawing/2014/main" id="{781BFF5B-BBAD-4DDF-9474-6B93618AC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38100</xdr:colOff>
      <xdr:row>4</xdr:row>
      <xdr:rowOff>38100</xdr:rowOff>
    </xdr:from>
    <xdr:to>
      <xdr:col>22</xdr:col>
      <xdr:colOff>603250</xdr:colOff>
      <xdr:row>19</xdr:row>
      <xdr:rowOff>158750</xdr:rowOff>
    </xdr:to>
    <xdr:graphicFrame macro="">
      <xdr:nvGraphicFramePr>
        <xdr:cNvPr id="25" name="EthnicActive">
          <a:extLst>
            <a:ext uri="{FF2B5EF4-FFF2-40B4-BE49-F238E27FC236}">
              <a16:creationId xmlns:a16="http://schemas.microsoft.com/office/drawing/2014/main" id="{5AF4F50E-8CB3-42DB-B3B1-E366647B6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15</xdr:col>
      <xdr:colOff>31750</xdr:colOff>
      <xdr:row>20</xdr:row>
      <xdr:rowOff>12700</xdr:rowOff>
    </xdr:from>
    <xdr:to>
      <xdr:col>22</xdr:col>
      <xdr:colOff>603250</xdr:colOff>
      <xdr:row>35</xdr:row>
      <xdr:rowOff>31750</xdr:rowOff>
    </xdr:to>
    <xdr:graphicFrame macro="">
      <xdr:nvGraphicFramePr>
        <xdr:cNvPr id="26" name="AvgTenure">
          <a:extLst>
            <a:ext uri="{FF2B5EF4-FFF2-40B4-BE49-F238E27FC236}">
              <a16:creationId xmlns:a16="http://schemas.microsoft.com/office/drawing/2014/main" id="{52966267-26EA-4ECB-8DDF-85B2C489A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21</xdr:col>
      <xdr:colOff>31750</xdr:colOff>
      <xdr:row>0</xdr:row>
      <xdr:rowOff>44450</xdr:rowOff>
    </xdr:from>
    <xdr:to>
      <xdr:col>22</xdr:col>
      <xdr:colOff>601726</xdr:colOff>
      <xdr:row>3</xdr:row>
      <xdr:rowOff>140970</xdr:rowOff>
    </xdr:to>
    <mc:AlternateContent xmlns:mc="http://schemas.openxmlformats.org/markup-compatibility/2006" xmlns:a14="http://schemas.microsoft.com/office/drawing/2010/main">
      <mc:Choice Requires="a14">
        <xdr:graphicFrame macro="">
          <xdr:nvGraphicFramePr>
            <xdr:cNvPr id="27" name="Date (Year)">
              <a:extLst>
                <a:ext uri="{FF2B5EF4-FFF2-40B4-BE49-F238E27FC236}">
                  <a16:creationId xmlns:a16="http://schemas.microsoft.com/office/drawing/2014/main" id="{3A45C272-EADD-4932-A5C2-7FC3A797E44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833350" y="44450"/>
              <a:ext cx="1179576"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127000</xdr:rowOff>
    </xdr:from>
    <xdr:to>
      <xdr:col>1</xdr:col>
      <xdr:colOff>579120</xdr:colOff>
      <xdr:row>11</xdr:row>
      <xdr:rowOff>30480</xdr:rowOff>
    </xdr:to>
    <mc:AlternateContent xmlns:mc="http://schemas.openxmlformats.org/markup-compatibility/2006" xmlns:a14="http://schemas.microsoft.com/office/drawing/2010/main">
      <mc:Choice Requires="a14">
        <xdr:graphicFrame macro="">
          <xdr:nvGraphicFramePr>
            <xdr:cNvPr id="28" name="FP">
              <a:extLst>
                <a:ext uri="{FF2B5EF4-FFF2-40B4-BE49-F238E27FC236}">
                  <a16:creationId xmlns:a16="http://schemas.microsoft.com/office/drawing/2014/main" id="{CF48552D-FF97-4DDB-84DD-75F3F7CAC3B8}"/>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0" y="1504950"/>
              <a:ext cx="118872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31751</xdr:rowOff>
    </xdr:from>
    <xdr:to>
      <xdr:col>1</xdr:col>
      <xdr:colOff>577850</xdr:colOff>
      <xdr:row>7</xdr:row>
      <xdr:rowOff>113031</xdr:rowOff>
    </xdr:to>
    <mc:AlternateContent xmlns:mc="http://schemas.openxmlformats.org/markup-compatibility/2006" xmlns:a14="http://schemas.microsoft.com/office/drawing/2010/main">
      <mc:Choice Requires="a14">
        <xdr:graphicFrame macro="">
          <xdr:nvGraphicFramePr>
            <xdr:cNvPr id="29" name="Gender">
              <a:extLst>
                <a:ext uri="{FF2B5EF4-FFF2-40B4-BE49-F238E27FC236}">
                  <a16:creationId xmlns:a16="http://schemas.microsoft.com/office/drawing/2014/main" id="{AA600233-C3B8-41A1-867E-782165D346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850901"/>
              <a:ext cx="118745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50801</xdr:rowOff>
    </xdr:from>
    <xdr:to>
      <xdr:col>1</xdr:col>
      <xdr:colOff>579120</xdr:colOff>
      <xdr:row>35</xdr:row>
      <xdr:rowOff>35561</xdr:rowOff>
    </xdr:to>
    <mc:AlternateContent xmlns:mc="http://schemas.openxmlformats.org/markup-compatibility/2006" xmlns:a14="http://schemas.microsoft.com/office/drawing/2010/main">
      <mc:Choice Requires="a14">
        <xdr:graphicFrame macro="">
          <xdr:nvGraphicFramePr>
            <xdr:cNvPr id="30" name="EthnicGroup">
              <a:extLst>
                <a:ext uri="{FF2B5EF4-FFF2-40B4-BE49-F238E27FC236}">
                  <a16:creationId xmlns:a16="http://schemas.microsoft.com/office/drawing/2014/main" id="{E49830B8-AC2B-44E8-A4EC-4CE67A18717C}"/>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0" y="4375151"/>
              <a:ext cx="1188720" cy="2194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50800</xdr:rowOff>
    </xdr:from>
    <xdr:to>
      <xdr:col>1</xdr:col>
      <xdr:colOff>579120</xdr:colOff>
      <xdr:row>23</xdr:row>
      <xdr:rowOff>31750</xdr:rowOff>
    </xdr:to>
    <mc:AlternateContent xmlns:mc="http://schemas.openxmlformats.org/markup-compatibility/2006" xmlns:a14="http://schemas.microsoft.com/office/drawing/2010/main">
      <mc:Choice Requires="a14">
        <xdr:graphicFrame macro="">
          <xdr:nvGraphicFramePr>
            <xdr:cNvPr id="31" name="BU Region">
              <a:extLst>
                <a:ext uri="{FF2B5EF4-FFF2-40B4-BE49-F238E27FC236}">
                  <a16:creationId xmlns:a16="http://schemas.microsoft.com/office/drawing/2014/main" id="{77F727F2-3E01-477C-ADA5-57125BE7AEEA}"/>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0" y="2165350"/>
              <a:ext cx="1188720" cy="219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5</xdr:col>
      <xdr:colOff>6350</xdr:colOff>
      <xdr:row>1</xdr:row>
      <xdr:rowOff>0</xdr:rowOff>
    </xdr:from>
    <xdr:to>
      <xdr:col>13</xdr:col>
      <xdr:colOff>742950</xdr:colOff>
      <xdr:row>9</xdr:row>
      <xdr:rowOff>9524</xdr:rowOff>
    </xdr:to>
    <xdr:graphicFrame macro="">
      <xdr:nvGraphicFramePr>
        <xdr:cNvPr id="2" name="Separations">
          <a:extLst>
            <a:ext uri="{FF2B5EF4-FFF2-40B4-BE49-F238E27FC236}">
              <a16:creationId xmlns:a16="http://schemas.microsoft.com/office/drawing/2014/main" id="{9C633206-08C4-4CA1-BE77-A3BF82083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10</xdr:row>
      <xdr:rowOff>12699</xdr:rowOff>
    </xdr:from>
    <xdr:to>
      <xdr:col>13</xdr:col>
      <xdr:colOff>742950</xdr:colOff>
      <xdr:row>18</xdr:row>
      <xdr:rowOff>6350</xdr:rowOff>
    </xdr:to>
    <xdr:graphicFrame macro="">
      <xdr:nvGraphicFramePr>
        <xdr:cNvPr id="3" name="TermReason">
          <a:extLst>
            <a:ext uri="{FF2B5EF4-FFF2-40B4-BE49-F238E27FC236}">
              <a16:creationId xmlns:a16="http://schemas.microsoft.com/office/drawing/2014/main" id="{D9E5D7C8-CB17-48FF-8319-906D9F010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12700</xdr:colOff>
      <xdr:row>8</xdr:row>
      <xdr:rowOff>12700</xdr:rowOff>
    </xdr:from>
    <xdr:to>
      <xdr:col>15</xdr:col>
      <xdr:colOff>0</xdr:colOff>
      <xdr:row>13</xdr:row>
      <xdr:rowOff>101600</xdr:rowOff>
    </xdr:to>
    <xdr:graphicFrame macro="">
      <xdr:nvGraphicFramePr>
        <xdr:cNvPr id="2" name="AgeGroup">
          <a:extLst>
            <a:ext uri="{FF2B5EF4-FFF2-40B4-BE49-F238E27FC236}">
              <a16:creationId xmlns:a16="http://schemas.microsoft.com/office/drawing/2014/main" id="{C1B6FEF2-94DE-4CEB-BF19-193F16802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0.01093</cdr:x>
      <cdr:y>0.03728</cdr:y>
    </cdr:from>
    <cdr:to>
      <cdr:x>0.03547</cdr:x>
      <cdr:y>0.10369</cdr:y>
    </cdr:to>
    <cdr:pic>
      <cdr:nvPicPr>
        <cdr:cNvPr id="8" name="Graphic 1" descr="Employee Badge">
          <a:extLst xmlns:a="http://schemas.openxmlformats.org/drawingml/2006/main">
            <a:ext uri="{FF2B5EF4-FFF2-40B4-BE49-F238E27FC236}">
              <a16:creationId xmlns:a16="http://schemas.microsoft.com/office/drawing/2014/main" id="{46FE265E-0EE3-4E76-AE18-4FDE56F503E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86518" y="107951"/>
          <a:ext cx="194315" cy="192302"/>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0.02707</cdr:x>
      <cdr:y>0.03661</cdr:y>
    </cdr:from>
    <cdr:to>
      <cdr:x>0.08497</cdr:x>
      <cdr:y>0.12402</cdr:y>
    </cdr:to>
    <cdr:pic>
      <cdr:nvPicPr>
        <cdr:cNvPr id="2" name="Graphic 4" descr="Marker">
          <a:extLst xmlns:a="http://schemas.openxmlformats.org/drawingml/2006/main">
            <a:ext uri="{FF2B5EF4-FFF2-40B4-BE49-F238E27FC236}">
              <a16:creationId xmlns:a16="http://schemas.microsoft.com/office/drawing/2014/main" id="{974BD9B5-D91E-4BDE-8F85-701DED13022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14300" y="101600"/>
          <a:ext cx="244487" cy="242543"/>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0.02768</cdr:x>
      <cdr:y>0.06497</cdr:y>
    </cdr:from>
    <cdr:to>
      <cdr:x>0.07054</cdr:x>
      <cdr:y>0.17796</cdr:y>
    </cdr:to>
    <cdr:pic>
      <cdr:nvPicPr>
        <cdr:cNvPr id="2" name="Graphic 2" descr="Warning">
          <a:extLst xmlns:a="http://schemas.openxmlformats.org/drawingml/2006/main">
            <a:ext uri="{FF2B5EF4-FFF2-40B4-BE49-F238E27FC236}">
              <a16:creationId xmlns:a16="http://schemas.microsoft.com/office/drawing/2014/main" id="{B57B4CFB-B696-42E2-A620-615D666821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01600" y="88900"/>
          <a:ext cx="157300" cy="154618"/>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0.02595</cdr:x>
      <cdr:y>0.07505</cdr:y>
    </cdr:from>
    <cdr:to>
      <cdr:x>0.07546</cdr:x>
      <cdr:y>0.20442</cdr:y>
    </cdr:to>
    <cdr:pic>
      <cdr:nvPicPr>
        <cdr:cNvPr id="2" name="Graphic 3" descr="Information">
          <a:extLst xmlns:a="http://schemas.openxmlformats.org/drawingml/2006/main">
            <a:ext uri="{FF2B5EF4-FFF2-40B4-BE49-F238E27FC236}">
              <a16:creationId xmlns:a16="http://schemas.microsoft.com/office/drawing/2014/main" id="{1E3CD230-AAAC-4447-88C2-C2B6815397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95250" y="101600"/>
          <a:ext cx="181709" cy="175136"/>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0.02365</cdr:x>
      <cdr:y>0.04176</cdr:y>
    </cdr:from>
    <cdr:to>
      <cdr:x>0.06864</cdr:x>
      <cdr:y>0.11583</cdr:y>
    </cdr:to>
    <cdr:pic>
      <cdr:nvPicPr>
        <cdr:cNvPr id="2" name="Graphic 5" descr="Earth Globe Europe-Africa">
          <a:extLst xmlns:a="http://schemas.openxmlformats.org/drawingml/2006/main">
            <a:ext uri="{FF2B5EF4-FFF2-40B4-BE49-F238E27FC236}">
              <a16:creationId xmlns:a16="http://schemas.microsoft.com/office/drawing/2014/main" id="{5A0E0CDF-7640-4A16-85A7-6E3DCD8D0EA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14300" y="120650"/>
          <a:ext cx="217377" cy="214020"/>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0.02625</cdr:x>
      <cdr:y>0.04338</cdr:y>
    </cdr:from>
    <cdr:to>
      <cdr:x>0.07098</cdr:x>
      <cdr:y>0.11875</cdr:y>
    </cdr:to>
    <cdr:pic>
      <cdr:nvPicPr>
        <cdr:cNvPr id="2" name="Graphic 1" descr="Clock">
          <a:extLst xmlns:a="http://schemas.openxmlformats.org/drawingml/2006/main">
            <a:ext uri="{FF2B5EF4-FFF2-40B4-BE49-F238E27FC236}">
              <a16:creationId xmlns:a16="http://schemas.microsoft.com/office/drawing/2014/main" id="{548C2D1F-A278-4252-8A44-FBFF746371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27000" y="120650"/>
          <a:ext cx="216448" cy="209635"/>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5</xdr:col>
      <xdr:colOff>6350</xdr:colOff>
      <xdr:row>1</xdr:row>
      <xdr:rowOff>9525</xdr:rowOff>
    </xdr:from>
    <xdr:to>
      <xdr:col>17</xdr:col>
      <xdr:colOff>603250</xdr:colOff>
      <xdr:row>15</xdr:row>
      <xdr:rowOff>174625</xdr:rowOff>
    </xdr:to>
    <xdr:graphicFrame macro="">
      <xdr:nvGraphicFramePr>
        <xdr:cNvPr id="3" name="TotalActive">
          <a:extLst>
            <a:ext uri="{FF2B5EF4-FFF2-40B4-BE49-F238E27FC236}">
              <a16:creationId xmlns:a16="http://schemas.microsoft.com/office/drawing/2014/main" id="{62E72881-93B2-4CEB-9750-6811ADE02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24</xdr:row>
      <xdr:rowOff>9525</xdr:rowOff>
    </xdr:from>
    <xdr:to>
      <xdr:col>12</xdr:col>
      <xdr:colOff>317500</xdr:colOff>
      <xdr:row>38</xdr:row>
      <xdr:rowOff>174625</xdr:rowOff>
    </xdr:to>
    <xdr:graphicFrame macro="">
      <xdr:nvGraphicFramePr>
        <xdr:cNvPr id="4" name="RegionActive">
          <a:extLst>
            <a:ext uri="{FF2B5EF4-FFF2-40B4-BE49-F238E27FC236}">
              <a16:creationId xmlns:a16="http://schemas.microsoft.com/office/drawing/2014/main" id="{572CB565-0C5A-40B2-BE7E-F77101977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26</xdr:row>
      <xdr:rowOff>15875</xdr:rowOff>
    </xdr:from>
    <xdr:to>
      <xdr:col>5</xdr:col>
      <xdr:colOff>596900</xdr:colOff>
      <xdr:row>40</xdr:row>
      <xdr:rowOff>180975</xdr:rowOff>
    </xdr:to>
    <xdr:graphicFrame macro="">
      <xdr:nvGraphicFramePr>
        <xdr:cNvPr id="2" name="EthnicActive">
          <a:extLst>
            <a:ext uri="{FF2B5EF4-FFF2-40B4-BE49-F238E27FC236}">
              <a16:creationId xmlns:a16="http://schemas.microsoft.com/office/drawing/2014/main" id="{50A1B0B4-7931-426C-8897-28B882214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6350</xdr:colOff>
      <xdr:row>26</xdr:row>
      <xdr:rowOff>9525</xdr:rowOff>
    </xdr:from>
    <xdr:to>
      <xdr:col>12</xdr:col>
      <xdr:colOff>603250</xdr:colOff>
      <xdr:row>40</xdr:row>
      <xdr:rowOff>174625</xdr:rowOff>
    </xdr:to>
    <xdr:graphicFrame macro="">
      <xdr:nvGraphicFramePr>
        <xdr:cNvPr id="3" name="AvgTenure">
          <a:extLst>
            <a:ext uri="{FF2B5EF4-FFF2-40B4-BE49-F238E27FC236}">
              <a16:creationId xmlns:a16="http://schemas.microsoft.com/office/drawing/2014/main" id="{9F6A6EAA-ABF7-49D6-B9F9-EE59CFEAC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1805552" backgroundQuery="1" createdVersion="6" refreshedVersion="6" minRefreshableVersion="3" recordCount="0" supportSubquery="1" supportAdvancedDrill="1" xr:uid="{24C73084-D220-40CA-BB2D-4380DC5834C6}">
  <cacheSource type="external" connectionId="6"/>
  <cacheFields count="7">
    <cacheField name="[HRdata].[Date].[Date]" caption="Date" numFmtId="0" level="1">
      <sharedItems containsSemiMixedTypes="0" containsNonDate="0" containsDate="1" containsString="0" minDate="2017-04-01T00:00:00" maxDate="2020-04-02T00:00:00" count="4">
        <d v="2017-04-01T00:00:00"/>
        <d v="2018-04-01T00:00:00"/>
        <d v="2019-04-01T00:00:00"/>
        <d v="2020-04-01T00:00:00"/>
      </sharedItems>
    </cacheField>
    <cacheField name="[HRdata].[Date (Month)].[Date (Month)]" caption="Date (Month)" numFmtId="0" hierarchy="18" level="1">
      <sharedItems containsNonDate="0" count="12">
        <s v="Jan"/>
        <s v="Feb"/>
        <s v="Mar"/>
        <s v="Apr"/>
        <s v="May"/>
        <s v="Jun"/>
        <s v="Jul"/>
        <s v="Aug"/>
        <s v="Sep"/>
        <s v="Oct"/>
        <s v="Nov"/>
        <s v="Dec"/>
      </sharedItems>
    </cacheField>
    <cacheField name="[HRdata].[Date (Quarter)].[Date (Quarter)]" caption="Date (Quarter)" numFmtId="0" hierarchy="17" level="1">
      <sharedItems count="4">
        <s v="Qtr1"/>
        <s v="Qtr2"/>
        <s v="Qtr3"/>
        <s v="Qtr4"/>
      </sharedItems>
      <extLst>
        <ext xmlns:x15="http://schemas.microsoft.com/office/spreadsheetml/2010/11/main" uri="{4F2E5C28-24EA-4eb8-9CBF-B6C8F9C3D259}">
          <x15:cachedUniqueNames>
            <x15:cachedUniqueName index="0" name="[HRdata].[Date (Quarter)].&amp;[Qtr1]"/>
            <x15:cachedUniqueName index="1" name="[HRdata].[Date (Quarter)].&amp;[Qtr2]"/>
            <x15:cachedUniqueName index="2" name="[HRdata].[Date (Quarter)].&amp;[Qtr3]"/>
            <x15:cachedUniqueName index="3" name="[HRdata].[Date (Quarter)].&amp;[Qtr4]"/>
          </x15:cachedUniqueNames>
        </ext>
      </extLst>
    </cacheField>
    <cacheField name="[HRdata].[Date (Year)].[Date (Year)]" caption="Date (Year)" numFmtId="0" hierarchy="16" level="1">
      <sharedItems count="4">
        <s v="2017"/>
        <s v="2018"/>
        <s v="2019"/>
        <s v="2020"/>
      </sharedItems>
      <extLst>
        <ext xmlns:x15="http://schemas.microsoft.com/office/spreadsheetml/2010/11/main" uri="{4F2E5C28-24EA-4eb8-9CBF-B6C8F9C3D259}">
          <x15:cachedUniqueNames>
            <x15:cachedUniqueName index="0" name="[HRdata].[Date (Year)].&amp;[2017]"/>
            <x15:cachedUniqueName index="1" name="[HRdata].[Date (Year)].&amp;[2018]"/>
            <x15:cachedUniqueName index="2" name="[HRdata].[Date (Year)].&amp;[2019]"/>
            <x15:cachedUniqueName index="3" name="[HRdata].[Date (Year)].&amp;[2020]"/>
          </x15:cachedUniqueNames>
        </ext>
      </extLst>
    </cacheField>
    <cacheField name="[Measures].[ActiveEmp]" caption="ActiveEmp" numFmtId="0" hierarchy="29" level="32767"/>
    <cacheField name="[Measures].[NewHires]" caption="NewHires" numFmtId="0" hierarchy="30" level="32767"/>
    <cacheField name="[HRdata].[Gender].[Gender]" caption="Gender" numFmtId="0" hierarchy="2" level="1">
      <sharedItems containsSemiMixedTypes="0" containsNonDate="0" containsString="0"/>
    </cacheField>
  </cacheFields>
  <cacheHierarchies count="36">
    <cacheHierarchy uniqueName="[HRdata].[Date]" caption="Date" attribute="1" time="1" defaultMemberUniqueName="[HRdata].[Date].[All]" allUniqueName="[HRdata].[Date].[All]" dimensionUniqueName="[HRdata]" displayFolder="" count="2" memberValueDatatype="7" unbalanced="0">
      <fieldsUsage count="2">
        <fieldUsage x="-1"/>
        <fieldUsage x="0"/>
      </fieldsUsage>
    </cacheHierarchy>
    <cacheHierarchy uniqueName="[HRdata].[EmpID]" caption="EmpID" attribute="1" defaultMemberUniqueName="[HRdata].[EmpID].[All]" allUniqueName="[HRdata].[EmpID].[All]" dimensionUniqueName="[HRdata]" displayFolder="" count="2"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6"/>
      </fieldsUsage>
    </cacheHierarchy>
    <cacheHierarchy uniqueName="[HRdata].[Age]" caption="Age" attribute="1" defaultMemberUniqueName="[HRdata].[Age].[All]" allUniqueName="[HRdata].[Age].[All]" dimensionUniqueName="[HRdata]" displayFolder="" count="2"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2" memberValueDatatype="7" unbalanced="0"/>
    <cacheHierarchy uniqueName="[HRdata].[isNewHire]" caption="isNewHire" attribute="1" defaultMemberUniqueName="[HRdata].[isNewHire].[All]" allUniqueName="[HRdata].[isNewHire].[All]" dimensionUniqueName="[HRdata]" displayFolder="" count="2"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2" memberValueDatatype="130" unbalanced="0"/>
    <cacheHierarchy uniqueName="[HRdata].[PayType]" caption="PayType" attribute="1" defaultMemberUniqueName="[HRdata].[PayType].[All]" allUniqueName="[HRdata].[PayType].[All]" dimensionUniqueName="[HRdata]" displayFolder="" count="2" memberValueDatatype="130" unbalanced="0"/>
    <cacheHierarchy uniqueName="[HRdata].[TermReason]" caption="TermReason" attribute="1" defaultMemberUniqueName="[HRdata].[TermReason].[All]" allUniqueName="[HRdata].[TermReason].[All]" dimensionUniqueName="[HRdata]" displayFolder="" count="2" memberValueDatatype="130" unbalanced="0"/>
    <cacheHierarchy uniqueName="[HRdata].[AgeGroup]" caption="AgeGroup" attribute="1" defaultMemberUniqueName="[HRdata].[AgeGroup].[All]" allUniqueName="[HRdata].[AgeGroup].[All]" dimensionUniqueName="[HRdata]" displayFolder="" count="2" memberValueDatatype="130" unbalanced="0"/>
    <cacheHierarchy uniqueName="[HRdata].[TenureDays]" caption="TenureDays" attribute="1" defaultMemberUniqueName="[HRdata].[TenureDays].[All]" allUniqueName="[HRdata].[TenureDays].[All]" dimensionUniqueName="[HRdata]" displayFolder="" count="2" memberValueDatatype="20" unbalanced="0"/>
    <cacheHierarchy uniqueName="[HRdata].[TenureMonths]" caption="TenureMonths" attribute="1" defaultMemberUniqueName="[HRdata].[TenureMonths].[All]" allUniqueName="[HRdata].[TenureMonths].[All]" dimensionUniqueName="[HRdata]" displayFolder="" count="2" memberValueDatatype="5" unbalanced="0"/>
    <cacheHierarchy uniqueName="[HRdata].[BadHires]" caption="BadHires" attribute="1" defaultMemberUniqueName="[HRdata].[BadHires].[All]" allUniqueName="[HRdata].[BadHires].[All]" dimensionUniqueName="[HRdata]" displayFolder="" count="2" memberValueDatatype="20" unbalanced="0"/>
    <cacheHierarchy uniqueName="[HRdata].[Date (Year)]" caption="Date (Year)" attribute="1" defaultMemberUniqueName="[HRdata].[Date (Year)].[All]" allUniqueName="[HRdata].[Date (Year)].[All]" dimensionUniqueName="[HRdata]" displayFolder="" count="2" memberValueDatatype="130" unbalanced="0">
      <fieldsUsage count="2">
        <fieldUsage x="-1"/>
        <fieldUsage x="3"/>
      </fieldsUsage>
    </cacheHierarchy>
    <cacheHierarchy uniqueName="[HRdata].[Date (Quarter)]" caption="Date (Quarter)" attribute="1" defaultMemberUniqueName="[HRdata].[Date (Quarter)].[All]" allUniqueName="[HRdata].[Date (Quarter)].[All]" dimensionUniqueName="[HRdata]" displayFolder="" count="2" memberValueDatatype="130" unbalanced="0">
      <fieldsUsage count="2">
        <fieldUsage x="-1"/>
        <fieldUsage x="2"/>
      </fieldsUsage>
    </cacheHierarchy>
    <cacheHierarchy uniqueName="[HRdata].[Date (Month)]" caption="Date (Month)" attribute="1" defaultMemberUniqueName="[HRdata].[Date (Month)].[All]" allUniqueName="[HRdata].[Date (Month)].[All]" dimensionUniqueName="[HRdata]" displayFolder="" count="2" memberValueDatatype="130" unbalanced="0">
      <fieldsUsage count="2">
        <fieldUsage x="-1"/>
        <fieldUsage x="1"/>
      </fieldsUsage>
    </cacheHierarchy>
    <cacheHierarchy uniqueName="[HRdata].[Date (Month Index)]" caption="Date (Month Index)" attribute="1" defaultMemberUniqueName="[HRdata].[Date (Month Index)].[All]" allUniqueName="[HRdata].[Date (Month Index)].[All]" dimensionUniqueName="[HRdata]" displayFolder="" count="2"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oneField="1">
      <fieldsUsage count="1">
        <fieldUsage x="4"/>
      </fieldsUsage>
    </cacheHierarchy>
    <cacheHierarchy uniqueName="[Measures].[NewHires]" caption="NewHires" measure="1" displayFolder="" measureGroup="HRdata" count="0" oneField="1">
      <fieldsUsage count="1">
        <fieldUsage x="5"/>
      </fieldsUsage>
    </cacheHierarchy>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6898148" backgroundQuery="1" createdVersion="6" refreshedVersion="6" minRefreshableVersion="3" recordCount="0" supportSubquery="1" supportAdvancedDrill="1" xr:uid="{6BEE10AC-2BE6-4AEC-9669-D8677EC9BE2F}">
  <cacheSource type="external" connectionId="6"/>
  <cacheFields count="4">
    <cacheField name="[Measures].[Separations]" caption="Separations" numFmtId="0" hierarchy="32" level="32767"/>
    <cacheField name="[HRdata].[Date (Year)].[Date (Year)]" caption="Date (Year)" numFmtId="0" hierarchy="16" level="1">
      <sharedItems count="4">
        <s v="2017"/>
        <s v="2018"/>
        <s v="2019"/>
        <s v="2020"/>
      </sharedItems>
      <extLst>
        <ext xmlns:x15="http://schemas.microsoft.com/office/spreadsheetml/2010/11/main" uri="{4F2E5C28-24EA-4eb8-9CBF-B6C8F9C3D259}">
          <x15:cachedUniqueNames>
            <x15:cachedUniqueName index="0" name="[HRdata].[Date (Year)].&amp;[2017]"/>
            <x15:cachedUniqueName index="1" name="[HRdata].[Date (Year)].&amp;[2018]"/>
            <x15:cachedUniqueName index="2" name="[HRdata].[Date (Year)].&amp;[2019]"/>
            <x15:cachedUniqueName index="3" name="[HRdata].[Date (Year)].&amp;[2020]"/>
          </x15:cachedUniqueNames>
        </ext>
      </extLst>
    </cacheField>
    <cacheField name="[Measures].[Sum of BadHires]" caption="Sum of BadHires" numFmtId="0" hierarchy="26" level="32767"/>
    <cacheField name="[HRdata].[Gender].[Gender]" caption="Gender" numFmtId="0" hierarchy="2" level="1">
      <sharedItems containsSemiMixedTypes="0" containsNonDate="0" containsString="0"/>
    </cacheField>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3"/>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fieldsUsage count="2">
        <fieldUsage x="-1"/>
        <fieldUsage x="1"/>
      </fieldsUsage>
    </cacheHierarchy>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oneField="1">
      <fieldsUsage count="1">
        <fieldUsage x="2"/>
      </fieldsUsage>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oneField="1">
      <fieldsUsage count="1">
        <fieldUsage x="0"/>
      </fieldsUsage>
    </cacheHierarchy>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7245371" backgroundQuery="1" createdVersion="6" refreshedVersion="6" minRefreshableVersion="3" recordCount="0" supportSubquery="1" supportAdvancedDrill="1" xr:uid="{0691F73C-E3A2-4B5F-B86A-FE3A2AACDCDA}">
  <cacheSource type="external" connectionId="6"/>
  <cacheFields count="4">
    <cacheField name="[HRdata].[TermReason].[TermReason]" caption="TermReason" numFmtId="0" hierarchy="11" level="1">
      <sharedItems count="2">
        <s v="Involuntary"/>
        <s v="Voluntary"/>
      </sharedItems>
      <extLst>
        <ext xmlns:x15="http://schemas.microsoft.com/office/spreadsheetml/2010/11/main" uri="{4F2E5C28-24EA-4eb8-9CBF-B6C8F9C3D259}">
          <x15:cachedUniqueNames>
            <x15:cachedUniqueName index="0" name="[HRdata].[TermReason].&amp;[Involuntary]"/>
            <x15:cachedUniqueName index="1" name="[HRdata].[TermReason].&amp;[Voluntary]"/>
          </x15:cachedUniqueNames>
        </ext>
      </extLst>
    </cacheField>
    <cacheField name="[HRdata].[Date (Year)].[Date (Year)]" caption="Date (Year)" numFmtId="0" hierarchy="16" level="1">
      <sharedItems count="4">
        <s v="2017"/>
        <s v="2018"/>
        <s v="2019"/>
        <s v="2020"/>
      </sharedItems>
      <extLst>
        <ext xmlns:x15="http://schemas.microsoft.com/office/spreadsheetml/2010/11/main" uri="{4F2E5C28-24EA-4eb8-9CBF-B6C8F9C3D259}">
          <x15:cachedUniqueNames>
            <x15:cachedUniqueName index="0" name="[HRdata].[Date (Year)].&amp;[2017]"/>
            <x15:cachedUniqueName index="1" name="[HRdata].[Date (Year)].&amp;[2018]"/>
            <x15:cachedUniqueName index="2" name="[HRdata].[Date (Year)].&amp;[2019]"/>
            <x15:cachedUniqueName index="3" name="[HRdata].[Date (Year)].&amp;[2020]"/>
          </x15:cachedUniqueNames>
        </ext>
      </extLst>
    </cacheField>
    <cacheField name="[Measures].[Separations]" caption="Separations" numFmtId="0" hierarchy="32" level="32767"/>
    <cacheField name="[HRdata].[Gender].[Gender]" caption="Gender" numFmtId="0" hierarchy="2" level="1">
      <sharedItems containsSemiMixedTypes="0" containsNonDate="0" containsString="0"/>
    </cacheField>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3"/>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2" memberValueDatatype="130" unbalanced="0">
      <fieldsUsage count="2">
        <fieldUsage x="-1"/>
        <fieldUsage x="0"/>
      </fieldsUsage>
    </cacheHierarchy>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fieldsUsage count="2">
        <fieldUsage x="-1"/>
        <fieldUsage x="1"/>
      </fieldsUsage>
    </cacheHierarchy>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oneField="1">
      <fieldsUsage count="1">
        <fieldUsage x="2"/>
      </fieldsUsage>
    </cacheHierarchy>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563033680555" backgroundQuery="1" createdVersion="3" refreshedVersion="6" minRefreshableVersion="3" recordCount="0" supportSubquery="1" supportAdvancedDrill="1" xr:uid="{BE0943ED-3502-4ADD-B443-B6C27591B8AB}">
  <cacheSource type="external" connectionId="6">
    <extLst>
      <ext xmlns:x14="http://schemas.microsoft.com/office/spreadsheetml/2009/9/main" uri="{F057638F-6D5F-4e77-A914-E7F072B9BCA8}">
        <x14:sourceConnection name="ThisWorkbookDataModel"/>
      </ext>
    </extLst>
  </cacheSource>
  <cacheFields count="0"/>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99347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2268521" backgroundQuery="1" createdVersion="6" refreshedVersion="6" minRefreshableVersion="3" recordCount="0" supportSubquery="1" supportAdvancedDrill="1" xr:uid="{7BA54EA4-E022-45F2-B34D-6B595A3D8FB1}">
  <cacheSource type="external" connectionId="6"/>
  <cacheFields count="4">
    <cacheField name="[Measures].[ActiveEmp]" caption="ActiveEmp" numFmtId="0" hierarchy="29" level="32767"/>
    <cacheField name="[HRdata].[FP].[FP]" caption="FP" numFmtId="0" hierarchy="5" level="1">
      <sharedItems count="2">
        <s v="FT"/>
        <s v="PT"/>
      </sharedItems>
      <extLst>
        <ext xmlns:x15="http://schemas.microsoft.com/office/spreadsheetml/2010/11/main" uri="{4F2E5C28-24EA-4eb8-9CBF-B6C8F9C3D259}">
          <x15:cachedUniqueNames>
            <x15:cachedUniqueName index="0" name="[HRdata].[FP].&amp;[FT]"/>
            <x15:cachedUniqueName index="1" name="[HRdata].[FP].&amp;[PT]"/>
          </x15:cachedUniqueNames>
        </ext>
      </extLst>
    </cacheField>
    <cacheField name="[HRdata].[BU Region].[BU Region]" caption="BU Region" numFmtId="0" hierarchy="8" level="1">
      <sharedItems count="7">
        <s v="Central"/>
        <s v="East"/>
        <s v="Midwest"/>
        <s v="North"/>
        <s v="Northwest"/>
        <s v="South"/>
        <s v="West"/>
      </sharedItems>
      <extLst>
        <ext xmlns:x15="http://schemas.microsoft.com/office/spreadsheetml/2010/11/main" uri="{4F2E5C28-24EA-4eb8-9CBF-B6C8F9C3D259}">
          <x15:cachedUniqueNames>
            <x15:cachedUniqueName index="0" name="[HRdata].[BU Region].&amp;[Central]"/>
            <x15:cachedUniqueName index="1" name="[HRdata].[BU Region].&amp;[East]"/>
            <x15:cachedUniqueName index="2" name="[HRdata].[BU Region].&amp;[Midwest]"/>
            <x15:cachedUniqueName index="3" name="[HRdata].[BU Region].&amp;[North]"/>
            <x15:cachedUniqueName index="4" name="[HRdata].[BU Region].&amp;[Northwest]"/>
            <x15:cachedUniqueName index="5" name="[HRdata].[BU Region].&amp;[South]"/>
            <x15:cachedUniqueName index="6" name="[HRdata].[BU Region].&amp;[West]"/>
          </x15:cachedUniqueNames>
        </ext>
      </extLst>
    </cacheField>
    <cacheField name="[HRdata].[Gender].[Gender]" caption="Gender" numFmtId="0" hierarchy="2" level="1">
      <sharedItems containsSemiMixedTypes="0" containsNonDate="0" containsString="0"/>
    </cacheField>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3"/>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fieldsUsage count="2">
        <fieldUsage x="-1"/>
        <fieldUsage x="1"/>
      </fieldsUsage>
    </cacheHierarchy>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fieldsUsage count="2">
        <fieldUsage x="-1"/>
        <fieldUsage x="2"/>
      </fieldsUsage>
    </cacheHierarchy>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oneField="1">
      <fieldsUsage count="1">
        <fieldUsage x="0"/>
      </fieldsUsage>
    </cacheHierarchy>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2731483" backgroundQuery="1" createdVersion="6" refreshedVersion="6" minRefreshableVersion="3" recordCount="0" supportSubquery="1" supportAdvancedDrill="1" xr:uid="{50F6A842-535F-45D1-BCFB-610CA3567DB5}">
  <cacheSource type="external" connectionId="6"/>
  <cacheFields count="4">
    <cacheField name="[HRdata].[EthnicGroup].[EthnicGroup]" caption="EthnicGroup" numFmtId="0" hierarchy="4" level="1">
      <sharedItems count="7">
        <s v="Group A"/>
        <s v="Group B"/>
        <s v="Group C"/>
        <s v="Group D"/>
        <s v="Group E"/>
        <s v="Group F"/>
        <s v="Group G"/>
      </sharedItems>
      <extLst>
        <ext xmlns:x15="http://schemas.microsoft.com/office/spreadsheetml/2010/11/main" uri="{4F2E5C28-24EA-4eb8-9CBF-B6C8F9C3D259}">
          <x15:cachedUniqueNames>
            <x15:cachedUniqueName index="0" name="[HRdata].[EthnicGroup].&amp;[Group A]"/>
            <x15:cachedUniqueName index="1" name="[HRdata].[EthnicGroup].&amp;[Group B]"/>
            <x15:cachedUniqueName index="2" name="[HRdata].[EthnicGroup].&amp;[Group C]"/>
            <x15:cachedUniqueName index="3" name="[HRdata].[EthnicGroup].&amp;[Group D]"/>
            <x15:cachedUniqueName index="4" name="[HRdata].[EthnicGroup].&amp;[Group E]"/>
            <x15:cachedUniqueName index="5" name="[HRdata].[EthnicGroup].&amp;[Group F]"/>
            <x15:cachedUniqueName index="6" name="[HRdata].[EthnicGroup].&amp;[Group G]"/>
          </x15:cachedUniqueNames>
        </ext>
      </extLst>
    </cacheField>
    <cacheField name="[HRdata].[Gender].[Gender]" caption="Gender" numFmtId="0" hierarchy="2" level="1">
      <sharedItems count="2">
        <s v="F"/>
        <s v="M"/>
      </sharedItems>
      <extLst>
        <ext xmlns:x15="http://schemas.microsoft.com/office/spreadsheetml/2010/11/main" uri="{4F2E5C28-24EA-4eb8-9CBF-B6C8F9C3D259}">
          <x15:cachedUniqueNames>
            <x15:cachedUniqueName index="0" name="[HRdata].[Gender].&amp;[F]"/>
            <x15:cachedUniqueName index="1" name="[HRdata].[Gender].&amp;[M]"/>
          </x15:cachedUniqueNames>
        </ext>
      </extLst>
    </cacheField>
    <cacheField name="[HRdata].[FP].[FP]" caption="FP" numFmtId="0" hierarchy="5" level="1">
      <sharedItems count="2">
        <s v="FT"/>
        <s v="PT"/>
      </sharedItems>
      <extLst>
        <ext xmlns:x15="http://schemas.microsoft.com/office/spreadsheetml/2010/11/main" uri="{4F2E5C28-24EA-4eb8-9CBF-B6C8F9C3D259}">
          <x15:cachedUniqueNames>
            <x15:cachedUniqueName index="0" name="[HRdata].[FP].&amp;[FT]"/>
            <x15:cachedUniqueName index="1" name="[HRdata].[FP].&amp;[PT]"/>
          </x15:cachedUniqueNames>
        </ext>
      </extLst>
    </cacheField>
    <cacheField name="[Measures].[AvgTenureMonths]" caption="AvgTenureMonths" numFmtId="0" hierarchy="31" level="32767"/>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1"/>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fieldsUsage count="2">
        <fieldUsage x="-1"/>
        <fieldUsage x="0"/>
      </fieldsUsage>
    </cacheHierarchy>
    <cacheHierarchy uniqueName="[HRdata].[FP]" caption="FP" attribute="1" defaultMemberUniqueName="[HRdata].[FP].[All]" allUniqueName="[HRdata].[FP].[All]" dimensionUniqueName="[HRdata]" displayFolder="" count="2" memberValueDatatype="130" unbalanced="0">
      <fieldsUsage count="2">
        <fieldUsage x="-1"/>
        <fieldUsage x="2"/>
      </fieldsUsage>
    </cacheHierarchy>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cacheHierarchy uniqueName="[Measures].[NewHires]" caption="NewHires" measure="1" displayFolder="" measureGroup="HRdata" count="0"/>
    <cacheHierarchy uniqueName="[Measures].[AvgTenureMonths]" caption="AvgTenureMonths" measure="1" displayFolder="" measureGroup="HRdata" count="0" oneField="1">
      <fieldsUsage count="1">
        <fieldUsage x="3"/>
      </fieldsUsage>
    </cacheHierarchy>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3310184" backgroundQuery="1" createdVersion="6" refreshedVersion="6" minRefreshableVersion="3" recordCount="0" supportSubquery="1" supportAdvancedDrill="1" xr:uid="{40EE84E8-1D33-4841-9387-743FC1F42DFA}">
  <cacheSource type="external" connectionId="6"/>
  <cacheFields count="4">
    <cacheField name="[HRdata].[EthnicGroup].[EthnicGroup]" caption="EthnicGroup" numFmtId="0" hierarchy="4" level="1">
      <sharedItems count="7">
        <s v="Group A"/>
        <s v="Group B"/>
        <s v="Group C"/>
        <s v="Group D"/>
        <s v="Group E"/>
        <s v="Group F"/>
        <s v="Group G"/>
      </sharedItems>
      <extLst>
        <ext xmlns:x15="http://schemas.microsoft.com/office/spreadsheetml/2010/11/main" uri="{4F2E5C28-24EA-4eb8-9CBF-B6C8F9C3D259}">
          <x15:cachedUniqueNames>
            <x15:cachedUniqueName index="0" name="[HRdata].[EthnicGroup].&amp;[Group A]"/>
            <x15:cachedUniqueName index="1" name="[HRdata].[EthnicGroup].&amp;[Group B]"/>
            <x15:cachedUniqueName index="2" name="[HRdata].[EthnicGroup].&amp;[Group C]"/>
            <x15:cachedUniqueName index="3" name="[HRdata].[EthnicGroup].&amp;[Group D]"/>
            <x15:cachedUniqueName index="4" name="[HRdata].[EthnicGroup].&amp;[Group E]"/>
            <x15:cachedUniqueName index="5" name="[HRdata].[EthnicGroup].&amp;[Group F]"/>
            <x15:cachedUniqueName index="6" name="[HRdata].[EthnicGroup].&amp;[Group G]"/>
          </x15:cachedUniqueNames>
        </ext>
      </extLst>
    </cacheField>
    <cacheField name="[HRdata].[Gender].[Gender]" caption="Gender" numFmtId="0" hierarchy="2" level="1">
      <sharedItems count="2">
        <s v="F"/>
        <s v="M"/>
      </sharedItems>
      <extLst>
        <ext xmlns:x15="http://schemas.microsoft.com/office/spreadsheetml/2010/11/main" uri="{4F2E5C28-24EA-4eb8-9CBF-B6C8F9C3D259}">
          <x15:cachedUniqueNames>
            <x15:cachedUniqueName index="0" name="[HRdata].[Gender].&amp;[F]"/>
            <x15:cachedUniqueName index="1" name="[HRdata].[Gender].&amp;[M]"/>
          </x15:cachedUniqueNames>
        </ext>
      </extLst>
    </cacheField>
    <cacheField name="[Measures].[ActiveEmp]" caption="ActiveEmp" numFmtId="0" hierarchy="29" level="32767"/>
    <cacheField name="[HRdata].[FP].[FP]" caption="FP" numFmtId="0" hierarchy="5" level="1">
      <sharedItems count="2">
        <s v="FT"/>
        <s v="PT"/>
      </sharedItems>
      <extLst>
        <ext xmlns:x15="http://schemas.microsoft.com/office/spreadsheetml/2010/11/main" uri="{4F2E5C28-24EA-4eb8-9CBF-B6C8F9C3D259}">
          <x15:cachedUniqueNames>
            <x15:cachedUniqueName index="0" name="[HRdata].[FP].&amp;[FT]"/>
            <x15:cachedUniqueName index="1" name="[HRdata].[FP].&amp;[PT]"/>
          </x15:cachedUniqueNames>
        </ext>
      </extLst>
    </cacheField>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1"/>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fieldsUsage count="2">
        <fieldUsage x="-1"/>
        <fieldUsage x="0"/>
      </fieldsUsage>
    </cacheHierarchy>
    <cacheHierarchy uniqueName="[HRdata].[FP]" caption="FP" attribute="1" defaultMemberUniqueName="[HRdata].[FP].[All]" allUniqueName="[HRdata].[FP].[All]" dimensionUniqueName="[HRdata]" displayFolder="" count="2" memberValueDatatype="130" unbalanced="0">
      <fieldsUsage count="2">
        <fieldUsage x="-1"/>
        <fieldUsage x="3"/>
      </fieldsUsage>
    </cacheHierarchy>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oneField="1">
      <fieldsUsage count="1">
        <fieldUsage x="2"/>
      </fieldsUsage>
    </cacheHierarchy>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3888892" backgroundQuery="1" createdVersion="6" refreshedVersion="6" minRefreshableVersion="3" recordCount="0" supportSubquery="1" supportAdvancedDrill="1" xr:uid="{04BB0CE2-8898-444B-865C-30DDE68BAD93}">
  <cacheSource type="external" connectionId="6"/>
  <cacheFields count="3">
    <cacheField name="[Measures].[ActiveEmp]" caption="ActiveEmp" numFmtId="0" hierarchy="29" level="32767"/>
    <cacheField name="[HRdata].[Gender].[Gender]" caption="Gender" numFmtId="0" hierarchy="2" level="1">
      <sharedItems count="2">
        <s v="F"/>
        <s v="M"/>
      </sharedItems>
      <extLst>
        <ext xmlns:x15="http://schemas.microsoft.com/office/spreadsheetml/2010/11/main" uri="{4F2E5C28-24EA-4eb8-9CBF-B6C8F9C3D259}">
          <x15:cachedUniqueNames>
            <x15:cachedUniqueName index="0" name="[HRdata].[Gender].&amp;[F]"/>
            <x15:cachedUniqueName index="1" name="[HRdata].[Gender].&amp;[M]"/>
          </x15:cachedUniqueNames>
        </ext>
      </extLst>
    </cacheField>
    <cacheField name="[HRdata].[AgeGroup].[AgeGroup]" caption="AgeGroup" numFmtId="0" hierarchy="12" level="1">
      <sharedItems count="3">
        <s v="&lt;30"/>
        <s v="30-49"/>
        <s v="50+"/>
      </sharedItems>
      <extLst>
        <ext xmlns:x15="http://schemas.microsoft.com/office/spreadsheetml/2010/11/main" uri="{4F2E5C28-24EA-4eb8-9CBF-B6C8F9C3D259}">
          <x15:cachedUniqueNames>
            <x15:cachedUniqueName index="0" name="[HRdata].[AgeGroup].&amp;[&lt;30]"/>
            <x15:cachedUniqueName index="1" name="[HRdata].[AgeGroup].&amp;[30-49]"/>
            <x15:cachedUniqueName index="2" name="[HRdata].[AgeGroup].&amp;[50+]"/>
          </x15:cachedUniqueNames>
        </ext>
      </extLst>
    </cacheField>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1"/>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2" memberValueDatatype="130" unbalanced="0">
      <fieldsUsage count="2">
        <fieldUsage x="-1"/>
        <fieldUsage x="2"/>
      </fieldsUsage>
    </cacheHierarchy>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oneField="1">
      <fieldsUsage count="1">
        <fieldUsage x="0"/>
      </fieldsUsage>
    </cacheHierarchy>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4236108" backgroundQuery="1" createdVersion="6" refreshedVersion="6" minRefreshableVersion="3" recordCount="0" supportSubquery="1" supportAdvancedDrill="1" xr:uid="{0819CA53-D6BA-4282-8045-333047CD9F21}">
  <cacheSource type="external" connectionId="6"/>
  <cacheFields count="3">
    <cacheField name="[Measures].[ActiveEmp]" caption="ActiveEmp" numFmtId="0" hierarchy="29" level="32767"/>
    <cacheField name="[HRdata].[Gender].[Gender]" caption="Gender" numFmtId="0" hierarchy="2" level="1">
      <sharedItems count="2">
        <s v="F"/>
        <s v="M"/>
      </sharedItems>
      <extLst>
        <ext xmlns:x15="http://schemas.microsoft.com/office/spreadsheetml/2010/11/main" uri="{4F2E5C28-24EA-4eb8-9CBF-B6C8F9C3D259}">
          <x15:cachedUniqueNames>
            <x15:cachedUniqueName index="0" name="[HRdata].[Gender].&amp;[F]"/>
            <x15:cachedUniqueName index="1" name="[HRdata].[Gender].&amp;[M]"/>
          </x15:cachedUniqueNames>
        </ext>
      </extLst>
    </cacheField>
    <cacheField name="[HRdata].[FP].[FP]" caption="FP" numFmtId="0" hierarchy="5" level="1">
      <sharedItems count="2">
        <s v="FT"/>
        <s v="PT"/>
      </sharedItems>
      <extLst>
        <ext xmlns:x15="http://schemas.microsoft.com/office/spreadsheetml/2010/11/main" uri="{4F2E5C28-24EA-4eb8-9CBF-B6C8F9C3D259}">
          <x15:cachedUniqueNames>
            <x15:cachedUniqueName index="0" name="[HRdata].[FP].&amp;[FT]"/>
            <x15:cachedUniqueName index="1" name="[HRdata].[FP].&amp;[PT]"/>
          </x15:cachedUniqueNames>
        </ext>
      </extLst>
    </cacheField>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1"/>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fieldsUsage count="2">
        <fieldUsage x="-1"/>
        <fieldUsage x="2"/>
      </fieldsUsage>
    </cacheHierarchy>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oneField="1">
      <fieldsUsage count="1">
        <fieldUsage x="0"/>
      </fieldsUsage>
    </cacheHierarchy>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5046293" backgroundQuery="1" createdVersion="6" refreshedVersion="6" minRefreshableVersion="3" recordCount="0" supportSubquery="1" supportAdvancedDrill="1" xr:uid="{77827EEB-AFC2-4316-9ADD-219BE466A4A5}">
  <cacheSource type="external" connectionId="6"/>
  <cacheFields count="2">
    <cacheField name="[HRdata].[Gender].[Gender]" caption="Gender" numFmtId="0" hierarchy="2" level="1">
      <sharedItems count="2">
        <s v="F"/>
        <s v="M"/>
      </sharedItems>
      <extLst>
        <ext xmlns:x15="http://schemas.microsoft.com/office/spreadsheetml/2010/11/main" uri="{4F2E5C28-24EA-4eb8-9CBF-B6C8F9C3D259}">
          <x15:cachedUniqueNames>
            <x15:cachedUniqueName index="0" name="[HRdata].[Gender].&amp;[F]"/>
            <x15:cachedUniqueName index="1" name="[HRdata].[Gender].&amp;[M]"/>
          </x15:cachedUniqueNames>
        </ext>
      </extLst>
    </cacheField>
    <cacheField name="[Measures].[ActiveEmp]" caption="ActiveEmp" numFmtId="0" hierarchy="29" level="32767"/>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0"/>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oneField="1">
      <fieldsUsage count="1">
        <fieldUsage x="1"/>
      </fieldsUsage>
    </cacheHierarchy>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5856478" backgroundQuery="1" createdVersion="6" refreshedVersion="6" minRefreshableVersion="3" recordCount="0" supportSubquery="1" supportAdvancedDrill="1" xr:uid="{74F46787-DE4E-4AD8-A04F-DE8D0515DBE6}">
  <cacheSource type="external" connectionId="6"/>
  <cacheFields count="3">
    <cacheField name="[Measures].[ActiveEmp]" caption="ActiveEmp" numFmtId="0" hierarchy="29" level="32767"/>
    <cacheField name="[HRdata].[Gender].[Gender]" caption="Gender" numFmtId="0" hierarchy="2" level="1">
      <sharedItems count="2">
        <s v="F"/>
        <s v="M"/>
      </sharedItems>
      <extLst>
        <ext xmlns:x15="http://schemas.microsoft.com/office/spreadsheetml/2010/11/main" uri="{4F2E5C28-24EA-4eb8-9CBF-B6C8F9C3D259}">
          <x15:cachedUniqueNames>
            <x15:cachedUniqueName index="0" name="[HRdata].[Gender].&amp;[F]"/>
            <x15:cachedUniqueName index="1" name="[HRdata].[Gender].&amp;[M]"/>
          </x15:cachedUniqueNames>
        </ext>
      </extLst>
    </cacheField>
    <cacheField name="[HRdata].[PayType].[PayType]" caption="PayType" numFmtId="0" hierarchy="10" level="1">
      <sharedItems count="2">
        <s v="Hourly"/>
        <s v="Salary"/>
      </sharedItems>
      <extLst>
        <ext xmlns:x15="http://schemas.microsoft.com/office/spreadsheetml/2010/11/main" uri="{4F2E5C28-24EA-4eb8-9CBF-B6C8F9C3D259}">
          <x15:cachedUniqueNames>
            <x15:cachedUniqueName index="0" name="[HRdata].[PayType].&amp;[Hourly]"/>
            <x15:cachedUniqueName index="1" name="[HRdata].[PayType].&amp;[Salary]"/>
          </x15:cachedUniqueNames>
        </ext>
      </extLst>
    </cacheField>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1"/>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2" memberValueDatatype="130" unbalanced="0">
      <fieldsUsage count="2">
        <fieldUsage x="-1"/>
        <fieldUsage x="2"/>
      </fieldsUsage>
    </cacheHierarchy>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oneField="1">
      <fieldsUsage count="1">
        <fieldUsage x="0"/>
      </fieldsUsage>
    </cacheHierarchy>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6435186" backgroundQuery="1" createdVersion="6" refreshedVersion="6" minRefreshableVersion="3" recordCount="0" supportSubquery="1" supportAdvancedDrill="1" xr:uid="{0DBE3EF8-42F4-449E-9227-EF73C474944B}">
  <cacheSource type="external" connectionId="6"/>
  <cacheFields count="2">
    <cacheField name="[HRdata].[Gender].[Gender]" caption="Gender" numFmtId="0" hierarchy="2" level="1">
      <sharedItems count="2">
        <s v="F"/>
        <s v="M"/>
      </sharedItems>
      <extLst>
        <ext xmlns:x15="http://schemas.microsoft.com/office/spreadsheetml/2010/11/main" uri="{4F2E5C28-24EA-4eb8-9CBF-B6C8F9C3D259}">
          <x15:cachedUniqueNames>
            <x15:cachedUniqueName index="0" name="[HRdata].[Gender].&amp;[F]"/>
            <x15:cachedUniqueName index="1" name="[HRdata].[Gender].&amp;[M]"/>
          </x15:cachedUniqueNames>
        </ext>
      </extLst>
    </cacheField>
    <cacheField name="[Measures].[Turnover %]" caption="Turnover %" numFmtId="0" hierarchy="33" level="32767"/>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0"/>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oneField="1">
      <fieldsUsage count="1">
        <fieldUsage x="1"/>
      </fieldsUsage>
    </cacheHierarchy>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6B4C15-8530-40A6-B873-6C0DF32B1B4F}" name="RegionActive" cacheId="1" applyNumberFormats="0" applyBorderFormats="0" applyFontFormats="0" applyPatternFormats="0" applyAlignmentFormats="0" applyWidthHeightFormats="1" dataCaption="Values" tag="ea044d59-1844-4778-ba07-1dbc491ebb23" updatedVersion="6" minRefreshableVersion="3" useAutoFormatting="1" subtotalHiddenItems="1" itemPrintTitles="1" createdVersion="6" indent="0" outline="1" outlineData="1" multipleFieldFilters="0" chartFormat="5">
  <location ref="A25:D34"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Fields count="1">
    <field x="1"/>
  </colFields>
  <colItems count="3">
    <i>
      <x/>
    </i>
    <i>
      <x v="1"/>
    </i>
    <i t="grand">
      <x/>
    </i>
  </colItems>
  <dataFields count="1">
    <dataField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0"/>
          </reference>
        </references>
      </pivotArea>
    </chartFormat>
    <chartFormat chart="4" format="9" series="1">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CAFCB59-936F-4205-9C35-4EBC3B60066A}" name="AgeGroup" cacheId="4" applyNumberFormats="0" applyBorderFormats="0" applyFontFormats="0" applyPatternFormats="0" applyAlignmentFormats="0" applyWidthHeightFormats="1" dataCaption="Values" tag="8894161e-a585-4094-a738-aadebfbf5203" updatedVersion="6" minRefreshableVersion="3" useAutoFormatting="1" itemPrintTitles="1" createdVersion="6" indent="0" outline="1" outlineData="1" multipleFieldFilters="0" chartFormat="3">
  <location ref="L2:O7"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1"/>
  </colFields>
  <colItems count="3">
    <i>
      <x/>
    </i>
    <i>
      <x v="1"/>
    </i>
    <i t="grand">
      <x/>
    </i>
  </colItems>
  <dataFields count="1">
    <dataField fld="0" subtotal="count"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C22E2FE-9F77-4BFC-9C9B-81BDD6DE71C6}" name="PayType" cacheId="7"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outline="1" outlineData="1" multipleFieldFilters="0">
  <location ref="D2:F6"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s>
  <rowFields count="1">
    <field x="2"/>
  </rowFields>
  <rowItems count="3">
    <i>
      <x/>
    </i>
    <i>
      <x v="1"/>
    </i>
    <i t="grand">
      <x/>
    </i>
  </rowItems>
  <colFields count="1">
    <field x="1"/>
  </colFields>
  <colItems count="2">
    <i>
      <x/>
    </i>
    <i>
      <x v="1"/>
    </i>
  </colItems>
  <dataFields count="1">
    <dataField fld="0" subtotal="count" showDataAs="percentOfCol" baseField="0" baseItem="0" numFmtId="9"/>
  </dataFields>
  <formats count="1">
    <format dxfId="1">
      <pivotArea outline="0" collapsedLevelsAreSubtotals="1" fieldPosition="0"/>
    </format>
  </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DE1EB3-8A80-4660-8720-F1713883F2C7}" name="TotalActive" cacheId="0" applyNumberFormats="0" applyBorderFormats="0" applyFontFormats="0" applyPatternFormats="0" applyAlignmentFormats="0" applyWidthHeightFormats="1" dataCaption="Values" tag="1dc49ff7-bbbc-4559-a2c7-0ee49a626d9f" updatedVersion="6" minRefreshableVersion="3" useAutoFormatting="1" subtotalHiddenItems="1" itemPrintTitles="1" createdVersion="6" indent="0" outline="1" outlineData="1" multipleFieldFilters="0" chartFormat="3">
  <location ref="A2:C23" firstHeaderRow="0" firstDataRow="1" firstDataCol="1"/>
  <pivotFields count="7">
    <pivotField axis="axisRow" allDrilled="1" showAll="0" dataSourceSort="1" defaultAttributeDrillState="1">
      <items count="5">
        <item x="0"/>
        <item x="1"/>
        <item x="2"/>
        <item x="3"/>
        <item t="default"/>
      </items>
    </pivotField>
    <pivotField axis="axisRow" allDrilled="1" showAll="0" dataSourceSort="1">
      <items count="13">
        <item x="0" e="0"/>
        <item x="1" e="0"/>
        <item x="2" e="0"/>
        <item x="3" e="0"/>
        <item x="4" e="0"/>
        <item x="5" e="0"/>
        <item x="6" e="0"/>
        <item x="7" e="0"/>
        <item x="8" e="0"/>
        <item x="9" e="0"/>
        <item x="10" e="0"/>
        <item x="11" e="0"/>
        <item t="default"/>
      </items>
    </pivotField>
    <pivotField axis="axisRow" allDrilled="1" showAll="0" dataSourceSort="1">
      <items count="5">
        <item x="0" e="0"/>
        <item x="1" e="0"/>
        <item x="2" e="0"/>
        <item x="3" e="0"/>
        <item t="default"/>
      </items>
    </pivotField>
    <pivotField axis="axisRow" allDrilled="1" showAll="0" dataSourceSort="1" defaultAttributeDrillState="1">
      <items count="5">
        <item x="0"/>
        <item x="1"/>
        <item x="2"/>
        <item x="3"/>
        <item t="default"/>
      </items>
    </pivotField>
    <pivotField dataField="1" showAll="0"/>
    <pivotField dataField="1" showAll="0"/>
    <pivotField allDrilled="1" showAll="0" dataSourceSort="1" defaultAttributeDrillState="1"/>
  </pivotFields>
  <rowFields count="4">
    <field x="3"/>
    <field x="2"/>
    <field x="1"/>
    <field x="0"/>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2">
    <i>
      <x/>
    </i>
    <i i="1">
      <x v="1"/>
    </i>
  </colItems>
  <dataFields count="2">
    <dataField fld="4" subtotal="count" baseField="0" baseItem="0"/>
    <dataField fld="5"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CB964A-EB7B-4DFA-9AD6-C4A8BD1534A4}" name="AvgTenure" cacheId="2" applyNumberFormats="0" applyBorderFormats="0" applyFontFormats="0" applyPatternFormats="0" applyAlignmentFormats="0" applyWidthHeightFormats="1" dataCaption="Values" tag="9bf3c8d7-7497-479d-86fe-bf7999901a48" updatedVersion="6" minRefreshableVersion="3" useAutoFormatting="1" itemPrintTitles="1" createdVersion="6" indent="0" outline="1" outlineData="1" multipleFieldFilters="0" chartFormat="3">
  <location ref="H2:K25"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1" baseItem="0" numFmtId="3"/>
  </dataFields>
  <formats count="4">
    <format dxfId="5">
      <pivotArea collapsedLevelsAreSubtotals="1" fieldPosition="0">
        <references count="1">
          <reference field="0" count="1">
            <x v="0"/>
          </reference>
        </references>
      </pivotArea>
    </format>
    <format dxfId="4">
      <pivotArea outline="0" collapsedLevelsAreSubtotals="1" fieldPosition="0"/>
    </format>
    <format dxfId="3">
      <pivotArea dataOnly="0" labelOnly="1" outline="0" axis="axisValues" fieldPosition="0"/>
    </format>
    <format dxfId="2">
      <pivotArea outline="0" fieldPosition="0">
        <references count="1">
          <reference field="4294967294" count="1">
            <x v="0"/>
          </reference>
        </references>
      </pivotArea>
    </format>
  </formats>
  <chartFormats count="4">
    <chartFormat chart="0" format="6" series="1">
      <pivotArea type="data" outline="0" fieldPosition="0">
        <references count="2">
          <reference field="4294967294" count="1" selected="0">
            <x v="0"/>
          </reference>
          <reference field="2"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9952ED-48F6-4C08-B93C-49DC99A1DF8B}" name="EthnicActive" cacheId="3" applyNumberFormats="0" applyBorderFormats="0" applyFontFormats="0" applyPatternFormats="0" applyAlignmentFormats="0" applyWidthHeightFormats="1" dataCaption="Values" tag="447ad1d3-de6b-4ffd-8833-5d48084fc9b4" updatedVersion="6" minRefreshableVersion="3" useAutoFormatting="1" itemPrintTitles="1" createdVersion="6" indent="0" outline="1" outlineData="1" multipleFieldFilters="0" chartFormat="5">
  <location ref="A2:D25"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0"/>
          </reference>
        </references>
      </pivotArea>
    </chartFormat>
    <chartFormat chart="4" format="6" series="1">
      <pivotArea type="data" outline="0" fieldPosition="0">
        <references count="2">
          <reference field="4294967294" count="1" selected="0">
            <x v="0"/>
          </reference>
          <reference field="3"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9C6179-8F9A-4BFC-B7AD-9F55B14936B3}" name="TermReason" cacheId="10" applyNumberFormats="0" applyBorderFormats="0" applyFontFormats="0" applyPatternFormats="0" applyAlignmentFormats="0" applyWidthHeightFormats="1" dataCaption="Values" tag="5a16db44-765a-4e79-8df5-33fe51a36c15" updatedVersion="6" minRefreshableVersion="3" useAutoFormatting="1" itemPrintTitles="1" createdVersion="6" indent="0" outline="1" outlineData="1" multipleFieldFilters="0" chartFormat="3">
  <location ref="A11:D17"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0"/>
  </colFields>
  <colItems count="3">
    <i>
      <x/>
    </i>
    <i>
      <x v="1"/>
    </i>
    <i t="grand">
      <x/>
    </i>
  </colItems>
  <dataFields count="1">
    <dataField fld="2"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DCD987-04AE-467F-B590-8011CA59F3AF}" name="Separations" cacheId="9" applyNumberFormats="0" applyBorderFormats="0" applyFontFormats="0" applyPatternFormats="0" applyAlignmentFormats="0" applyWidthHeightFormats="1" dataCaption="Values" tag="8c9ed6f4-6752-47bd-ba20-662c7410b86d" updatedVersion="6" minRefreshableVersion="3" useAutoFormatting="1" itemPrintTitles="1" createdVersion="6" indent="0" outline="1" outlineData="1" multipleFieldFilters="0" chartFormat="3">
  <location ref="A2:C7"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2EB2B3-91BC-40A5-8314-C2C99B5001F6}" name="Gender"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B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C5CB79-9040-4645-AF79-4B6919585938}" name="FullPart" cacheId="5"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H2:J6"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s>
  <rowFields count="1">
    <field x="2"/>
  </rowFields>
  <rowItems count="3">
    <i>
      <x/>
    </i>
    <i>
      <x v="1"/>
    </i>
    <i t="grand">
      <x/>
    </i>
  </rowItems>
  <colFields count="1">
    <field x="1"/>
  </colFields>
  <colItems count="2">
    <i>
      <x/>
    </i>
    <i>
      <x v="1"/>
    </i>
  </colItems>
  <dataFields count="1">
    <dataField fld="0" subtotal="count" showDataAs="percentOfCol" baseField="0" baseItem="0" numFmtId="9"/>
  </dataFields>
  <formats count="1">
    <format dxfId="0">
      <pivotArea outline="0" collapsedLevelsAreSubtotals="1" fieldPosition="0"/>
    </format>
  </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DAE05C-B151-445B-94FD-4A62AFF15269}" name="Turnover" cacheId="8" applyNumberFormats="0" applyBorderFormats="0" applyFontFormats="0" applyPatternFormats="0" applyAlignmentFormats="0" applyWidthHeightFormats="1" dataCaption="Values" tag="2eeb2204-08df-47e0-a07d-eb2ee61d7d6b" updatedVersion="6" minRefreshableVersion="3" useAutoFormatting="1" itemPrintTitles="1" createdVersion="6" indent="0" outline="1" outlineData="1" multipleFieldFilters="0">
  <location ref="R2:S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D239F4E-8D42-498C-BCF2-78D82CEF5879}" sourceName="[HRdata].[Date (Year)]">
  <pivotTables>
    <pivotTable tabId="2" name="TotalActive"/>
    <pivotTable tabId="2" name="RegionActive"/>
    <pivotTable tabId="3" name="AvgTenure"/>
    <pivotTable tabId="3" name="EthnicActive"/>
    <pivotTable tabId="5" name="AgeGroup"/>
    <pivotTable tabId="5" name="FullPart"/>
    <pivotTable tabId="5" name="Gender"/>
    <pivotTable tabId="5" name="PayType"/>
    <pivotTable tabId="5" name="Turnover"/>
    <pivotTable tabId="4" name="Separations"/>
    <pivotTable tabId="4" name="TermReason"/>
  </pivotTables>
  <data>
    <olap pivotCacheId="149934761">
      <levels count="2">
        <level uniqueName="[HRdata].[Date (Year)].[(All)]" sourceCaption="(All)" count="0"/>
        <level uniqueName="[HRdata].[Date (Year)].[Date (Year)]" sourceCaption="Date (Year)" count="4">
          <ranges>
            <range startItem="0">
              <i n="[HRdata].[Date (Year)].&amp;[2017]" c="2017"/>
              <i n="[HRdata].[Date (Year)].&amp;[2018]" c="2018"/>
              <i n="[HRdata].[Date (Year)].&amp;[2019]" c="2019"/>
              <i n="[HRdata].[Date (Year)].&amp;[2020]" c="2020"/>
            </range>
          </ranges>
        </level>
      </levels>
      <selections count="1">
        <selection n="[HR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77981AF7-4E1D-4B48-8DCD-73C622BED041}" sourceName="[HRdata].[FP]">
  <pivotTables>
    <pivotTable tabId="2" name="TotalActive"/>
    <pivotTable tabId="2" name="RegionActive"/>
    <pivotTable tabId="3" name="AvgTenure"/>
    <pivotTable tabId="3" name="EthnicActive"/>
    <pivotTable tabId="5" name="AgeGroup"/>
    <pivotTable tabId="5" name="FullPart"/>
    <pivotTable tabId="5" name="Gender"/>
    <pivotTable tabId="5" name="PayType"/>
    <pivotTable tabId="5" name="Turnover"/>
    <pivotTable tabId="4" name="Separations"/>
    <pivotTable tabId="4" name="TermReason"/>
  </pivotTables>
  <data>
    <olap pivotCacheId="149934761">
      <levels count="2">
        <level uniqueName="[HRdata].[FP].[(All)]" sourceCaption="(All)" count="0"/>
        <level uniqueName="[HRdata].[FP].[FP]" sourceCaption="FP" count="2">
          <ranges>
            <range startItem="0">
              <i n="[HRdata].[FP].&amp;[FT]" c="FT"/>
              <i n="[HRdata].[FP].&amp;[PT]" c="PT"/>
            </range>
          </ranges>
        </level>
      </levels>
      <selections count="1">
        <selection n="[HRdata].[F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42052CA-09F7-4F9A-9A0C-CA7949922733}" sourceName="[HRdata].[Gender]">
  <pivotTables>
    <pivotTable tabId="2" name="TotalActive"/>
    <pivotTable tabId="2" name="RegionActive"/>
    <pivotTable tabId="3" name="AvgTenure"/>
    <pivotTable tabId="3" name="EthnicActive"/>
    <pivotTable tabId="5" name="AgeGroup"/>
    <pivotTable tabId="5" name="FullPart"/>
    <pivotTable tabId="5" name="Gender"/>
    <pivotTable tabId="5" name="PayType"/>
    <pivotTable tabId="5" name="Turnover"/>
    <pivotTable tabId="4" name="Separations"/>
    <pivotTable tabId="4" name="TermReason"/>
  </pivotTables>
  <data>
    <olap pivotCacheId="149934761">
      <levels count="2">
        <level uniqueName="[HRdata].[Gender].[(All)]" sourceCaption="(All)" count="0"/>
        <level uniqueName="[HRdata].[Gender].[Gender]" sourceCaption="Gender" count="2">
          <ranges>
            <range startItem="0">
              <i n="[HRdata].[Gender].&amp;[F]" c="F"/>
              <i n="[HRdata].[Gender].&amp;[M]" c="M"/>
            </range>
          </ranges>
        </level>
      </levels>
      <selections count="1">
        <selection n="[HRdata].[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C5F9636B-4DFA-4214-9716-31E50D443727}" sourceName="[HRdata].[EthnicGroup]">
  <pivotTables>
    <pivotTable tabId="2" name="TotalActive"/>
    <pivotTable tabId="2" name="RegionActive"/>
    <pivotTable tabId="3" name="AvgTenure"/>
    <pivotTable tabId="3" name="EthnicActive"/>
    <pivotTable tabId="5" name="AgeGroup"/>
    <pivotTable tabId="5" name="FullPart"/>
    <pivotTable tabId="5" name="Gender"/>
    <pivotTable tabId="5" name="PayType"/>
    <pivotTable tabId="5" name="Turnover"/>
    <pivotTable tabId="4" name="Separations"/>
    <pivotTable tabId="4" name="TermReason"/>
  </pivotTables>
  <data>
    <olap pivotCacheId="149934761">
      <levels count="2">
        <level uniqueName="[HRdata].[EthnicGroup].[(All)]" sourceCaption="(All)" count="0"/>
        <level uniqueName="[HRdata].[EthnicGroup].[EthnicGroup]" sourceCaption="EthnicGroup" count="7">
          <ranges>
            <range startItem="0">
              <i n="[HRdata].[EthnicGroup].&amp;[Group A]" c="Group A"/>
              <i n="[HRdata].[EthnicGroup].&amp;[Group B]" c="Group B"/>
              <i n="[HRdata].[EthnicGroup].&amp;[Group C]" c="Group C"/>
              <i n="[HRdata].[EthnicGroup].&amp;[Group D]" c="Group D"/>
              <i n="[HRdata].[EthnicGroup].&amp;[Group E]" c="Group E"/>
              <i n="[HRdata].[EthnicGroup].&amp;[Group F]" c="Group F"/>
              <i n="[HRdata].[EthnicGroup].&amp;[Group G]" c="Group G"/>
            </range>
          </ranges>
        </level>
      </levels>
      <selections count="1">
        <selection n="[HRdata].[EthnicGroup].[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D63E0F01-99D2-41BE-995D-52B41F091633}" sourceName="[HRdata].[BU Region]">
  <pivotTables>
    <pivotTable tabId="2" name="TotalActive"/>
    <pivotTable tabId="2" name="RegionActive"/>
    <pivotTable tabId="3" name="AvgTenure"/>
    <pivotTable tabId="3" name="EthnicActive"/>
    <pivotTable tabId="5" name="AgeGroup"/>
    <pivotTable tabId="5" name="FullPart"/>
    <pivotTable tabId="5" name="Gender"/>
    <pivotTable tabId="5" name="PayType"/>
    <pivotTable tabId="5" name="Turnover"/>
    <pivotTable tabId="4" name="Separations"/>
    <pivotTable tabId="4" name="TermReason"/>
  </pivotTables>
  <data>
    <olap pivotCacheId="149934761">
      <levels count="2">
        <level uniqueName="[HRdata].[BU Region].[(All)]" sourceCaption="(All)" count="0"/>
        <level uniqueName="[HRdata].[BU Region].[BU Region]" sourceCaption="BU Region" count="7">
          <ranges>
            <range startItem="0">
              <i n="[HRdata].[BU Region].&amp;[Central]" c="Central"/>
              <i n="[HRdata].[BU Region].&amp;[East]" c="East"/>
              <i n="[HRdata].[BU Region].&amp;[Midwest]" c="Midwest"/>
              <i n="[HRdata].[BU Region].&amp;[North]" c="North"/>
              <i n="[HRdata].[BU Region].&amp;[Northwest]" c="Northwest"/>
              <i n="[HRdata].[BU Region].&amp;[South]" c="South"/>
              <i n="[HRdata].[BU Region].&amp;[West]" c="West"/>
            </range>
          </ranges>
        </level>
      </levels>
      <selections count="1">
        <selection n="[HR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13D26D69-302C-413C-B2AB-1D443E003EAB}" cache="Slicer_Date__Year" caption="Date (Year)" columnCount="2" showCaption="0" level="1" rowHeight="256032"/>
  <slicer name="FP" xr10:uid="{B76BBED7-9361-4DF1-BB59-026E5938B75B}" cache="Slicer_FP" caption="Full/Part" columnCount="2" level="1" rowHeight="219456"/>
  <slicer name="Gender" xr10:uid="{4F8729EB-F5EA-4E0C-9A54-08775554013B}" cache="Slicer_Gender" caption="Gender" columnCount="2" level="1" rowHeight="219456"/>
  <slicer name="EthnicGroup" xr10:uid="{2CC9196E-E335-400E-BAF1-0FA53539CBB6}" cache="Slicer_EthnicGroup" caption="Ethnicity" level="1" rowHeight="219456"/>
  <slicer name="BU Region" xr10:uid="{0532B33A-6EA7-4956-96DA-353EB12EA534}" cache="Slicer_BU_Region" caption="Region" level="1" rowHeight="21945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drawing" Target="../drawings/drawing11.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2.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
  <sheetViews>
    <sheetView showGridLines="0" tabSelected="1" workbookViewId="0">
      <selection activeCell="W42" sqref="W42"/>
    </sheetView>
  </sheetViews>
  <sheetFormatPr defaultRowHeight="14.5" x14ac:dyDescent="0.35"/>
  <sheetData>
    <row r="1" spans="1:24" ht="21" customHeight="1" x14ac:dyDescent="0.35">
      <c r="A1" s="31" t="s">
        <v>46</v>
      </c>
      <c r="B1" s="31"/>
      <c r="C1" s="31"/>
      <c r="D1" s="31"/>
      <c r="E1" s="10"/>
      <c r="F1" s="11" t="s">
        <v>38</v>
      </c>
      <c r="G1" s="12">
        <f>G4/F4</f>
        <v>0.54307692307692312</v>
      </c>
      <c r="H1" s="20">
        <f>H4/F4</f>
        <v>0.45692307692307693</v>
      </c>
      <c r="I1" s="10"/>
      <c r="J1" s="10"/>
      <c r="K1" s="21"/>
      <c r="L1" s="10"/>
      <c r="M1" s="10"/>
      <c r="N1" s="23"/>
      <c r="O1" s="21"/>
      <c r="P1" s="10"/>
      <c r="Q1" s="10"/>
      <c r="R1" s="10"/>
      <c r="S1" s="25"/>
      <c r="T1" s="13" t="s">
        <v>43</v>
      </c>
      <c r="U1" s="21"/>
    </row>
    <row r="2" spans="1:24" ht="14.5" customHeight="1" x14ac:dyDescent="0.35">
      <c r="A2" s="31"/>
      <c r="B2" s="31"/>
      <c r="C2" s="31"/>
      <c r="D2" s="31"/>
      <c r="E2" s="10"/>
      <c r="F2" s="10"/>
      <c r="G2" s="10"/>
      <c r="H2" s="21"/>
      <c r="I2" s="10"/>
      <c r="J2" s="10"/>
      <c r="K2" s="21"/>
      <c r="L2" s="10"/>
      <c r="M2" s="10"/>
      <c r="N2" s="23"/>
      <c r="O2" s="21"/>
      <c r="P2" s="10"/>
      <c r="Q2" s="10"/>
      <c r="R2" s="10"/>
      <c r="S2" s="25"/>
      <c r="T2" s="10"/>
      <c r="U2" s="21"/>
    </row>
    <row r="3" spans="1:24" ht="14.5" customHeight="1" x14ac:dyDescent="0.35">
      <c r="A3" s="31"/>
      <c r="B3" s="31"/>
      <c r="C3" s="31"/>
      <c r="D3" s="31"/>
      <c r="E3" s="10"/>
      <c r="F3" s="10"/>
      <c r="G3" s="10"/>
      <c r="H3" s="21"/>
      <c r="I3" s="11" t="s">
        <v>39</v>
      </c>
      <c r="J3" s="12">
        <f>GETPIVOTDATA("[Measures].[ActiveEmp]",HeadlinePivot!$D$2,"[HRdata].[Gender]","[HRdata].[Gender].&amp;[M]","[HRdata].[PayType]","[HRdata].[PayType].&amp;[Hourly]")</f>
        <v>0.91501416430594906</v>
      </c>
      <c r="K3" s="20">
        <f>GETPIVOTDATA("[Measures].[ActiveEmp]",HeadlinePivot!$D$2,"[HRdata].[Gender]","[HRdata].[Gender].&amp;[F]","[HRdata].[PayType]","[HRdata].[PayType].&amp;[Hourly]")</f>
        <v>0.81818181818181823</v>
      </c>
      <c r="L3" s="11" t="s">
        <v>41</v>
      </c>
      <c r="M3" s="12">
        <f>GETPIVOTDATA("[Measures].[ActiveEmp]",HeadlinePivot!$H$2,"[HRdata].[Gender]","[HRdata].[Gender].&amp;[M]","[HRdata].[FP]","[HRdata].[FP].&amp;[FT]")</f>
        <v>0.27762039660056659</v>
      </c>
      <c r="N3" s="24">
        <f>GETPIVOTDATA("[Measures].[ActiveEmp]",HeadlinePivot!$H$2,"[HRdata].[Gender]","[HRdata].[Gender].&amp;[F]","[HRdata].[FP]","[HRdata].[FP].&amp;[FT]")</f>
        <v>0.50168350168350173</v>
      </c>
      <c r="O3" s="21"/>
      <c r="P3" s="10"/>
      <c r="Q3" s="10"/>
      <c r="R3" s="10"/>
      <c r="S3" s="25"/>
      <c r="T3" s="10"/>
      <c r="U3" s="21"/>
    </row>
    <row r="4" spans="1:24" ht="14.5" customHeight="1" thickBot="1" x14ac:dyDescent="0.4">
      <c r="A4" s="32"/>
      <c r="B4" s="32"/>
      <c r="C4" s="32"/>
      <c r="D4" s="32"/>
      <c r="E4" s="14"/>
      <c r="F4" s="15">
        <f>GETPIVOTDATA("[Measures].[ActiveEmp]",HeadlinePivot!$A$2)</f>
        <v>650</v>
      </c>
      <c r="G4" s="16">
        <f>GETPIVOTDATA("[Measures].[ActiveEmp]",HeadlinePivot!$A$2,"[HRdata].[Gender]","[HRdata].[Gender].&amp;[M]")</f>
        <v>353</v>
      </c>
      <c r="H4" s="22">
        <f>GETPIVOTDATA("[Measures].[ActiveEmp]",HeadlinePivot!$A$2,"[HRdata].[Gender]","[HRdata].[Gender].&amp;[F]")</f>
        <v>297</v>
      </c>
      <c r="I4" s="17" t="s">
        <v>40</v>
      </c>
      <c r="J4" s="18">
        <f>GETPIVOTDATA("[Measures].[ActiveEmp]",HeadlinePivot!$D$2,"[HRdata].[Gender]","[HRdata].[Gender].&amp;[M]","[HRdata].[PayType]","[HRdata].[PayType].&amp;[Salary]")</f>
        <v>8.4985835694050993E-2</v>
      </c>
      <c r="K4" s="26">
        <f>GETPIVOTDATA("[Measures].[ActiveEmp]",HeadlinePivot!$D$2,"[HRdata].[Gender]","[HRdata].[Gender].&amp;[F]","[HRdata].[PayType]","[HRdata].[PayType].&amp;[Salary]")</f>
        <v>0.18181818181818182</v>
      </c>
      <c r="L4" s="17" t="s">
        <v>42</v>
      </c>
      <c r="M4" s="18">
        <f>GETPIVOTDATA("[Measures].[ActiveEmp]",HeadlinePivot!$H$2,"[HRdata].[Gender]","[HRdata].[Gender].&amp;[M]","[HRdata].[FP]","[HRdata].[FP].&amp;[PT]")</f>
        <v>0.72237960339943341</v>
      </c>
      <c r="N4" s="27">
        <f>GETPIVOTDATA("[Measures].[ActiveEmp]",HeadlinePivot!$H$2,"[HRdata].[Gender]","[HRdata].[Gender].&amp;[F]","[HRdata].[FP]","[HRdata].[FP].&amp;[PT]")</f>
        <v>0.49831649831649832</v>
      </c>
      <c r="O4" s="28"/>
      <c r="P4" s="14"/>
      <c r="Q4" s="14"/>
      <c r="R4" s="14"/>
      <c r="S4" s="29">
        <f>GETPIVOTDATA("[Measures].[Turnover %]",HeadlinePivot!$R$2)</f>
        <v>2.5476923076923078E-2</v>
      </c>
      <c r="T4" s="19">
        <f>GETPIVOTDATA("[Measures].[Turnover %]",HeadlinePivot!$R$2,"[HRdata].[Gender]","[HRdata].[Gender].&amp;[M]")</f>
        <v>2.5552407932011332E-2</v>
      </c>
      <c r="U4" s="30">
        <f>GETPIVOTDATA("[Measures].[Turnover %]",HeadlinePivot!$R$2,"[HRdata].[Gender]","[HRdata].[Gender].&amp;[F]")</f>
        <v>2.5387205387205389E-2</v>
      </c>
      <c r="V4" s="14"/>
      <c r="W4" s="14"/>
      <c r="X4" s="10"/>
    </row>
    <row r="5" spans="1:24" ht="15" thickTop="1" x14ac:dyDescent="0.35"/>
    <row r="19" spans="15:15" x14ac:dyDescent="0.35">
      <c r="O19" s="8"/>
    </row>
  </sheetData>
  <mergeCells count="1">
    <mergeCell ref="A1:D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41416-2142-4B0D-8331-6D722B72051D}">
  <dimension ref="A2:D34"/>
  <sheetViews>
    <sheetView workbookViewId="0">
      <selection activeCell="O31" sqref="O31"/>
    </sheetView>
  </sheetViews>
  <sheetFormatPr defaultRowHeight="14.5" x14ac:dyDescent="0.35"/>
  <cols>
    <col min="1" max="1" width="12.36328125" bestFit="1" customWidth="1"/>
    <col min="2" max="2" width="15.26953125" bestFit="1" customWidth="1"/>
    <col min="3" max="3" width="3.81640625" bestFit="1" customWidth="1"/>
    <col min="4" max="4" width="10.7265625" bestFit="1" customWidth="1"/>
    <col min="5" max="5" width="8.26953125" customWidth="1"/>
    <col min="20" max="20" width="12.36328125" bestFit="1" customWidth="1"/>
    <col min="21" max="21" width="15.26953125" bestFit="1" customWidth="1"/>
    <col min="22" max="22" width="3.81640625" bestFit="1" customWidth="1"/>
    <col min="23" max="23" width="10.7265625" bestFit="1" customWidth="1"/>
  </cols>
  <sheetData>
    <row r="2" spans="1:3" x14ac:dyDescent="0.35">
      <c r="A2" s="2" t="s">
        <v>0</v>
      </c>
      <c r="B2" t="s">
        <v>10</v>
      </c>
      <c r="C2" t="s">
        <v>11</v>
      </c>
    </row>
    <row r="3" spans="1:3" x14ac:dyDescent="0.35">
      <c r="A3" s="3" t="s">
        <v>2</v>
      </c>
      <c r="B3" s="5">
        <v>300</v>
      </c>
      <c r="C3" s="5">
        <v>78</v>
      </c>
    </row>
    <row r="4" spans="1:3" x14ac:dyDescent="0.35">
      <c r="A4" s="4" t="s">
        <v>3</v>
      </c>
      <c r="B4" s="5">
        <v>229</v>
      </c>
      <c r="C4" s="5">
        <v>3</v>
      </c>
    </row>
    <row r="5" spans="1:3" x14ac:dyDescent="0.35">
      <c r="A5" s="4" t="s">
        <v>4</v>
      </c>
      <c r="B5" s="5">
        <v>251</v>
      </c>
      <c r="C5" s="5">
        <v>21</v>
      </c>
    </row>
    <row r="6" spans="1:3" x14ac:dyDescent="0.35">
      <c r="A6" s="4" t="s">
        <v>5</v>
      </c>
      <c r="B6" s="5">
        <v>275</v>
      </c>
      <c r="C6" s="5">
        <v>24</v>
      </c>
    </row>
    <row r="7" spans="1:3" x14ac:dyDescent="0.35">
      <c r="A7" s="4" t="s">
        <v>6</v>
      </c>
      <c r="B7" s="5">
        <v>300</v>
      </c>
      <c r="C7" s="5">
        <v>30</v>
      </c>
    </row>
    <row r="8" spans="1:3" x14ac:dyDescent="0.35">
      <c r="A8" s="3" t="s">
        <v>7</v>
      </c>
      <c r="B8" s="5">
        <v>467</v>
      </c>
      <c r="C8" s="5">
        <v>180</v>
      </c>
    </row>
    <row r="9" spans="1:3" x14ac:dyDescent="0.35">
      <c r="A9" s="4" t="s">
        <v>3</v>
      </c>
      <c r="B9" s="5">
        <v>338</v>
      </c>
      <c r="C9" s="5">
        <v>37</v>
      </c>
    </row>
    <row r="10" spans="1:3" x14ac:dyDescent="0.35">
      <c r="A10" s="4" t="s">
        <v>4</v>
      </c>
      <c r="B10" s="5">
        <v>361</v>
      </c>
      <c r="C10" s="5">
        <v>22</v>
      </c>
    </row>
    <row r="11" spans="1:3" x14ac:dyDescent="0.35">
      <c r="A11" s="4" t="s">
        <v>5</v>
      </c>
      <c r="B11" s="5">
        <v>403</v>
      </c>
      <c r="C11" s="5">
        <v>47</v>
      </c>
    </row>
    <row r="12" spans="1:3" x14ac:dyDescent="0.35">
      <c r="A12" s="4" t="s">
        <v>6</v>
      </c>
      <c r="B12" s="5">
        <v>467</v>
      </c>
      <c r="C12" s="5">
        <v>74</v>
      </c>
    </row>
    <row r="13" spans="1:3" x14ac:dyDescent="0.35">
      <c r="A13" s="3" t="s">
        <v>8</v>
      </c>
      <c r="B13" s="5">
        <v>505</v>
      </c>
      <c r="C13" s="5">
        <v>486</v>
      </c>
    </row>
    <row r="14" spans="1:3" x14ac:dyDescent="0.35">
      <c r="A14" s="4" t="s">
        <v>3</v>
      </c>
      <c r="B14" s="5">
        <v>449</v>
      </c>
      <c r="C14" s="5">
        <v>66</v>
      </c>
    </row>
    <row r="15" spans="1:3" x14ac:dyDescent="0.35">
      <c r="A15" s="4" t="s">
        <v>4</v>
      </c>
      <c r="B15" s="5">
        <v>458</v>
      </c>
      <c r="C15" s="5">
        <v>114</v>
      </c>
    </row>
    <row r="16" spans="1:3" x14ac:dyDescent="0.35">
      <c r="A16" s="4" t="s">
        <v>5</v>
      </c>
      <c r="B16" s="5">
        <v>494</v>
      </c>
      <c r="C16" s="5">
        <v>176</v>
      </c>
    </row>
    <row r="17" spans="1:4" x14ac:dyDescent="0.35">
      <c r="A17" s="4" t="s">
        <v>6</v>
      </c>
      <c r="B17" s="5">
        <v>505</v>
      </c>
      <c r="C17" s="5">
        <v>130</v>
      </c>
    </row>
    <row r="18" spans="1:4" x14ac:dyDescent="0.35">
      <c r="A18" s="3" t="s">
        <v>9</v>
      </c>
      <c r="B18" s="5">
        <v>650</v>
      </c>
      <c r="C18" s="5">
        <v>852</v>
      </c>
    </row>
    <row r="19" spans="1:4" x14ac:dyDescent="0.35">
      <c r="A19" s="4" t="s">
        <v>3</v>
      </c>
      <c r="B19" s="5">
        <v>525</v>
      </c>
      <c r="C19" s="5">
        <v>127</v>
      </c>
    </row>
    <row r="20" spans="1:4" x14ac:dyDescent="0.35">
      <c r="A20" s="4" t="s">
        <v>4</v>
      </c>
      <c r="B20" s="5">
        <v>633</v>
      </c>
      <c r="C20" s="5">
        <v>298</v>
      </c>
    </row>
    <row r="21" spans="1:4" x14ac:dyDescent="0.35">
      <c r="A21" s="4" t="s">
        <v>5</v>
      </c>
      <c r="B21" s="5">
        <v>648</v>
      </c>
      <c r="C21" s="5">
        <v>278</v>
      </c>
    </row>
    <row r="22" spans="1:4" x14ac:dyDescent="0.35">
      <c r="A22" s="4" t="s">
        <v>6</v>
      </c>
      <c r="B22" s="5">
        <v>650</v>
      </c>
      <c r="C22" s="5">
        <v>149</v>
      </c>
    </row>
    <row r="23" spans="1:4" x14ac:dyDescent="0.35">
      <c r="A23" s="3" t="s">
        <v>1</v>
      </c>
      <c r="B23" s="5">
        <v>650</v>
      </c>
      <c r="C23" s="5">
        <v>1596</v>
      </c>
    </row>
    <row r="25" spans="1:4" x14ac:dyDescent="0.35">
      <c r="A25" s="2" t="s">
        <v>10</v>
      </c>
      <c r="B25" s="2" t="s">
        <v>23</v>
      </c>
    </row>
    <row r="26" spans="1:4" x14ac:dyDescent="0.35">
      <c r="A26" s="2" t="s">
        <v>0</v>
      </c>
      <c r="B26" t="s">
        <v>21</v>
      </c>
      <c r="C26" t="s">
        <v>22</v>
      </c>
      <c r="D26" t="s">
        <v>1</v>
      </c>
    </row>
    <row r="27" spans="1:4" x14ac:dyDescent="0.35">
      <c r="A27" s="3" t="s">
        <v>25</v>
      </c>
      <c r="B27" s="5">
        <v>25</v>
      </c>
      <c r="C27" s="5">
        <v>50</v>
      </c>
      <c r="D27" s="5">
        <v>75</v>
      </c>
    </row>
    <row r="28" spans="1:4" x14ac:dyDescent="0.35">
      <c r="A28" s="3" t="s">
        <v>26</v>
      </c>
      <c r="B28" s="5">
        <v>86</v>
      </c>
      <c r="C28" s="5">
        <v>27</v>
      </c>
      <c r="D28" s="5">
        <v>113</v>
      </c>
    </row>
    <row r="29" spans="1:4" x14ac:dyDescent="0.35">
      <c r="A29" s="3" t="s">
        <v>27</v>
      </c>
      <c r="B29" s="5">
        <v>21</v>
      </c>
      <c r="C29" s="5">
        <v>41</v>
      </c>
      <c r="D29" s="5">
        <v>62</v>
      </c>
    </row>
    <row r="30" spans="1:4" x14ac:dyDescent="0.35">
      <c r="A30" s="3" t="s">
        <v>28</v>
      </c>
      <c r="B30" s="5">
        <v>34</v>
      </c>
      <c r="C30" s="5">
        <v>90</v>
      </c>
      <c r="D30" s="5">
        <v>124</v>
      </c>
    </row>
    <row r="31" spans="1:4" x14ac:dyDescent="0.35">
      <c r="A31" s="3" t="s">
        <v>29</v>
      </c>
      <c r="B31" s="5">
        <v>21</v>
      </c>
      <c r="C31" s="5">
        <v>73</v>
      </c>
      <c r="D31" s="5">
        <v>94</v>
      </c>
    </row>
    <row r="32" spans="1:4" x14ac:dyDescent="0.35">
      <c r="A32" s="3" t="s">
        <v>30</v>
      </c>
      <c r="B32" s="5">
        <v>33</v>
      </c>
      <c r="C32" s="5">
        <v>81</v>
      </c>
      <c r="D32" s="5">
        <v>114</v>
      </c>
    </row>
    <row r="33" spans="1:4" x14ac:dyDescent="0.35">
      <c r="A33" s="3" t="s">
        <v>31</v>
      </c>
      <c r="B33" s="5">
        <v>27</v>
      </c>
      <c r="C33" s="5">
        <v>41</v>
      </c>
      <c r="D33" s="5">
        <v>68</v>
      </c>
    </row>
    <row r="34" spans="1:4" x14ac:dyDescent="0.35">
      <c r="A34" s="3" t="s">
        <v>1</v>
      </c>
      <c r="B34" s="5">
        <v>247</v>
      </c>
      <c r="C34" s="5">
        <v>403</v>
      </c>
      <c r="D34" s="5">
        <v>650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B5FDE-9DAC-4508-96F9-A552084B52AF}">
  <dimension ref="A1:K26"/>
  <sheetViews>
    <sheetView workbookViewId="0">
      <selection activeCell="M22" sqref="M22"/>
    </sheetView>
  </sheetViews>
  <sheetFormatPr defaultRowHeight="14.5" x14ac:dyDescent="0.35"/>
  <cols>
    <col min="1" max="1" width="12.36328125" bestFit="1" customWidth="1"/>
    <col min="2" max="2" width="15.26953125" bestFit="1" customWidth="1"/>
    <col min="3" max="3" width="3.81640625" bestFit="1" customWidth="1"/>
    <col min="4" max="4" width="10.7265625" bestFit="1" customWidth="1"/>
    <col min="8" max="8" width="16.36328125" bestFit="1" customWidth="1"/>
    <col min="9" max="9" width="15.26953125" style="6" bestFit="1" customWidth="1"/>
    <col min="10" max="10" width="2.90625" bestFit="1" customWidth="1"/>
    <col min="11" max="11" width="10.7265625" bestFit="1" customWidth="1"/>
  </cols>
  <sheetData>
    <row r="1" spans="1:11" x14ac:dyDescent="0.35">
      <c r="I1"/>
    </row>
    <row r="2" spans="1:11" x14ac:dyDescent="0.35">
      <c r="A2" s="2" t="s">
        <v>10</v>
      </c>
      <c r="B2" s="2" t="s">
        <v>23</v>
      </c>
      <c r="H2" s="2" t="s">
        <v>24</v>
      </c>
      <c r="I2" s="2" t="s">
        <v>23</v>
      </c>
    </row>
    <row r="3" spans="1:11" x14ac:dyDescent="0.35">
      <c r="A3" s="2" t="s">
        <v>0</v>
      </c>
      <c r="B3" t="s">
        <v>21</v>
      </c>
      <c r="C3" t="s">
        <v>22</v>
      </c>
      <c r="D3" t="s">
        <v>1</v>
      </c>
      <c r="H3" s="2" t="s">
        <v>0</v>
      </c>
      <c r="I3" t="s">
        <v>21</v>
      </c>
      <c r="J3" t="s">
        <v>22</v>
      </c>
      <c r="K3" t="s">
        <v>1</v>
      </c>
    </row>
    <row r="4" spans="1:11" x14ac:dyDescent="0.35">
      <c r="A4" s="3" t="s">
        <v>12</v>
      </c>
      <c r="B4" s="1"/>
      <c r="C4" s="1"/>
      <c r="D4" s="1"/>
      <c r="H4" s="3" t="s">
        <v>12</v>
      </c>
      <c r="I4" s="5"/>
      <c r="J4" s="5"/>
      <c r="K4" s="5"/>
    </row>
    <row r="5" spans="1:11" x14ac:dyDescent="0.35">
      <c r="A5" s="4" t="s">
        <v>19</v>
      </c>
      <c r="B5" s="5">
        <v>20</v>
      </c>
      <c r="C5" s="5">
        <v>25</v>
      </c>
      <c r="D5" s="5">
        <v>45</v>
      </c>
      <c r="H5" s="4" t="s">
        <v>19</v>
      </c>
      <c r="I5" s="5">
        <v>76.80952380952381</v>
      </c>
      <c r="J5" s="5">
        <v>28.951999999999998</v>
      </c>
      <c r="K5" s="5">
        <v>50.800000000000004</v>
      </c>
    </row>
    <row r="6" spans="1:11" x14ac:dyDescent="0.35">
      <c r="A6" s="4" t="s">
        <v>20</v>
      </c>
      <c r="B6" s="5">
        <v>14</v>
      </c>
      <c r="C6" s="5">
        <v>35</v>
      </c>
      <c r="D6" s="5">
        <v>49</v>
      </c>
      <c r="H6" s="4" t="s">
        <v>20</v>
      </c>
      <c r="I6" s="5">
        <v>112.64285714285714</v>
      </c>
      <c r="J6" s="5">
        <v>20.294285714285714</v>
      </c>
      <c r="K6" s="5">
        <v>46.679591836734694</v>
      </c>
    </row>
    <row r="7" spans="1:11" x14ac:dyDescent="0.35">
      <c r="A7" s="3" t="s">
        <v>13</v>
      </c>
      <c r="B7" s="1"/>
      <c r="C7" s="1"/>
      <c r="D7" s="1"/>
      <c r="H7" s="3" t="s">
        <v>13</v>
      </c>
      <c r="I7" s="5"/>
      <c r="J7" s="5"/>
      <c r="K7" s="5"/>
    </row>
    <row r="8" spans="1:11" x14ac:dyDescent="0.35">
      <c r="A8" s="4" t="s">
        <v>19</v>
      </c>
      <c r="B8" s="5">
        <v>25</v>
      </c>
      <c r="C8" s="5">
        <v>17</v>
      </c>
      <c r="D8" s="5">
        <v>42</v>
      </c>
      <c r="H8" s="4" t="s">
        <v>19</v>
      </c>
      <c r="I8" s="5">
        <v>86.823999999999998</v>
      </c>
      <c r="J8" s="5">
        <v>15.670588235294117</v>
      </c>
      <c r="K8" s="5">
        <v>58.023809523809526</v>
      </c>
    </row>
    <row r="9" spans="1:11" x14ac:dyDescent="0.35">
      <c r="A9" s="4" t="s">
        <v>20</v>
      </c>
      <c r="B9" s="5">
        <v>15</v>
      </c>
      <c r="C9" s="5">
        <v>35</v>
      </c>
      <c r="D9" s="5">
        <v>50</v>
      </c>
      <c r="H9" s="4" t="s">
        <v>20</v>
      </c>
      <c r="I9" s="5">
        <v>63.76</v>
      </c>
      <c r="J9" s="5">
        <v>16.62857142857143</v>
      </c>
      <c r="K9" s="5">
        <v>30.768000000000001</v>
      </c>
    </row>
    <row r="10" spans="1:11" x14ac:dyDescent="0.35">
      <c r="A10" s="3" t="s">
        <v>14</v>
      </c>
      <c r="B10" s="1"/>
      <c r="C10" s="1"/>
      <c r="D10" s="1"/>
      <c r="H10" s="3" t="s">
        <v>14</v>
      </c>
      <c r="I10" s="5"/>
      <c r="J10" s="5"/>
      <c r="K10" s="5"/>
    </row>
    <row r="11" spans="1:11" x14ac:dyDescent="0.35">
      <c r="A11" s="4" t="s">
        <v>19</v>
      </c>
      <c r="B11" s="5">
        <v>14</v>
      </c>
      <c r="C11" s="5">
        <v>16</v>
      </c>
      <c r="D11" s="5">
        <v>30</v>
      </c>
      <c r="H11" s="4" t="s">
        <v>19</v>
      </c>
      <c r="I11" s="5">
        <v>55.164285714285711</v>
      </c>
      <c r="J11" s="5">
        <v>10.905882352941177</v>
      </c>
      <c r="K11" s="5">
        <v>30.893548387096775</v>
      </c>
    </row>
    <row r="12" spans="1:11" x14ac:dyDescent="0.35">
      <c r="A12" s="4" t="s">
        <v>20</v>
      </c>
      <c r="B12" s="5">
        <v>11</v>
      </c>
      <c r="C12" s="5">
        <v>50</v>
      </c>
      <c r="D12" s="5">
        <v>61</v>
      </c>
      <c r="H12" s="4" t="s">
        <v>20</v>
      </c>
      <c r="I12" s="5">
        <v>130.65454545454546</v>
      </c>
      <c r="J12" s="5">
        <v>18.824000000000002</v>
      </c>
      <c r="K12" s="5">
        <v>38.990163934426228</v>
      </c>
    </row>
    <row r="13" spans="1:11" x14ac:dyDescent="0.35">
      <c r="A13" s="3" t="s">
        <v>15</v>
      </c>
      <c r="B13" s="1"/>
      <c r="C13" s="1"/>
      <c r="D13" s="1"/>
      <c r="H13" s="3" t="s">
        <v>15</v>
      </c>
      <c r="I13" s="5"/>
      <c r="J13" s="5"/>
      <c r="K13" s="5"/>
    </row>
    <row r="14" spans="1:11" x14ac:dyDescent="0.35">
      <c r="A14" s="4" t="s">
        <v>19</v>
      </c>
      <c r="B14" s="5">
        <v>19</v>
      </c>
      <c r="C14" s="5">
        <v>24</v>
      </c>
      <c r="D14" s="5">
        <v>43</v>
      </c>
      <c r="H14" s="4" t="s">
        <v>19</v>
      </c>
      <c r="I14" s="5">
        <v>88.436842105263153</v>
      </c>
      <c r="J14" s="5">
        <v>18.320833333333333</v>
      </c>
      <c r="K14" s="5">
        <v>49.302325581395351</v>
      </c>
    </row>
    <row r="15" spans="1:11" x14ac:dyDescent="0.35">
      <c r="A15" s="4" t="s">
        <v>20</v>
      </c>
      <c r="B15" s="5">
        <v>13</v>
      </c>
      <c r="C15" s="5">
        <v>35</v>
      </c>
      <c r="D15" s="5">
        <v>48</v>
      </c>
      <c r="H15" s="4" t="s">
        <v>20</v>
      </c>
      <c r="I15" s="5">
        <v>83.692307692307693</v>
      </c>
      <c r="J15" s="5">
        <v>18.369444444444444</v>
      </c>
      <c r="K15" s="5">
        <v>35.699999999999996</v>
      </c>
    </row>
    <row r="16" spans="1:11" x14ac:dyDescent="0.35">
      <c r="A16" s="3" t="s">
        <v>16</v>
      </c>
      <c r="B16" s="1"/>
      <c r="C16" s="1"/>
      <c r="D16" s="1"/>
      <c r="H16" s="3" t="s">
        <v>16</v>
      </c>
      <c r="I16" s="5"/>
      <c r="J16" s="5"/>
      <c r="K16" s="5"/>
    </row>
    <row r="17" spans="1:11" x14ac:dyDescent="0.35">
      <c r="A17" s="4" t="s">
        <v>19</v>
      </c>
      <c r="B17" s="5">
        <v>27</v>
      </c>
      <c r="C17" s="5">
        <v>22</v>
      </c>
      <c r="D17" s="5">
        <v>49</v>
      </c>
      <c r="H17" s="4" t="s">
        <v>19</v>
      </c>
      <c r="I17" s="5">
        <v>86.214814814814815</v>
      </c>
      <c r="J17" s="5">
        <v>12.4</v>
      </c>
      <c r="K17" s="5">
        <v>52.26</v>
      </c>
    </row>
    <row r="18" spans="1:11" x14ac:dyDescent="0.35">
      <c r="A18" s="4" t="s">
        <v>20</v>
      </c>
      <c r="B18" s="5">
        <v>13</v>
      </c>
      <c r="C18" s="5">
        <v>30</v>
      </c>
      <c r="D18" s="5">
        <v>43</v>
      </c>
      <c r="H18" s="4" t="s">
        <v>20</v>
      </c>
      <c r="I18" s="5">
        <v>66.261538461538464</v>
      </c>
      <c r="J18" s="5">
        <v>33.78709677419355</v>
      </c>
      <c r="K18" s="5">
        <v>43.381818181818183</v>
      </c>
    </row>
    <row r="19" spans="1:11" x14ac:dyDescent="0.35">
      <c r="A19" s="3" t="s">
        <v>17</v>
      </c>
      <c r="B19" s="1"/>
      <c r="C19" s="1"/>
      <c r="D19" s="1"/>
      <c r="H19" s="3" t="s">
        <v>17</v>
      </c>
      <c r="I19" s="5"/>
      <c r="J19" s="5"/>
      <c r="K19" s="5"/>
    </row>
    <row r="20" spans="1:11" x14ac:dyDescent="0.35">
      <c r="A20" s="4" t="s">
        <v>19</v>
      </c>
      <c r="B20" s="5">
        <v>23</v>
      </c>
      <c r="C20" s="5">
        <v>25</v>
      </c>
      <c r="D20" s="5">
        <v>48</v>
      </c>
      <c r="H20" s="4" t="s">
        <v>19</v>
      </c>
      <c r="I20" s="5">
        <v>68.321739130434793</v>
      </c>
      <c r="J20" s="5">
        <v>12.648</v>
      </c>
      <c r="K20" s="5">
        <v>39.324999999999996</v>
      </c>
    </row>
    <row r="21" spans="1:11" x14ac:dyDescent="0.35">
      <c r="A21" s="4" t="s">
        <v>20</v>
      </c>
      <c r="B21" s="5">
        <v>14</v>
      </c>
      <c r="C21" s="5">
        <v>40</v>
      </c>
      <c r="D21" s="5">
        <v>54</v>
      </c>
      <c r="H21" s="4" t="s">
        <v>20</v>
      </c>
      <c r="I21" s="5">
        <v>74.407142857142858</v>
      </c>
      <c r="J21" s="5">
        <v>19.817073170731707</v>
      </c>
      <c r="K21" s="5">
        <v>33.712727272727271</v>
      </c>
    </row>
    <row r="22" spans="1:11" x14ac:dyDescent="0.35">
      <c r="A22" s="3" t="s">
        <v>18</v>
      </c>
      <c r="B22" s="1"/>
      <c r="C22" s="1"/>
      <c r="D22" s="1"/>
      <c r="H22" s="3" t="s">
        <v>18</v>
      </c>
      <c r="I22" s="5"/>
      <c r="J22" s="5"/>
      <c r="K22" s="5"/>
    </row>
    <row r="23" spans="1:11" x14ac:dyDescent="0.35">
      <c r="A23" s="4" t="s">
        <v>19</v>
      </c>
      <c r="B23" s="5">
        <v>21</v>
      </c>
      <c r="C23" s="5">
        <v>19</v>
      </c>
      <c r="D23" s="5">
        <v>40</v>
      </c>
      <c r="H23" s="4" t="s">
        <v>19</v>
      </c>
      <c r="I23" s="5">
        <v>73.842857142857142</v>
      </c>
      <c r="J23" s="5">
        <v>7.6947368421052627</v>
      </c>
      <c r="K23" s="5">
        <v>42.422499999999999</v>
      </c>
    </row>
    <row r="24" spans="1:11" x14ac:dyDescent="0.35">
      <c r="A24" s="4" t="s">
        <v>20</v>
      </c>
      <c r="B24" s="5">
        <v>18</v>
      </c>
      <c r="C24" s="5">
        <v>30</v>
      </c>
      <c r="D24" s="5">
        <v>48</v>
      </c>
      <c r="H24" s="4" t="s">
        <v>20</v>
      </c>
      <c r="I24" s="5">
        <v>93.85</v>
      </c>
      <c r="J24" s="5">
        <v>17.696774193548389</v>
      </c>
      <c r="K24" s="5">
        <v>45.671428571428571</v>
      </c>
    </row>
    <row r="25" spans="1:11" x14ac:dyDescent="0.35">
      <c r="A25" s="3" t="s">
        <v>1</v>
      </c>
      <c r="B25" s="5">
        <v>247</v>
      </c>
      <c r="C25" s="5">
        <v>403</v>
      </c>
      <c r="D25" s="5">
        <v>650</v>
      </c>
      <c r="H25" s="3" t="s">
        <v>1</v>
      </c>
      <c r="I25" s="5">
        <v>82.004435483870964</v>
      </c>
      <c r="J25" s="5">
        <v>18.743765281173594</v>
      </c>
      <c r="K25" s="5">
        <v>42.622983257229833</v>
      </c>
    </row>
    <row r="26" spans="1:11" x14ac:dyDescent="0.35">
      <c r="I26"/>
    </row>
  </sheetData>
  <pageMargins left="0.7" right="0.7" top="0.75" bottom="0.75" header="0.3" footer="0.3"/>
  <pageSetup orientation="portrait" horizontalDpi="0" verticalDpi="0"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3A930-CE88-4B47-896B-464FA28A9830}">
  <dimension ref="A2:D17"/>
  <sheetViews>
    <sheetView workbookViewId="0">
      <selection activeCell="H33" sqref="H33"/>
    </sheetView>
  </sheetViews>
  <sheetFormatPr defaultRowHeight="14.5" x14ac:dyDescent="0.35"/>
  <cols>
    <col min="1" max="1" width="12.36328125" bestFit="1" customWidth="1"/>
    <col min="2" max="2" width="15.26953125" bestFit="1" customWidth="1"/>
    <col min="3" max="3" width="9.08984375" bestFit="1" customWidth="1"/>
    <col min="4" max="6" width="10.7265625" bestFit="1" customWidth="1"/>
    <col min="7" max="7" width="5.36328125" bestFit="1" customWidth="1"/>
    <col min="8" max="8" width="6.453125" bestFit="1" customWidth="1"/>
    <col min="9" max="10" width="5.36328125" bestFit="1" customWidth="1"/>
    <col min="11" max="11" width="6.453125" bestFit="1" customWidth="1"/>
    <col min="12" max="13" width="5.36328125" bestFit="1" customWidth="1"/>
    <col min="14" max="14" width="10.7265625" bestFit="1" customWidth="1"/>
    <col min="15" max="37" width="8.453125" bestFit="1" customWidth="1"/>
    <col min="38" max="49" width="9.453125" bestFit="1" customWidth="1"/>
    <col min="50" max="50" width="10.7265625" bestFit="1" customWidth="1"/>
  </cols>
  <sheetData>
    <row r="2" spans="1:4" x14ac:dyDescent="0.35">
      <c r="A2" s="2" t="s">
        <v>0</v>
      </c>
      <c r="B2" t="s">
        <v>44</v>
      </c>
      <c r="C2" t="s">
        <v>32</v>
      </c>
    </row>
    <row r="3" spans="1:4" x14ac:dyDescent="0.35">
      <c r="A3" s="3" t="s">
        <v>2</v>
      </c>
      <c r="B3" s="5">
        <v>11</v>
      </c>
      <c r="C3" s="1">
        <v>11</v>
      </c>
    </row>
    <row r="4" spans="1:4" x14ac:dyDescent="0.35">
      <c r="A4" s="3" t="s">
        <v>7</v>
      </c>
      <c r="B4" s="5">
        <v>96</v>
      </c>
      <c r="C4" s="1">
        <v>92</v>
      </c>
    </row>
    <row r="5" spans="1:4" x14ac:dyDescent="0.35">
      <c r="A5" s="3" t="s">
        <v>8</v>
      </c>
      <c r="B5" s="5">
        <v>599</v>
      </c>
      <c r="C5" s="1">
        <v>400</v>
      </c>
    </row>
    <row r="6" spans="1:4" x14ac:dyDescent="0.35">
      <c r="A6" s="3" t="s">
        <v>9</v>
      </c>
      <c r="B6" s="5">
        <v>950</v>
      </c>
      <c r="C6" s="1">
        <v>676</v>
      </c>
    </row>
    <row r="7" spans="1:4" x14ac:dyDescent="0.35">
      <c r="A7" s="3" t="s">
        <v>1</v>
      </c>
      <c r="B7" s="5">
        <v>1656</v>
      </c>
      <c r="C7" s="1">
        <v>1179</v>
      </c>
    </row>
    <row r="11" spans="1:4" x14ac:dyDescent="0.35">
      <c r="A11" s="2" t="s">
        <v>44</v>
      </c>
      <c r="B11" s="2" t="s">
        <v>23</v>
      </c>
    </row>
    <row r="12" spans="1:4" x14ac:dyDescent="0.35">
      <c r="A12" s="2" t="s">
        <v>0</v>
      </c>
      <c r="B12" t="s">
        <v>33</v>
      </c>
      <c r="C12" t="s">
        <v>34</v>
      </c>
      <c r="D12" t="s">
        <v>1</v>
      </c>
    </row>
    <row r="13" spans="1:4" x14ac:dyDescent="0.35">
      <c r="A13" s="3" t="s">
        <v>2</v>
      </c>
      <c r="B13" s="5">
        <v>11</v>
      </c>
      <c r="C13" s="5"/>
      <c r="D13" s="5">
        <v>11</v>
      </c>
    </row>
    <row r="14" spans="1:4" x14ac:dyDescent="0.35">
      <c r="A14" s="3" t="s">
        <v>7</v>
      </c>
      <c r="B14" s="5">
        <v>73</v>
      </c>
      <c r="C14" s="5">
        <v>23</v>
      </c>
      <c r="D14" s="5">
        <v>96</v>
      </c>
    </row>
    <row r="15" spans="1:4" x14ac:dyDescent="0.35">
      <c r="A15" s="3" t="s">
        <v>8</v>
      </c>
      <c r="B15" s="5">
        <v>127</v>
      </c>
      <c r="C15" s="5">
        <v>472</v>
      </c>
      <c r="D15" s="5">
        <v>599</v>
      </c>
    </row>
    <row r="16" spans="1:4" x14ac:dyDescent="0.35">
      <c r="A16" s="3" t="s">
        <v>9</v>
      </c>
      <c r="B16" s="5">
        <v>228</v>
      </c>
      <c r="C16" s="5">
        <v>722</v>
      </c>
      <c r="D16" s="5">
        <v>950</v>
      </c>
    </row>
    <row r="17" spans="1:4" x14ac:dyDescent="0.35">
      <c r="A17" s="3" t="s">
        <v>1</v>
      </c>
      <c r="B17" s="5">
        <v>439</v>
      </c>
      <c r="C17" s="5">
        <v>1217</v>
      </c>
      <c r="D17" s="5">
        <v>1656</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B953F-D662-4B60-A1D2-9FCB9E624477}">
  <dimension ref="A2:S7"/>
  <sheetViews>
    <sheetView topLeftCell="L1" workbookViewId="0">
      <selection activeCell="S4" sqref="S4"/>
    </sheetView>
  </sheetViews>
  <sheetFormatPr defaultRowHeight="14.5" x14ac:dyDescent="0.35"/>
  <cols>
    <col min="1" max="1" width="12.36328125" bestFit="1" customWidth="1"/>
    <col min="2" max="2" width="9.6328125" bestFit="1" customWidth="1"/>
    <col min="4" max="4" width="12.36328125" bestFit="1" customWidth="1"/>
    <col min="5" max="5" width="15.26953125" bestFit="1" customWidth="1"/>
    <col min="6" max="6" width="5.26953125" bestFit="1" customWidth="1"/>
    <col min="7" max="7" width="5.26953125" customWidth="1"/>
    <col min="8" max="8" width="12.36328125" bestFit="1" customWidth="1"/>
    <col min="9" max="9" width="15.26953125" bestFit="1" customWidth="1"/>
    <col min="10" max="10" width="5.26953125" bestFit="1" customWidth="1"/>
    <col min="12" max="12" width="12.36328125" bestFit="1" customWidth="1"/>
    <col min="13" max="13" width="15.26953125" bestFit="1" customWidth="1"/>
    <col min="14" max="14" width="3.81640625" bestFit="1" customWidth="1"/>
    <col min="15" max="16" width="10.7265625" bestFit="1" customWidth="1"/>
    <col min="17" max="17" width="2.81640625" bestFit="1" customWidth="1"/>
    <col min="18" max="18" width="12.36328125" bestFit="1" customWidth="1"/>
    <col min="19" max="19" width="10.36328125" bestFit="1" customWidth="1"/>
    <col min="20" max="20" width="8.453125" bestFit="1" customWidth="1"/>
    <col min="21" max="78" width="2.81640625" bestFit="1" customWidth="1"/>
    <col min="79" max="79" width="10.7265625" bestFit="1" customWidth="1"/>
  </cols>
  <sheetData>
    <row r="2" spans="1:19" x14ac:dyDescent="0.35">
      <c r="A2" s="2" t="s">
        <v>0</v>
      </c>
      <c r="B2" t="s">
        <v>10</v>
      </c>
      <c r="D2" s="2" t="s">
        <v>10</v>
      </c>
      <c r="E2" s="2" t="s">
        <v>23</v>
      </c>
      <c r="H2" s="2" t="s">
        <v>10</v>
      </c>
      <c r="I2" s="2" t="s">
        <v>23</v>
      </c>
      <c r="L2" s="2" t="s">
        <v>10</v>
      </c>
      <c r="M2" s="2" t="s">
        <v>23</v>
      </c>
      <c r="R2" s="2" t="s">
        <v>0</v>
      </c>
      <c r="S2" t="s">
        <v>45</v>
      </c>
    </row>
    <row r="3" spans="1:19" x14ac:dyDescent="0.35">
      <c r="A3" s="3" t="s">
        <v>19</v>
      </c>
      <c r="B3" s="5">
        <v>297</v>
      </c>
      <c r="D3" s="2" t="s">
        <v>0</v>
      </c>
      <c r="E3" t="s">
        <v>19</v>
      </c>
      <c r="F3" t="s">
        <v>20</v>
      </c>
      <c r="H3" s="2" t="s">
        <v>0</v>
      </c>
      <c r="I3" t="s">
        <v>19</v>
      </c>
      <c r="J3" t="s">
        <v>20</v>
      </c>
      <c r="L3" s="2" t="s">
        <v>0</v>
      </c>
      <c r="M3" t="s">
        <v>19</v>
      </c>
      <c r="N3" t="s">
        <v>20</v>
      </c>
      <c r="O3" t="s">
        <v>1</v>
      </c>
      <c r="R3" s="3" t="s">
        <v>19</v>
      </c>
      <c r="S3" s="9">
        <v>2.5387205387205389E-2</v>
      </c>
    </row>
    <row r="4" spans="1:19" x14ac:dyDescent="0.35">
      <c r="A4" s="3" t="s">
        <v>20</v>
      </c>
      <c r="B4" s="5">
        <v>353</v>
      </c>
      <c r="D4" s="3" t="s">
        <v>39</v>
      </c>
      <c r="E4" s="7">
        <v>0.81818181818181823</v>
      </c>
      <c r="F4" s="7">
        <v>0.91501416430594906</v>
      </c>
      <c r="G4" s="7"/>
      <c r="H4" s="3" t="s">
        <v>21</v>
      </c>
      <c r="I4" s="7">
        <v>0.50168350168350173</v>
      </c>
      <c r="J4" s="7">
        <v>0.27762039660056659</v>
      </c>
      <c r="L4" s="3" t="s">
        <v>35</v>
      </c>
      <c r="M4" s="5">
        <v>172</v>
      </c>
      <c r="N4" s="5">
        <v>165</v>
      </c>
      <c r="O4" s="5">
        <v>337</v>
      </c>
      <c r="R4" s="3" t="s">
        <v>20</v>
      </c>
      <c r="S4" s="9">
        <v>2.5552407932011332E-2</v>
      </c>
    </row>
    <row r="5" spans="1:19" x14ac:dyDescent="0.35">
      <c r="A5" s="3" t="s">
        <v>1</v>
      </c>
      <c r="B5" s="5">
        <v>650</v>
      </c>
      <c r="D5" s="3" t="s">
        <v>40</v>
      </c>
      <c r="E5" s="7">
        <v>0.18181818181818182</v>
      </c>
      <c r="F5" s="7">
        <v>8.4985835694050993E-2</v>
      </c>
      <c r="G5" s="7"/>
      <c r="H5" s="3" t="s">
        <v>22</v>
      </c>
      <c r="I5" s="7">
        <v>0.49831649831649832</v>
      </c>
      <c r="J5" s="7">
        <v>0.72237960339943341</v>
      </c>
      <c r="L5" s="3" t="s">
        <v>36</v>
      </c>
      <c r="M5" s="5">
        <v>81</v>
      </c>
      <c r="N5" s="5">
        <v>105</v>
      </c>
      <c r="O5" s="5">
        <v>186</v>
      </c>
      <c r="R5" s="3" t="s">
        <v>1</v>
      </c>
      <c r="S5" s="9">
        <v>2.5476923076923078E-2</v>
      </c>
    </row>
    <row r="6" spans="1:19" x14ac:dyDescent="0.35">
      <c r="D6" s="3" t="s">
        <v>1</v>
      </c>
      <c r="E6" s="7">
        <v>1</v>
      </c>
      <c r="F6" s="7">
        <v>1</v>
      </c>
      <c r="G6" s="7"/>
      <c r="H6" s="3" t="s">
        <v>1</v>
      </c>
      <c r="I6" s="7">
        <v>1</v>
      </c>
      <c r="J6" s="7">
        <v>1</v>
      </c>
      <c r="L6" s="3" t="s">
        <v>37</v>
      </c>
      <c r="M6" s="5">
        <v>44</v>
      </c>
      <c r="N6" s="5">
        <v>83</v>
      </c>
      <c r="O6" s="5">
        <v>127</v>
      </c>
    </row>
    <row r="7" spans="1:19" x14ac:dyDescent="0.35">
      <c r="L7" s="3" t="s">
        <v>1</v>
      </c>
      <c r="M7" s="5">
        <v>297</v>
      </c>
      <c r="N7" s="5">
        <v>353</v>
      </c>
      <c r="O7" s="5">
        <v>650</v>
      </c>
    </row>
  </sheetData>
  <pageMargins left="0.7" right="0.7" top="0.75" bottom="0.75" header="0.3" footer="0.3"/>
  <pageSetup orientation="portrait" horizontalDpi="0" verticalDpi="0" r:id="rId6"/>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V i e w S t a t e s > < / D i a g r a m M a n a g e r . S e r i a l i z a b l e D i a g r a m > < / A r r a y O f D i a g r a m M a n a g e r . S e r i a l i z a b l e D i a g r a m > ] ] > < / 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1 d c 4 9 f f 7 - b b b c - 4 5 5 9 - a 2 c 7 - 0 e e 4 9 a 6 2 6 d 9 f " > < C u s t o m C o n t e n t > < ! [ C D A T A [ < ? x m l   v e r s i o n = " 1 . 0 "   e n c o d i n g = " u t f - 1 6 " ? > < S e t t i n g s > < C a l c u l a t e d F i e l d s > < i t e m > < M e a s u r e N a m e > E m p C o u n t < / M e a s u r e N a m e > < D i s p l a y N a m e > E m p C o u n t < / D i s p l a y N a m e > < V i s i b l e > F a l s e < / V i s i b l e > < / i t e m > < i t e m > < M e a s u r e N a m e > A c t i v e E m p < / M e a s u r e N a m e > < D i s p l a y N a m e > A c t i v e E m p < / D i s p l a y N a m e > < V i s i b l e > T r u e < / V i s i b l e > < / i t e m > < i t e m > < M e a s u r e N a m e > N e w H i r e s < / M e a s u r e N a m e > < D i s p l a y N a m e > N e w H i r e s < / D i s p l a y N a m e > < V i s i b l e > F a l s e < / V i s i b l e > < / i t e m > < i t e m > < M e a s u r e N a m e > A v g T e n u r e M o n t h s < / M e a s u r e N a m e > < D i s p l a y N a m e > A v g T e n u r e M o n t h s < / D i s p l a y N a m e > < V i s i b l e > F a l s e < / V i s i b l e > < / i t e m > < i t e m > < M e a s u r e N a m e > T e r m i n a t e d < / M e a s u r e N a m e > < D i s p l a y N a m e > T e r m i n a t e d < / D i s p l a y N a m e > < V i s i b l e > F a l s e < / V i s i b l e > < / i t e m > < i t e m > < M e a s u r e N a m e > T u r n o v e r % < / M e a s u r e N a m e > < D i s p l a y N a m e > T u r n o v e r % < / D i s p l a y N a m e > < V i s i b l e > F a l s e < / V i s i b l e > < / i t e m > < / C a l c u l a t e d F i e l d s > < S A H o s t H a s h > 0 < / S A H o s t H a s h > < G e m i n i F i e l d L i s t V i s i b l e > T r u e < / G e m i n i F i e l d L i s t V i s i b l e > < / S e t t i n g s > ] ] > < / C u s t o m C o n t e n t > < / G e m i n i > 
</file>

<file path=customXml/item13.xml>��< ? x m l   v e r s i o n = " 1 . 0 "   e n c o d i n g = " U T F - 1 6 " ? > < G e m i n i   x m l n s = " h t t p : / / g e m i n i / p i v o t c u s t o m i z a t i o n / 4 4 7 a d 1 d 3 - d e 6 b - 4 f f d - 8 8 3 3 - 5 d 4 8 0 8 4 f c 9 b 4 " > < 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i t e m > < M e a s u r e N a m e > A v g T e n u r e M o n t h s < / M e a s u r e N a m e > < D i s p l a y N a m e > A v g T e n u r e M o n t h s < / D i s p l a y N a m e > < V i s i b l e > F a l s e < / V i s i b l e > < / i t e m > < i t e m > < M e a s u r e N a m e > S e p a r a t i o n s < / M e a s u r e N a m e > < D i s p l a y N a m e > S e p a r a t i o n s < / D i s p l a y N a m e > < V i s i b l e > F a l s e < / V i s i b l e > < / i t e m > < i t e m > < M e a s u r e N a m e > T u r n o v e r   % < / M e a s u r e N a m e > < D i s p l a y N a m e > T u r n o v e r   % < / D i s p l a y N a m e > < V i s i b l e > F a l s e < / V i s i b l e > < / i t e m > < / C a l c u l a t e d F i e l d s > < S A H o s t H a s h > 0 < / S A H o s t H a s h > < G e m i n i F i e l d L i s t V i s i b l e > T r u e < / G e m i n i F i e l d L i s t V i s i b l e > < / S e t t i n g s > ] ] > < / C u s t o m C o n t e n t > < / G e m i n i > 
</file>

<file path=customXml/item14.xml>��< ? x m l   v e r s i o n = " 1 . 0 "   e n c o d i n g = " U T F - 1 6 " ? > < G e m i n i   x m l n s = " h t t p : / / g e m i n i / p i v o t c u s t o m i z a t i o n / I s S a n d b o x E m b e d d e d " > < C u s t o m C o n t e n t > < ! [ C D A T A [ y e s ] ] > < / 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 H R d a t a _ 3 1 7 a b b e e - 1 a 4 9 - 4 e 5 5 - 9 8 e c - a 5 a d b 2 b 1 e e 9 3 < / 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5 a 1 6 d b 4 4 - 7 6 5 a - 4 e 7 9 - 8 d f 5 - 3 3 f e 5 1 a 3 6 c 1 5 " > < 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i t e m > < M e a s u r e N a m e > A v g T e n u r e M o n t h s < / M e a s u r e N a m e > < D i s p l a y N a m e > A v g T e n u r e M o n t h s < / D i s p l a y N a m e > < V i s i b l e > F a l s e < / V i s i b l e > < / i t e m > < i t e m > < M e a s u r e N a m e > T e r m i n a t e d < / M e a s u r e N a m e > < D i s p l a y N a m e > T e r m i n a t e d < / D i s p l a y N a m e > < V i s i b l e > F a l s e < / V i s i b l e > < / i t e m > < i t e m > < M e a s u r e N a m e > T u r n o v e r % < / M e a s u r e N a m e > < D i s p l a y N a m e > T u r n o v e r % < / D i s p l a y N a m e > < V i s i b l e > F a l s e < / V i s i b l e > < / i t e m > < / C a l c u l a t e d F i e l d s > < S A H o s t H a s h > 0 < / S A H o s t H a s h > < G e m i n i F i e l d L i s t V i s i b l e > T r u e < / G e m i n i F i e l d L i s t V i s i b l e > < / S e t t i n g s > ] ] > < / 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 2 0 2 0 - 1 2 - 2 1 T 1 5 : 3 6 : 4 6 . 5 2 2 9 1 4 8 - 0 8 : 0 0 < / L a s t P r o c e s s e d T i m e > < / D a t a M o d e l i n g S a n d b o x . S e r i a l i z e d S a n d b o x E r r o r C a c h e > ] ] > < / C u s t o m C o n t e n t > < / G e m i n i > 
</file>

<file path=customXml/item2.xml>��< ? x m l   v e r s i o n = " 1 . 0 "   e n c o d i n g = " U T F - 1 6 " ? > < G e m i n i   x m l n s = " h t t p : / / g e m i n i / p i v o t c u s t o m i z a t i o n / T a b l e O r d e r " > < C u s t o m C o n t e n t > < ! [ C D A T A [ H R d a t a _ 3 1 7 a b b e e - 1 a 4 9 - 4 e 5 5 - 9 8 e c - a 5 a d b 2 b 1 e e 9 3 ] ] > < / 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1.xml>��< ? x m l   v e r s i o n = " 1 . 0 "   e n c o d i n g = " U T F - 1 6 " ? > < G e m i n i   x m l n s = " h t t p : / / g e m i n i / p i v o t c u s t o m i z a t i o n / 9 b f 3 c 8 d 7 - 7 4 9 7 - 4 7 9 d - 8 6 f e - b f 7 9 9 9 9 0 1 a 4 8 " > < 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i t e m > < M e a s u r e N a m e > A v g T e n u r e M o n t h s < / M e a s u r e N a m e > < D i s p l a y N a m e > A v g T e n u r e M o n t h s < / D i s p l a y N a m e > < V i s i b l e > T r u e < / V i s i b l e > < / i t e m > < i t e m > < M e a s u r e N a m e > S e p a r a t i o n s < / M e a s u r e N a m e > < D i s p l a y N a m e > S e p a r a t i o n s < / D i s p l a y N a m e > < V i s i b l e > F a l s e < / V i s i b l e > < / i t e m > < i t e m > < M e a s u r e N a m e > T u r n o v e r   % < / M e a s u r e N a m e > < D i s p l a y N a m e > T u r n o v e r   % < / D i s p l a y N a m e > < V i s i b l e > F a l s e < / V i s i b l e > < / i t e m > < / C a l c u l a t e d F i e l d s > < S A H o s t H a s h > 0 < / S A H o s t H a s h > < G e m i n i F i e l d L i s t V i s i b l e > T r u e < / G e m i n i F i e l d L i s t V i s i b l e > < / S e t t i n g s > ] ] > < / C u s t o m C o n t e n t > < / G e m i n i > 
</file>

<file path=customXml/item22.xml>��< ? x m l   v e r s i o n = " 1 . 0 "   e n c o d i n g = " U T F - 1 6 " ? > < G e m i n i   x m l n s = " h t t p : / / g e m i n i / p i v o t c u s t o m i z a t i o n / S h o w H i d d e n " > < C u s t o m C o n t e n t > < ! [ C D A T A [ T r u e ] ] > < / C u s t o m C o n t e n t > < / G e m i n i > 
</file>

<file path=customXml/item23.xml>��< ? x m l   v e r s i o n = " 1 . 0 "   e n c o d i n g = " U T F - 1 6 " ? > < G e m i n i   x m l n s = " h t t p : / / g e m i n i / p i v o t c u s t o m i z a t i o n / C l i e n t W i n d o w X M L " > < C u s t o m C o n t e n t > < ! [ C D A T A [ H R d a t a _ 3 1 7 a b b e e - 1 a 4 9 - 4 e 5 5 - 9 8 e c - a 5 a d b 2 b 1 e e 9 3 ] ] > < / C u s t o m C o n t e n t > < / G e m i n i > 
</file>

<file path=customXml/item24.xml>��< ? x m l   v e r s i o n = " 1 . 0 "   e n c o d i n g = " U T F - 1 6 " ? > < G e m i n i   x m l n s = " h t t p : / / g e m i n i / p i v o t c u s t o m i z a t i o n / 2 e e b 2 2 0 4 - 0 8 d f - 4 7 e 0 - a 0 7 d - e b 2 e e 6 1 d 7 d 6 b " > < 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i t e m > < M e a s u r e N a m e > A v g T e n u r e M o n t h s < / M e a s u r e N a m e > < D i s p l a y N a m e > A v g T e n u r e M o n t h s < / D i s p l a y N a m e > < V i s i b l e > F a l s e < / V i s i b l e > < / i t e m > < i t e m > < M e a s u r e N a m e > T e r m i n a t e d < / M e a s u r e N a m e > < D i s p l a y N a m e > T e r m i n a t e d < / D i s p l a y N a m e > < V i s i b l e > F a l s e < / V i s i b l e > < / i t e m > < i t e m > < M e a s u r e N a m e > m e a s u r e   1 < / M e a s u r e N a m e > < D i s p l a y N a m e > m e a s u r e   1 < / D i s p l a y N a m e > < V i s i b l e > F a l s e < / V i s i b l e > < / i t e m > < / C a l c u l a t e d F i e l d s > < S A H o s t H a s h > 0 < / S A H o s t H a s h > < G e m i n i F i e l d L i s t V i s i b l e > T r u e < / G e m i n i F i e l d L i s t V i s i b l e > < / S e t t i n g s > ] ] > < / C u s t o m C o n t e n t > < / G e m i n i > 
</file>

<file path=customXml/item25.xml>��< ? x m l   v e r s i o n = " 1 . 0 "   e n c o d i n g = " U T F - 1 6 " ? > < G e m i n i   x m l n s = " h t t p : / / g e m i n i / p i v o t c u s t o m i z a t i o n / 8 8 9 4 1 6 1 e - a 5 8 5 - 4 0 9 4 - a 7 3 8 - a a d e b f b f 5 2 0 3 " > < 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i t e m > < M e a s u r e N a m e > A v g T e n u r e M o n t h s < / M e a s u r e N a m e > < D i s p l a y N a m e > A v g T e n u r e M o n t h s < / D i s p l a y N a m e > < V i s i b l e > F a l s e < / V i s i b l e > < / i t e m > < i t e m > < M e a s u r e N a m e > S e p a r a t i o n s < / M e a s u r e N a m e > < D i s p l a y N a m e > S e p a r a t i o n s < / D i s p l a y N a m e > < V i s i b l e > F a l s e < / V i s i b l e > < / i t e m > < i t e m > < M e a s u r e N a m e > T u r n o v e r   % < / M e a s u r e N a m e > < D i s p l a y N a m e > T u r n o v e r   % < / 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3.xml>��< ? x m l   v e r s i o n = " 1 . 0 "   e n c o d i n g = " U T F - 1 6 " ? > < G e m i n i   x m l n s = " h t t p : / / g e m i n i / p i v o t c u s t o m i z a t i o n / T a b l e X M L _ H R d a t a _ 3 1 7 a b b e e - 1 a 4 9 - 4 e 5 5 - 9 8 e c - a 5 a d b 2 b 1 e e 9 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 E m p I D < / s t r i n g > < / k e y > < v a l u e > < i n t > 1 1 0 < / i n t > < / v a l u e > < / i t e m > < i t e m > < k e y > < s t r i n g > G e n d e r < / s t r i n g > < / k e y > < v a l u e > < i n t > 1 1 7 < / i n t > < / v a l u e > < / i t e m > < i t e m > < k e y > < s t r i n g > A g e < / s t r i n g > < / k e y > < v a l u e > < i n t > 8 3 < / i n t > < / v a l u e > < / i t e m > < i t e m > < k e y > < s t r i n g > E t h n i c G r o u p < / s t r i n g > < / k e y > < v a l u e > < i n t > 1 6 3 < / i n t > < / v a l u e > < / i t e m > < i t e m > < k e y > < s t r i n g > F P < / s t r i n g > < / k e y > < v a l u e > < i n t > 7 0 < / i n t > < / v a l u e > < / i t e m > < i t e m > < k e y > < s t r i n g > T e r m D a t e < / s t r i n g > < / k e y > < v a l u e > < i n t > 1 3 8 < / i n t > < / v a l u e > < / i t e m > < i t e m > < k e y > < s t r i n g > i s N e w H i r e < / s t r i n g > < / k e y > < v a l u e > < i n t > 1 4 2 < / i n t > < / v a l u e > < / i t e m > < i t e m > < k e y > < s t r i n g > B U   R e g i o n < / s t r i n g > < / k e y > < v a l u e > < i n t > 1 4 2 < / i n t > < / v a l u e > < / i t e m > < i t e m > < k e y > < s t r i n g > H i r e D a t e < / s t r i n g > < / k e y > < v a l u e > < i n t > 1 3 0 < / i n t > < / v a l u e > < / i t e m > < i t e m > < k e y > < s t r i n g > P a y T y p e < / s t r i n g > < / k e y > < v a l u e > < i n t > 1 2 4 < / i n t > < / v a l u e > < / i t e m > < i t e m > < k e y > < s t r i n g > T e r m R e a s o n < / s t r i n g > < / k e y > < v a l u e > < i n t > 1 6 2 < / i n t > < / v a l u e > < / i t e m > < i t e m > < k e y > < s t r i n g > A g e G r o u p < / s t r i n g > < / k e y > < v a l u e > < i n t > 1 4 1 < / i n t > < / v a l u e > < / i t e m > < i t e m > < k e y > < s t r i n g > T e n u r e D a y s < / s t r i n g > < / k e y > < v a l u e > < i n t > 1 5 6 < / i n t > < / v a l u e > < / i t e m > < i t e m > < k e y > < s t r i n g > T e n u r e M o n t h s < / s t r i n g > < / k e y > < v a l u e > < i n t > 1 8 3 < / i n t > < / v a l u e > < / i t e m > < i t e m > < k e y > < s t r i n g > B a d H i r e s < / s t r i n g > < / k e y > < v a l u e > < i n t > 1 3 1 < / 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C o l u m n D i s p l a y I n d e x > < C o l u m n F r o z e n   / > < C o l u m n C h e c k e d   / > < C o l u m n F i l t e r   / > < S e l e c t i o n F i l t e r   / > < F i l t e r P a r a m e t e r s   / > < I s S o r t D e s c e n d i n g > f a l s e < / I s S o r t D e s c e n d i n g > < / T a b l e W i d g e t G r i d S e r i a l i z a t i o n > ] ] > < / C u s t o m C o n t e n t > < / G e m i n i > 
</file>

<file path=customXml/item4.xml>��< ? x m l   v e r s i o n = " 1 . 0 "   e n c o d i n g = " u t f - 1 6 " ? > < D a t a M a s h u p   s q m i d = " 4 a 1 0 c 6 d 1 - 9 1 b d - 4 1 7 0 - b 7 6 4 - 1 e c 2 d 3 1 b 3 e 1 7 "   x m l n s = " h t t p : / / s c h e m a s . m i c r o s o f t . c o m / D a t a M a s h u p " > A A A A A L g I A A B Q S w M E F A A C A A g A w X y U U d 1 I s X 2 j A A A A 9 Q A A A B I A H A B D b 2 5 m a W c v U G F j a 2 F n Z S 5 4 b W w g o h g A K K A U A A A A A A A A A A A A A A A A A A A A A A A A A A A A h Y 8 x D o I w G I W v Q r r T l m o i I T 9 l c J X E h G h c m 1 K h E Y q h x X I 3 B 4 / k F c Q o 6 u b 4 v v c N 7 9 2 v N 8 j G t g k u q r e 6 M y m K M E W B M r I r t a l S N L h j G K O M w 1 b I k 6 h U M M n G J q M t U 1 Q 7 d 0 4 I 8 d 5 j v 8 B d X x F G a U Q O + a a Q t W o F + s j 6 v x x q Y 5 0 w U i E O + 9 c Y z n C 8 w o w t M Q U y M 8 i 1 + f Z s m v t s f y C s h 8 Y N v e L K h L s C y B y B v C / w B 1 B L A w Q U A A I A C A D B f J R 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X y U U U h t R E + z B Q A A h h w A A B M A H A B G b 3 J t d W x h c y 9 T Z W N 0 a W 9 u M S 5 t I K I Y A C i g F A A A A A A A A A A A A A A A A A A A A A A A A A A A A N V Z W 1 P b O B h 9 Z 4 b / o B E v Y d a b 1 q b Q n X b T D g 1 Q 8 g C l C e z M T s j s i F g k n t p y K s u U T C b / f X X x R Z L t k G R g 2 + W F W J f v O z o 6 O p 8 v C R 6 z I C Z g o P 6 7 7 3 d 3 d n e S K a L Y B + d 9 H z E E O i D E b H c H 8 L 9 B n N I x 5 i 1 n c e h j 2 j 4 L Q p y 0 Y P f d 7 U 2 C a X J 7 E Y y n O A z x 7 Q l O v r F 4 d n v e v x U x 4 L 6 j A u x B P o V h G T 3 w f U y A D O F C H v M a 3 Y W 4 P c A h h 9 K P f y Q t l c 0 B G I 2 n Y H j M G A 3 u U o a T 0 c e h m j z 6 C P 7 8 A B h N c R m / R x 7 i b x h 0 0 4 T F E T h L i V p X m e D Y 9 7 t x m E a k 1 Q j G A f C a I p L c x z S S b T A D s W e 3 t 4 b d m D B M 2 G i / h N D H B E U 8 q E q j L 0 7 1 Z O 2 t Z r A O W M B L P l I g U S y 0 5 e V S T x L F D z z J F z b F t C a V 4 r F M V Q E l c u i x q 4 v W s p 0 + z h D x + X Q Z P A u i Z V P 9 8 n d B b g P C O n J V E D V E g B G A b a b 3 4 A B F M 5 5 c X u 5 r f H e n i E w E t v k M l 5 C K + S q s 6 B R h G 1 b i L G w 2 G J 8 A G H 5 k S 8 H U C W J F I 1 c 0 l o 2 n 0 a x 3 w l t 7 h B 2 9 a Y s M s v k z 5 g l o J c T x B F f H n r I p C c a f a Z z O K h P O r i p N 1 5 h G O h R E 5 r I 9 S C 7 x j / O A V o F / u g F 9 P O G q q v S I 4 X q s o u M K z S W V d c n 7 G C V l r D w 9 X 1 r 9 E q 4 x S U W W e V J d u u q 7 4 O d n m u Q T S R r d Y a q A I 1 8 g t C b W n I B M W f o p E x 2 l 9 A 1 9 O I u m E z W Y h Q H L o o G 7 O T j B Y R A F 3 B + 0 Q y W G Z A J f q T I b G 1 + Q q S H J E F 8 n x O T 3 m w H 3 R 5 B 3 y x w 8 q 0 p 2 z c d 9 m h d Q W v A V H / I 1 j R k e s D n P f x k T b n 6 Z Q N v y d M l f X v H r w H S N m P r S 8 W p Y k 1 0 l b c 1 8 O A s 7 i a u l 4 7 / y g 1 E e h U z 9 l t 6 V x H V V G 0 o 2 x K v r V Z O o q U p d i a b 4 b L m V + l o 2 O n e z c V d 5 d B Y 6 K T I N X N o b M 9 e a J F F / Y 0 S h L m p d q 9 6 T Z m b j F S B k y K Y z 0 y O 8 T j M + g 1 f B Y E V h N G E I X r P x e S U c i j Q j 8 B v w j J O 7 Q m k H K 6 R W A 4 t r T J G Y E Z e T Z W L 5 H y v N M A i v 2 b 1 q i H S y X W 5 W r r d K u l Z m I R q d 0 o o m L z C d 1 N 7 O d O P o L i B F 7 E 2 k 6 i l L z L a 0 3 h I b F L B 0 s r w 0 B 7 C e S S q D X c P v 3 X r D r x J h S m V L 4 8 4 j t I 1 4 y k a K K 8 P E 9 c P p P u k R K 5 Y p d t 5 I b 1 V o A 0 x T 3 8 G K A m 0 p 1 1 1 h A e a i n K J a v u w J t 2 h 2 L d J f 7 v x X H K / e h 2 s o r D P j E v J G l u x t Y s m / 0 J 7 o b v X f + L O 7 g T 8 L R 2 0 4 u a a B e N s 6 q Q V N O q n B X v 2 N v q T S e i Y p m W z y 4 F X b U k z f 2 p M L / 9 S o j 1 P 5 g P b l / r 7 R 3 J K K G 6 s 6 Z m 2 t P B 2 X 8 h i 0 Z d j W P w 5 w 9 8 2 H j Q Z n P X z 6 7 k s D q p K b D 2 e K z D U K j t d U c E w 8 5 k n a s t z k E d Q G F l e e c b X 6 m e H N N g 8 N 3 j P 4 h 4 X S t T D / 7 H s 6 f b e O 1 r h 3 r 9 C q i 2 h F X a 1 Y s / f 0 T f x R b d 0 o k 2 1 U N w 4 3 q R s v t f F 6 E f h F R f B 2 c x E c 2 r f j a 7 3 7 O F j v 5 c d b s R X 1 h 1 w f 9 s c a s K 3 0 h n J r 7 h a N r a t f k m n n 2 5 V G c x W y L h q o 6 l + m b V c X 1 9 L m 1 n W x M H p 9 z 2 c h G v P V / Y X C F O s 7 L t t l a 6 U s Q g e + 4 h k g d L J h N B 8 v g G j L a H z A e L 2 G G g x g d a W w e G V a 2 1 h 9 s Z i V z t 2 d g D S A 0 j 9 U m K + G n / W D x S V 6 C C Z I v p L g U V S 4 x e t l 8 d q / R K i N 1 L F d I c q f e 8 X j F p 9 v A e X t C A x 7 S T H m a 4 r p v C M + a D j g U 0 A Q n f d 8 n i W 4 D z D t m J M d S U Q H q m H i V F l h + v h 7 y s 3 J l + F G J l 3 l u / U n i e s m D + 2 T e J x G H E e r X I w z L C T c 4 f J y c r 1 1 3 C M H n J J x 7 A d k 0 n G 9 Q 0 9 X d 8 c S + q j U 3 B W N o 1 j U j X O M + E 5 p B p D 1 Z O 3 F V 6 F h 1 n 4 c h o M x C h F N 1 E o N 0 V S i S h 6 G x a c W y R S n U K D l C e E C Q v y I O S W I n n F 6 0 h D J t 8 T w H W z g D C 4 h G N U y 2 0 y p R u M + 6 H w o R / w E 4 p + f f B E x 3 4 C G 6 O U O q X j v / w V Q S w E C L Q A U A A I A C A D B f J R R 3 U i x f a M A A A D 1 A A A A E g A A A A A A A A A A A A A A A A A A A A A A Q 2 9 u Z m l n L 1 B h Y 2 t h Z 2 U u e G 1 s U E s B A i 0 A F A A C A A g A w X y U U Q / K 6 a u k A A A A 6 Q A A A B M A A A A A A A A A A A A A A A A A 7 w A A A F t D b 2 5 0 Z W 5 0 X 1 R 5 c G V z X S 5 4 b W x Q S w E C L Q A U A A I A C A D B f J R R S G 1 E T 7 M F A A C G H A A A E w A A A A A A A A A A A A A A A A D g A Q A A R m 9 y b X V s Y X M v U 2 V j d G l v b j E u b V B L B Q Y A A A A A A w A D A M I A A A D g 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N A A A A A A A A C Y 0 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F B Y W t p N G 1 1 Z W 1 S W X p R N 0 J 4 V F Q 3 e H F H R l J 5 W V c 1 e l p t O X l i U 0 J H Y V d 4 b E l H W n l i M j B n W k d G M F l R Q U F B Q U F B Q U F B Q U F B Q X R 0 Q V U 4 d H d x S V M 1 e n J u Y n B j c z B J Q U R r a G x i S E J s Y 2 l C U m R X V n l h V 1 Z 6 Q U F F Q W F r a T R t d W V t U l l 6 U T d C e F R U N 3 h x Q U F B Q U F B P T 0 i I C 8 + P E V u d H J 5 I F R 5 c G U 9 I l J l b G F 0 a W 9 u c 2 h p c H M i I F Z h b H V l P S J z Q U F B Q U F B P T 0 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A t M T I t M j B U M j M 6 M D Y 6 N D E u O T k y N j M z M V o i I C 8 + P E V u d H J 5 I F R 5 c G U 9 I k Z p b G x F c n J v c k N v Z G U i I F Z h b H V l P S J z V W 5 r b m 9 3 b i I g L z 4 8 R W 5 0 c n k g V H l w Z T 0 i Q W R k Z W R U b 0 R h d G F N b 2 R l b C I g V m F s d W U 9 I m w w I i A v P j x F b n R y e S B U e X B l P S J M b 2 F k V G 9 S Z X B v c n R E a X N h Y m x l Z C I g V m F s d W U 9 I m w x I i A v P j x F b n R y e S B U e X B l P S J R d W V y e U d y b 3 V w S U Q i I F Z h b H V l P S J z M 2 M w N W I 0 M m Q t M G F i N y 0 0 Y j g 4 L T l j Z W I t O W R i Y T V j Y j M 0 M j A w 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N j M D V i N D J k L T B h Y j c t N G I 4 O C 0 5 Y 2 V i L T l k Y m E 1 Y 2 I z N D I w M 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y L T I w V D I z O j A 2 O j Q y L j A w O D I 1 M z N 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2 I 4 N D g 2 Y T A w L W U 3 O W E t N D V h N i 0 4 Y 2 Q w L W V j M W M 1 M z R m Y m M 2 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T I t M j B U M j M 6 M D Y 6 N D I u M D A 4 M j U z M 1 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M 2 M w N W I 0 M m Q t M G F i N y 0 0 Y j g 4 L T l j Z W I t O W R i Y T V j Y j M 0 M j A w 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T I t M j B U M j M 6 M D Y 6 N D I u M D I z O D k y N F 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I U m R h d G E 8 L 0 l 0 Z W 1 Q Y X R o P j w v S X R l b U x v Y 2 F 0 a W 9 u P j x T d G F i b G V F b n R y a W V z P j x F b n R y e S B U e X B l P S J J c 1 B y a X Z h d G U i I F Z h b H V l P S J s M C I g L z 4 8 R W 5 0 c n k g V H l w Z T 0 i R m l s b E V u Y W J s Z W Q i I F Z h b H V l P S J s M C I g L z 4 8 R W 5 0 c n k g V H l w Z T 0 i R m l s b E x h c 3 R V c G R h d G V k I i B W Y W x 1 Z T 0 i Z D I w M j A t M T I t M j B U M j M 6 M z g 6 M D I u N T Q 2 M D Q z M 1 o i I C 8 + P E V u d H J 5 I F R 5 c G U 9 I k J 1 Z m Z l c k 5 l e H R S Z W Z y Z X N o I i B W Y W x 1 Z T 0 i b D E i I C 8 + P E V u d H J 5 I F R 5 c G U 9 I l J l c 3 V s d F R 5 c G U i I F Z h b H V l P S J z V G F i b G U i I C 8 + P E V u d H J 5 I F R 5 c G U 9 I k 5 h b W V V c G R h d G V k Q W Z 0 Z X J G a W x s I i B W Y W x 1 Z T 0 i b D A i I C 8 + P E V u d H J 5 I F R 5 c G U 9 I k 5 h d m l n Y X R p b 2 5 T d G V w T m F t Z S I g V m F s d W U 9 I n N O Y X Z p Z 2 F 0 a W 9 u I i A v P j x F b n R y e S B U e X B l P S J G a W x s Q 2 9 s d W 1 u V H l w Z X M i I F Z h b H V l P S J z Q 1 F N R 0 F 3 W U d D U V l H Q m d Z R 0 J n T U Z B d z 0 9 I i A v P j x F b n R y e S B U e X B l P S J G a W x s Z W R D b 2 1 w b G V 0 Z V J l c 3 V s d F R v V 2 9 y a 3 N o Z W V 0 I i B W Y W x 1 Z T 0 i b D A i I C 8 + P E V u d H J 5 I F R 5 c G U 9 I k Z p b G x D b 2 x 1 b W 5 O Y W 1 l c y I g V m F s d W U 9 I n N b J n F 1 b 3 Q 7 R G F 0 Z S Z x d W 9 0 O y w m c X V v d D t F b X B J R C Z x d W 9 0 O y w m c X V v d D t H Z W 5 k Z X I m c X V v d D s s J n F 1 b 3 Q 7 Q W d l J n F 1 b 3 Q 7 L C Z x d W 9 0 O 0 V 0 a G 5 p Y 0 d y b 3 V w J n F 1 b 3 Q 7 L C Z x d W 9 0 O 0 Z Q J n F 1 b 3 Q 7 L C Z x d W 9 0 O 1 R l c m 1 E Y X R l J n F 1 b 3 Q 7 L C Z x d W 9 0 O 2 l z T m V 3 S G l y Z S Z x d W 9 0 O y w m c X V v d D t C V S B S Z W d p b 2 4 m c X V v d D s s J n F 1 b 3 Q 7 S G l y Z U R h d G U m c X V v d D s s J n F 1 b 3 Q 7 U G F 5 V H l w Z S Z x d W 9 0 O y w m c X V v d D t U Z X J t U m V h c 2 9 u J n F 1 b 3 Q 7 L C Z x d W 9 0 O 0 F n Z U d y b 3 V w J n F 1 b 3 Q 7 L C Z x d W 9 0 O 1 R l b n V y Z U R h e X M m c X V v d D s s J n F 1 b 3 Q 7 V G V u d X J l T W 9 u d G h z J n F 1 b 3 Q 7 L C Z x d W 9 0 O 0 J h Z E h p c m V z J n F 1 b 3 Q 7 X S I g L z 4 8 R W 5 0 c n k g V H l w Z T 0 i U m V s Y X R p b 2 5 z a G l w S W 5 m b 0 N v b n R h a W 5 l c i I g V m F s d W U 9 I n N 7 J n F 1 b 3 Q 7 Y 2 9 s d W 1 u Q 2 9 1 b n Q m c X V v d D s 6 M T Y s J n F 1 b 3 Q 7 a 2 V 5 Q 2 9 s d W 1 u T m F t Z X M m c X V v d D s 6 W 1 0 s J n F 1 b 3 Q 7 c X V l c n l S Z W x h d G l v b n N o a X B z J n F 1 b 3 Q 7 O l t d L C Z x d W 9 0 O 2 N v b H V t b k l k Z W 5 0 a X R p Z X M m c X V v d D s 6 W y Z x d W 9 0 O 1 N l Y 3 R p b 2 4 x L 0 h S Z G F 0 Y S 9 D a G F u Z 2 V k I F R 5 c G U x M C 5 7 R G F 0 Z S w w f S Z x d W 9 0 O y w m c X V v d D t T Z W N 0 a W 9 u M S 9 I U m R h d G E v Q 2 h h b m d l Z C B U e X B l L n t F b X B J R C w y f S Z x d W 9 0 O y w m c X V v d D t T Z W N 0 a W 9 u M S 9 I U m R h d G E v Q 2 h h b m d l Z C B U e X B l L n t H Z W 5 k Z X I s M 3 0 m c X V v d D s s J n F 1 b 3 Q 7 U 2 V j d G l v b j E v S F J k Y X R h L 0 N o Y W 5 n Z W Q g V H l w Z S 5 7 Q W d l L D R 9 J n F 1 b 3 Q 7 L C Z x d W 9 0 O 1 N l Y 3 R p b 2 4 x L 0 h S Z G F 0 Y S 9 D a G F u Z 2 V k I F R 5 c G U u e 0 V 0 a G 5 p Y 0 d y b 3 V w L D V 9 J n F 1 b 3 Q 7 L C Z x d W 9 0 O 1 N l Y 3 R p b 2 4 x L 0 h S Z G F 0 Y S 9 D a G F u Z 2 V k I F R 5 c G U u e 0 Z Q L D Z 9 J n F 1 b 3 Q 7 L C Z x d W 9 0 O 1 N l Y 3 R p b 2 4 x L 0 h S Z G F 0 Y S 9 D a G F u Z 2 V k I F R 5 c G U x M C 5 7 V G V y b U R h d G U s N n 0 m c X V v d D s s J n F 1 b 3 Q 7 U 2 V j d G l v b j E v S F J k Y X R h L 0 N o Y W 5 n Z W Q g V H l w Z S 5 7 a X N O Z X d I a X J l L D h 9 J n F 1 b 3 Q 7 L C Z x d W 9 0 O 1 N l Y 3 R p b 2 4 x L 0 h S Z G F 0 Y S 9 D a G F u Z 2 V k I F R 5 c G U u e 0 J V I F J l Z 2 l v b i w 5 f S Z x d W 9 0 O y w m c X V v d D t T Z W N 0 a W 9 u M S 9 I U m R h d G E v T W V y Z 2 V k I E N v b H V t b n M y L n t I a X J l R G F 0 Z S w 5 f S Z x d W 9 0 O y w m c X V v d D t T Z W N 0 a W 9 u M S 9 I U m R h d G E v Q 2 h h b m d l Z C B U e X B l L n t Q Y X l U e X B l L D E x f S Z x d W 9 0 O y w m c X V v d D t T Z W N 0 a W 9 u M S 9 I U m R h d G E v Q 2 h h b m d l Z C B U e X B l M T A u e 1 R l c m 1 S Z W F z b 2 4 s M T F 9 J n F 1 b 3 Q 7 L C Z x d W 9 0 O 1 N l Y 3 R p b 2 4 x L 0 h S Z G F 0 Y S 9 D a G F u Z 2 V k I F R 5 c G U u e 0 F n Z U d y b 3 V w L D E z f S Z x d W 9 0 O y w m c X V v d D t T Z W N 0 a W 9 u M S 9 I U m R h d G E v Q 2 h h b m d l Z C B U e X B l L n t U Z W 5 1 c m V E Y X l z L D E 0 f S Z x d W 9 0 O y w m c X V v d D t T Z W N 0 a W 9 u M S 9 I U m R h d G E v U m 9 1 b m R l Z C B P Z m Y u e 1 R l b n V y Z U 1 v b n R o c y w x N H 0 m c X V v d D s s J n F 1 b 3 Q 7 U 2 V j d G l v b j E v S F J k Y X R h L 0 N o Y W 5 n Z W Q g V H l w Z S 5 7 Q m F k S G l y Z X M s M T Z 9 J n F 1 b 3 Q 7 X S w m c X V v d D t D b 2 x 1 b W 5 D b 3 V u d C Z x d W 9 0 O z o x N i w m c X V v d D t L Z X l D b 2 x 1 b W 5 O Y W 1 l c y Z x d W 9 0 O z p b X S w m c X V v d D t D b 2 x 1 b W 5 J Z G V u d G l 0 a W V z J n F 1 b 3 Q 7 O l s m c X V v d D t T Z W N 0 a W 9 u M S 9 I U m R h d G E v Q 2 h h b m d l Z C B U e X B l M T A u e 0 R h d G U s M H 0 m c X V v d D s s J n F 1 b 3 Q 7 U 2 V j d G l v b j E v S F J k Y X R h L 0 N o Y W 5 n Z W Q g V H l w Z S 5 7 R W 1 w S U Q s M n 0 m c X V v d D s s J n F 1 b 3 Q 7 U 2 V j d G l v b j E v S F J k Y X R h L 0 N o Y W 5 n Z W Q g V H l w Z S 5 7 R 2 V u Z G V y L D N 9 J n F 1 b 3 Q 7 L C Z x d W 9 0 O 1 N l Y 3 R p b 2 4 x L 0 h S Z G F 0 Y S 9 D a G F u Z 2 V k I F R 5 c G U u e 0 F n Z S w 0 f S Z x d W 9 0 O y w m c X V v d D t T Z W N 0 a W 9 u M S 9 I U m R h d G E v Q 2 h h b m d l Z C B U e X B l L n t F d G h u a W N H c m 9 1 c C w 1 f S Z x d W 9 0 O y w m c X V v d D t T Z W N 0 a W 9 u M S 9 I U m R h d G E v Q 2 h h b m d l Z C B U e X B l L n t G U C w 2 f S Z x d W 9 0 O y w m c X V v d D t T Z W N 0 a W 9 u M S 9 I U m R h d G E v Q 2 h h b m d l Z C B U e X B l M T A u e 1 R l c m 1 E Y X R l L D Z 9 J n F 1 b 3 Q 7 L C Z x d W 9 0 O 1 N l Y 3 R p b 2 4 x L 0 h S Z G F 0 Y S 9 D a G F u Z 2 V k I F R 5 c G U u e 2 l z T m V 3 S G l y Z S w 4 f S Z x d W 9 0 O y w m c X V v d D t T Z W N 0 a W 9 u M S 9 I U m R h d G E v Q 2 h h b m d l Z C B U e X B l L n t C V S B S Z W d p b 2 4 s O X 0 m c X V v d D s s J n F 1 b 3 Q 7 U 2 V j d G l v b j E v S F J k Y X R h L 0 1 l c m d l Z C B D b 2 x 1 b W 5 z M i 5 7 S G l y Z U R h d G U s O X 0 m c X V v d D s s J n F 1 b 3 Q 7 U 2 V j d G l v b j E v S F J k Y X R h L 0 N o Y W 5 n Z W Q g V H l w Z S 5 7 U G F 5 V H l w Z S w x M X 0 m c X V v d D s s J n F 1 b 3 Q 7 U 2 V j d G l v b j E v S F J k Y X R h L 0 N o Y W 5 n Z W Q g V H l w Z T E w L n t U Z X J t U m V h c 2 9 u L D E x f S Z x d W 9 0 O y w m c X V v d D t T Z W N 0 a W 9 u M S 9 I U m R h d G E v Q 2 h h b m d l Z C B U e X B l L n t B Z 2 V H c m 9 1 c C w x M 3 0 m c X V v d D s s J n F 1 b 3 Q 7 U 2 V j d G l v b j E v S F J k Y X R h L 0 N o Y W 5 n Z W Q g V H l w Z S 5 7 V G V u d X J l R G F 5 c y w x N H 0 m c X V v d D s s J n F 1 b 3 Q 7 U 2 V j d G l v b j E v S F J k Y X R h L 1 J v d W 5 k Z W Q g T 2 Z m L n t U Z W 5 1 c m V N b 2 5 0 a H M s M T R 9 J n F 1 b 3 Q 7 L C Z x d W 9 0 O 1 N l Y 3 R p b 2 4 x L 0 h S Z G F 0 Y S 9 D a G F u Z 2 V k I F R 5 c G U u e 0 J h Z E h p c m V z L D E 2 f S Z x d W 9 0 O 1 0 s J n F 1 b 3 Q 7 U m V s Y X R p b 2 5 z a G l w S W 5 m b y Z x d W 9 0 O z p b X X 0 i I C 8 + P E V u d H J 5 I F R 5 c G U 9 I k Z p b G x T d G F 0 d X M i I F Z h b H V l P S J z Q 2 9 t c G x l d G U i I C 8 + P E V u d H J 5 I F R 5 c G U 9 I k Z p b G x U b 0 R h d G F N b 2 R l b E V u Y W J s Z W Q i I F Z h b H V l P S J s M S I g L z 4 8 R W 5 0 c n k g V H l w Z T 0 i R m l s b E 9 i a m V j d F R 5 c G U i I F Z h b H V l P S J z Q 2 9 u b m V j d G l v b k 9 u b H k i I C 8 + P E V u d H J 5 I F R 5 c G U 9 I k Z p b G x F c n J v c k N v d W 5 0 I i B W Y W x 1 Z T 0 i b D A i I C 8 + P E V u d H J 5 I F R 5 c G U 9 I k Z p b G x F c n J v c k N v Z G U i I F Z h b H V l P S J z V W 5 r b m 9 3 b i I g L z 4 8 R W 5 0 c n k g V H l w Z T 0 i R m l s b E N v d W 5 0 I i B W Y W x 1 Z T 0 i b D I y M T I 5 I i A v P j x F b n R y e S B U e X B l P S J B Z G R l Z F R v R G F 0 Y U 1 v Z G V s I i B W Y W x 1 Z T 0 i b D E i I C 8 + P E V u d H J 5 I F R 5 c G U 9 I l F 1 Z X J 5 S U Q i I F Z h b H V l P S J z Z G F m M G R l O D M t M G I z Z C 0 0 Z T U 0 L T l i O W Q t O W V k Z T Q 4 O T F j Y W E 5 I i A v P j w v U 3 R h Y m x l R W 5 0 c m l l c z 4 8 L 0 l 0 Z W 0 + P E l 0 Z W 0 + P E l 0 Z W 1 M b 2 N h d G l v b j 4 8 S X R l b V R 5 c G U + R m 9 y b X V s Y T w v S X R l b V R 5 c G U + P E l 0 Z W 1 Q Y X R o P l N l Y 3 R p b 2 4 x L 0 h S Z G F 0 Y S 9 T b 3 V y Y 2 U 8 L 0 l 0 Z W 1 Q Y X R o P j w v S X R l b U x v Y 2 F 0 a W 9 u P j x T d G F i b G V F b n R y a W V z I C 8 + P C 9 J d G V t P j x J d G V t P j x J d G V t T G 9 j Y X R p b 2 4 + P E l 0 Z W 1 U e X B l P k Z v c m 1 1 b G E 8 L 0 l 0 Z W 1 U e X B l P j x J d G V t U G F 0 a D 5 T Z W N 0 a W 9 u M S 9 I U m R h d G E v R m l s d G V y Z W Q l M j B I a W R k Z W 4 l M j B G a W x l c z E 8 L 0 l 0 Z W 1 Q Y X R o P j w v S X R l b U x v Y 2 F 0 a W 9 u P j x T d G F i b G V F b n R y a W V z I C 8 + P C 9 J d G V t P j x J d G V t P j x J d G V t T G 9 j Y X R p b 2 4 + P E l 0 Z W 1 U e X B l P k Z v c m 1 1 b G E 8 L 0 l 0 Z W 1 U e X B l P j x J d G V t U G F 0 a D 5 T Z W N 0 a W 9 u M S 9 I U m R h d G E v S W 5 2 b 2 t l J T I w Q 3 V z d G 9 t J T I w R n V u Y 3 R p b 2 4 x P C 9 J d G V t U G F 0 a D 4 8 L 0 l 0 Z W 1 M b 2 N h d G l v b j 4 8 U 3 R h Y m x l R W 5 0 c m l l c y A v P j w v S X R l b T 4 8 S X R l b T 4 8 S X R l b U x v Y 2 F 0 a W 9 u P j x J d G V t V H l w Z T 5 G b 3 J t d W x h P C 9 J d G V t V H l w Z T 4 8 S X R l b V B h d G g + U 2 V j d G l v b j E v S F J k Y X R h L 1 J l b m F t Z W Q l M j B D b 2 x 1 b W 5 z M T w v S X R l b V B h d G g + P C 9 J d G V t T G 9 j Y X R p b 2 4 + P F N 0 Y W J s Z U V u d H J p Z X M g L z 4 8 L 0 l 0 Z W 0 + P E l 0 Z W 0 + P E l 0 Z W 1 M b 2 N h d G l v b j 4 8 S X R l b V R 5 c G U + R m 9 y b X V s Y T w v S X R l b V R 5 c G U + P E l 0 Z W 1 Q Y X R o P l N l Y 3 R p b 2 4 x L 0 h S Z G F 0 Y S 9 S Z W 1 v d m V k J T I w T 3 R o Z X I l M j B D b 2 x 1 b W 5 z M T w v S X R l b V B h d G g + P C 9 J d G V t T G 9 j Y X R p b 2 4 + P F N 0 Y W J s Z U V u d H J p Z X M g L z 4 8 L 0 l 0 Z W 0 + P E l 0 Z W 0 + P E l 0 Z W 1 M b 2 N h d G l v b j 4 8 S X R l b V R 5 c G U + R m 9 y b X V s Y T w v S X R l b V R 5 c G U + P E l 0 Z W 1 Q Y X R o P l N l Y 3 R p b 2 4 x L 0 h S Z G F 0 Y S 9 F e H B h b m R l Z C U y M F R h Y m x l J T I w Q 2 9 s d W 1 u M T w v S X R l b V B h d G g + P C 9 J d G V t T G 9 j Y X R p b 2 4 + P F N 0 Y W J s Z U V u d H J p Z X M g L z 4 8 L 0 l 0 Z W 0 + P E l 0 Z W 0 + P E l 0 Z W 1 M b 2 N h d G l v b j 4 8 S X R l b V R 5 c G U + R m 9 y b X V s Y T w v S X R l b V R 5 c G U + P E l 0 Z W 1 Q Y X R o P l N l Y 3 R p b 2 4 x L 0 h S Z G F 0 Y S 9 D a G F u Z 2 V k J T I w V H l w Z T w v S X R l b V B h d G g + P C 9 J d G V t T G 9 j Y X R p b 2 4 + P F N 0 Y W J s Z U V u d H J p Z X M g L z 4 8 L 0 l 0 Z W 0 + P E l 0 Z W 0 + P E l 0 Z W 1 M b 2 N h d G l v b j 4 8 S X R l b V R 5 c G U + R m 9 y b X V s Y T w v S X R l b V R 5 c G U + P E l 0 Z W 1 Q Y X R o P l N l Y 3 R p b 2 4 x L 0 h S Z G F 0 Y S 9 S Z W 1 v d m V k J T I w Q 2 9 s d W 1 u c z w v S X R l b V B h d G g + P C 9 J d G V t T G 9 j Y X R p b 2 4 + P F N 0 Y W J s Z U V u d H J p Z X M g L z 4 8 L 0 l 0 Z W 0 + P E l 0 Z W 0 + P E l 0 Z W 1 M b 2 N h d G l v b j 4 8 S X R l b V R 5 c G U + R m 9 y b X V s Y T w v S X R l b V R 5 c G U + P E l 0 Z W 1 Q Y X R o P l N l Y 3 R p b 2 4 x L 0 h S Z G F 0 Y S 9 T c G x p d C U y M E N v b H V t b i U y M G J 5 J T I w R G V s a W 1 p d G V y P C 9 J d G V t U G F 0 a D 4 8 L 0 l 0 Z W 1 M b 2 N h d G l v b j 4 8 U 3 R h Y m x l R W 5 0 c m l l c y A v P j w v S X R l b T 4 8 S X R l b T 4 8 S X R l b U x v Y 2 F 0 a W 9 u P j x J d G V t V H l w Z T 5 G b 3 J t d W x h P C 9 J d G V t V H l w Z T 4 8 S X R l b V B h d G g + U 2 V j d G l v b j E v S F J k Y X R h L 1 J l b 3 J k Z X J l Z C U y M E N v b H V t b n M 8 L 0 l 0 Z W 1 Q Y X R o P j w v S X R l b U x v Y 2 F 0 a W 9 u P j x T d G F i b G V F b n R y a W V z I C 8 + P C 9 J d G V t P j x J d G V t P j x J d G V t T G 9 j Y X R p b 2 4 + P E l 0 Z W 1 U e X B l P k Z v c m 1 1 b G E 8 L 0 l 0 Z W 1 U e X B l P j x J d G V t U G F 0 a D 5 T Z W N 0 a W 9 u M S 9 I U m R h d G E v U m V u Y W 1 l Z C U y M E N v b H V t b n M 8 L 0 l 0 Z W 1 Q Y X R o P j w v S X R l b U x v Y 2 F 0 a W 9 u P j x T d G F i b G V F b n R y a W V z I C 8 + P C 9 J d G V t P j x J d G V t P j x J d G V t T G 9 j Y X R p b 2 4 + P E l 0 Z W 1 U e X B l P k Z v c m 1 1 b G E 8 L 0 l 0 Z W 1 U e X B l P j x J d G V t U G F 0 a D 5 T Z W N 0 a W 9 u M S 9 I U m R h d G E v Q 2 h h b m d l Z C U y M F R 5 c G U y P C 9 J d G V t U G F 0 a D 4 8 L 0 l 0 Z W 1 M b 2 N h d G l v b j 4 8 U 3 R h Y m x l R W 5 0 c m l l c y A v P j w v S X R l b T 4 8 S X R l b T 4 8 S X R l b U x v Y 2 F 0 a W 9 u P j x J d G V t V H l w Z T 5 G b 3 J t d W x h P C 9 J d G V t V H l w Z T 4 8 S X R l b V B h d G g + U 2 V j d G l v b j E v S F J k Y X R h L 0 l u c 2 V y d G V k J T I w Q W R k a X R p b 2 4 x P C 9 J d G V t U G F 0 a D 4 8 L 0 l 0 Z W 1 M b 2 N h d G l v b j 4 8 U 3 R h Y m x l R W 5 0 c m l l c y A v P j w v S X R l b T 4 8 S X R l b T 4 8 S X R l b U x v Y 2 F 0 a W 9 u P j x J d G V t V H l w Z T 5 G b 3 J t d W x h P C 9 J d G V t V H l w Z T 4 8 S X R l b V B h d G g + U 2 V j d G l v b j E v S F J k Y X R h L 1 J l b 3 J k Z X J l Z C U y M E N v b H V t b n M z P C 9 J d G V t U G F 0 a D 4 8 L 0 l 0 Z W 1 M b 2 N h d G l v b j 4 8 U 3 R h Y m x l R W 5 0 c m l l c y A v P j w v S X R l b T 4 8 S X R l b T 4 8 S X R l b U x v Y 2 F 0 a W 9 u P j x J d G V t V H l w Z T 5 G b 3 J t d W x h P C 9 J d G V t V H l w Z T 4 8 S X R l b V B h d G g + U 2 V j d G l v b j E v S F J k Y X R h L 1 J l b W 9 2 Z W Q l M j B D b 2 x 1 b W 5 z M j w v S X R l b V B h d G g + P C 9 J d G V t T G 9 j Y X R p b 2 4 + P F N 0 Y W J s Z U V u d H J p Z X M g L z 4 8 L 0 l 0 Z W 0 + P E l 0 Z W 0 + P E l 0 Z W 1 M b 2 N h d G l v b j 4 8 S X R l b V R 5 c G U + R m 9 y b X V s Y T w v S X R l b V R 5 c G U + P E l 0 Z W 1 Q Y X R o P l N l Y 3 R p b 2 4 x L 0 h S Z G F 0 Y S 9 S Z W 5 h b W V k J T I w Q 2 9 s d W 1 u c z I 8 L 0 l 0 Z W 1 Q Y X R o P j w v S X R l b U x v Y 2 F 0 a W 9 u P j x T d G F i b G V F b n R y a W V z I C 8 + P C 9 J d G V t P j x J d G V t P j x J d G V t T G 9 j Y X R p b 2 4 + P E l 0 Z W 1 U e X B l P k Z v c m 1 1 b G E 8 L 0 l 0 Z W 1 U e X B l P j x J d G V t U G F 0 a D 5 T Z W N 0 a W 9 u M S 9 I U m R h d G E v T W V y Z 2 V k J T I w Q 2 9 s d W 1 u c z E 8 L 0 l 0 Z W 1 Q Y X R o P j w v S X R l b U x v Y 2 F 0 a W 9 u P j x T d G F i b G V F b n R y a W V z I C 8 + P C 9 J d G V t P j x J d G V t P j x J d G V t T G 9 j Y X R p b 2 4 + P E l 0 Z W 1 U e X B l P k Z v c m 1 1 b G E 8 L 0 l 0 Z W 1 U e X B l P j x J d G V t U G F 0 a D 5 T Z W N 0 a W 9 u M S 9 I U m R h d G E v U 3 B s a X Q l M j B D b 2 x 1 b W 4 l M j B i e S U y M E R l b G l t a X R l c j E 8 L 0 l 0 Z W 1 Q Y X R o P j w v S X R l b U x v Y 2 F 0 a W 9 u P j x T d G F i b G V F b n R y a W V z I C 8 + P C 9 J d G V t P j x J d G V t P j x J d G V t T G 9 j Y X R p b 2 4 + P E l 0 Z W 1 U e X B l P k Z v c m 1 1 b G E 8 L 0 l 0 Z W 1 U e X B l P j x J d G V t U G F 0 a D 5 T Z W N 0 a W 9 u M S 9 I U m R h d G E v Q 2 h h b m d l Z C U y M F R 5 c G U x P C 9 J d G V t U G F 0 a D 4 8 L 0 l 0 Z W 1 M b 2 N h d G l v b j 4 8 U 3 R h Y m x l R W 5 0 c m l l c y A v P j w v S X R l b T 4 8 S X R l b T 4 8 S X R l b U x v Y 2 F 0 a W 9 u P j x J d G V t V H l w Z T 5 G b 3 J t d W x h P C 9 J d G V t V H l w Z T 4 8 S X R l b V B h d G g + U 2 V j d G l v b j E v S F J k Y X R h L 1 J l b 3 J k Z X J l Z C U y M E N v b H V t b n M x P C 9 J d G V t U G F 0 a D 4 8 L 0 l 0 Z W 1 M b 2 N h d G l v b j 4 8 U 3 R h Y m x l R W 5 0 c m l l c y A v P j w v S X R l b T 4 8 S X R l b T 4 8 S X R l b U x v Y 2 F 0 a W 9 u P j x J d G V t V H l w Z T 5 G b 3 J t d W x h P C 9 J d G V t V H l w Z T 4 8 S X R l b V B h d G g + U 2 V j d G l v b j E v S F J k Y X R h L 0 l u c 2 V y d G V k J T I w Q W R k a X R p b 2 4 8 L 0 l 0 Z W 1 Q Y X R o P j w v S X R l b U x v Y 2 F 0 a W 9 u P j x T d G F i b G V F b n R y a W V z I C 8 + P C 9 J d G V t P j x J d G V t P j x J d G V t T G 9 j Y X R p b 2 4 + P E l 0 Z W 1 U e X B l P k Z v c m 1 1 b G E 8 L 0 l 0 Z W 1 U e X B l P j x J d G V t U G F 0 a D 5 T Z W N 0 a W 9 u M S 9 I U m R h d G E v U m V v c m R l c m V k J T I w Q 2 9 s d W 1 u c z I 8 L 0 l 0 Z W 1 Q Y X R o P j w v S X R l b U x v Y 2 F 0 a W 9 u P j x T d G F i b G V F b n R y a W V z I C 8 + P C 9 J d G V t P j x J d G V t P j x J d G V t T G 9 j Y X R p b 2 4 + P E l 0 Z W 1 U e X B l P k Z v c m 1 1 b G E 8 L 0 l 0 Z W 1 U e X B l P j x J d G V t U G F 0 a D 5 T Z W N 0 a W 9 u M S 9 I U m R h d G E v U m V t b 3 Z l Z C U y M E N v b H V t b n M x P C 9 J d G V t U G F 0 a D 4 8 L 0 l 0 Z W 1 M b 2 N h d G l v b j 4 8 U 3 R h Y m x l R W 5 0 c m l l c y A v P j w v S X R l b T 4 8 S X R l b T 4 8 S X R l b U x v Y 2 F 0 a W 9 u P j x J d G V t V H l w Z T 5 G b 3 J t d W x h P C 9 J d G V t V H l w Z T 4 8 S X R l b V B h d G g + U 2 V j d G l v b j E v S F J k Y X R h L 0 1 l c m d l Z C U y M E N v b H V t b n M y P C 9 J d G V t U G F 0 a D 4 8 L 0 l 0 Z W 1 M b 2 N h d G l v b j 4 8 U 3 R h Y m x l R W 5 0 c m l l c y A v P j w v S X R l b T 4 8 S X R l b T 4 8 S X R l b U x v Y 2 F 0 a W 9 u P j x J d G V t V H l w Z T 5 G b 3 J t d W x h P C 9 J d G V t V H l w Z T 4 8 S X R l b V B h d G g + U 2 V j d G l v b j E v S F J k Y X R h L 1 J v d W 5 k Z W Q l M j B P Z m Y 8 L 0 l 0 Z W 1 Q Y X R o P j w v S X R l b U x v Y 2 F 0 a W 9 u P j x T d G F i b G V F b n R y a W V z I C 8 + P C 9 J d G V t P j x J d G V t P j x J d G V t T G 9 j Y X R p b 2 4 + P E l 0 Z W 1 U e X B l P k Z v c m 1 1 b G E 8 L 0 l 0 Z W 1 U e X B l P j x J d G V t U G F 0 a D 5 T Z W N 0 a W 9 u M S 9 I U m R h d G E v Q 2 h h b m d l Z C U y M F R 5 c G U 1 P C 9 J d G V t U G F 0 a D 4 8 L 0 l 0 Z W 1 M b 2 N h d G l v b j 4 8 U 3 R h Y m x l R W 5 0 c m l l c y A v P j w v S X R l b T 4 8 S X R l b T 4 8 S X R l b U x v Y 2 F 0 a W 9 u P j x J d G V t V H l w Z T 5 G b 3 J t d W x h P C 9 J d G V t V H l w Z T 4 8 S X R l b V B h d G g + U 2 V j d G l v b j E v S F J k Y X R h L 1 N w b G l 0 J T I w Q 2 9 s d W 1 u J T I w Y n k l M j B E Z W x p b W l 0 Z X I y P C 9 J d G V t U G F 0 a D 4 8 L 0 l 0 Z W 1 M b 2 N h d G l v b j 4 8 U 3 R h Y m x l R W 5 0 c m l l c y A v P j w v S X R l b T 4 8 S X R l b T 4 8 S X R l b U x v Y 2 F 0 a W 9 u P j x J d G V t V H l w Z T 5 G b 3 J t d W x h P C 9 J d G V t V H l w Z T 4 8 S X R l b V B h d G g + U 2 V j d G l v b j E v S F J k Y X R h L 1 J l b 3 J k Z X J l Z C U y M E N v b H V t b n M 0 P C 9 J d G V t U G F 0 a D 4 8 L 0 l 0 Z W 1 M b 2 N h d G l v b j 4 8 U 3 R h Y m x l R W 5 0 c m l l c y A v P j w v S X R l b T 4 8 S X R l b T 4 8 S X R l b U x v Y 2 F 0 a W 9 u P j x J d G V t V H l w Z T 5 G b 3 J t d W x h P C 9 J d G V t V H l w Z T 4 8 S X R l b V B h d G g + U 2 V j d G l v b j E v S F J k Y X R h L 0 N o Y W 5 n Z W Q l M j B U e X B l N j w v S X R l b V B h d G g + P C 9 J d G V t T G 9 j Y X R p b 2 4 + P F N 0 Y W J s Z U V u d H J p Z X M g L z 4 8 L 0 l 0 Z W 0 + P E l 0 Z W 0 + P E l 0 Z W 1 M b 2 N h d G l v b j 4 8 S X R l b V R 5 c G U + R m 9 y b X V s Y T w v S X R l b V R 5 c G U + P E l 0 Z W 1 Q Y X R o P l N l Y 3 R p b 2 4 x L 0 h S Z G F 0 Y S 9 J b n N l c n R l Z C U y M E F k Z G l 0 a W 9 u M j w v S X R l b V B h d G g + P C 9 J d G V t T G 9 j Y X R p b 2 4 + P F N 0 Y W J s Z U V u d H J p Z X M g L z 4 8 L 0 l 0 Z W 0 + P E l 0 Z W 0 + P E l 0 Z W 1 M b 2 N h d G l v b j 4 8 S X R l b V R 5 c G U + R m 9 y b X V s Y T w v S X R l b V R 5 c G U + P E l 0 Z W 1 Q Y X R o P l N l Y 3 R p b 2 4 x L 0 h S Z G F 0 Y S 9 S Z W 9 y Z G V y Z W Q l M j B D b 2 x 1 b W 5 z N T w v S X R l b V B h d G g + P C 9 J d G V t T G 9 j Y X R p b 2 4 + P F N 0 Y W J s Z U V u d H J p Z X M g L z 4 8 L 0 l 0 Z W 0 + P E l 0 Z W 0 + P E l 0 Z W 1 M b 2 N h d G l v b j 4 8 S X R l b V R 5 c G U + R m 9 y b X V s Y T w v S X R l b V R 5 c G U + P E l 0 Z W 1 Q Y X R o P l N l Y 3 R p b 2 4 x L 0 h S Z G F 0 Y S 9 D a G F u Z 2 V k J T I w V H l w Z T c 8 L 0 l 0 Z W 1 Q Y X R o P j w v S X R l b U x v Y 2 F 0 a W 9 u P j x T d G F i b G V F b n R y a W V z I C 8 + P C 9 J d G V t P j x J d G V t P j x J d G V t T G 9 j Y X R p b 2 4 + P E l 0 Z W 1 U e X B l P k Z v c m 1 1 b G E 8 L 0 l 0 Z W 1 U e X B l P j x J d G V t U G F 0 a D 5 T Z W N 0 a W 9 u M S 9 I U m R h d G E v U m V t b 3 Z l Z C U y M E N v b H V t b n M z P C 9 J d G V t U G F 0 a D 4 8 L 0 l 0 Z W 1 M b 2 N h d G l v b j 4 8 U 3 R h Y m x l R W 5 0 c m l l c y A v P j w v S X R l b T 4 8 S X R l b T 4 8 S X R l b U x v Y 2 F 0 a W 9 u P j x J d G V t V H l w Z T 5 G b 3 J t d W x h P C 9 J d G V t V H l w Z T 4 8 S X R l b V B h d G g + U 2 V j d G l v b j E v S F J k Y X R h L 0 N o Y W 5 n Z W Q l M j B U e X B l O D w v S X R l b V B h d G g + P C 9 J d G V t T G 9 j Y X R p b 2 4 + P F N 0 Y W J s Z U V u d H J p Z X M g L z 4 8 L 0 l 0 Z W 0 + P E l 0 Z W 0 + P E l 0 Z W 1 M b 2 N h d G l v b j 4 8 S X R l b V R 5 c G U + R m 9 y b X V s Y T w v S X R l b V R 5 c G U + P E l 0 Z W 1 Q Y X R o P l N l Y 3 R p b 2 4 x L 0 h S Z G F 0 Y S 9 N Z X J n Z W Q l M j B D b 2 x 1 b W 5 z P C 9 J d G V t U G F 0 a D 4 8 L 0 l 0 Z W 1 M b 2 N h d G l v b j 4 8 U 3 R h Y m x l R W 5 0 c m l l c y A v P j w v S X R l b T 4 8 S X R l b T 4 8 S X R l b U x v Y 2 F 0 a W 9 u P j x J d G V t V H l w Z T 5 G b 3 J t d W x h P C 9 J d G V t V H l w Z T 4 8 S X R l b V B h d G g + U 2 V j d G l v b j E v S F J k Y X R h L 1 J l c G x h Y 2 V k J T I w V m F s d W U 8 L 0 l 0 Z W 1 Q Y X R o P j w v S X R l b U x v Y 2 F 0 a W 9 u P j x T d G F i b G V F b n R y a W V z I C 8 + P C 9 J d G V t P j x J d G V t P j x J d G V t T G 9 j Y X R p b 2 4 + P E l 0 Z W 1 U e X B l P k Z v c m 1 1 b G E 8 L 0 l 0 Z W 1 U e X B l P j x J d G V t U G F 0 a D 5 T Z W N 0 a W 9 u M S 9 I U m R h d G E v Q 2 h h b m d l Z C U y M F R 5 c G U x M D w v S X R l b V B h d G g + P C 9 J d G V t T G 9 j Y X R p b 2 4 + P F N 0 Y W J s Z U V u d H J p Z X M g L z 4 8 L 0 l 0 Z W 0 + P C 9 J d G V t c z 4 8 L 0 x v Y 2 F s U G F j a 2 F n Z U 1 l d G F k Y X R h R m l s Z T 4 W A A A A U E s F B g A A A A A A A A A A A A A A A A A A A A A A A C Y B A A A B A A A A 0 I y d 3 w E V 0 R G M e g D A T 8 K X 6 w E A A A A x b a G n 1 f P M R o Q 7 H t D y x j V x A A A A A A I A A A A A A B B m A A A A A Q A A I A A A A O F y s R L b J k j C Z 3 9 V b 8 4 9 c W j K T x g 6 b i p 7 L p m y J w c s p 5 o C A A A A A A 6 A A A A A A g A A I A A A A A r v J r 8 W J t q 5 W k h w O 2 w P z v 3 M C C I s p n D A o m E F d b Z u w G f V U A A A A P 5 L w e e d x C o Y B M M o 1 2 E b c s R T n 8 c r P q k Q I d / v 8 p u 4 x p u L G 7 A I 7 1 c v 1 R E E E Y p J 6 Q s C b o j E A d z G S y l o r A u F / E A M h 6 1 8 A n 9 g / x o E B / s H t e f D Y A X v Q A A A A K r a m 3 K 5 b c m 4 X 7 A 7 Y O U h a 6 x 1 d V 0 v 0 n Q Z t T o l D + w S n 7 4 J A k U I 8 9 F U 7 / 9 s 6 6 q F n 8 5 O n 3 v e Y 3 a d Y T i F 1 5 I 6 5 l z g d K M = < / D a t a M a s h u p > 
</file>

<file path=customXml/item5.xml>��< ? x m l   v e r s i o n = " 1 . 0 "   e n c o d i n g = " U T F - 1 6 " ? > < G e m i n i   x m l n s = " h t t p : / / g e m i n i / p i v o t c u s t o m i z a t i o n / 8 c 9 e d 6 f 4 - 6 7 5 2 - 4 7 b d - b a 2 0 - 6 6 2 c 7 4 1 0 b 8 6 d " > < 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i t e m > < M e a s u r e N a m e > A v g T e n u r e M o n t h s < / M e a s u r e N a m e > < D i s p l a y N a m e > A v g T e n u r e M o n t h s < / D i s p l a y N a m e > < V i s i b l e > F a l s e < / V i s i b l e > < / i t e m > < i t e m > < M e a s u r e N a m e > T e r m i n a t e d < / M e a s u r e N a m e > < D i s p l a y N a m e > T e r m i n a t e d < / D i s p l a y N a m e > < V i s i b l e > F a l s e < / V i s i b l e > < / i t e m > < i t e m > < M e a s u r e N a m e > T u r n o v e r % < / M e a s u r e N a m e > < D i s p l a y N a m e > T u r n o v e r % < / D i s p l a y N a m e > < V i s i b l e > F a l s e < / V i s i b l e > < / i t e m > < / C a l c u l a t e d F i e l d s > < S A H o s t H a s h > 0 < / S A H o s t H a s h > < G e m i n i F i e l d L i s t V i s i b l e > T r u e < / G e m i n i F i e l d L i s t V i s i b l e > < / S e t t i n g s > ] ] > < / 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2 2 b f b 5 c 6 - d a 5 4 - 4 9 3 7 - a 2 1 8 - 4 1 0 7 3 3 8 7 5 2 5 5 " > < 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C a l c u l a t e d F i e l d s > < S A H o s t H a s h > 0 < / S A H o s t H a s h > < G e m i n i F i e l d L i s t V i s i b l e > T r u e < / G e m i n i F i e l d L i s t V i s i b l e > < / S e t t i n g s > ] ] > < / C u s t o m C o n t e n t > < / G e m i n i > 
</file>

<file path=customXml/item8.xml>��< ? x m l   v e r s i o n = " 1 . 0 "   e n c o d i n g = " U T F - 1 6 " ? > < G e m i n i   x m l n s = " h t t p : / / g e m i n i / p i v o t c u s t o m i z a t i o n / e a 0 4 4 d 5 9 - 1 8 4 4 - 4 7 7 8 - b a 0 7 - 1 d b c 4 9 1 e b b 2 3 " > < 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i t e m > < M e a s u r e N a m e > A v g T e n u r e M o n t h s < / M e a s u r e N a m e > < D i s p l a y N a m e > A v g T e n u r e M o n t h s < / D i s p l a y N a m e > < V i s i b l e > F a l s e < / V i s i b l e > < / i t e m > < i t e m > < M e a s u r e N a m e > T e r m i n a t e d < / M e a s u r e N a m e > < D i s p l a y N a m e > T e r m i n a t e d < / D i s p l a y N a m e > < V i s i b l e > F a l s e < / V i s i b l e > < / i t e m > < i t e m > < M e a s u r e N a m e > T u r n o v e r % < / M e a s u r e N a m e > < D i s p l a y N a m e > T u r n o v e r % < / D i s p l a y N a m e > < V i s i b l e > F a l s e < / V i s i b l e > < / i t e m > < / C a l c u l a t e d F i e l d s > < S A H o s t H a s h > 0 < / S A H o s t H a s h > < G e m i n i F i e l d L i s t V i s i b l e > T r u e < / G e m i n i F i e l d L i s t V i s i b l e > < / S e t t i n g s > ] ] > < / C u s t o m C o n t e n t > < / G e m i n i > 
</file>

<file path=customXml/item9.xml>��< ? x m l   v e r s i o n = " 1 . 0 "   e n c o d i n g = " U T F - 1 6 " ? > < G e m i n i   x m l n s = " h t t p : / / g e m i n i / p i v o t c u s t o m i z a t i o n / P o w e r P i v o t V e r s i o n " > < C u s t o m C o n t e n t > < ! [ C D A T A [ 2 0 1 5 . 1 3 0 . 1 6 0 5 . 1 9 9 ] ] > < / C u s t o m C o n t e n t > < / G e m i n i > 
</file>

<file path=customXml/itemProps1.xml><?xml version="1.0" encoding="utf-8"?>
<ds:datastoreItem xmlns:ds="http://schemas.openxmlformats.org/officeDocument/2006/customXml" ds:itemID="{278C0EA6-5CFB-4C21-862C-3B0420C35427}">
  <ds:schemaRefs/>
</ds:datastoreItem>
</file>

<file path=customXml/itemProps10.xml><?xml version="1.0" encoding="utf-8"?>
<ds:datastoreItem xmlns:ds="http://schemas.openxmlformats.org/officeDocument/2006/customXml" ds:itemID="{23D5110E-025B-44E9-BE97-2EF822F3BBFE}">
  <ds:schemaRefs/>
</ds:datastoreItem>
</file>

<file path=customXml/itemProps11.xml><?xml version="1.0" encoding="utf-8"?>
<ds:datastoreItem xmlns:ds="http://schemas.openxmlformats.org/officeDocument/2006/customXml" ds:itemID="{EC8DFDF4-77B5-46D6-88DB-9DB6FEE9FCA5}">
  <ds:schemaRefs/>
</ds:datastoreItem>
</file>

<file path=customXml/itemProps12.xml><?xml version="1.0" encoding="utf-8"?>
<ds:datastoreItem xmlns:ds="http://schemas.openxmlformats.org/officeDocument/2006/customXml" ds:itemID="{2598CE93-885B-4D71-87D0-16688E2619E2}">
  <ds:schemaRefs/>
</ds:datastoreItem>
</file>

<file path=customXml/itemProps13.xml><?xml version="1.0" encoding="utf-8"?>
<ds:datastoreItem xmlns:ds="http://schemas.openxmlformats.org/officeDocument/2006/customXml" ds:itemID="{6488B094-D924-4BA6-9CCC-1786916741BC}">
  <ds:schemaRefs/>
</ds:datastoreItem>
</file>

<file path=customXml/itemProps14.xml><?xml version="1.0" encoding="utf-8"?>
<ds:datastoreItem xmlns:ds="http://schemas.openxmlformats.org/officeDocument/2006/customXml" ds:itemID="{B7EAC8D8-0E37-4504-864F-8BBF6340B593}">
  <ds:schemaRefs/>
</ds:datastoreItem>
</file>

<file path=customXml/itemProps15.xml><?xml version="1.0" encoding="utf-8"?>
<ds:datastoreItem xmlns:ds="http://schemas.openxmlformats.org/officeDocument/2006/customXml" ds:itemID="{2B7109BC-6B2E-4AA8-A137-E88D121A1E24}">
  <ds:schemaRefs/>
</ds:datastoreItem>
</file>

<file path=customXml/itemProps16.xml><?xml version="1.0" encoding="utf-8"?>
<ds:datastoreItem xmlns:ds="http://schemas.openxmlformats.org/officeDocument/2006/customXml" ds:itemID="{22DDA941-CCC3-46CA-89E5-B23BA8FADF67}">
  <ds:schemaRefs/>
</ds:datastoreItem>
</file>

<file path=customXml/itemProps17.xml><?xml version="1.0" encoding="utf-8"?>
<ds:datastoreItem xmlns:ds="http://schemas.openxmlformats.org/officeDocument/2006/customXml" ds:itemID="{1EAD856F-FD2C-44DC-95B6-FB5EB47711A0}">
  <ds:schemaRefs/>
</ds:datastoreItem>
</file>

<file path=customXml/itemProps18.xml><?xml version="1.0" encoding="utf-8"?>
<ds:datastoreItem xmlns:ds="http://schemas.openxmlformats.org/officeDocument/2006/customXml" ds:itemID="{08B45531-344D-455C-AF3B-D907AA35ABA1}">
  <ds:schemaRefs/>
</ds:datastoreItem>
</file>

<file path=customXml/itemProps19.xml><?xml version="1.0" encoding="utf-8"?>
<ds:datastoreItem xmlns:ds="http://schemas.openxmlformats.org/officeDocument/2006/customXml" ds:itemID="{05B633D5-D041-475C-92DC-65AF23C8C2F9}">
  <ds:schemaRefs/>
</ds:datastoreItem>
</file>

<file path=customXml/itemProps2.xml><?xml version="1.0" encoding="utf-8"?>
<ds:datastoreItem xmlns:ds="http://schemas.openxmlformats.org/officeDocument/2006/customXml" ds:itemID="{C5F0ABA6-2334-4188-BF4B-D0D91A0EA1DA}">
  <ds:schemaRefs/>
</ds:datastoreItem>
</file>

<file path=customXml/itemProps20.xml><?xml version="1.0" encoding="utf-8"?>
<ds:datastoreItem xmlns:ds="http://schemas.openxmlformats.org/officeDocument/2006/customXml" ds:itemID="{61981C30-8A72-458F-B575-EF4D5295E7EC}">
  <ds:schemaRefs/>
</ds:datastoreItem>
</file>

<file path=customXml/itemProps21.xml><?xml version="1.0" encoding="utf-8"?>
<ds:datastoreItem xmlns:ds="http://schemas.openxmlformats.org/officeDocument/2006/customXml" ds:itemID="{C66E7FB1-5F20-4A70-A297-D80800AE93BC}">
  <ds:schemaRefs/>
</ds:datastoreItem>
</file>

<file path=customXml/itemProps22.xml><?xml version="1.0" encoding="utf-8"?>
<ds:datastoreItem xmlns:ds="http://schemas.openxmlformats.org/officeDocument/2006/customXml" ds:itemID="{5182BDD2-C63E-4279-9195-0E044CCADF22}">
  <ds:schemaRefs/>
</ds:datastoreItem>
</file>

<file path=customXml/itemProps23.xml><?xml version="1.0" encoding="utf-8"?>
<ds:datastoreItem xmlns:ds="http://schemas.openxmlformats.org/officeDocument/2006/customXml" ds:itemID="{01742287-3B18-40AB-8B81-CB136C613B20}">
  <ds:schemaRefs/>
</ds:datastoreItem>
</file>

<file path=customXml/itemProps24.xml><?xml version="1.0" encoding="utf-8"?>
<ds:datastoreItem xmlns:ds="http://schemas.openxmlformats.org/officeDocument/2006/customXml" ds:itemID="{A6E5FCA9-D117-4357-A297-D7BC55D2998F}">
  <ds:schemaRefs/>
</ds:datastoreItem>
</file>

<file path=customXml/itemProps25.xml><?xml version="1.0" encoding="utf-8"?>
<ds:datastoreItem xmlns:ds="http://schemas.openxmlformats.org/officeDocument/2006/customXml" ds:itemID="{DC5E0369-1A7D-427C-9BA2-75B484C81BEB}">
  <ds:schemaRefs/>
</ds:datastoreItem>
</file>

<file path=customXml/itemProps26.xml><?xml version="1.0" encoding="utf-8"?>
<ds:datastoreItem xmlns:ds="http://schemas.openxmlformats.org/officeDocument/2006/customXml" ds:itemID="{B3463E63-FC60-4D2B-972E-E1F88D10A5CC}">
  <ds:schemaRefs/>
</ds:datastoreItem>
</file>

<file path=customXml/itemProps3.xml><?xml version="1.0" encoding="utf-8"?>
<ds:datastoreItem xmlns:ds="http://schemas.openxmlformats.org/officeDocument/2006/customXml" ds:itemID="{9E865A33-BFEA-419F-8474-5BF4C8C1B81C}">
  <ds:schemaRefs/>
</ds:datastoreItem>
</file>

<file path=customXml/itemProps4.xml><?xml version="1.0" encoding="utf-8"?>
<ds:datastoreItem xmlns:ds="http://schemas.openxmlformats.org/officeDocument/2006/customXml" ds:itemID="{FA9B77D9-DE04-4D0F-B29F-581292FC8C74}">
  <ds:schemaRefs>
    <ds:schemaRef ds:uri="http://schemas.microsoft.com/DataMashup"/>
  </ds:schemaRefs>
</ds:datastoreItem>
</file>

<file path=customXml/itemProps5.xml><?xml version="1.0" encoding="utf-8"?>
<ds:datastoreItem xmlns:ds="http://schemas.openxmlformats.org/officeDocument/2006/customXml" ds:itemID="{B836531F-0A67-4AFD-B521-AFA9ABE19F5C}">
  <ds:schemaRefs/>
</ds:datastoreItem>
</file>

<file path=customXml/itemProps6.xml><?xml version="1.0" encoding="utf-8"?>
<ds:datastoreItem xmlns:ds="http://schemas.openxmlformats.org/officeDocument/2006/customXml" ds:itemID="{A1346616-EFF0-45B3-A3AB-90917C67E283}">
  <ds:schemaRefs/>
</ds:datastoreItem>
</file>

<file path=customXml/itemProps7.xml><?xml version="1.0" encoding="utf-8"?>
<ds:datastoreItem xmlns:ds="http://schemas.openxmlformats.org/officeDocument/2006/customXml" ds:itemID="{DD359D76-8A9E-48B2-9A3D-156D34901EB1}">
  <ds:schemaRefs/>
</ds:datastoreItem>
</file>

<file path=customXml/itemProps8.xml><?xml version="1.0" encoding="utf-8"?>
<ds:datastoreItem xmlns:ds="http://schemas.openxmlformats.org/officeDocument/2006/customXml" ds:itemID="{3F25D196-17CD-477C-8C1F-111E5338C997}">
  <ds:schemaRefs/>
</ds:datastoreItem>
</file>

<file path=customXml/itemProps9.xml><?xml version="1.0" encoding="utf-8"?>
<ds:datastoreItem xmlns:ds="http://schemas.openxmlformats.org/officeDocument/2006/customXml" ds:itemID="{6018C4A1-1FE9-4621-BA15-CAD72E40FE5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ActivePivot</vt:lpstr>
      <vt:lpstr>EthnicPivot</vt:lpstr>
      <vt:lpstr>SeparationPivot</vt:lpstr>
      <vt:lpstr>HeadlinePivot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dc:creator>
  <cp:lastModifiedBy>Michelle</cp:lastModifiedBy>
  <dcterms:created xsi:type="dcterms:W3CDTF">2015-06-05T18:17:20Z</dcterms:created>
  <dcterms:modified xsi:type="dcterms:W3CDTF">2020-12-21T23:52:18Z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6164c7fc-dc24-42c9-9a64-56efb2946c0f</vt:lpwstr>
  </property>
</Properties>
</file>