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339227cf48ccf/Escritorio/3ro GANE/Indice de confianza del consumidor/Calculo/"/>
    </mc:Choice>
  </mc:AlternateContent>
  <xr:revisionPtr revIDLastSave="243" documentId="11_7F5F822D8C1E2C4FD647F31CD75A4546EEBF5875" xr6:coauthVersionLast="47" xr6:coauthVersionMax="47" xr10:uidLastSave="{3664874D-EC2E-467A-B914-66860317C888}"/>
  <bookViews>
    <workbookView xWindow="16354" yWindow="-103" windowWidth="16663" windowHeight="8863" xr2:uid="{00000000-000D-0000-FFFF-FFFF00000000}"/>
  </bookViews>
  <sheets>
    <sheet name="tabla-0" sheetId="1" r:id="rId1"/>
    <sheet name="Read" sheetId="4" r:id="rId2"/>
    <sheet name="Hoja1" sheetId="2" r:id="rId3"/>
    <sheet name="Hoja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4" l="1"/>
  <c r="E6" i="4" s="1"/>
  <c r="C6" i="4" s="1"/>
  <c r="G6" i="4"/>
  <c r="G5" i="4"/>
  <c r="E5" i="4" s="1"/>
  <c r="C5" i="4" s="1"/>
  <c r="C19" i="1" s="1"/>
  <c r="C20" i="1" s="1"/>
  <c r="G4" i="4"/>
  <c r="E4" i="4" s="1"/>
  <c r="C4" i="4" s="1"/>
  <c r="C8" i="1" s="1"/>
  <c r="F6" i="4"/>
  <c r="F5" i="4"/>
  <c r="F4" i="4"/>
  <c r="D6" i="4"/>
  <c r="D5" i="4"/>
  <c r="H5" i="4" s="1"/>
  <c r="D4" i="4"/>
  <c r="H4" i="4" s="1"/>
  <c r="B6" i="4"/>
  <c r="B4" i="4" l="1"/>
  <c r="B8" i="1" s="1"/>
  <c r="B5" i="4"/>
  <c r="B19" i="1" s="1"/>
  <c r="B20" i="1" s="1"/>
</calcChain>
</file>

<file path=xl/sharedStrings.xml><?xml version="1.0" encoding="utf-8"?>
<sst xmlns="http://schemas.openxmlformats.org/spreadsheetml/2006/main" count="86" uniqueCount="80">
  <si>
    <t>1. Condiciones materiales de vida</t>
  </si>
  <si>
    <t>1.1. Condiciones económicas</t>
  </si>
  <si>
    <t/>
  </si>
  <si>
    <t>Gasto en consumo final de los hogares interior por finalidad. Serie  2010-2019 por CCAA y periodo.</t>
  </si>
  <si>
    <t>Unidades: miles de euros</t>
  </si>
  <si>
    <t xml:space="preserve"> </t>
  </si>
  <si>
    <t>Total Nacional</t>
  </si>
  <si>
    <t>02 Aragón</t>
  </si>
  <si>
    <t>2014</t>
  </si>
  <si>
    <t>Notas:</t>
  </si>
  <si>
    <t>1) Los datos de España se corresponden con la suma de los valores</t>
  </si>
  <si>
    <t xml:space="preserve">Fuente: </t>
  </si>
  <si>
    <t>Contabilidad Regional de España. Revisión Estadística 2019. (26 abril  2023). INE</t>
  </si>
  <si>
    <t>Contabilidad Nacional Anual de España. Revisión Estadística 2019</t>
  </si>
  <si>
    <t xml:space="preserve"> &lt;&lt; Índice de tablas</t>
  </si>
  <si>
    <t>Producto interior bruto a precios de mercado y sus componentes</t>
  </si>
  <si>
    <t>Precios corrientes</t>
  </si>
  <si>
    <t>Tabla 1.  Demanda, Oferta, Rentas</t>
  </si>
  <si>
    <t>Unidad: millones de euros</t>
  </si>
  <si>
    <t>2000</t>
  </si>
  <si>
    <t>2001</t>
  </si>
  <si>
    <t xml:space="preserve">2002 </t>
  </si>
  <si>
    <t>2003</t>
  </si>
  <si>
    <t>2004</t>
  </si>
  <si>
    <t>2005</t>
  </si>
  <si>
    <t>2006</t>
  </si>
  <si>
    <t>2007</t>
  </si>
  <si>
    <t>2008</t>
  </si>
  <si>
    <t>2009</t>
  </si>
  <si>
    <t xml:space="preserve">2010 </t>
  </si>
  <si>
    <t xml:space="preserve">2011 </t>
  </si>
  <si>
    <t xml:space="preserve">2012 </t>
  </si>
  <si>
    <t xml:space="preserve">2013 </t>
  </si>
  <si>
    <t xml:space="preserve">2015 </t>
  </si>
  <si>
    <t>2021 (P)</t>
  </si>
  <si>
    <t>2022 (A)</t>
  </si>
  <si>
    <t>Demanda</t>
  </si>
  <si>
    <t xml:space="preserve">    Gasto en consumo final</t>
  </si>
  <si>
    <t xml:space="preserve">      Gasto en consumo final de los hogares</t>
  </si>
  <si>
    <t>(P)  Estimación provisional</t>
  </si>
  <si>
    <t>(A) Estimación avance</t>
  </si>
  <si>
    <t>(*) Cifra de Población a 1 de Julio. Fuente : Estimaciones de la Población Actual de España. Unidades: Personas</t>
  </si>
  <si>
    <t>Contabilidad Regional de España - Revisión Estadística 2019</t>
  </si>
  <si>
    <t>PIB precios de mercado</t>
  </si>
  <si>
    <t>Variaciones de Volumen</t>
  </si>
  <si>
    <t>Comunidad Autónoma</t>
  </si>
  <si>
    <t xml:space="preserve">2001 /2000 </t>
  </si>
  <si>
    <t>2002 /2001</t>
  </si>
  <si>
    <t xml:space="preserve">2003 /2002 </t>
  </si>
  <si>
    <t xml:space="preserve">2004 /2003 </t>
  </si>
  <si>
    <t xml:space="preserve">2005 /2004 </t>
  </si>
  <si>
    <t xml:space="preserve">2006 /2005 </t>
  </si>
  <si>
    <t xml:space="preserve">2007 /2006 </t>
  </si>
  <si>
    <t xml:space="preserve">2008 /2007 </t>
  </si>
  <si>
    <t>2009 /2008</t>
  </si>
  <si>
    <t xml:space="preserve">2010 /2009 </t>
  </si>
  <si>
    <t xml:space="preserve">2011 /2010 </t>
  </si>
  <si>
    <t>2012 /2011</t>
  </si>
  <si>
    <t>2013 /2012</t>
  </si>
  <si>
    <t>2014 /2013</t>
  </si>
  <si>
    <t>2015 /2014</t>
  </si>
  <si>
    <t>2016 /2015</t>
  </si>
  <si>
    <t>2017 /2016</t>
  </si>
  <si>
    <t>2018 /2017</t>
  </si>
  <si>
    <t>2019 /2018</t>
  </si>
  <si>
    <t>2020 (P) /2019</t>
  </si>
  <si>
    <t>2021 (A) /2020 (P)</t>
  </si>
  <si>
    <t>ARAGÓN</t>
  </si>
  <si>
    <t>TOTAL NACIONAL</t>
  </si>
  <si>
    <t>A través de las siguientes tablas, vamos a estiamr el valor del consumo final de las familias para tres fechas críticas 2009 (año pos crisis 2009), 2020 (crisis covid) y 2021 (año pos crisis covid)</t>
  </si>
  <si>
    <t>Esp</t>
  </si>
  <si>
    <t>Ara</t>
  </si>
  <si>
    <t>tc estimado</t>
  </si>
  <si>
    <t>tc a utilizar</t>
  </si>
  <si>
    <t xml:space="preserve">tc pib </t>
  </si>
  <si>
    <t>relación tc cf-pib</t>
  </si>
  <si>
    <t>Fecha</t>
  </si>
  <si>
    <t>tc a utilizar2</t>
  </si>
  <si>
    <t>tc estimado2</t>
  </si>
  <si>
    <t>tc pib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</si>
</sst>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4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b/>
      <sz val="14"/>
      <name val="Arial"/>
      <family val="2"/>
    </font>
    <font>
      <sz val="10"/>
      <name val="Arial"/>
      <family val="2"/>
    </font>
    <font>
      <sz val="10"/>
      <name val="Univers"/>
      <family val="2"/>
    </font>
    <font>
      <b/>
      <sz val="12"/>
      <color rgb="FF366092"/>
      <name val="Cambria"/>
      <family val="1"/>
    </font>
    <font>
      <b/>
      <sz val="12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8"/>
      <color theme="1"/>
      <name val="Univers"/>
      <family val="2"/>
    </font>
    <font>
      <b/>
      <sz val="14"/>
      <name val="Univers"/>
      <family val="2"/>
    </font>
    <font>
      <b/>
      <sz val="14"/>
      <color indexed="58"/>
      <name val="Univers"/>
      <family val="2"/>
    </font>
    <font>
      <sz val="13"/>
      <name val="Univers"/>
      <family val="2"/>
    </font>
    <font>
      <b/>
      <sz val="11"/>
      <name val="Univers"/>
      <family val="2"/>
    </font>
    <font>
      <b/>
      <sz val="11"/>
      <name val="Arial Greek"/>
      <family val="2"/>
      <charset val="161"/>
    </font>
    <font>
      <b/>
      <sz val="10"/>
      <name val="Arial Greek"/>
      <family val="2"/>
      <charset val="161"/>
    </font>
  </fonts>
  <fills count="22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  <fill>
      <patternFill patternType="solid">
        <fgColor rgb="FFFFFFFF"/>
        <bgColor rgb="FFEEF2F8"/>
      </patternFill>
    </fill>
    <fill>
      <patternFill patternType="solid">
        <fgColor theme="0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rgb="FFB6C5DF"/>
      </patternFill>
    </fill>
    <fill>
      <patternFill patternType="solid">
        <fgColor rgb="FFFFFF00"/>
        <bgColor rgb="FFEEF2F8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EEF2F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rgb="FFEEF2F8"/>
      </top>
      <bottom style="thin">
        <color rgb="FFEEF2F8"/>
      </bottom>
      <diagonal/>
    </border>
    <border>
      <left style="thin">
        <color indexed="9"/>
      </left>
      <right/>
      <top/>
      <bottom/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51"/>
      </top>
      <bottom style="thin">
        <color indexed="64"/>
      </bottom>
      <diagonal/>
    </border>
    <border>
      <left/>
      <right/>
      <top/>
      <bottom style="hair">
        <color theme="4" tint="0.59996337778862885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</cellStyleXfs>
  <cellXfs count="49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8" fillId="7" borderId="0" xfId="3" applyFont="1" applyFill="1"/>
    <xf numFmtId="0" fontId="11" fillId="8" borderId="0" xfId="2" applyFont="1" applyFill="1" applyAlignment="1" applyProtection="1">
      <alignment horizontal="left"/>
    </xf>
    <xf numFmtId="0" fontId="8" fillId="7" borderId="0" xfId="3" applyFont="1" applyFill="1" applyAlignment="1">
      <alignment horizontal="left"/>
    </xf>
    <xf numFmtId="0" fontId="12" fillId="7" borderId="0" xfId="3" applyFont="1" applyFill="1" applyAlignment="1">
      <alignment horizontal="left"/>
    </xf>
    <xf numFmtId="0" fontId="12" fillId="7" borderId="0" xfId="3" applyFont="1" applyFill="1"/>
    <xf numFmtId="0" fontId="13" fillId="7" borderId="2" xfId="3" applyFont="1" applyFill="1" applyBorder="1"/>
    <xf numFmtId="0" fontId="14" fillId="10" borderId="3" xfId="0" applyFont="1" applyFill="1" applyBorder="1" applyAlignment="1">
      <alignment horizontal="center" vertical="center" wrapText="1"/>
    </xf>
    <xf numFmtId="0" fontId="15" fillId="9" borderId="0" xfId="5" applyFont="1" applyFill="1" applyAlignment="1">
      <alignment horizontal="left" vertical="center" indent="1"/>
    </xf>
    <xf numFmtId="0" fontId="15" fillId="11" borderId="2" xfId="3" applyFont="1" applyFill="1" applyBorder="1"/>
    <xf numFmtId="3" fontId="16" fillId="12" borderId="0" xfId="4" applyNumberFormat="1" applyFont="1" applyFill="1" applyAlignment="1">
      <alignment horizontal="right"/>
    </xf>
    <xf numFmtId="0" fontId="16" fillId="13" borderId="2" xfId="3" applyFont="1" applyFill="1" applyBorder="1"/>
    <xf numFmtId="3" fontId="16" fillId="14" borderId="0" xfId="4" applyNumberFormat="1" applyFont="1" applyFill="1" applyAlignment="1">
      <alignment horizontal="right"/>
    </xf>
    <xf numFmtId="0" fontId="16" fillId="7" borderId="0" xfId="3" applyFont="1" applyFill="1" applyAlignment="1">
      <alignment horizontal="left" vertical="top"/>
    </xf>
    <xf numFmtId="0" fontId="16" fillId="7" borderId="0" xfId="3" quotePrefix="1" applyFont="1" applyFill="1" applyAlignment="1">
      <alignment horizontal="left" vertical="top"/>
    </xf>
    <xf numFmtId="0" fontId="10" fillId="15" borderId="0" xfId="0" applyFont="1" applyFill="1"/>
    <xf numFmtId="0" fontId="0" fillId="15" borderId="0" xfId="0" applyFill="1"/>
    <xf numFmtId="0" fontId="18" fillId="16" borderId="0" xfId="0" applyFont="1" applyFill="1"/>
    <xf numFmtId="0" fontId="19" fillId="16" borderId="0" xfId="0" applyFont="1" applyFill="1" applyAlignment="1">
      <alignment vertical="top"/>
    </xf>
    <xf numFmtId="0" fontId="20" fillId="16" borderId="0" xfId="0" applyFont="1" applyFill="1"/>
    <xf numFmtId="0" fontId="21" fillId="17" borderId="0" xfId="0" applyFont="1" applyFill="1" applyAlignment="1">
      <alignment horizontal="center" vertical="center" wrapText="1"/>
    </xf>
    <xf numFmtId="0" fontId="22" fillId="0" borderId="4" xfId="0" applyFont="1" applyBorder="1"/>
    <xf numFmtId="166" fontId="23" fillId="0" borderId="4" xfId="1" applyNumberFormat="1" applyFont="1" applyBorder="1" applyAlignment="1">
      <alignment horizontal="right"/>
    </xf>
    <xf numFmtId="0" fontId="17" fillId="15" borderId="0" xfId="0" applyFont="1" applyFill="1" applyAlignment="1">
      <alignment vertical="center"/>
    </xf>
    <xf numFmtId="0" fontId="22" fillId="0" borderId="5" xfId="0" applyFont="1" applyBorder="1"/>
    <xf numFmtId="166" fontId="23" fillId="0" borderId="6" xfId="1" applyNumberFormat="1" applyFont="1" applyBorder="1" applyAlignment="1">
      <alignment horizontal="right"/>
    </xf>
    <xf numFmtId="0" fontId="21" fillId="17" borderId="7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0" xfId="0" applyBorder="1" applyAlignment="1">
      <alignment wrapText="1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166" fontId="0" fillId="8" borderId="0" xfId="1" applyNumberFormat="1" applyFont="1" applyFill="1"/>
    <xf numFmtId="10" fontId="0" fillId="8" borderId="0" xfId="1" applyNumberFormat="1" applyFont="1" applyFill="1"/>
    <xf numFmtId="2" fontId="0" fillId="8" borderId="0" xfId="0" applyNumberFormat="1" applyFill="1"/>
    <xf numFmtId="0" fontId="2" fillId="2" borderId="0" xfId="0" applyNumberFormat="1" applyFont="1" applyFill="1" applyBorder="1" applyAlignment="1">
      <alignment horizontal="left"/>
    </xf>
    <xf numFmtId="3" fontId="4" fillId="6" borderId="0" xfId="0" applyNumberFormat="1" applyFont="1" applyFill="1" applyBorder="1" applyAlignment="1">
      <alignment horizontal="right"/>
    </xf>
  </cellXfs>
  <cellStyles count="6">
    <cellStyle name="Hipervínculo" xfId="2" builtinId="8"/>
    <cellStyle name="Normal" xfId="0" builtinId="0"/>
    <cellStyle name="Normal_pib0010" xfId="4" xr:uid="{137E79E3-3053-4BAF-B240-070BE54459E9}"/>
    <cellStyle name="Normal_pibv" xfId="5" xr:uid="{816D30E3-E5C3-476D-98AC-B5779CCA0D1B}"/>
    <cellStyle name="Porcentaje" xfId="1" builtinId="5"/>
    <cellStyle name="Texto explicativo 2" xfId="3" xr:uid="{CA26139A-2D88-4E01-A9F9-39303EA2028D}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866DED-AEFA-4D72-BB7B-FA4758712DD5}" name="Tabla2" displayName="Tabla2" ref="A2:H6" totalsRowShown="0" headerRowDxfId="0" dataDxfId="1">
  <autoFilter ref="A2:H6" xr:uid="{66866DED-AEFA-4D72-BB7B-FA4758712DD5}"/>
  <tableColumns count="8">
    <tableColumn id="1" xr3:uid="{D3776069-4FA7-4240-97AE-5776D6B1137C}" name="Fecha" dataDxfId="9"/>
    <tableColumn id="2" xr3:uid="{06B3B893-581C-4302-9C1C-7E3B62F047CF}" name="tc a utilizar" dataDxfId="8"/>
    <tableColumn id="3" xr3:uid="{BD323F99-B195-4F98-926A-8742F64EC077}" name="tc a utilizar2" dataDxfId="7"/>
    <tableColumn id="4" xr3:uid="{211A0443-96E0-49C1-AB61-75DF7240BCE3}" name="tc estimado" dataDxfId="6"/>
    <tableColumn id="5" xr3:uid="{32DF5483-D479-41E9-A180-630D4BFDCB15}" name="tc estimado2" dataDxfId="5"/>
    <tableColumn id="6" xr3:uid="{3F9F6E74-A62E-4E12-9696-7C5EC632902F}" name="tc pib " dataDxfId="4"/>
    <tableColumn id="7" xr3:uid="{061BE97E-215A-4BBE-86D6-1D8166FF047E}" name="tc pib 2" dataDxfId="3"/>
    <tableColumn id="8" xr3:uid="{85004098-CD35-4225-8958-05AB458A81FF}" name="relación tc cf-pib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9" workbookViewId="0">
      <selection activeCell="C22" sqref="C22"/>
    </sheetView>
  </sheetViews>
  <sheetFormatPr baseColWidth="10" defaultColWidth="9.140625" defaultRowHeight="15" x14ac:dyDescent="0.25"/>
  <cols>
    <col min="1" max="1" width="39" customWidth="1"/>
    <col min="2" max="3" width="19.5703125" customWidth="1"/>
  </cols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3" t="s">
        <v>5</v>
      </c>
      <c r="B7" s="2" t="s">
        <v>6</v>
      </c>
      <c r="C7" s="2" t="s">
        <v>7</v>
      </c>
    </row>
    <row r="8" spans="1:11" x14ac:dyDescent="0.25">
      <c r="A8" s="2">
        <v>2009</v>
      </c>
      <c r="B8" s="4">
        <f>'tabla-0'!B9/(1+Read!B4)</f>
        <v>616730609.3093971</v>
      </c>
      <c r="C8" s="4">
        <f>'tabla-0'!C9/(1+Read!C4)</f>
        <v>16419773.674506364</v>
      </c>
    </row>
    <row r="9" spans="1:11" x14ac:dyDescent="0.25">
      <c r="A9" s="36">
        <v>2010</v>
      </c>
      <c r="B9" s="4">
        <v>631012000</v>
      </c>
      <c r="C9" s="4">
        <v>17250960</v>
      </c>
    </row>
    <row r="10" spans="1:11" x14ac:dyDescent="0.25">
      <c r="A10" s="36">
        <v>2011</v>
      </c>
      <c r="B10" s="4">
        <v>634350000</v>
      </c>
      <c r="C10" s="4">
        <v>17572146</v>
      </c>
    </row>
    <row r="11" spans="1:11" x14ac:dyDescent="0.25">
      <c r="A11" s="36">
        <v>2012</v>
      </c>
      <c r="B11" s="4">
        <v>627599000</v>
      </c>
      <c r="C11" s="4">
        <v>17369699</v>
      </c>
    </row>
    <row r="12" spans="1:11" x14ac:dyDescent="0.25">
      <c r="A12" s="36">
        <v>2013</v>
      </c>
      <c r="B12" s="4">
        <v>616008000</v>
      </c>
      <c r="C12" s="4">
        <v>17290104</v>
      </c>
    </row>
    <row r="13" spans="1:11" x14ac:dyDescent="0.25">
      <c r="A13" s="36">
        <v>2014</v>
      </c>
      <c r="B13" s="4">
        <v>632664000</v>
      </c>
      <c r="C13" s="4">
        <v>18226455</v>
      </c>
    </row>
    <row r="14" spans="1:11" x14ac:dyDescent="0.25">
      <c r="A14" s="36">
        <v>2015</v>
      </c>
      <c r="B14" s="4">
        <v>650059000</v>
      </c>
      <c r="C14" s="4">
        <v>18549506</v>
      </c>
    </row>
    <row r="15" spans="1:11" x14ac:dyDescent="0.25">
      <c r="A15" s="36">
        <v>2016</v>
      </c>
      <c r="B15" s="4">
        <v>671832000</v>
      </c>
      <c r="C15" s="4">
        <v>18879532</v>
      </c>
    </row>
    <row r="16" spans="1:11" x14ac:dyDescent="0.25">
      <c r="A16" s="36">
        <v>2017</v>
      </c>
      <c r="B16" s="4">
        <v>705546000</v>
      </c>
      <c r="C16" s="4">
        <v>19330882</v>
      </c>
    </row>
    <row r="17" spans="1:3" x14ac:dyDescent="0.25">
      <c r="A17" s="36">
        <v>2018</v>
      </c>
      <c r="B17" s="4">
        <v>727150000</v>
      </c>
      <c r="C17" s="4">
        <v>19826160</v>
      </c>
    </row>
    <row r="18" spans="1:3" x14ac:dyDescent="0.25">
      <c r="A18" s="36">
        <v>2019</v>
      </c>
      <c r="B18" s="4">
        <v>739929000</v>
      </c>
      <c r="C18" s="4">
        <v>20112323</v>
      </c>
    </row>
    <row r="19" spans="1:3" x14ac:dyDescent="0.25">
      <c r="A19" s="47">
        <v>2020</v>
      </c>
      <c r="B19" s="48">
        <f>B18*(1+Read!B5)</f>
        <v>648500857.97966087</v>
      </c>
      <c r="C19" s="48">
        <f>C18*(1+Read!C5)</f>
        <v>18214202.9686017</v>
      </c>
    </row>
    <row r="20" spans="1:3" x14ac:dyDescent="0.25">
      <c r="A20" s="47">
        <v>2021</v>
      </c>
      <c r="B20" s="48">
        <f>B19*(1+Read!B6)</f>
        <v>710471446.85644531</v>
      </c>
      <c r="C20" s="48">
        <f>C19*(1+Read!C6)</f>
        <v>19605245.185168177</v>
      </c>
    </row>
    <row r="23" spans="1:3" x14ac:dyDescent="0.25">
      <c r="A23" s="1" t="s">
        <v>9</v>
      </c>
    </row>
    <row r="24" spans="1:3" x14ac:dyDescent="0.25">
      <c r="A24" t="s">
        <v>10</v>
      </c>
    </row>
    <row r="26" spans="1:3" x14ac:dyDescent="0.25">
      <c r="A26" s="1" t="s">
        <v>11</v>
      </c>
    </row>
    <row r="27" spans="1:3" x14ac:dyDescent="0.25">
      <c r="A27" t="s">
        <v>12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4FDD-9591-4852-B49C-49886E3B9C27}">
  <dimension ref="A1:H6"/>
  <sheetViews>
    <sheetView workbookViewId="0">
      <selection activeCell="C6" sqref="C6"/>
    </sheetView>
  </sheetViews>
  <sheetFormatPr baseColWidth="10" defaultRowHeight="15" x14ac:dyDescent="0.25"/>
  <cols>
    <col min="1" max="1" width="76.85546875" style="37" customWidth="1"/>
    <col min="2" max="2" width="15.140625" style="37" bestFit="1" customWidth="1"/>
    <col min="3" max="3" width="16.140625" style="37" bestFit="1" customWidth="1"/>
    <col min="4" max="4" width="15.85546875" style="37" bestFit="1" customWidth="1"/>
    <col min="5" max="5" width="16.85546875" style="37" bestFit="1" customWidth="1"/>
    <col min="6" max="6" width="10.85546875" style="37" bestFit="1" customWidth="1"/>
    <col min="7" max="7" width="11.85546875" style="37" bestFit="1" customWidth="1"/>
    <col min="8" max="8" width="20.28515625" style="37" bestFit="1" customWidth="1"/>
    <col min="9" max="9" width="21.42578125" style="37" bestFit="1" customWidth="1"/>
    <col min="10" max="16384" width="11.42578125" style="37"/>
  </cols>
  <sheetData>
    <row r="1" spans="1:8" ht="45" x14ac:dyDescent="0.25">
      <c r="A1" s="39" t="s">
        <v>69</v>
      </c>
    </row>
    <row r="2" spans="1:8" x14ac:dyDescent="0.25">
      <c r="A2" s="39" t="s">
        <v>76</v>
      </c>
      <c r="B2" s="40" t="s">
        <v>73</v>
      </c>
      <c r="C2" s="40" t="s">
        <v>77</v>
      </c>
      <c r="D2" s="41" t="s">
        <v>72</v>
      </c>
      <c r="E2" s="41" t="s">
        <v>78</v>
      </c>
      <c r="F2" s="42" t="s">
        <v>74</v>
      </c>
      <c r="G2" s="42" t="s">
        <v>79</v>
      </c>
      <c r="H2" s="43" t="s">
        <v>75</v>
      </c>
    </row>
    <row r="3" spans="1:8" x14ac:dyDescent="0.25">
      <c r="B3" s="37" t="s">
        <v>70</v>
      </c>
      <c r="C3" s="37" t="s">
        <v>71</v>
      </c>
      <c r="D3" s="37" t="s">
        <v>70</v>
      </c>
      <c r="E3" s="37" t="s">
        <v>71</v>
      </c>
      <c r="F3" s="37" t="s">
        <v>70</v>
      </c>
      <c r="G3" s="37" t="s">
        <v>71</v>
      </c>
      <c r="H3" s="37" t="s">
        <v>70</v>
      </c>
    </row>
    <row r="4" spans="1:8" x14ac:dyDescent="0.25">
      <c r="A4" s="38">
        <v>2009</v>
      </c>
      <c r="B4" s="44">
        <f>Tabla2[[#This Row],[tc estimado]]</f>
        <v>2.3156610803856371E-2</v>
      </c>
      <c r="C4" s="44">
        <f>Tabla2[[#This Row],[tc estimado2]]</f>
        <v>5.0621058607168971E-2</v>
      </c>
      <c r="D4" s="45">
        <f>(Hoja1!Q12-Hoja1!P12)/Hoja1!P12</f>
        <v>2.3156610803856371E-2</v>
      </c>
      <c r="E4" s="45">
        <f>Tabla2[[#This Row],[tc pib 2]]*Tabla2[[#This Row],[relación tc cf-pib]]</f>
        <v>5.0621058607168971E-2</v>
      </c>
      <c r="F4" s="44">
        <f>Hoja2!K8</f>
        <v>1.630003282450776E-3</v>
      </c>
      <c r="G4" s="45">
        <f>Hoja2!K7</f>
        <v>3.5632369689038157E-3</v>
      </c>
      <c r="H4" s="46">
        <f>Tabla2[[#This Row],[tc estimado]]/Tabla2[[#This Row],[tc pib ]]</f>
        <v>14.206481086982517</v>
      </c>
    </row>
    <row r="5" spans="1:8" x14ac:dyDescent="0.25">
      <c r="A5" s="38">
        <v>2020</v>
      </c>
      <c r="B5" s="44">
        <f>Tabla2[[#This Row],[tc estimado]]</f>
        <v>-0.12356339867789901</v>
      </c>
      <c r="C5" s="44">
        <f>Tabla2[[#This Row],[tc estimado2]]</f>
        <v>-9.4375971955019747E-2</v>
      </c>
      <c r="D5" s="44">
        <f>(Hoja1!AA12-Hoja1!Z12)/Hoja1!Z12</f>
        <v>-0.12356339867789901</v>
      </c>
      <c r="E5" s="45">
        <f>Tabla2[[#This Row],[tc pib 2]]*Tabla2[[#This Row],[relación tc cf-pib]]</f>
        <v>-9.4375971955019747E-2</v>
      </c>
      <c r="F5" s="45">
        <f>Hoja2!U8</f>
        <v>-0.11325373560934326</v>
      </c>
      <c r="G5" s="45">
        <f>Hoja2!U7</f>
        <v>-8.650159747977515E-2</v>
      </c>
      <c r="H5" s="46">
        <f>Tabla2[[#This Row],[tc estimado]]/Tabla2[[#This Row],[tc pib ]]</f>
        <v>1.0910315497593637</v>
      </c>
    </row>
    <row r="6" spans="1:8" x14ac:dyDescent="0.25">
      <c r="A6" s="38">
        <v>2021</v>
      </c>
      <c r="B6" s="44">
        <f>Tabla2[[#This Row],[tc estimado]]</f>
        <v>9.5559763898921665E-2</v>
      </c>
      <c r="C6" s="44">
        <f>Tabla2[[#This Row],[tc estimado2]]</f>
        <v>7.6371292170423696E-2</v>
      </c>
      <c r="D6" s="45">
        <f>(Hoja1!AB12-Hoja1!AA12)/Hoja1!AA12</f>
        <v>9.5559763898921665E-2</v>
      </c>
      <c r="E6" s="45">
        <f>Tabla2[[#This Row],[tc pib 2]]*Tabla2[[#This Row],[relación tc cf-pib]]</f>
        <v>7.6371292170423696E-2</v>
      </c>
      <c r="F6" s="45">
        <f>Hoja2!V8</f>
        <v>5.5195534124217627E-2</v>
      </c>
      <c r="G6" s="45">
        <f>Hoja2!V7</f>
        <v>4.4112229782840462E-2</v>
      </c>
      <c r="H6" s="46">
        <f>Tabla2[[#This Row],[tc estimado]]/Tabla2[[#This Row],[tc pib ]]</f>
        <v>1.7312952110195055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CF21-8D48-4D89-9EF9-F8C7655F5C67}">
  <dimension ref="A1:AC15"/>
  <sheetViews>
    <sheetView topLeftCell="G1" zoomScale="85" zoomScaleNormal="85" workbookViewId="0">
      <selection activeCell="C21" sqref="C21"/>
    </sheetView>
  </sheetViews>
  <sheetFormatPr baseColWidth="10" defaultRowHeight="15" x14ac:dyDescent="0.25"/>
  <cols>
    <col min="1" max="1" width="91.5703125" bestFit="1" customWidth="1"/>
  </cols>
  <sheetData>
    <row r="1" spans="1:29" ht="18" x14ac:dyDescent="0.25">
      <c r="A1" s="10" t="s">
        <v>13</v>
      </c>
    </row>
    <row r="3" spans="1:29" ht="15.75" x14ac:dyDescent="0.25">
      <c r="A3" s="11" t="s">
        <v>14</v>
      </c>
    </row>
    <row r="5" spans="1:29" ht="18" x14ac:dyDescent="0.25">
      <c r="A5" s="12" t="s">
        <v>15</v>
      </c>
    </row>
    <row r="6" spans="1:29" ht="15.75" x14ac:dyDescent="0.25">
      <c r="A6" s="13" t="s">
        <v>16</v>
      </c>
    </row>
    <row r="7" spans="1:29" ht="15.75" x14ac:dyDescent="0.25">
      <c r="A7" s="14" t="s">
        <v>17</v>
      </c>
    </row>
    <row r="8" spans="1:29" x14ac:dyDescent="0.25">
      <c r="A8" s="15" t="s">
        <v>18</v>
      </c>
    </row>
    <row r="9" spans="1:29" x14ac:dyDescent="0.25">
      <c r="B9" s="16">
        <v>1995</v>
      </c>
      <c r="C9" s="16">
        <v>1996</v>
      </c>
      <c r="D9" s="16">
        <v>1997</v>
      </c>
      <c r="E9" s="16">
        <v>1998</v>
      </c>
      <c r="F9" s="16">
        <v>1999</v>
      </c>
      <c r="G9" s="16" t="s">
        <v>19</v>
      </c>
      <c r="H9" s="16" t="s">
        <v>20</v>
      </c>
      <c r="I9" s="16" t="s">
        <v>21</v>
      </c>
      <c r="J9" s="16" t="s">
        <v>22</v>
      </c>
      <c r="K9" s="16" t="s">
        <v>23</v>
      </c>
      <c r="L9" s="16" t="s">
        <v>24</v>
      </c>
      <c r="M9" s="16" t="s">
        <v>25</v>
      </c>
      <c r="N9" s="16" t="s">
        <v>26</v>
      </c>
      <c r="O9" s="16" t="s">
        <v>27</v>
      </c>
      <c r="P9" s="16" t="s">
        <v>28</v>
      </c>
      <c r="Q9" s="16" t="s">
        <v>29</v>
      </c>
      <c r="R9" s="16" t="s">
        <v>30</v>
      </c>
      <c r="S9" s="16" t="s">
        <v>31</v>
      </c>
      <c r="T9" s="16" t="s">
        <v>32</v>
      </c>
      <c r="U9" s="16" t="s">
        <v>8</v>
      </c>
      <c r="V9" s="16" t="s">
        <v>33</v>
      </c>
      <c r="W9" s="16">
        <v>2016</v>
      </c>
      <c r="X9" s="16">
        <v>2017</v>
      </c>
      <c r="Y9" s="16">
        <v>2018</v>
      </c>
      <c r="Z9" s="16">
        <v>2019</v>
      </c>
      <c r="AA9" s="16">
        <v>2020</v>
      </c>
      <c r="AB9" s="16" t="s">
        <v>34</v>
      </c>
      <c r="AC9" s="16" t="s">
        <v>35</v>
      </c>
    </row>
    <row r="10" spans="1:29" x14ac:dyDescent="0.25">
      <c r="A10" s="17" t="s">
        <v>36</v>
      </c>
    </row>
    <row r="11" spans="1:29" x14ac:dyDescent="0.25">
      <c r="A11" s="18" t="s">
        <v>37</v>
      </c>
      <c r="B11" s="19">
        <v>362033</v>
      </c>
      <c r="C11" s="19">
        <v>381353</v>
      </c>
      <c r="D11" s="19">
        <v>400956</v>
      </c>
      <c r="E11" s="19">
        <v>425504</v>
      </c>
      <c r="F11" s="19">
        <v>455107</v>
      </c>
      <c r="G11" s="19">
        <v>494409</v>
      </c>
      <c r="H11" s="19">
        <v>531457</v>
      </c>
      <c r="I11" s="19">
        <v>564465</v>
      </c>
      <c r="J11" s="19">
        <v>599312</v>
      </c>
      <c r="K11" s="19">
        <v>648143</v>
      </c>
      <c r="L11" s="19">
        <v>699381</v>
      </c>
      <c r="M11" s="19">
        <v>754164</v>
      </c>
      <c r="N11" s="19">
        <v>810267</v>
      </c>
      <c r="O11" s="19">
        <v>846368</v>
      </c>
      <c r="P11" s="19">
        <v>829454</v>
      </c>
      <c r="Q11" s="19">
        <v>844456</v>
      </c>
      <c r="R11" s="19">
        <v>841983</v>
      </c>
      <c r="S11" s="19">
        <v>819720</v>
      </c>
      <c r="T11" s="19">
        <v>804929</v>
      </c>
      <c r="U11" s="19">
        <v>815844</v>
      </c>
      <c r="V11" s="19">
        <v>840632</v>
      </c>
      <c r="W11" s="19">
        <v>861128</v>
      </c>
      <c r="X11" s="19">
        <v>895063</v>
      </c>
      <c r="Y11" s="19">
        <v>924769</v>
      </c>
      <c r="Z11" s="19">
        <v>949463</v>
      </c>
      <c r="AA11" s="19">
        <v>873851</v>
      </c>
      <c r="AB11" s="19">
        <v>946646</v>
      </c>
      <c r="AC11" s="19">
        <v>1040844</v>
      </c>
    </row>
    <row r="12" spans="1:29" x14ac:dyDescent="0.25">
      <c r="A12" s="20" t="s">
        <v>38</v>
      </c>
      <c r="B12" s="21">
        <v>276379</v>
      </c>
      <c r="C12" s="21">
        <v>291146</v>
      </c>
      <c r="D12" s="21">
        <v>307809</v>
      </c>
      <c r="E12" s="21">
        <v>326674</v>
      </c>
      <c r="F12" s="21">
        <v>349559</v>
      </c>
      <c r="G12" s="21">
        <v>380340</v>
      </c>
      <c r="H12" s="21">
        <v>408931</v>
      </c>
      <c r="I12" s="21">
        <v>432783</v>
      </c>
      <c r="J12" s="21">
        <v>457473</v>
      </c>
      <c r="K12" s="21">
        <v>492934</v>
      </c>
      <c r="L12" s="21">
        <v>530024</v>
      </c>
      <c r="M12" s="21">
        <v>570855</v>
      </c>
      <c r="N12" s="21">
        <v>609744</v>
      </c>
      <c r="O12" s="21">
        <v>627013</v>
      </c>
      <c r="P12" s="21">
        <v>598490</v>
      </c>
      <c r="Q12" s="21">
        <v>612349</v>
      </c>
      <c r="R12" s="21">
        <v>611386</v>
      </c>
      <c r="S12" s="21">
        <v>602781</v>
      </c>
      <c r="T12" s="21">
        <v>590837</v>
      </c>
      <c r="U12" s="21">
        <v>601586</v>
      </c>
      <c r="V12" s="21">
        <v>618514</v>
      </c>
      <c r="W12" s="21">
        <v>636323</v>
      </c>
      <c r="X12" s="21">
        <v>666148</v>
      </c>
      <c r="Y12" s="21">
        <v>688061</v>
      </c>
      <c r="Z12" s="21">
        <v>701308</v>
      </c>
      <c r="AA12" s="21">
        <v>614652</v>
      </c>
      <c r="AB12" s="21">
        <v>673388</v>
      </c>
      <c r="AC12" s="21">
        <v>751825</v>
      </c>
    </row>
    <row r="13" spans="1:29" x14ac:dyDescent="0.25">
      <c r="A13" s="22" t="s">
        <v>39</v>
      </c>
    </row>
    <row r="14" spans="1:29" x14ac:dyDescent="0.25">
      <c r="A14" s="22" t="s">
        <v>40</v>
      </c>
    </row>
    <row r="15" spans="1:29" x14ac:dyDescent="0.25">
      <c r="A15" s="23" t="s">
        <v>41</v>
      </c>
    </row>
  </sheetData>
  <hyperlinks>
    <hyperlink ref="A3" location="Lista_Tablas!A1" display="&lt;&lt; Indice" xr:uid="{4E69E3AC-1598-4D38-BFEB-47E7FF5EDD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DFD1-ACD5-4D6C-87E9-C25A37B20813}">
  <dimension ref="A1:AP8"/>
  <sheetViews>
    <sheetView zoomScale="85" zoomScaleNormal="85" workbookViewId="0">
      <selection activeCell="U8" sqref="U8"/>
    </sheetView>
  </sheetViews>
  <sheetFormatPr baseColWidth="10" defaultRowHeight="15" x14ac:dyDescent="0.25"/>
  <sheetData>
    <row r="1" spans="1:42" ht="23.25" x14ac:dyDescent="0.25">
      <c r="A1" s="32" t="s">
        <v>42</v>
      </c>
      <c r="B1" s="24"/>
      <c r="C1" s="25"/>
      <c r="D1" s="24"/>
      <c r="E1" s="25"/>
      <c r="F1" s="24"/>
      <c r="G1" s="25"/>
      <c r="H1" s="24"/>
      <c r="I1" s="25"/>
      <c r="J1" s="24"/>
      <c r="K1" s="25"/>
      <c r="L1" s="24"/>
      <c r="M1" s="25"/>
      <c r="N1" s="24"/>
      <c r="O1" s="25"/>
      <c r="P1" s="24"/>
      <c r="Q1" s="25"/>
      <c r="R1" s="24"/>
      <c r="S1" s="25"/>
      <c r="T1" s="24"/>
      <c r="U1" s="25"/>
      <c r="V1" s="24"/>
      <c r="W1" s="25"/>
      <c r="X1" s="24"/>
      <c r="Y1" s="25"/>
      <c r="Z1" s="24"/>
      <c r="AA1" s="25"/>
      <c r="AB1" s="24"/>
      <c r="AC1" s="25"/>
      <c r="AD1" s="24"/>
      <c r="AE1" s="25"/>
      <c r="AF1" s="24"/>
      <c r="AG1" s="25"/>
      <c r="AH1" s="24"/>
      <c r="AI1" s="25"/>
      <c r="AJ1" s="24"/>
      <c r="AK1" s="25"/>
      <c r="AL1" s="24"/>
      <c r="AM1" s="25"/>
      <c r="AN1" s="24"/>
      <c r="AO1" s="25"/>
      <c r="AP1" s="24"/>
    </row>
    <row r="2" spans="1:42" ht="18.75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</row>
    <row r="3" spans="1:42" ht="18.75" x14ac:dyDescent="0.3">
      <c r="A3" s="27" t="s">
        <v>43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</row>
    <row r="4" spans="1:42" ht="18.75" x14ac:dyDescent="0.3">
      <c r="A4" s="28" t="s">
        <v>44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</row>
    <row r="5" spans="1:42" x14ac:dyDescent="0.25">
      <c r="A5" s="29" t="s">
        <v>45</v>
      </c>
      <c r="B5" s="29" t="s">
        <v>46</v>
      </c>
      <c r="C5" s="29" t="s">
        <v>47</v>
      </c>
      <c r="D5" s="29" t="s">
        <v>48</v>
      </c>
      <c r="E5" s="29" t="s">
        <v>49</v>
      </c>
      <c r="F5" s="29" t="s">
        <v>50</v>
      </c>
      <c r="G5" s="29" t="s">
        <v>51</v>
      </c>
      <c r="H5" s="29" t="s">
        <v>52</v>
      </c>
      <c r="I5" s="29" t="s">
        <v>53</v>
      </c>
      <c r="J5" s="29" t="s">
        <v>54</v>
      </c>
      <c r="K5" s="29" t="s">
        <v>55</v>
      </c>
      <c r="L5" s="29" t="s">
        <v>56</v>
      </c>
      <c r="M5" s="29" t="s">
        <v>57</v>
      </c>
      <c r="N5" s="29" t="s">
        <v>58</v>
      </c>
      <c r="O5" s="29" t="s">
        <v>59</v>
      </c>
      <c r="P5" s="29" t="s">
        <v>60</v>
      </c>
      <c r="Q5" s="29" t="s">
        <v>61</v>
      </c>
      <c r="R5" s="29" t="s">
        <v>62</v>
      </c>
      <c r="S5" s="29" t="s">
        <v>63</v>
      </c>
      <c r="T5" s="29" t="s">
        <v>64</v>
      </c>
      <c r="U5" s="29" t="s">
        <v>65</v>
      </c>
      <c r="V5" s="29" t="s">
        <v>66</v>
      </c>
    </row>
    <row r="6" spans="1:42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</row>
    <row r="7" spans="1:42" x14ac:dyDescent="0.25">
      <c r="A7" s="30" t="s">
        <v>67</v>
      </c>
      <c r="B7" s="31">
        <v>2.9044283084271649E-2</v>
      </c>
      <c r="C7" s="31">
        <v>3.7145378414956687E-2</v>
      </c>
      <c r="D7" s="31">
        <v>2.8372741309261595E-2</v>
      </c>
      <c r="E7" s="31">
        <v>2.5968094892266258E-2</v>
      </c>
      <c r="F7" s="31">
        <v>3.2530088189014705E-2</v>
      </c>
      <c r="G7" s="31">
        <v>4.0761551205259483E-2</v>
      </c>
      <c r="H7" s="31">
        <v>4.2533225957606113E-2</v>
      </c>
      <c r="I7" s="31">
        <v>8.4559992059900502E-3</v>
      </c>
      <c r="J7" s="31">
        <v>-4.0274393520765117E-2</v>
      </c>
      <c r="K7" s="31">
        <v>3.5632369689038157E-3</v>
      </c>
      <c r="L7" s="31">
        <v>-1.7554881544663115E-2</v>
      </c>
      <c r="M7" s="31">
        <v>-4.369536588330547E-2</v>
      </c>
      <c r="N7" s="31">
        <v>6.3730890447797339E-3</v>
      </c>
      <c r="O7" s="31">
        <v>9.8868403078069544E-3</v>
      </c>
      <c r="P7" s="31">
        <v>1.7522233945684196E-2</v>
      </c>
      <c r="Q7" s="31">
        <v>2.8106709700537635E-2</v>
      </c>
      <c r="R7" s="31">
        <v>2.4119986492989964E-2</v>
      </c>
      <c r="S7" s="31">
        <v>2.6384248686473599E-2</v>
      </c>
      <c r="T7" s="31">
        <v>9.3319560050593164E-3</v>
      </c>
      <c r="U7" s="31">
        <v>-8.650159747977515E-2</v>
      </c>
      <c r="V7" s="31">
        <v>4.4112229782840462E-2</v>
      </c>
    </row>
    <row r="8" spans="1:42" x14ac:dyDescent="0.25">
      <c r="A8" s="33" t="s">
        <v>68</v>
      </c>
      <c r="B8" s="34">
        <v>3.9330031133702148E-2</v>
      </c>
      <c r="C8" s="34">
        <v>2.7309830483328579E-2</v>
      </c>
      <c r="D8" s="34">
        <v>2.9819145302794281E-2</v>
      </c>
      <c r="E8" s="34">
        <v>3.1227797264248958E-2</v>
      </c>
      <c r="F8" s="34">
        <v>3.6520419763170553E-2</v>
      </c>
      <c r="G8" s="34">
        <v>4.1027349769290566E-2</v>
      </c>
      <c r="H8" s="34">
        <v>3.6047191586564553E-2</v>
      </c>
      <c r="I8" s="34">
        <v>8.87090100870358E-3</v>
      </c>
      <c r="J8" s="34">
        <v>-3.763177746473545E-2</v>
      </c>
      <c r="K8" s="34">
        <v>1.630003282450776E-3</v>
      </c>
      <c r="L8" s="34">
        <v>-8.1438675353707746E-3</v>
      </c>
      <c r="M8" s="34">
        <v>-2.9589297616104293E-2</v>
      </c>
      <c r="N8" s="34">
        <v>-1.4033501955185934E-2</v>
      </c>
      <c r="O8" s="34">
        <v>1.3957402782662776E-2</v>
      </c>
      <c r="P8" s="34">
        <v>3.8385331122749333E-2</v>
      </c>
      <c r="Q8" s="34">
        <v>3.0377741417244586E-2</v>
      </c>
      <c r="R8" s="34">
        <v>2.9757183108702234E-2</v>
      </c>
      <c r="S8" s="34">
        <v>2.2844888394930818E-2</v>
      </c>
      <c r="T8" s="34">
        <v>1.9839532702750073E-2</v>
      </c>
      <c r="U8" s="34">
        <v>-0.11325373560934326</v>
      </c>
      <c r="V8" s="34">
        <v>5.5195534124217627E-2</v>
      </c>
    </row>
  </sheetData>
  <mergeCells count="22">
    <mergeCell ref="S5:S6"/>
    <mergeCell ref="T5:T6"/>
    <mergeCell ref="U5:U6"/>
    <mergeCell ref="V5:V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tabla-0</vt:lpstr>
      <vt:lpstr>Read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jimenez vargas</cp:lastModifiedBy>
  <dcterms:created xsi:type="dcterms:W3CDTF">2023-12-22T00:26:02Z</dcterms:created>
  <dcterms:modified xsi:type="dcterms:W3CDTF">2023-12-22T01:15:48Z</dcterms:modified>
</cp:coreProperties>
</file>