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51" windowHeight="15548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<sst xmlns="http://schemas.openxmlformats.org/spreadsheetml/2006/main" count="11" uniqueCount="11">
  <si>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序号</t>
  </si>
  <si>
    <t>盖子</t>
  </si>
  <si>
    <t>瓶身</t>
  </si>
  <si>
    <t>玻璃瓶重量</t>
  </si>
  <si>
    <t>溶液净重</t>
  </si>
  <si>
    <t>溶剂净重</t>
  </si>
  <si>
    <t>晶体净重</t>
  </si>
  <si>
    <t>质量分数</t>
  </si>
  <si>
    <t>g/cm3</t>
  </si>
  <si>
    <t>g/L</t>
  </si>
  <si>
    <t>mol/L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</si>
</sst>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tabSelected="1" workbookViewId="0">
      <selection activeCell="E32" sqref="E32"/>
    </sheetView>
  </sheetViews>
  <sheetFormatPr defaultColWidth="9" defaultRowHeight="14.1"/>
  <cols>
    <col min="6" max="6" width="9.46846846846847"/>
    <col min="11" max="12" width="13.9369369369369"/>
    <col min="13" max="13" width="12.7837837837838"/>
    <col min="14" max="14" width="13.9369369369369"/>
    <col min="15" max="15" width="12.7837837837838"/>
    <col min="16" max="16" width="13.9369369369369"/>
    <col min="17" max="17" width="12.7837837837838"/>
  </cols>
  <sheetData>
    <row r="1" spans="2:16"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P1" t="s">
        <v>10</v>
      </c>
    </row>
    <row r="2" s="1" customFormat="1" spans="1:16">
      <c r="A2" s="2">
        <v>0.1</v>
      </c>
      <c r="B2" s="1">
        <v>7</v>
      </c>
      <c r="E2" s="1">
        <v>26.3357</v>
      </c>
      <c r="F2" s="1">
        <v>28.4537</v>
      </c>
      <c r="G2" s="1">
        <v>26.7215</v>
      </c>
      <c r="H2" s="1">
        <f t="shared" ref="H2:H21" si="0">F2-E2</f>
        <v>2.118</v>
      </c>
      <c r="I2" s="1">
        <f t="shared" ref="I2:I21" si="1">H2-J2</f>
        <v>1.7322</v>
      </c>
      <c r="J2" s="1">
        <f t="shared" ref="J2:J21" si="2">G2-E2</f>
        <v>0.3858</v>
      </c>
      <c r="K2" s="1">
        <f t="shared" ref="K2:K21" si="3">J2/(I2+J2)</f>
        <v>0.182152974504249</v>
      </c>
      <c r="L2" s="1">
        <f t="shared" ref="L2:L21" si="4">J2/I2</f>
        <v>0.222722549359196</v>
      </c>
      <c r="N2" s="1">
        <f t="shared" ref="N2:N21" si="5">L2*1000</f>
        <v>222.722549359196</v>
      </c>
      <c r="P2" s="1">
        <f t="shared" ref="P2:P21" si="6">N2/174.26</f>
        <v>1.27810483966026</v>
      </c>
    </row>
    <row r="3" s="1" customFormat="1" spans="1:16">
      <c r="A3" s="2"/>
      <c r="B3" s="1">
        <v>8</v>
      </c>
      <c r="E3" s="1">
        <v>26.6753</v>
      </c>
      <c r="F3" s="1">
        <v>29.2517</v>
      </c>
      <c r="G3" s="1">
        <v>26.3735</v>
      </c>
      <c r="H3" s="1">
        <f t="shared" si="0"/>
        <v>2.5764</v>
      </c>
      <c r="I3" s="1">
        <f t="shared" si="1"/>
        <v>2.8782</v>
      </c>
      <c r="J3" s="1">
        <f t="shared" si="2"/>
        <v>-0.3018</v>
      </c>
      <c r="K3" s="1">
        <f t="shared" si="3"/>
        <v>-0.117140195621798</v>
      </c>
      <c r="L3" s="1">
        <f t="shared" si="4"/>
        <v>-0.104857202418178</v>
      </c>
      <c r="N3" s="1">
        <f t="shared" si="5"/>
        <v>-104.857202418178</v>
      </c>
      <c r="P3" s="1">
        <f t="shared" si="6"/>
        <v>-0.601728465615621</v>
      </c>
    </row>
    <row r="4" spans="1:17">
      <c r="A4">
        <v>0.3</v>
      </c>
      <c r="B4">
        <v>1</v>
      </c>
      <c r="E4">
        <v>23.9774</v>
      </c>
      <c r="F4">
        <v>28.8435</v>
      </c>
      <c r="G4">
        <v>24.2115</v>
      </c>
      <c r="H4">
        <f t="shared" si="0"/>
        <v>4.8661</v>
      </c>
      <c r="I4">
        <f t="shared" si="1"/>
        <v>4.632</v>
      </c>
      <c r="J4">
        <f t="shared" si="2"/>
        <v>0.234100000000002</v>
      </c>
      <c r="K4">
        <f t="shared" si="3"/>
        <v>0.0481083413822161</v>
      </c>
      <c r="L4">
        <f t="shared" si="4"/>
        <v>0.0505397236614858</v>
      </c>
      <c r="M4">
        <f>AVERAGE(L4:L5)</f>
        <v>0.0507505196950008</v>
      </c>
      <c r="N4">
        <f t="shared" si="5"/>
        <v>50.5397236614858</v>
      </c>
      <c r="O4">
        <f>AVERAGE(N4:N5)</f>
        <v>50.7505196950008</v>
      </c>
      <c r="P4">
        <f t="shared" si="6"/>
        <v>0.290024811554492</v>
      </c>
      <c r="Q4">
        <f>AVERAGE(P4:P5)</f>
        <v>0.291234475467696</v>
      </c>
    </row>
    <row r="5" spans="2:16">
      <c r="B5">
        <v>3</v>
      </c>
      <c r="E5">
        <v>26.7121</v>
      </c>
      <c r="F5">
        <v>30.3417</v>
      </c>
      <c r="G5">
        <v>26.8881</v>
      </c>
      <c r="H5">
        <f t="shared" si="0"/>
        <v>3.6296</v>
      </c>
      <c r="I5">
        <f t="shared" si="1"/>
        <v>3.4536</v>
      </c>
      <c r="J5">
        <f t="shared" si="2"/>
        <v>0.176000000000002</v>
      </c>
      <c r="K5">
        <f t="shared" si="3"/>
        <v>0.048490191756668</v>
      </c>
      <c r="L5">
        <f t="shared" si="4"/>
        <v>0.0509613157285158</v>
      </c>
      <c r="N5">
        <f t="shared" si="5"/>
        <v>50.9613157285158</v>
      </c>
      <c r="P5">
        <f t="shared" si="6"/>
        <v>0.292444139380901</v>
      </c>
    </row>
    <row r="6" spans="1:17">
      <c r="A6">
        <v>0.6</v>
      </c>
      <c r="B6">
        <v>5</v>
      </c>
      <c r="E6">
        <v>28.3003</v>
      </c>
      <c r="F6">
        <v>30.7779</v>
      </c>
      <c r="G6">
        <v>28.5359</v>
      </c>
      <c r="H6">
        <f t="shared" si="0"/>
        <v>2.4776</v>
      </c>
      <c r="I6">
        <f t="shared" si="1"/>
        <v>2.242</v>
      </c>
      <c r="J6">
        <f t="shared" si="2"/>
        <v>0.235600000000002</v>
      </c>
      <c r="K6">
        <f t="shared" si="3"/>
        <v>0.0950920245398781</v>
      </c>
      <c r="L6">
        <f t="shared" si="4"/>
        <v>0.105084745762713</v>
      </c>
      <c r="M6">
        <f>AVERAGE(L6:L8)</f>
        <v>0.104518007584446</v>
      </c>
      <c r="N6">
        <f t="shared" si="5"/>
        <v>105.084745762713</v>
      </c>
      <c r="O6">
        <f>AVERAGE(N6:N8)</f>
        <v>104.518007584446</v>
      </c>
      <c r="P6">
        <f t="shared" si="6"/>
        <v>0.603034234837099</v>
      </c>
      <c r="Q6">
        <f>AVERAGE(P6:P8)</f>
        <v>0.599781978563332</v>
      </c>
    </row>
    <row r="7" spans="2:16">
      <c r="B7">
        <v>9</v>
      </c>
      <c r="E7">
        <v>26.0258</v>
      </c>
      <c r="F7">
        <v>28.7212</v>
      </c>
      <c r="G7">
        <v>26.2791</v>
      </c>
      <c r="H7">
        <f t="shared" si="0"/>
        <v>2.6954</v>
      </c>
      <c r="I7">
        <f t="shared" si="1"/>
        <v>2.4421</v>
      </c>
      <c r="J7">
        <f t="shared" si="2"/>
        <v>0.253299999999999</v>
      </c>
      <c r="K7">
        <f t="shared" si="3"/>
        <v>0.0939749202344732</v>
      </c>
      <c r="L7">
        <f t="shared" si="4"/>
        <v>0.103722206297858</v>
      </c>
      <c r="N7">
        <f t="shared" si="5"/>
        <v>103.722206297858</v>
      </c>
      <c r="P7">
        <f t="shared" si="6"/>
        <v>0.595215231825192</v>
      </c>
    </row>
    <row r="8" spans="2:16">
      <c r="B8">
        <v>6</v>
      </c>
      <c r="E8">
        <v>26.8962</v>
      </c>
      <c r="F8" s="3">
        <v>30.017</v>
      </c>
      <c r="G8">
        <v>27.1921</v>
      </c>
      <c r="H8">
        <f t="shared" si="0"/>
        <v>3.1208</v>
      </c>
      <c r="I8">
        <f t="shared" si="1"/>
        <v>2.8249</v>
      </c>
      <c r="J8">
        <f t="shared" si="2"/>
        <v>0.2959</v>
      </c>
      <c r="K8">
        <f t="shared" si="3"/>
        <v>0.0948154319405281</v>
      </c>
      <c r="L8">
        <f t="shared" si="4"/>
        <v>0.104747070692768</v>
      </c>
      <c r="N8">
        <f t="shared" si="5"/>
        <v>104.747070692768</v>
      </c>
      <c r="P8">
        <f t="shared" si="6"/>
        <v>0.601096469027705</v>
      </c>
    </row>
    <row r="9" spans="1:17">
      <c r="A9">
        <v>0.85</v>
      </c>
      <c r="B9">
        <v>1</v>
      </c>
      <c r="E9">
        <v>23.9774</v>
      </c>
      <c r="F9">
        <v>26.7753</v>
      </c>
      <c r="G9">
        <v>24.3544</v>
      </c>
      <c r="H9">
        <f t="shared" si="0"/>
        <v>2.7979</v>
      </c>
      <c r="I9">
        <f t="shared" si="1"/>
        <v>2.4209</v>
      </c>
      <c r="J9">
        <f t="shared" si="2"/>
        <v>0.376999999999999</v>
      </c>
      <c r="K9">
        <f t="shared" si="3"/>
        <v>0.134743915079166</v>
      </c>
      <c r="L9">
        <f t="shared" si="4"/>
        <v>0.155727208889256</v>
      </c>
      <c r="M9">
        <f>AVERAGE(L9:L13)</f>
        <v>0.156046156974946</v>
      </c>
      <c r="N9">
        <f t="shared" si="5"/>
        <v>155.727208889256</v>
      </c>
      <c r="O9">
        <f>AVERAGE(N9:N13)</f>
        <v>156.046156974946</v>
      </c>
      <c r="P9">
        <f t="shared" si="6"/>
        <v>0.893648622112106</v>
      </c>
      <c r="Q9">
        <f>AVERAGE(P9:P13)</f>
        <v>0.895478922156238</v>
      </c>
    </row>
    <row r="10" spans="2:16">
      <c r="B10">
        <v>3</v>
      </c>
      <c r="E10">
        <v>26.7121</v>
      </c>
      <c r="F10">
        <v>29.7599</v>
      </c>
      <c r="G10">
        <v>27.1241</v>
      </c>
      <c r="H10">
        <f t="shared" si="0"/>
        <v>3.0478</v>
      </c>
      <c r="I10">
        <f t="shared" si="1"/>
        <v>2.6358</v>
      </c>
      <c r="J10">
        <f t="shared" si="2"/>
        <v>0.411999999999999</v>
      </c>
      <c r="K10">
        <f t="shared" si="3"/>
        <v>0.135179473718748</v>
      </c>
      <c r="L10">
        <f t="shared" si="4"/>
        <v>0.156309279915016</v>
      </c>
      <c r="N10">
        <f t="shared" si="5"/>
        <v>156.309279915016</v>
      </c>
      <c r="P10">
        <f t="shared" si="6"/>
        <v>0.89698886672223</v>
      </c>
    </row>
    <row r="11" spans="2:16">
      <c r="B11">
        <v>4</v>
      </c>
      <c r="E11">
        <v>28.0219</v>
      </c>
      <c r="F11">
        <v>31.4292</v>
      </c>
      <c r="G11">
        <v>28.4825</v>
      </c>
      <c r="H11">
        <f t="shared" si="0"/>
        <v>3.4073</v>
      </c>
      <c r="I11">
        <f t="shared" si="1"/>
        <v>2.9467</v>
      </c>
      <c r="J11">
        <f t="shared" si="2"/>
        <v>0.460600000000003</v>
      </c>
      <c r="K11">
        <f t="shared" si="3"/>
        <v>0.13518034807619</v>
      </c>
      <c r="L11">
        <f t="shared" si="4"/>
        <v>0.156310448976823</v>
      </c>
      <c r="N11">
        <f t="shared" si="5"/>
        <v>156.310448976823</v>
      </c>
      <c r="P11">
        <f t="shared" si="6"/>
        <v>0.89699557544372</v>
      </c>
    </row>
    <row r="12" spans="2:16">
      <c r="B12">
        <v>5</v>
      </c>
      <c r="E12">
        <v>28.3003</v>
      </c>
      <c r="F12">
        <v>30.6116</v>
      </c>
      <c r="G12">
        <v>28.6114</v>
      </c>
      <c r="H12">
        <f t="shared" si="0"/>
        <v>2.3113</v>
      </c>
      <c r="I12">
        <f t="shared" si="1"/>
        <v>2.0002</v>
      </c>
      <c r="J12">
        <f t="shared" si="2"/>
        <v>0.3111</v>
      </c>
      <c r="K12">
        <f t="shared" si="3"/>
        <v>0.134599575996193</v>
      </c>
      <c r="L12">
        <f t="shared" si="4"/>
        <v>0.155534446555344</v>
      </c>
      <c r="N12">
        <f t="shared" si="5"/>
        <v>155.534446555344</v>
      </c>
      <c r="P12">
        <f t="shared" si="6"/>
        <v>0.892542445514429</v>
      </c>
    </row>
    <row r="13" spans="2:16">
      <c r="B13">
        <v>6</v>
      </c>
      <c r="E13">
        <v>26.8962</v>
      </c>
      <c r="F13">
        <v>30.2044</v>
      </c>
      <c r="G13">
        <v>27.3435</v>
      </c>
      <c r="H13">
        <f t="shared" si="0"/>
        <v>3.3082</v>
      </c>
      <c r="I13">
        <f t="shared" si="1"/>
        <v>2.8609</v>
      </c>
      <c r="J13">
        <f t="shared" si="2"/>
        <v>0.447299999999998</v>
      </c>
      <c r="K13">
        <f t="shared" si="3"/>
        <v>0.135209479475243</v>
      </c>
      <c r="L13">
        <f t="shared" si="4"/>
        <v>0.156349400538291</v>
      </c>
      <c r="N13">
        <f t="shared" si="5"/>
        <v>156.349400538291</v>
      </c>
      <c r="P13">
        <f t="shared" si="6"/>
        <v>0.897219100988703</v>
      </c>
    </row>
    <row r="14" spans="1:17">
      <c r="A14">
        <v>0.1</v>
      </c>
      <c r="B14">
        <v>17</v>
      </c>
      <c r="E14">
        <v>26.7592</v>
      </c>
      <c r="F14">
        <v>33.2859</v>
      </c>
      <c r="G14">
        <v>26.8959</v>
      </c>
      <c r="H14">
        <f t="shared" si="0"/>
        <v>6.5267</v>
      </c>
      <c r="I14">
        <f t="shared" si="1"/>
        <v>6.39</v>
      </c>
      <c r="J14">
        <f t="shared" si="2"/>
        <v>0.136700000000001</v>
      </c>
      <c r="K14">
        <f t="shared" si="3"/>
        <v>0.0209447347051344</v>
      </c>
      <c r="L14">
        <f t="shared" si="4"/>
        <v>0.0213928012519563</v>
      </c>
      <c r="M14">
        <f>AVERAGE(L14:L15)</f>
        <v>0.0214921846420777</v>
      </c>
      <c r="N14">
        <f t="shared" si="5"/>
        <v>21.3928012519563</v>
      </c>
      <c r="O14">
        <f t="shared" ref="O14:O18" si="7">AVERAGE(N14:N15)</f>
        <v>21.4921846420777</v>
      </c>
      <c r="P14">
        <f t="shared" si="6"/>
        <v>0.122763693629957</v>
      </c>
      <c r="Q14">
        <f t="shared" ref="Q14:Q18" si="8">AVERAGE(P14:P15)</f>
        <v>0.123334010341316</v>
      </c>
    </row>
    <row r="15" spans="2:16">
      <c r="B15">
        <v>18</v>
      </c>
      <c r="C15">
        <v>13.3617</v>
      </c>
      <c r="D15">
        <v>12.2784</v>
      </c>
      <c r="E15">
        <f>C15+D15</f>
        <v>25.6401</v>
      </c>
      <c r="F15">
        <v>28.6351</v>
      </c>
      <c r="G15">
        <v>25.7034</v>
      </c>
      <c r="H15">
        <f t="shared" si="0"/>
        <v>2.995</v>
      </c>
      <c r="I15">
        <f t="shared" si="1"/>
        <v>2.9317</v>
      </c>
      <c r="J15">
        <f t="shared" si="2"/>
        <v>0.0632999999999981</v>
      </c>
      <c r="K15">
        <f t="shared" si="3"/>
        <v>0.0211352253756254</v>
      </c>
      <c r="L15">
        <f t="shared" si="4"/>
        <v>0.0215915680321991</v>
      </c>
      <c r="N15">
        <f t="shared" si="5"/>
        <v>21.5915680321991</v>
      </c>
      <c r="P15">
        <f t="shared" si="6"/>
        <v>0.123904327052675</v>
      </c>
    </row>
    <row r="16" spans="1:17">
      <c r="A16">
        <v>0.2</v>
      </c>
      <c r="B16">
        <v>19</v>
      </c>
      <c r="C16">
        <v>11.3192</v>
      </c>
      <c r="D16">
        <v>12.2313</v>
      </c>
      <c r="E16">
        <f>C16+D16</f>
        <v>23.5505</v>
      </c>
      <c r="F16">
        <v>26.6308</v>
      </c>
      <c r="G16">
        <v>23.6602</v>
      </c>
      <c r="H16">
        <f t="shared" si="0"/>
        <v>3.0803</v>
      </c>
      <c r="I16">
        <f t="shared" si="1"/>
        <v>2.9706</v>
      </c>
      <c r="J16">
        <f t="shared" si="2"/>
        <v>0.1097</v>
      </c>
      <c r="K16">
        <f t="shared" si="3"/>
        <v>0.0356134142778301</v>
      </c>
      <c r="L16">
        <f t="shared" si="4"/>
        <v>0.0369285666195381</v>
      </c>
      <c r="M16">
        <f>AVERAGE(L16:L17)</f>
        <v>0.0369099545272493</v>
      </c>
      <c r="N16">
        <f t="shared" si="5"/>
        <v>36.9285666195381</v>
      </c>
      <c r="O16">
        <f t="shared" si="7"/>
        <v>36.9099545272493</v>
      </c>
      <c r="P16">
        <f t="shared" si="6"/>
        <v>0.211916484675417</v>
      </c>
      <c r="Q16">
        <f t="shared" si="8"/>
        <v>0.211809678223627</v>
      </c>
    </row>
    <row r="17" spans="2:16">
      <c r="B17">
        <v>20</v>
      </c>
      <c r="C17">
        <v>13.4049</v>
      </c>
      <c r="D17">
        <v>12.6196</v>
      </c>
      <c r="E17">
        <f>C17+D17</f>
        <v>26.0245</v>
      </c>
      <c r="F17">
        <v>29.1612</v>
      </c>
      <c r="G17">
        <v>26.1361</v>
      </c>
      <c r="H17">
        <f t="shared" si="0"/>
        <v>3.1367</v>
      </c>
      <c r="I17">
        <f t="shared" si="1"/>
        <v>3.0251</v>
      </c>
      <c r="J17">
        <f t="shared" si="2"/>
        <v>0.111599999999999</v>
      </c>
      <c r="K17">
        <f t="shared" si="3"/>
        <v>0.0355787929990114</v>
      </c>
      <c r="L17">
        <f t="shared" si="4"/>
        <v>0.0368913424349605</v>
      </c>
      <c r="N17">
        <f t="shared" si="5"/>
        <v>36.8913424349605</v>
      </c>
      <c r="P17">
        <f t="shared" si="6"/>
        <v>0.211702871771838</v>
      </c>
    </row>
    <row r="18" spans="1:17">
      <c r="A18">
        <v>0.45</v>
      </c>
      <c r="B18">
        <v>10</v>
      </c>
      <c r="E18">
        <v>26.5002</v>
      </c>
      <c r="F18">
        <v>29.6464</v>
      </c>
      <c r="G18">
        <v>26.6924</v>
      </c>
      <c r="H18">
        <f t="shared" si="0"/>
        <v>3.1462</v>
      </c>
      <c r="I18">
        <f t="shared" si="1"/>
        <v>2.954</v>
      </c>
      <c r="J18">
        <f t="shared" si="2"/>
        <v>0.1922</v>
      </c>
      <c r="K18">
        <f t="shared" si="3"/>
        <v>0.0610895683681902</v>
      </c>
      <c r="L18">
        <f t="shared" si="4"/>
        <v>0.0650643195666892</v>
      </c>
      <c r="M18">
        <f>AVERAGE(L18:L19)</f>
        <v>0.0650427357135268</v>
      </c>
      <c r="N18">
        <f t="shared" si="5"/>
        <v>65.0643195666892</v>
      </c>
      <c r="O18">
        <f t="shared" si="7"/>
        <v>65.0427357135268</v>
      </c>
      <c r="P18">
        <f t="shared" si="6"/>
        <v>0.373374954474287</v>
      </c>
      <c r="Q18">
        <f t="shared" si="8"/>
        <v>0.373251094419413</v>
      </c>
    </row>
    <row r="19" spans="2:16">
      <c r="B19">
        <v>13</v>
      </c>
      <c r="E19">
        <v>27.2876</v>
      </c>
      <c r="F19">
        <v>30.4849</v>
      </c>
      <c r="G19">
        <v>27.4828</v>
      </c>
      <c r="H19">
        <f t="shared" si="0"/>
        <v>3.1973</v>
      </c>
      <c r="I19">
        <f t="shared" si="1"/>
        <v>3.0021</v>
      </c>
      <c r="J19">
        <f t="shared" si="2"/>
        <v>0.1952</v>
      </c>
      <c r="K19">
        <f t="shared" si="3"/>
        <v>0.0610515122134301</v>
      </c>
      <c r="L19">
        <f t="shared" si="4"/>
        <v>0.0650211518603644</v>
      </c>
      <c r="N19">
        <f t="shared" si="5"/>
        <v>65.0211518603644</v>
      </c>
      <c r="P19">
        <f t="shared" si="6"/>
        <v>0.373127234364538</v>
      </c>
    </row>
    <row r="20" spans="1:17">
      <c r="A20">
        <v>0.75</v>
      </c>
      <c r="B20">
        <v>14</v>
      </c>
      <c r="E20">
        <v>26.5221</v>
      </c>
      <c r="F20">
        <v>29.9087</v>
      </c>
      <c r="G20">
        <v>26.8341</v>
      </c>
      <c r="H20">
        <f t="shared" si="0"/>
        <v>3.3866</v>
      </c>
      <c r="I20">
        <f t="shared" si="1"/>
        <v>3.0746</v>
      </c>
      <c r="J20">
        <f t="shared" si="2"/>
        <v>0.312000000000001</v>
      </c>
      <c r="K20">
        <f t="shared" si="3"/>
        <v>0.0921277977912954</v>
      </c>
      <c r="L20">
        <f t="shared" si="4"/>
        <v>0.101476614844208</v>
      </c>
      <c r="M20">
        <f t="shared" ref="M20:Q20" si="9">AVERAGE(L20:L21)</f>
        <v>0.100828458425034</v>
      </c>
      <c r="N20">
        <f t="shared" si="5"/>
        <v>101.476614844208</v>
      </c>
      <c r="O20">
        <f t="shared" si="9"/>
        <v>100.828458425034</v>
      </c>
      <c r="P20">
        <f t="shared" si="6"/>
        <v>0.582328789419303</v>
      </c>
      <c r="Q20">
        <f t="shared" si="9"/>
        <v>0.578609310369757</v>
      </c>
    </row>
    <row r="21" spans="2:16">
      <c r="B21">
        <v>15</v>
      </c>
      <c r="E21">
        <v>25.5736</v>
      </c>
      <c r="F21">
        <v>28.5025</v>
      </c>
      <c r="G21">
        <v>25.8403</v>
      </c>
      <c r="H21">
        <f t="shared" si="0"/>
        <v>2.9289</v>
      </c>
      <c r="I21">
        <f t="shared" si="1"/>
        <v>2.6622</v>
      </c>
      <c r="J21">
        <f t="shared" si="2"/>
        <v>0.2667</v>
      </c>
      <c r="K21">
        <f t="shared" si="3"/>
        <v>0.0910580764109393</v>
      </c>
      <c r="L21">
        <f t="shared" si="4"/>
        <v>0.10018030200586</v>
      </c>
      <c r="N21">
        <f t="shared" si="5"/>
        <v>100.18030200586</v>
      </c>
      <c r="P21">
        <f t="shared" si="6"/>
        <v>0.57488983132021</v>
      </c>
    </row>
    <row r="22" spans="1:15">
      <c r="A22">
        <v>80</v>
      </c>
      <c r="B22">
        <v>7</v>
      </c>
      <c r="E22" s="4">
        <v>26.3357</v>
      </c>
      <c r="F22">
        <v>29.9037</v>
      </c>
      <c r="G22">
        <v>26.6182</v>
      </c>
      <c r="H22">
        <f>F22-E22</f>
        <v>3.568</v>
      </c>
      <c r="I22">
        <f>H22-J22</f>
        <v>3.2855</v>
      </c>
      <c r="J22">
        <f>G22-E22</f>
        <v>0.282500000000002</v>
      </c>
      <c r="K22">
        <f>J22/(I22+J22)</f>
        <v>0.0791760089686105</v>
      </c>
      <c r="L22">
        <f>J22/I22</f>
        <v>0.0859838685131647</v>
      </c>
      <c r="M22">
        <f>AVERAGE(L22:L23)</f>
        <v>0.0855467031337743</v>
      </c>
      <c r="N22">
        <f>L22*1000</f>
        <v>85.9838685131647</v>
      </c>
      <c r="O22">
        <f>AVERAGE(N22:N23)</f>
        <v>85.5467031337743</v>
      </c>
    </row>
    <row r="23" spans="2:14">
      <c r="B23">
        <v>8</v>
      </c>
      <c r="E23" s="4">
        <v>26.6753</v>
      </c>
      <c r="F23">
        <v>29.6026</v>
      </c>
      <c r="G23">
        <v>26.9049</v>
      </c>
      <c r="H23">
        <f>F23-E23</f>
        <v>2.9273</v>
      </c>
      <c r="I23">
        <f>H23-J23</f>
        <v>2.6977</v>
      </c>
      <c r="J23">
        <f>G23-E23</f>
        <v>0.229600000000001</v>
      </c>
      <c r="K23">
        <f>J23/(I23+J23)</f>
        <v>0.0784340518566602</v>
      </c>
      <c r="L23">
        <f>J23/I23</f>
        <v>0.0851095377543839</v>
      </c>
      <c r="N23">
        <f>L23*1000</f>
        <v>85.1095377543839</v>
      </c>
    </row>
    <row r="24" spans="1:15">
      <c r="A24">
        <v>120</v>
      </c>
      <c r="B24">
        <v>1</v>
      </c>
      <c r="E24" s="5">
        <v>23.9774</v>
      </c>
      <c r="F24">
        <v>27.5068</v>
      </c>
      <c r="G24">
        <v>24.3701</v>
      </c>
      <c r="H24">
        <f>F24-E24</f>
        <v>3.5294</v>
      </c>
      <c r="I24">
        <f>H24-J24</f>
        <v>3.1367</v>
      </c>
      <c r="J24">
        <f>G24-E24</f>
        <v>0.392700000000001</v>
      </c>
      <c r="K24">
        <f>J24/(I24+J24)</f>
        <v>0.11126537088457</v>
      </c>
      <c r="L24">
        <f>J24/I24</f>
        <v>0.12519526891319</v>
      </c>
      <c r="M24">
        <f>AVERAGE(L24:L25)</f>
        <v>0.121711928817535</v>
      </c>
      <c r="N24">
        <f>L24*1000</f>
        <v>125.19526891319</v>
      </c>
      <c r="O24">
        <f>AVERAGE(N24:N25)</f>
        <v>121.711928817535</v>
      </c>
    </row>
    <row r="25" spans="2:14">
      <c r="B25">
        <v>3</v>
      </c>
      <c r="E25">
        <v>26.7121</v>
      </c>
      <c r="F25">
        <v>30.0376</v>
      </c>
      <c r="G25">
        <v>27.0637</v>
      </c>
      <c r="H25">
        <f>F25-E25</f>
        <v>3.3255</v>
      </c>
      <c r="I25">
        <f>H25-J25</f>
        <v>2.9739</v>
      </c>
      <c r="J25">
        <f>G25-E25</f>
        <v>0.351600000000001</v>
      </c>
      <c r="K25">
        <f>J25/(I25+J25)</f>
        <v>0.105728461885431</v>
      </c>
      <c r="L25">
        <f>J25/I25</f>
        <v>0.118228588721881</v>
      </c>
      <c r="N25">
        <f>L25*1000</f>
        <v>118.228588721881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li</dc:creator>
  <cp:lastModifiedBy>WPS_1537272539</cp:lastModifiedBy>
  <dcterms:created xsi:type="dcterms:W3CDTF">2023-05-12T11:15:00Z</dcterms:created>
  <dcterms:modified xsi:type="dcterms:W3CDTF">2025-01-06T06:49:28Z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30E549A2B9F9428C94C8C39B4955E813_12</vt:lpwstr>
  </property>
</Properties>
</file>