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Jason\Numerical Analysis\Final Project\"/>
    </mc:Choice>
  </mc:AlternateContent>
  <bookViews>
    <workbookView xWindow="0" yWindow="0" windowWidth="23520" windowHeight="6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6" i="1" s="1"/>
  <c r="F22" i="1"/>
  <c r="E23" i="1"/>
  <c r="E24" i="1" s="1"/>
  <c r="E22" i="1"/>
  <c r="E21" i="1"/>
  <c r="C16" i="1"/>
  <c r="F23" i="1"/>
  <c r="F24" i="1" s="1"/>
  <c r="D16" i="1"/>
  <c r="H15" i="1"/>
  <c r="H6" i="1"/>
  <c r="F20" i="1"/>
  <c r="F21" i="1" s="1"/>
  <c r="H5" i="1"/>
  <c r="C33" i="1"/>
  <c r="C31" i="1"/>
  <c r="C30" i="1"/>
  <c r="C21" i="1"/>
  <c r="D14" i="1"/>
  <c r="D15" i="1"/>
  <c r="C14" i="1"/>
  <c r="H17" i="1" l="1"/>
</calcChain>
</file>

<file path=xl/sharedStrings.xml><?xml version="1.0" encoding="utf-8"?>
<sst xmlns="http://schemas.openxmlformats.org/spreadsheetml/2006/main" count="33" uniqueCount="31">
  <si>
    <t># Grid Size</t>
  </si>
  <si>
    <t>nr = 51.</t>
  </si>
  <si>
    <t>nt = 40000</t>
  </si>
  <si>
    <t>dr = Pipe_thick/(nr-1)</t>
  </si>
  <si>
    <t># Stability Requirements</t>
  </si>
  <si>
    <t>sigma = 1/2.0</t>
  </si>
  <si>
    <t>dt = sigma * dr*dr/alpha</t>
  </si>
  <si>
    <t>nr</t>
  </si>
  <si>
    <t>nt</t>
  </si>
  <si>
    <t>dr</t>
  </si>
  <si>
    <t>Pipe_thick = 0.375*in2mm/1000</t>
  </si>
  <si>
    <t>in2mm = 25.4</t>
  </si>
  <si>
    <t>Pipe_thick</t>
  </si>
  <si>
    <t>Triflex</t>
  </si>
  <si>
    <t>Jflex</t>
  </si>
  <si>
    <t>hand</t>
  </si>
  <si>
    <r>
      <t>dl = L</t>
    </r>
    <r>
      <rPr>
        <i/>
        <vertAlign val="subscript"/>
        <sz val="11"/>
        <color rgb="FF000000"/>
        <rFont val="Arial"/>
        <family val="2"/>
      </rPr>
      <t>0</t>
    </r>
    <r>
      <rPr>
        <i/>
        <sz val="11"/>
        <color rgb="FF000000"/>
        <rFont val="Arial"/>
        <family val="2"/>
      </rPr>
      <t> α (t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t</t>
    </r>
    <r>
      <rPr>
        <i/>
        <vertAlign val="subscript"/>
        <sz val="11"/>
        <color rgb="FF000000"/>
        <rFont val="Arial"/>
        <family val="2"/>
      </rPr>
      <t>0</t>
    </r>
    <r>
      <rPr>
        <i/>
        <sz val="11"/>
        <color rgb="FF000000"/>
        <rFont val="Arial"/>
        <family val="2"/>
      </rPr>
      <t>)  </t>
    </r>
  </si>
  <si>
    <t>OD</t>
  </si>
  <si>
    <t>ID</t>
  </si>
  <si>
    <t>A</t>
  </si>
  <si>
    <t>sq in</t>
  </si>
  <si>
    <t>Stress</t>
  </si>
  <si>
    <t>psi</t>
  </si>
  <si>
    <t>lbs</t>
  </si>
  <si>
    <t>Stress2</t>
  </si>
  <si>
    <t>in</t>
  </si>
  <si>
    <t>E, Psi</t>
  </si>
  <si>
    <t>Strain</t>
  </si>
  <si>
    <t>stress</t>
  </si>
  <si>
    <t>Expansion Force J Flex</t>
  </si>
  <si>
    <t>Expansion Force Triflex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</si>
</sst>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7" formatCode="0.0000%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i/>
      <vertAlign val="sub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0" fontId="0" fillId="0" borderId="0" xfId="2" applyNumberFormat="1" applyFont="1"/>
    <xf numFmtId="167" fontId="0" fillId="0" borderId="0" xfId="2" applyNumberFormat="1" applyFont="1"/>
    <xf numFmtId="0" fontId="2" fillId="0" borderId="0" xfId="0" applyFont="1"/>
    <xf numFmtId="11" fontId="0" fillId="0" borderId="0" xfId="0" applyNumberFormat="1"/>
    <xf numFmtId="172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11</xdr:row>
      <xdr:rowOff>66675</xdr:rowOff>
    </xdr:from>
    <xdr:to>
      <xdr:col>11</xdr:col>
      <xdr:colOff>495300</xdr:colOff>
      <xdr:row>13</xdr:row>
      <xdr:rowOff>95250</xdr:rowOff>
    </xdr:to>
    <xdr:pic>
      <xdr:nvPicPr>
        <xdr:cNvPr id="4" name="Picture 3" descr=" \sigma_z = \dfrac{F}{A} = \dfrac{Pd^2}{(d+2t)^2 - d^2} \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162175"/>
          <a:ext cx="2000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H24" sqref="H24"/>
    </sheetView>
  </sheetViews>
  <sheetFormatPr defaultRowHeight="15" x14ac:dyDescent="0.25"/>
  <cols>
    <col min="1" max="1" width="29.28515625" bestFit="1" customWidth="1"/>
    <col min="3" max="3" width="10.28515625" bestFit="1" customWidth="1"/>
    <col min="5" max="5" width="12" bestFit="1" customWidth="1"/>
    <col min="6" max="6" width="11.5703125" bestFit="1" customWidth="1"/>
    <col min="7" max="7" width="21.85546875" bestFit="1" customWidth="1"/>
    <col min="8" max="8" width="13.28515625" bestFit="1" customWidth="1"/>
    <col min="9" max="9" width="17.7109375" bestFit="1" customWidth="1"/>
    <col min="10" max="10" width="11.5703125" bestFit="1" customWidth="1"/>
    <col min="11" max="11" width="15.28515625" bestFit="1" customWidth="1"/>
  </cols>
  <sheetData>
    <row r="1" spans="1:9" x14ac:dyDescent="0.25">
      <c r="A1" t="s">
        <v>11</v>
      </c>
    </row>
    <row r="2" spans="1:9" x14ac:dyDescent="0.25">
      <c r="A2" t="s">
        <v>10</v>
      </c>
      <c r="C2" t="s">
        <v>12</v>
      </c>
    </row>
    <row r="3" spans="1:9" x14ac:dyDescent="0.25">
      <c r="A3" t="s">
        <v>0</v>
      </c>
    </row>
    <row r="4" spans="1:9" x14ac:dyDescent="0.25">
      <c r="A4" t="s">
        <v>1</v>
      </c>
      <c r="C4" t="s">
        <v>7</v>
      </c>
      <c r="D4">
        <v>51</v>
      </c>
      <c r="G4" t="s">
        <v>17</v>
      </c>
      <c r="H4">
        <v>18</v>
      </c>
    </row>
    <row r="5" spans="1:9" x14ac:dyDescent="0.25">
      <c r="A5" t="s">
        <v>2</v>
      </c>
      <c r="C5" t="s">
        <v>8</v>
      </c>
      <c r="D5">
        <v>40000</v>
      </c>
      <c r="G5" t="s">
        <v>18</v>
      </c>
      <c r="H5">
        <f>H4-0.375*2</f>
        <v>17.25</v>
      </c>
    </row>
    <row r="6" spans="1:9" x14ac:dyDescent="0.25">
      <c r="A6" t="s">
        <v>3</v>
      </c>
      <c r="C6" t="s">
        <v>9</v>
      </c>
      <c r="G6" t="s">
        <v>19</v>
      </c>
      <c r="H6">
        <f>(PI()/4)*(H4^2-H5^2)</f>
        <v>20.763963944820038</v>
      </c>
      <c r="I6" t="s">
        <v>20</v>
      </c>
    </row>
    <row r="7" spans="1:9" x14ac:dyDescent="0.25">
      <c r="A7" t="s">
        <v>4</v>
      </c>
      <c r="G7" t="s">
        <v>21</v>
      </c>
      <c r="H7" s="6">
        <v>65965.042225422294</v>
      </c>
      <c r="I7" t="s">
        <v>22</v>
      </c>
    </row>
    <row r="8" spans="1:9" x14ac:dyDescent="0.25">
      <c r="A8" t="s">
        <v>5</v>
      </c>
      <c r="H8" s="7"/>
    </row>
    <row r="9" spans="1:9" x14ac:dyDescent="0.25">
      <c r="A9" t="s">
        <v>6</v>
      </c>
      <c r="G9" t="s">
        <v>24</v>
      </c>
      <c r="H9">
        <f>C20</f>
        <v>66441.7</v>
      </c>
    </row>
    <row r="10" spans="1:9" x14ac:dyDescent="0.25">
      <c r="H10" s="7"/>
    </row>
    <row r="12" spans="1:9" ht="18.75" x14ac:dyDescent="0.35">
      <c r="C12" s="4" t="s">
        <v>16</v>
      </c>
    </row>
    <row r="13" spans="1:9" x14ac:dyDescent="0.25">
      <c r="H13" s="7"/>
    </row>
    <row r="14" spans="1:9" x14ac:dyDescent="0.25">
      <c r="B14" t="s">
        <v>15</v>
      </c>
      <c r="C14" s="1">
        <f>200+200*0.0000067*(350-10)</f>
        <v>200.4556</v>
      </c>
      <c r="D14" s="3">
        <f>1-C14/$C$16</f>
        <v>-4.4567133402173553E-5</v>
      </c>
      <c r="H14" s="7"/>
    </row>
    <row r="15" spans="1:9" x14ac:dyDescent="0.25">
      <c r="B15" t="s">
        <v>14</v>
      </c>
      <c r="C15" s="1">
        <v>200.44275554811901</v>
      </c>
      <c r="D15" s="3">
        <f>1-C15/$C$16</f>
        <v>1.9512015902778401E-5</v>
      </c>
      <c r="G15" t="s">
        <v>29</v>
      </c>
      <c r="H15" s="8">
        <f>H7*H6</f>
        <v>1369695.7583871998</v>
      </c>
      <c r="I15" t="s">
        <v>23</v>
      </c>
    </row>
    <row r="16" spans="1:9" x14ac:dyDescent="0.25">
      <c r="B16" t="s">
        <v>13</v>
      </c>
      <c r="C16" s="1">
        <f>200+5.36/12</f>
        <v>200.44666666666666</v>
      </c>
      <c r="D16" s="3">
        <f>1-C16/$C$16</f>
        <v>0</v>
      </c>
      <c r="G16" t="s">
        <v>30</v>
      </c>
      <c r="H16" s="7">
        <f>H9*H6</f>
        <v>1379593.0632325495</v>
      </c>
      <c r="I16" t="s">
        <v>23</v>
      </c>
    </row>
    <row r="17" spans="3:11" x14ac:dyDescent="0.25">
      <c r="H17" s="2">
        <f>1-H15/H16</f>
        <v>7.1740755365636844E-3</v>
      </c>
    </row>
    <row r="19" spans="3:11" x14ac:dyDescent="0.25">
      <c r="C19" s="6">
        <v>60989.5767534318</v>
      </c>
    </row>
    <row r="20" spans="3:11" x14ac:dyDescent="0.25">
      <c r="C20">
        <v>66441.7</v>
      </c>
      <c r="E20">
        <v>5.36</v>
      </c>
      <c r="F20" s="1">
        <f>(C15-200)*12</f>
        <v>5.3130665774281169</v>
      </c>
      <c r="G20" t="s">
        <v>25</v>
      </c>
    </row>
    <row r="21" spans="3:11" x14ac:dyDescent="0.25">
      <c r="C21" s="2">
        <f>1-C19/C20</f>
        <v>8.2058755970545572E-2</v>
      </c>
      <c r="E21">
        <f>E20/2</f>
        <v>2.68</v>
      </c>
      <c r="F21">
        <f>F20/2</f>
        <v>2.6565332887140585</v>
      </c>
      <c r="G21" t="s">
        <v>25</v>
      </c>
      <c r="I21" s="5"/>
    </row>
    <row r="22" spans="3:11" x14ac:dyDescent="0.25">
      <c r="E22" s="5">
        <f>190000000000*0.000145</f>
        <v>27550000</v>
      </c>
      <c r="F22" s="5">
        <f>190000000000*0.000145</f>
        <v>27550000</v>
      </c>
      <c r="G22" t="s">
        <v>26</v>
      </c>
      <c r="I22" s="7"/>
    </row>
    <row r="23" spans="3:11" x14ac:dyDescent="0.25">
      <c r="E23">
        <f>E20/(200*12)</f>
        <v>2.2333333333333333E-3</v>
      </c>
      <c r="F23">
        <f>F20/(200*12)</f>
        <v>2.2137777405950489E-3</v>
      </c>
      <c r="G23" t="s">
        <v>27</v>
      </c>
      <c r="I23" s="7"/>
    </row>
    <row r="24" spans="3:11" x14ac:dyDescent="0.25">
      <c r="E24" s="7">
        <f>E23*E22</f>
        <v>61528.333333333328</v>
      </c>
      <c r="F24" s="7">
        <f>F23*F22</f>
        <v>60989.576753393601</v>
      </c>
      <c r="G24" t="s">
        <v>28</v>
      </c>
      <c r="I24" s="8"/>
    </row>
    <row r="25" spans="3:11" x14ac:dyDescent="0.25">
      <c r="I25" s="8"/>
      <c r="J25" s="8"/>
      <c r="K25" s="8"/>
    </row>
    <row r="26" spans="3:11" x14ac:dyDescent="0.25">
      <c r="I26" s="8"/>
    </row>
    <row r="29" spans="3:11" x14ac:dyDescent="0.25">
      <c r="C29" s="5">
        <v>1.8395284573199999E-10</v>
      </c>
    </row>
    <row r="30" spans="3:11" x14ac:dyDescent="0.25">
      <c r="C30" s="5">
        <f>28/C29</f>
        <v>152212921135.19714</v>
      </c>
      <c r="H30" s="8"/>
    </row>
    <row r="31" spans="3:11" x14ac:dyDescent="0.25">
      <c r="C31" s="5">
        <f>C30/60</f>
        <v>2536882018.9199524</v>
      </c>
      <c r="H31" s="8"/>
    </row>
    <row r="33" spans="3:3" x14ac:dyDescent="0.25">
      <c r="C33">
        <f>12-0.931*12</f>
        <v>0.8279999999999994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2014-12-14T22:28:04Z</dcterms:created>
  <dcterms:modified xsi:type="dcterms:W3CDTF">2014-12-15T03:08:34Z</dcterms:modified>
</cp:coreProperties>
</file>