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o\Documents\PhD\Experiments\Inositol_metabolism\Soil colonisation\Dec-2022-replicate\"/>
    </mc:Choice>
  </mc:AlternateContent>
  <xr:revisionPtr revIDLastSave="0" documentId="13_ncr:1_{2B11C255-923B-4885-99E7-05BA22EF04BC}" xr6:coauthVersionLast="47" xr6:coauthVersionMax="47" xr10:uidLastSave="{00000000-0000-0000-0000-000000000000}"/>
  <bookViews>
    <workbookView xWindow="-98" yWindow="-98" windowWidth="19396" windowHeight="10395" xr2:uid="{BF3DD177-218A-4611-AA8E-888B76CA5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2" i="1"/>
  <c r="R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8" i="1"/>
  <c r="T39" i="1"/>
  <c r="T40" i="1"/>
  <c r="T41" i="1"/>
  <c r="T2" i="1"/>
  <c r="S2" i="1"/>
  <c r="R33" i="1" l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1" i="1"/>
  <c r="S5" i="1"/>
  <c r="S6" i="1"/>
  <c r="S7" i="1"/>
  <c r="S8" i="1"/>
  <c r="S9" i="1"/>
  <c r="S10" i="1"/>
  <c r="S11" i="1"/>
  <c r="S12" i="1"/>
  <c r="S3" i="1"/>
  <c r="S4" i="1"/>
  <c r="O41" i="1" l="1"/>
  <c r="P41" i="1" s="1"/>
  <c r="Q41" i="1" s="1"/>
  <c r="L41" i="1"/>
  <c r="M41" i="1" s="1"/>
  <c r="N41" i="1" s="1"/>
  <c r="O40" i="1"/>
  <c r="P40" i="1" s="1"/>
  <c r="Q40" i="1" s="1"/>
  <c r="L40" i="1"/>
  <c r="M40" i="1" s="1"/>
  <c r="N40" i="1" s="1"/>
  <c r="O39" i="1"/>
  <c r="P39" i="1" s="1"/>
  <c r="Q39" i="1" s="1"/>
  <c r="L39" i="1"/>
  <c r="M39" i="1" s="1"/>
  <c r="N39" i="1" s="1"/>
  <c r="O38" i="1"/>
  <c r="P38" i="1" s="1"/>
  <c r="Q38" i="1" s="1"/>
  <c r="L38" i="1"/>
  <c r="M38" i="1" s="1"/>
  <c r="N38" i="1" s="1"/>
  <c r="O37" i="1"/>
  <c r="P37" i="1" s="1"/>
  <c r="Q37" i="1" s="1"/>
  <c r="L37" i="1"/>
  <c r="M37" i="1" s="1"/>
  <c r="N37" i="1" s="1"/>
  <c r="O36" i="1"/>
  <c r="P36" i="1" s="1"/>
  <c r="Q36" i="1" s="1"/>
  <c r="L36" i="1"/>
  <c r="M36" i="1" s="1"/>
  <c r="N36" i="1" s="1"/>
  <c r="O35" i="1"/>
  <c r="P35" i="1" s="1"/>
  <c r="Q35" i="1" s="1"/>
  <c r="L35" i="1"/>
  <c r="M35" i="1" s="1"/>
  <c r="N35" i="1" s="1"/>
  <c r="O34" i="1"/>
  <c r="P34" i="1" s="1"/>
  <c r="Q34" i="1" s="1"/>
  <c r="L34" i="1"/>
  <c r="M34" i="1" s="1"/>
  <c r="N34" i="1" s="1"/>
  <c r="O33" i="1"/>
  <c r="P33" i="1" s="1"/>
  <c r="Q33" i="1" s="1"/>
  <c r="L33" i="1"/>
  <c r="M33" i="1" s="1"/>
  <c r="N33" i="1" s="1"/>
  <c r="S33" i="1" s="1"/>
  <c r="O32" i="1"/>
  <c r="P32" i="1" s="1"/>
  <c r="Q32" i="1" s="1"/>
  <c r="L32" i="1"/>
  <c r="M32" i="1" s="1"/>
  <c r="N32" i="1" s="1"/>
  <c r="O31" i="1"/>
  <c r="P31" i="1" s="1"/>
  <c r="Q31" i="1" s="1"/>
  <c r="L31" i="1"/>
  <c r="M31" i="1" s="1"/>
  <c r="N31" i="1" s="1"/>
  <c r="O30" i="1"/>
  <c r="P30" i="1" s="1"/>
  <c r="Q30" i="1" s="1"/>
  <c r="L30" i="1"/>
  <c r="M30" i="1" s="1"/>
  <c r="N30" i="1" s="1"/>
  <c r="O29" i="1"/>
  <c r="P29" i="1" s="1"/>
  <c r="Q29" i="1" s="1"/>
  <c r="L29" i="1"/>
  <c r="M29" i="1" s="1"/>
  <c r="N29" i="1" s="1"/>
  <c r="O28" i="1"/>
  <c r="P28" i="1" s="1"/>
  <c r="Q28" i="1" s="1"/>
  <c r="L28" i="1"/>
  <c r="M28" i="1" s="1"/>
  <c r="N28" i="1" s="1"/>
  <c r="O27" i="1"/>
  <c r="P27" i="1" s="1"/>
  <c r="Q27" i="1" s="1"/>
  <c r="L27" i="1"/>
  <c r="M27" i="1" s="1"/>
  <c r="N27" i="1" s="1"/>
  <c r="O26" i="1"/>
  <c r="P26" i="1" s="1"/>
  <c r="Q26" i="1" s="1"/>
  <c r="L26" i="1"/>
  <c r="M26" i="1" s="1"/>
  <c r="N26" i="1" s="1"/>
  <c r="O25" i="1"/>
  <c r="P25" i="1" s="1"/>
  <c r="Q25" i="1" s="1"/>
  <c r="L25" i="1"/>
  <c r="M25" i="1" s="1"/>
  <c r="N25" i="1" s="1"/>
  <c r="O24" i="1"/>
  <c r="P24" i="1" s="1"/>
  <c r="Q24" i="1" s="1"/>
  <c r="L24" i="1"/>
  <c r="M24" i="1" s="1"/>
  <c r="N24" i="1" s="1"/>
  <c r="O23" i="1"/>
  <c r="P23" i="1" s="1"/>
  <c r="Q23" i="1" s="1"/>
  <c r="L23" i="1"/>
  <c r="M23" i="1" s="1"/>
  <c r="N23" i="1" s="1"/>
  <c r="O22" i="1"/>
  <c r="P22" i="1" s="1"/>
  <c r="Q22" i="1" s="1"/>
  <c r="L22" i="1"/>
  <c r="M22" i="1" s="1"/>
  <c r="N22" i="1" s="1"/>
  <c r="R22" i="1" s="1"/>
  <c r="O21" i="1"/>
  <c r="P21" i="1" s="1"/>
  <c r="Q21" i="1" s="1"/>
  <c r="L21" i="1"/>
  <c r="M21" i="1" s="1"/>
  <c r="N21" i="1" s="1"/>
  <c r="O20" i="1"/>
  <c r="P20" i="1" s="1"/>
  <c r="Q20" i="1" s="1"/>
  <c r="L20" i="1"/>
  <c r="M20" i="1" s="1"/>
  <c r="N20" i="1" s="1"/>
  <c r="O19" i="1"/>
  <c r="P19" i="1" s="1"/>
  <c r="Q19" i="1" s="1"/>
  <c r="L19" i="1"/>
  <c r="M19" i="1" s="1"/>
  <c r="N19" i="1" s="1"/>
  <c r="O18" i="1"/>
  <c r="P18" i="1" s="1"/>
  <c r="Q18" i="1" s="1"/>
  <c r="L18" i="1"/>
  <c r="M18" i="1" s="1"/>
  <c r="N18" i="1" s="1"/>
  <c r="O17" i="1"/>
  <c r="P17" i="1" s="1"/>
  <c r="Q17" i="1" s="1"/>
  <c r="L17" i="1"/>
  <c r="M17" i="1" s="1"/>
  <c r="N17" i="1" s="1"/>
  <c r="O16" i="1"/>
  <c r="P16" i="1" s="1"/>
  <c r="Q16" i="1" s="1"/>
  <c r="L16" i="1"/>
  <c r="M16" i="1" s="1"/>
  <c r="N16" i="1" s="1"/>
  <c r="O15" i="1"/>
  <c r="P15" i="1" s="1"/>
  <c r="Q15" i="1" s="1"/>
  <c r="L15" i="1"/>
  <c r="M15" i="1" s="1"/>
  <c r="N15" i="1" s="1"/>
  <c r="O14" i="1"/>
  <c r="P14" i="1" s="1"/>
  <c r="Q14" i="1" s="1"/>
  <c r="L14" i="1"/>
  <c r="M14" i="1" s="1"/>
  <c r="N14" i="1" s="1"/>
  <c r="R14" i="1" s="1"/>
  <c r="O13" i="1"/>
  <c r="P13" i="1" s="1"/>
  <c r="Q13" i="1" s="1"/>
  <c r="L13" i="1"/>
  <c r="M13" i="1" s="1"/>
  <c r="N13" i="1" s="1"/>
  <c r="O12" i="1"/>
  <c r="P12" i="1" s="1"/>
  <c r="Q12" i="1" s="1"/>
  <c r="L12" i="1"/>
  <c r="M12" i="1" s="1"/>
  <c r="N12" i="1" s="1"/>
  <c r="O11" i="1"/>
  <c r="P11" i="1" s="1"/>
  <c r="Q11" i="1" s="1"/>
  <c r="L11" i="1"/>
  <c r="M11" i="1" s="1"/>
  <c r="N11" i="1" s="1"/>
  <c r="O10" i="1"/>
  <c r="P10" i="1" s="1"/>
  <c r="Q10" i="1" s="1"/>
  <c r="L10" i="1"/>
  <c r="M10" i="1" s="1"/>
  <c r="N10" i="1" s="1"/>
  <c r="R10" i="1" s="1"/>
  <c r="O9" i="1"/>
  <c r="P9" i="1" s="1"/>
  <c r="Q9" i="1" s="1"/>
  <c r="L9" i="1"/>
  <c r="M9" i="1" s="1"/>
  <c r="N9" i="1" s="1"/>
  <c r="O8" i="1"/>
  <c r="P8" i="1" s="1"/>
  <c r="Q8" i="1" s="1"/>
  <c r="L8" i="1"/>
  <c r="M8" i="1" s="1"/>
  <c r="N8" i="1" s="1"/>
  <c r="O7" i="1"/>
  <c r="P7" i="1" s="1"/>
  <c r="Q7" i="1" s="1"/>
  <c r="L7" i="1"/>
  <c r="M7" i="1" s="1"/>
  <c r="N7" i="1" s="1"/>
  <c r="O6" i="1"/>
  <c r="P6" i="1" s="1"/>
  <c r="Q6" i="1" s="1"/>
  <c r="L6" i="1"/>
  <c r="M6" i="1" s="1"/>
  <c r="N6" i="1" s="1"/>
  <c r="O5" i="1"/>
  <c r="P5" i="1" s="1"/>
  <c r="Q5" i="1" s="1"/>
  <c r="L5" i="1"/>
  <c r="M5" i="1" s="1"/>
  <c r="N5" i="1" s="1"/>
  <c r="O4" i="1"/>
  <c r="P4" i="1" s="1"/>
  <c r="Q4" i="1" s="1"/>
  <c r="L4" i="1"/>
  <c r="M4" i="1" s="1"/>
  <c r="N4" i="1" s="1"/>
  <c r="O3" i="1"/>
  <c r="P3" i="1" s="1"/>
  <c r="Q3" i="1" s="1"/>
  <c r="L3" i="1"/>
  <c r="M3" i="1" s="1"/>
  <c r="N3" i="1" s="1"/>
  <c r="O2" i="1"/>
  <c r="P2" i="1" s="1"/>
  <c r="Q2" i="1" s="1"/>
  <c r="L2" i="1"/>
  <c r="R35" i="1" l="1"/>
  <c r="R13" i="1"/>
  <c r="R15" i="1"/>
  <c r="R41" i="1"/>
  <c r="R26" i="1"/>
  <c r="R23" i="1"/>
  <c r="R30" i="1"/>
  <c r="R34" i="1"/>
  <c r="R25" i="1"/>
  <c r="R27" i="1"/>
  <c r="R32" i="1"/>
  <c r="R39" i="1"/>
  <c r="R24" i="1"/>
  <c r="R29" i="1"/>
  <c r="R36" i="1"/>
  <c r="R28" i="1"/>
  <c r="R31" i="1"/>
  <c r="R38" i="1"/>
  <c r="R40" i="1"/>
  <c r="R17" i="1"/>
  <c r="R19" i="1"/>
  <c r="R21" i="1"/>
  <c r="R12" i="1"/>
  <c r="R16" i="1"/>
  <c r="R18" i="1"/>
  <c r="R20" i="1"/>
  <c r="R3" i="1"/>
  <c r="R5" i="1"/>
  <c r="R7" i="1"/>
  <c r="R8" i="1"/>
  <c r="R4" i="1"/>
  <c r="R6" i="1"/>
  <c r="R9" i="1"/>
  <c r="R11" i="1"/>
  <c r="M2" i="1"/>
  <c r="N2" i="1" s="1"/>
</calcChain>
</file>

<file path=xl/sharedStrings.xml><?xml version="1.0" encoding="utf-8"?>
<sst xmlns="http://schemas.openxmlformats.org/spreadsheetml/2006/main" count="221" uniqueCount="59">
  <si>
    <t>Bulk</t>
  </si>
  <si>
    <t>Mix</t>
  </si>
  <si>
    <t>Root</t>
  </si>
  <si>
    <t>Sample</t>
  </si>
  <si>
    <t>Source</t>
  </si>
  <si>
    <t>Genotype</t>
  </si>
  <si>
    <t>Rep</t>
  </si>
  <si>
    <t>Time</t>
  </si>
  <si>
    <t>Dilution</t>
  </si>
  <si>
    <t>B-M-1</t>
  </si>
  <si>
    <t>B-M-2</t>
  </si>
  <si>
    <t>B-M-3</t>
  </si>
  <si>
    <t>B-M-4</t>
  </si>
  <si>
    <t>B-M-5</t>
  </si>
  <si>
    <t>B-M-6</t>
  </si>
  <si>
    <t>B-M-7</t>
  </si>
  <si>
    <t>B-M-8</t>
  </si>
  <si>
    <t>B-M-9</t>
  </si>
  <si>
    <t>B-M-10</t>
  </si>
  <si>
    <t>R-M-1</t>
  </si>
  <si>
    <t>R-M-2</t>
  </si>
  <si>
    <t>R-M-3</t>
  </si>
  <si>
    <t>R-M-4</t>
  </si>
  <si>
    <t>R-M-5</t>
  </si>
  <si>
    <t>R-M-6</t>
  </si>
  <si>
    <t>R-M-7</t>
  </si>
  <si>
    <t>R-M-8</t>
  </si>
  <si>
    <t>R-M-9</t>
  </si>
  <si>
    <t>R-M-10</t>
  </si>
  <si>
    <t>R-M-11</t>
  </si>
  <si>
    <t>R-M-12</t>
  </si>
  <si>
    <t>R-M-13</t>
  </si>
  <si>
    <t>R-M-14</t>
  </si>
  <si>
    <t>R-M-15</t>
  </si>
  <si>
    <t>R-M-16</t>
  </si>
  <si>
    <t>R-M-17</t>
  </si>
  <si>
    <t>R-M-18</t>
  </si>
  <si>
    <t>R-M-19</t>
  </si>
  <si>
    <t>R-M-20</t>
  </si>
  <si>
    <t>0 dpi</t>
  </si>
  <si>
    <t>21 dpi</t>
  </si>
  <si>
    <t>CFU_raw_WT</t>
  </si>
  <si>
    <t>CFU_raw_KO</t>
  </si>
  <si>
    <t>SampleWeight</t>
  </si>
  <si>
    <t>ShootWeight</t>
  </si>
  <si>
    <t>Ratio</t>
  </si>
  <si>
    <t>CFU_ul_tube_WT</t>
  </si>
  <si>
    <t>CFU_total_WT</t>
  </si>
  <si>
    <t>CFU_g_WT</t>
  </si>
  <si>
    <t>CFU_ul_tube_KO</t>
  </si>
  <si>
    <t>CFU_total_KO</t>
  </si>
  <si>
    <t>CFU_g_KO</t>
  </si>
  <si>
    <t>Ratio_log2</t>
  </si>
  <si>
    <t>Label</t>
  </si>
  <si>
    <t>Bulk 0 dpi</t>
  </si>
  <si>
    <t>Bulk 21 dpi</t>
  </si>
  <si>
    <t>Root 21 dpi</t>
  </si>
  <si>
    <t>log_CFU_g_WT</t>
  </si>
  <si>
    <t>log_CFU_g_KO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</si>
</sst>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5B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1" fontId="0" fillId="2" borderId="3" xfId="0" applyNumberForma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11" fontId="0" fillId="4" borderId="6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6" borderId="6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BF6F-3EBC-472B-9F71-BD33F84DDD56}">
  <dimension ref="A1:U41"/>
  <sheetViews>
    <sheetView tabSelected="1" topLeftCell="E1" zoomScale="87" zoomScaleNormal="70" workbookViewId="0">
      <selection activeCell="T1" sqref="T1"/>
    </sheetView>
  </sheetViews>
  <sheetFormatPr defaultRowHeight="14.25" x14ac:dyDescent="0.45"/>
  <cols>
    <col min="3" max="3" width="13.6640625" customWidth="1"/>
    <col min="14" max="14" width="14.53125" customWidth="1"/>
    <col min="17" max="17" width="10.796875" customWidth="1"/>
    <col min="21" max="21" width="13.1328125" customWidth="1"/>
  </cols>
  <sheetData>
    <row r="1" spans="1:21" ht="28.9" thickBot="1" x14ac:dyDescent="0.5">
      <c r="A1" s="34" t="s">
        <v>3</v>
      </c>
      <c r="B1" s="34" t="s">
        <v>4</v>
      </c>
      <c r="C1" s="34" t="s">
        <v>53</v>
      </c>
      <c r="D1" s="34" t="s">
        <v>5</v>
      </c>
      <c r="E1" s="34" t="s">
        <v>6</v>
      </c>
      <c r="F1" s="34" t="s">
        <v>7</v>
      </c>
      <c r="G1" s="34" t="s">
        <v>44</v>
      </c>
      <c r="H1" s="34" t="s">
        <v>43</v>
      </c>
      <c r="I1" s="34" t="s">
        <v>41</v>
      </c>
      <c r="J1" s="34" t="s">
        <v>42</v>
      </c>
      <c r="K1" s="34" t="s">
        <v>8</v>
      </c>
      <c r="L1" s="34" t="s">
        <v>46</v>
      </c>
      <c r="M1" s="34" t="s">
        <v>47</v>
      </c>
      <c r="N1" s="34" t="s">
        <v>48</v>
      </c>
      <c r="O1" s="34" t="s">
        <v>49</v>
      </c>
      <c r="P1" s="34" t="s">
        <v>50</v>
      </c>
      <c r="Q1" s="34" t="s">
        <v>51</v>
      </c>
      <c r="R1" s="34" t="s">
        <v>45</v>
      </c>
      <c r="S1" s="34" t="s">
        <v>57</v>
      </c>
      <c r="T1" s="34" t="s">
        <v>58</v>
      </c>
      <c r="U1" s="35" t="s">
        <v>52</v>
      </c>
    </row>
    <row r="2" spans="1:21" ht="14.65" thickTop="1" x14ac:dyDescent="0.45">
      <c r="A2" s="1" t="s">
        <v>9</v>
      </c>
      <c r="B2" s="2" t="s">
        <v>0</v>
      </c>
      <c r="C2" s="2" t="s">
        <v>54</v>
      </c>
      <c r="D2" s="3" t="s">
        <v>1</v>
      </c>
      <c r="E2" s="2">
        <v>1</v>
      </c>
      <c r="F2" s="4" t="s">
        <v>39</v>
      </c>
      <c r="G2" s="5"/>
      <c r="H2" s="5">
        <v>207</v>
      </c>
      <c r="I2" s="5">
        <v>60</v>
      </c>
      <c r="J2" s="5">
        <v>62</v>
      </c>
      <c r="K2" s="5">
        <v>2</v>
      </c>
      <c r="L2" s="5">
        <f>(I2/5)*10^K2</f>
        <v>1200</v>
      </c>
      <c r="M2" s="5">
        <f>L2*1000</f>
        <v>1200000</v>
      </c>
      <c r="N2" s="6">
        <f>M2/H2</f>
        <v>5797.101449275362</v>
      </c>
      <c r="O2" s="5">
        <f>(J2/5)*10^K2</f>
        <v>1240</v>
      </c>
      <c r="P2" s="5">
        <f>O2*1000</f>
        <v>1240000</v>
      </c>
      <c r="Q2" s="6">
        <f>P2/H2</f>
        <v>5990.3381642512077</v>
      </c>
      <c r="R2" s="6">
        <f>N2/Q2</f>
        <v>0.96774193548387089</v>
      </c>
      <c r="S2">
        <f>LOG(N2,2)</f>
        <v>12.501116017658642</v>
      </c>
      <c r="T2">
        <f>LOG(Q2,2)</f>
        <v>12.548421732436999</v>
      </c>
      <c r="U2">
        <f>S2/T2</f>
        <v>0.99623014624571671</v>
      </c>
    </row>
    <row r="3" spans="1:21" x14ac:dyDescent="0.45">
      <c r="A3" s="7" t="s">
        <v>10</v>
      </c>
      <c r="B3" s="8" t="s">
        <v>0</v>
      </c>
      <c r="C3" s="8" t="s">
        <v>54</v>
      </c>
      <c r="D3" s="9" t="s">
        <v>1</v>
      </c>
      <c r="E3" s="8">
        <v>2</v>
      </c>
      <c r="F3" s="10" t="s">
        <v>39</v>
      </c>
      <c r="G3" s="11"/>
      <c r="H3" s="11">
        <v>177.1</v>
      </c>
      <c r="I3" s="11">
        <v>74</v>
      </c>
      <c r="J3" s="11">
        <v>80</v>
      </c>
      <c r="K3" s="11">
        <v>2</v>
      </c>
      <c r="L3" s="11">
        <f t="shared" ref="L3:L41" si="0">(I3/5)*10^K3</f>
        <v>1480</v>
      </c>
      <c r="M3" s="11">
        <f t="shared" ref="M3:M41" si="1">L3*1000</f>
        <v>1480000</v>
      </c>
      <c r="N3" s="12">
        <f t="shared" ref="N3:N41" si="2">M3/H3</f>
        <v>8356.8605307735743</v>
      </c>
      <c r="O3" s="11">
        <f t="shared" ref="O3:O41" si="3">(J3/5)*10^K3</f>
        <v>1600</v>
      </c>
      <c r="P3" s="11">
        <f t="shared" ref="P3:P41" si="4">O3*1000</f>
        <v>1600000</v>
      </c>
      <c r="Q3" s="12">
        <f t="shared" ref="Q3:Q41" si="5">P3/H3</f>
        <v>9034.4438170525136</v>
      </c>
      <c r="R3" s="11">
        <f t="shared" ref="R3:R41" si="6">N3/Q3</f>
        <v>0.92499999999999993</v>
      </c>
      <c r="S3">
        <f t="shared" ref="S3:S41" si="7">LOG(N3,2)</f>
        <v>13.028745343313847</v>
      </c>
      <c r="T3">
        <f t="shared" ref="T3:T41" si="8">LOG(Q3,2)</f>
        <v>13.14122007257226</v>
      </c>
      <c r="U3">
        <f t="shared" ref="U3:U41" si="9">S3/T3</f>
        <v>0.99144107406791215</v>
      </c>
    </row>
    <row r="4" spans="1:21" x14ac:dyDescent="0.45">
      <c r="A4" s="13" t="s">
        <v>11</v>
      </c>
      <c r="B4" s="14" t="s">
        <v>0</v>
      </c>
      <c r="C4" s="14" t="s">
        <v>54</v>
      </c>
      <c r="D4" s="9" t="s">
        <v>1</v>
      </c>
      <c r="E4" s="14">
        <v>3</v>
      </c>
      <c r="F4" s="15" t="s">
        <v>39</v>
      </c>
      <c r="G4" s="16"/>
      <c r="H4" s="16">
        <v>189</v>
      </c>
      <c r="I4" s="5">
        <v>48</v>
      </c>
      <c r="J4" s="5">
        <v>39</v>
      </c>
      <c r="K4" s="5">
        <v>2</v>
      </c>
      <c r="L4" s="5">
        <f t="shared" si="0"/>
        <v>960</v>
      </c>
      <c r="M4" s="5">
        <f t="shared" si="1"/>
        <v>960000</v>
      </c>
      <c r="N4" s="6">
        <f t="shared" si="2"/>
        <v>5079.3650793650795</v>
      </c>
      <c r="O4" s="5">
        <f t="shared" si="3"/>
        <v>780</v>
      </c>
      <c r="P4" s="5">
        <f t="shared" si="4"/>
        <v>780000</v>
      </c>
      <c r="Q4" s="6">
        <f t="shared" si="5"/>
        <v>4126.9841269841272</v>
      </c>
      <c r="R4" s="5">
        <f t="shared" si="6"/>
        <v>1.2307692307692308</v>
      </c>
      <c r="S4">
        <f t="shared" si="7"/>
        <v>12.310432456049535</v>
      </c>
      <c r="T4">
        <f t="shared" si="8"/>
        <v>12.010872174190625</v>
      </c>
      <c r="U4">
        <f t="shared" si="9"/>
        <v>1.02494076013086</v>
      </c>
    </row>
    <row r="5" spans="1:21" x14ac:dyDescent="0.45">
      <c r="A5" s="7" t="s">
        <v>12</v>
      </c>
      <c r="B5" s="8" t="s">
        <v>0</v>
      </c>
      <c r="C5" s="8" t="s">
        <v>54</v>
      </c>
      <c r="D5" s="9" t="s">
        <v>1</v>
      </c>
      <c r="E5" s="8">
        <v>4</v>
      </c>
      <c r="F5" s="10" t="s">
        <v>39</v>
      </c>
      <c r="G5" s="11"/>
      <c r="H5" s="11">
        <v>214.5</v>
      </c>
      <c r="I5" s="11">
        <v>55</v>
      </c>
      <c r="J5" s="11">
        <v>40</v>
      </c>
      <c r="K5" s="11">
        <v>2</v>
      </c>
      <c r="L5" s="11">
        <f t="shared" si="0"/>
        <v>1100</v>
      </c>
      <c r="M5" s="11">
        <f t="shared" si="1"/>
        <v>1100000</v>
      </c>
      <c r="N5" s="12">
        <f t="shared" si="2"/>
        <v>5128.2051282051279</v>
      </c>
      <c r="O5" s="11">
        <f t="shared" si="3"/>
        <v>800</v>
      </c>
      <c r="P5" s="11">
        <f t="shared" si="4"/>
        <v>800000</v>
      </c>
      <c r="Q5" s="12">
        <f t="shared" si="5"/>
        <v>3729.6037296037298</v>
      </c>
      <c r="R5" s="11">
        <f t="shared" si="6"/>
        <v>1.3749999999999998</v>
      </c>
      <c r="S5">
        <f t="shared" si="7"/>
        <v>12.324238255574564</v>
      </c>
      <c r="T5">
        <f t="shared" si="8"/>
        <v>11.864806636937265</v>
      </c>
      <c r="U5">
        <f t="shared" si="9"/>
        <v>1.0387222171162069</v>
      </c>
    </row>
    <row r="6" spans="1:21" x14ac:dyDescent="0.45">
      <c r="A6" s="13" t="s">
        <v>13</v>
      </c>
      <c r="B6" s="14" t="s">
        <v>0</v>
      </c>
      <c r="C6" s="14" t="s">
        <v>54</v>
      </c>
      <c r="D6" s="9" t="s">
        <v>1</v>
      </c>
      <c r="E6" s="14">
        <v>5</v>
      </c>
      <c r="F6" s="15" t="s">
        <v>39</v>
      </c>
      <c r="G6" s="16"/>
      <c r="H6" s="16">
        <v>221</v>
      </c>
      <c r="I6" s="5">
        <v>38</v>
      </c>
      <c r="J6" s="5">
        <v>34</v>
      </c>
      <c r="K6" s="5">
        <v>2</v>
      </c>
      <c r="L6" s="5">
        <f t="shared" si="0"/>
        <v>760</v>
      </c>
      <c r="M6" s="5">
        <f t="shared" si="1"/>
        <v>760000</v>
      </c>
      <c r="N6" s="6">
        <f t="shared" si="2"/>
        <v>3438.9140271493211</v>
      </c>
      <c r="O6" s="5">
        <f t="shared" si="3"/>
        <v>680</v>
      </c>
      <c r="P6" s="5">
        <f t="shared" si="4"/>
        <v>680000</v>
      </c>
      <c r="Q6" s="6">
        <f t="shared" si="5"/>
        <v>3076.9230769230771</v>
      </c>
      <c r="R6" s="5">
        <f t="shared" si="6"/>
        <v>1.1176470588235292</v>
      </c>
      <c r="S6">
        <f t="shared" si="7"/>
        <v>11.747737333601604</v>
      </c>
      <c r="T6">
        <f t="shared" si="8"/>
        <v>11.587272661408358</v>
      </c>
      <c r="U6">
        <f t="shared" si="9"/>
        <v>1.013848355595159</v>
      </c>
    </row>
    <row r="7" spans="1:21" x14ac:dyDescent="0.45">
      <c r="A7" s="7" t="s">
        <v>14</v>
      </c>
      <c r="B7" s="8" t="s">
        <v>0</v>
      </c>
      <c r="C7" s="8" t="s">
        <v>54</v>
      </c>
      <c r="D7" s="9" t="s">
        <v>1</v>
      </c>
      <c r="E7" s="8">
        <v>6</v>
      </c>
      <c r="F7" s="10" t="s">
        <v>39</v>
      </c>
      <c r="G7" s="11"/>
      <c r="H7" s="11">
        <v>188.1</v>
      </c>
      <c r="I7" s="11">
        <v>29</v>
      </c>
      <c r="J7" s="11">
        <v>26</v>
      </c>
      <c r="K7" s="11">
        <v>2</v>
      </c>
      <c r="L7" s="11">
        <f t="shared" si="0"/>
        <v>580</v>
      </c>
      <c r="M7" s="11">
        <f t="shared" si="1"/>
        <v>580000</v>
      </c>
      <c r="N7" s="12">
        <f t="shared" si="2"/>
        <v>3083.4662413609781</v>
      </c>
      <c r="O7" s="11">
        <f t="shared" si="3"/>
        <v>520</v>
      </c>
      <c r="P7" s="11">
        <f t="shared" si="4"/>
        <v>520000</v>
      </c>
      <c r="Q7" s="12">
        <f t="shared" si="5"/>
        <v>2764.4869750132907</v>
      </c>
      <c r="R7" s="11">
        <f t="shared" si="6"/>
        <v>1.1153846153846154</v>
      </c>
      <c r="S7">
        <f t="shared" si="7"/>
        <v>11.590337336041189</v>
      </c>
      <c r="T7">
        <f t="shared" si="8"/>
        <v>11.432796059054709</v>
      </c>
      <c r="U7">
        <f t="shared" si="9"/>
        <v>1.0137797679738814</v>
      </c>
    </row>
    <row r="8" spans="1:21" x14ac:dyDescent="0.45">
      <c r="A8" s="13" t="s">
        <v>15</v>
      </c>
      <c r="B8" s="14" t="s">
        <v>0</v>
      </c>
      <c r="C8" s="14" t="s">
        <v>54</v>
      </c>
      <c r="D8" s="9" t="s">
        <v>1</v>
      </c>
      <c r="E8" s="14">
        <v>7</v>
      </c>
      <c r="F8" s="15" t="s">
        <v>39</v>
      </c>
      <c r="G8" s="16"/>
      <c r="H8" s="16">
        <v>166.6</v>
      </c>
      <c r="I8" s="5">
        <v>31</v>
      </c>
      <c r="J8" s="5">
        <v>23</v>
      </c>
      <c r="K8" s="5">
        <v>2</v>
      </c>
      <c r="L8" s="5">
        <f t="shared" si="0"/>
        <v>620</v>
      </c>
      <c r="M8" s="5">
        <f t="shared" si="1"/>
        <v>620000</v>
      </c>
      <c r="N8" s="6">
        <f t="shared" si="2"/>
        <v>3721.4885954381753</v>
      </c>
      <c r="O8" s="5">
        <f t="shared" si="3"/>
        <v>459.99999999999994</v>
      </c>
      <c r="P8" s="5">
        <f t="shared" si="4"/>
        <v>459999.99999999994</v>
      </c>
      <c r="Q8" s="6">
        <f t="shared" si="5"/>
        <v>2761.1044417767102</v>
      </c>
      <c r="R8" s="5">
        <f t="shared" si="6"/>
        <v>1.347826086956522</v>
      </c>
      <c r="S8">
        <f t="shared" si="7"/>
        <v>11.861664099458139</v>
      </c>
      <c r="T8">
        <f t="shared" si="8"/>
        <v>11.431029745128278</v>
      </c>
      <c r="U8">
        <f t="shared" si="9"/>
        <v>1.037672402568403</v>
      </c>
    </row>
    <row r="9" spans="1:21" x14ac:dyDescent="0.45">
      <c r="A9" s="7" t="s">
        <v>16</v>
      </c>
      <c r="B9" s="8" t="s">
        <v>0</v>
      </c>
      <c r="C9" s="8" t="s">
        <v>54</v>
      </c>
      <c r="D9" s="9" t="s">
        <v>1</v>
      </c>
      <c r="E9" s="8">
        <v>8</v>
      </c>
      <c r="F9" s="10" t="s">
        <v>39</v>
      </c>
      <c r="G9" s="11"/>
      <c r="H9" s="11">
        <v>132.20000000000002</v>
      </c>
      <c r="I9" s="11">
        <v>26</v>
      </c>
      <c r="J9" s="11">
        <v>27</v>
      </c>
      <c r="K9" s="11">
        <v>2</v>
      </c>
      <c r="L9" s="11">
        <f t="shared" si="0"/>
        <v>520</v>
      </c>
      <c r="M9" s="11">
        <f t="shared" si="1"/>
        <v>520000</v>
      </c>
      <c r="N9" s="12">
        <f t="shared" si="2"/>
        <v>3933.4341906202717</v>
      </c>
      <c r="O9" s="11">
        <f t="shared" si="3"/>
        <v>540</v>
      </c>
      <c r="P9" s="11">
        <f t="shared" si="4"/>
        <v>540000</v>
      </c>
      <c r="Q9" s="12">
        <f t="shared" si="5"/>
        <v>4084.720121028744</v>
      </c>
      <c r="R9" s="11">
        <f t="shared" si="6"/>
        <v>0.96296296296296291</v>
      </c>
      <c r="S9">
        <f t="shared" si="7"/>
        <v>11.941573731070212</v>
      </c>
      <c r="T9">
        <f t="shared" si="8"/>
        <v>11.996021515092588</v>
      </c>
      <c r="U9">
        <f t="shared" si="9"/>
        <v>0.99546117986251748</v>
      </c>
    </row>
    <row r="10" spans="1:21" x14ac:dyDescent="0.45">
      <c r="A10" s="13" t="s">
        <v>17</v>
      </c>
      <c r="B10" s="14" t="s">
        <v>0</v>
      </c>
      <c r="C10" s="14" t="s">
        <v>54</v>
      </c>
      <c r="D10" s="9" t="s">
        <v>1</v>
      </c>
      <c r="E10" s="14">
        <v>9</v>
      </c>
      <c r="F10" s="15" t="s">
        <v>39</v>
      </c>
      <c r="G10" s="16"/>
      <c r="H10" s="16">
        <v>349.3</v>
      </c>
      <c r="I10" s="5">
        <v>24</v>
      </c>
      <c r="J10" s="5">
        <v>8</v>
      </c>
      <c r="K10" s="5">
        <v>4</v>
      </c>
      <c r="L10" s="5">
        <f t="shared" si="0"/>
        <v>48000</v>
      </c>
      <c r="M10" s="5">
        <f t="shared" si="1"/>
        <v>48000000</v>
      </c>
      <c r="N10" s="6">
        <f t="shared" si="2"/>
        <v>137417.69252791296</v>
      </c>
      <c r="O10" s="5">
        <f t="shared" si="3"/>
        <v>16000</v>
      </c>
      <c r="P10" s="5">
        <f t="shared" si="4"/>
        <v>16000000</v>
      </c>
      <c r="Q10" s="6">
        <f t="shared" si="5"/>
        <v>45805.897509304319</v>
      </c>
      <c r="R10" s="5">
        <f t="shared" si="6"/>
        <v>3</v>
      </c>
      <c r="S10">
        <f t="shared" si="7"/>
        <v>17.068208237537828</v>
      </c>
      <c r="T10">
        <f t="shared" si="8"/>
        <v>15.483245736816672</v>
      </c>
      <c r="U10">
        <f t="shared" si="9"/>
        <v>1.1023662950044364</v>
      </c>
    </row>
    <row r="11" spans="1:21" ht="14.65" thickBot="1" x14ac:dyDescent="0.5">
      <c r="A11" s="17" t="s">
        <v>18</v>
      </c>
      <c r="B11" s="18" t="s">
        <v>0</v>
      </c>
      <c r="C11" s="18" t="s">
        <v>54</v>
      </c>
      <c r="D11" s="19" t="s">
        <v>1</v>
      </c>
      <c r="E11" s="18">
        <v>10</v>
      </c>
      <c r="F11" s="20" t="s">
        <v>39</v>
      </c>
      <c r="G11" s="21"/>
      <c r="H11" s="21">
        <v>209.60000000000002</v>
      </c>
      <c r="I11" s="21">
        <v>8</v>
      </c>
      <c r="J11" s="21">
        <v>8</v>
      </c>
      <c r="K11" s="21">
        <v>4</v>
      </c>
      <c r="L11" s="21">
        <f t="shared" si="0"/>
        <v>16000</v>
      </c>
      <c r="M11" s="21">
        <f t="shared" si="1"/>
        <v>16000000</v>
      </c>
      <c r="N11" s="21">
        <f t="shared" si="2"/>
        <v>76335.877862595415</v>
      </c>
      <c r="O11" s="21">
        <f t="shared" si="3"/>
        <v>16000</v>
      </c>
      <c r="P11" s="21">
        <f t="shared" si="4"/>
        <v>16000000</v>
      </c>
      <c r="Q11" s="21">
        <f t="shared" si="5"/>
        <v>76335.877862595415</v>
      </c>
      <c r="R11" s="21">
        <f t="shared" si="6"/>
        <v>1</v>
      </c>
      <c r="S11">
        <f t="shared" si="7"/>
        <v>16.220073662674086</v>
      </c>
      <c r="T11">
        <f t="shared" si="8"/>
        <v>16.220073662674086</v>
      </c>
      <c r="U11">
        <f t="shared" si="9"/>
        <v>1</v>
      </c>
    </row>
    <row r="12" spans="1:21" ht="14.65" thickTop="1" x14ac:dyDescent="0.45">
      <c r="A12" s="1" t="s">
        <v>9</v>
      </c>
      <c r="B12" s="2" t="s">
        <v>0</v>
      </c>
      <c r="C12" s="2" t="s">
        <v>55</v>
      </c>
      <c r="D12" s="3" t="s">
        <v>1</v>
      </c>
      <c r="E12" s="2">
        <v>1</v>
      </c>
      <c r="F12" s="4" t="s">
        <v>40</v>
      </c>
      <c r="G12" s="5"/>
      <c r="H12" s="5">
        <v>0.1171</v>
      </c>
      <c r="I12" s="5">
        <v>4</v>
      </c>
      <c r="J12" s="5">
        <v>4</v>
      </c>
      <c r="K12" s="5">
        <v>2</v>
      </c>
      <c r="L12" s="5">
        <f t="shared" si="0"/>
        <v>80</v>
      </c>
      <c r="M12" s="5">
        <f t="shared" si="1"/>
        <v>80000</v>
      </c>
      <c r="N12" s="6">
        <f t="shared" si="2"/>
        <v>683176.77198975242</v>
      </c>
      <c r="O12" s="5">
        <f t="shared" si="3"/>
        <v>80</v>
      </c>
      <c r="P12" s="5">
        <f t="shared" si="4"/>
        <v>80000</v>
      </c>
      <c r="Q12" s="6">
        <f t="shared" si="5"/>
        <v>683176.77198975242</v>
      </c>
      <c r="R12" s="5">
        <f t="shared" si="6"/>
        <v>1</v>
      </c>
      <c r="S12">
        <f t="shared" si="7"/>
        <v>19.381899398597685</v>
      </c>
      <c r="T12">
        <f t="shared" si="8"/>
        <v>19.381899398597685</v>
      </c>
      <c r="U12">
        <f t="shared" si="9"/>
        <v>1</v>
      </c>
    </row>
    <row r="13" spans="1:21" x14ac:dyDescent="0.45">
      <c r="A13" s="7" t="s">
        <v>10</v>
      </c>
      <c r="B13" s="8" t="s">
        <v>0</v>
      </c>
      <c r="C13" s="8" t="s">
        <v>55</v>
      </c>
      <c r="D13" s="9" t="s">
        <v>1</v>
      </c>
      <c r="E13" s="8">
        <v>2</v>
      </c>
      <c r="F13" s="10" t="s">
        <v>40</v>
      </c>
      <c r="G13" s="11"/>
      <c r="H13" s="11">
        <v>0.24610000000000001</v>
      </c>
      <c r="I13" s="11">
        <v>38</v>
      </c>
      <c r="J13" s="11">
        <v>23</v>
      </c>
      <c r="K13" s="11">
        <v>2</v>
      </c>
      <c r="L13" s="11">
        <f t="shared" si="0"/>
        <v>760</v>
      </c>
      <c r="M13" s="11">
        <f t="shared" si="1"/>
        <v>760000</v>
      </c>
      <c r="N13" s="12">
        <f t="shared" si="2"/>
        <v>3088175.5383990244</v>
      </c>
      <c r="O13" s="11">
        <f t="shared" si="3"/>
        <v>459.99999999999994</v>
      </c>
      <c r="P13" s="11">
        <f t="shared" si="4"/>
        <v>459999.99999999994</v>
      </c>
      <c r="Q13" s="12">
        <f t="shared" si="5"/>
        <v>1869158.8785046726</v>
      </c>
      <c r="R13" s="11">
        <f t="shared" si="6"/>
        <v>1.6521739130434783</v>
      </c>
      <c r="S13">
        <f t="shared" si="7"/>
        <v>21.558323330084324</v>
      </c>
      <c r="T13">
        <f t="shared" si="8"/>
        <v>20.833957772697751</v>
      </c>
      <c r="U13">
        <f t="shared" si="9"/>
        <v>1.0347685046350545</v>
      </c>
    </row>
    <row r="14" spans="1:21" x14ac:dyDescent="0.45">
      <c r="A14" s="13" t="s">
        <v>11</v>
      </c>
      <c r="B14" s="14" t="s">
        <v>0</v>
      </c>
      <c r="C14" s="14" t="s">
        <v>55</v>
      </c>
      <c r="D14" s="9" t="s">
        <v>1</v>
      </c>
      <c r="E14" s="14">
        <v>3</v>
      </c>
      <c r="F14" s="15" t="s">
        <v>40</v>
      </c>
      <c r="G14" s="16"/>
      <c r="H14" s="16">
        <v>0.36430000000000001</v>
      </c>
      <c r="I14" s="5">
        <v>49</v>
      </c>
      <c r="J14" s="5">
        <v>40</v>
      </c>
      <c r="K14" s="5">
        <v>2</v>
      </c>
      <c r="L14" s="5">
        <f t="shared" si="0"/>
        <v>980.00000000000011</v>
      </c>
      <c r="M14" s="5">
        <f t="shared" si="1"/>
        <v>980000.00000000012</v>
      </c>
      <c r="N14" s="6">
        <f t="shared" si="2"/>
        <v>2690090.584682954</v>
      </c>
      <c r="O14" s="5">
        <f t="shared" si="3"/>
        <v>800</v>
      </c>
      <c r="P14" s="5">
        <f t="shared" si="4"/>
        <v>800000</v>
      </c>
      <c r="Q14" s="6">
        <f t="shared" si="5"/>
        <v>2195992.314026901</v>
      </c>
      <c r="R14" s="5">
        <f t="shared" si="6"/>
        <v>1.2250000000000001</v>
      </c>
      <c r="S14">
        <f t="shared" si="7"/>
        <v>21.359223323471326</v>
      </c>
      <c r="T14">
        <f t="shared" si="8"/>
        <v>21.066441574243481</v>
      </c>
      <c r="U14">
        <f t="shared" si="9"/>
        <v>1.0138980163401592</v>
      </c>
    </row>
    <row r="15" spans="1:21" x14ac:dyDescent="0.45">
      <c r="A15" s="7" t="s">
        <v>12</v>
      </c>
      <c r="B15" s="8" t="s">
        <v>0</v>
      </c>
      <c r="C15" s="8" t="s">
        <v>55</v>
      </c>
      <c r="D15" s="9" t="s">
        <v>1</v>
      </c>
      <c r="E15" s="8">
        <v>4</v>
      </c>
      <c r="F15" s="10" t="s">
        <v>40</v>
      </c>
      <c r="G15" s="11"/>
      <c r="H15" s="11">
        <v>0.10050000000000001</v>
      </c>
      <c r="I15" s="11">
        <v>22</v>
      </c>
      <c r="J15" s="11">
        <v>24</v>
      </c>
      <c r="K15" s="11">
        <v>2</v>
      </c>
      <c r="L15" s="11">
        <f t="shared" si="0"/>
        <v>440.00000000000006</v>
      </c>
      <c r="M15" s="11">
        <f t="shared" si="1"/>
        <v>440000.00000000006</v>
      </c>
      <c r="N15" s="12">
        <f t="shared" si="2"/>
        <v>4378109.452736319</v>
      </c>
      <c r="O15" s="11">
        <f t="shared" si="3"/>
        <v>480</v>
      </c>
      <c r="P15" s="11">
        <f t="shared" si="4"/>
        <v>480000</v>
      </c>
      <c r="Q15" s="12">
        <f t="shared" si="5"/>
        <v>4776119.4029850746</v>
      </c>
      <c r="R15" s="11">
        <f t="shared" si="6"/>
        <v>0.91666666666666685</v>
      </c>
      <c r="S15">
        <f t="shared" si="7"/>
        <v>22.061876591669904</v>
      </c>
      <c r="T15">
        <f t="shared" si="8"/>
        <v>22.187407473753765</v>
      </c>
      <c r="U15">
        <f t="shared" si="9"/>
        <v>0.99434224650931591</v>
      </c>
    </row>
    <row r="16" spans="1:21" x14ac:dyDescent="0.45">
      <c r="A16" s="13" t="s">
        <v>13</v>
      </c>
      <c r="B16" s="14" t="s">
        <v>0</v>
      </c>
      <c r="C16" s="14" t="s">
        <v>55</v>
      </c>
      <c r="D16" s="9" t="s">
        <v>1</v>
      </c>
      <c r="E16" s="14">
        <v>5</v>
      </c>
      <c r="F16" s="15" t="s">
        <v>40</v>
      </c>
      <c r="G16" s="16"/>
      <c r="H16" s="16">
        <v>0.23769999999999999</v>
      </c>
      <c r="I16" s="5">
        <v>17</v>
      </c>
      <c r="J16" s="5">
        <v>10</v>
      </c>
      <c r="K16" s="5">
        <v>2</v>
      </c>
      <c r="L16" s="5">
        <f t="shared" si="0"/>
        <v>340</v>
      </c>
      <c r="M16" s="5">
        <f t="shared" si="1"/>
        <v>340000</v>
      </c>
      <c r="N16" s="6">
        <f t="shared" si="2"/>
        <v>1430374.421539756</v>
      </c>
      <c r="O16" s="5">
        <f t="shared" si="3"/>
        <v>200</v>
      </c>
      <c r="P16" s="5">
        <f t="shared" si="4"/>
        <v>200000</v>
      </c>
      <c r="Q16" s="6">
        <f t="shared" si="5"/>
        <v>841396.71855279768</v>
      </c>
      <c r="R16" s="5">
        <f t="shared" si="6"/>
        <v>1.7</v>
      </c>
      <c r="S16">
        <f t="shared" si="7"/>
        <v>20.447961412406805</v>
      </c>
      <c r="T16">
        <f t="shared" si="8"/>
        <v>19.682426666043828</v>
      </c>
      <c r="U16">
        <f t="shared" si="9"/>
        <v>1.0388943273790361</v>
      </c>
    </row>
    <row r="17" spans="1:21" x14ac:dyDescent="0.45">
      <c r="A17" s="7" t="s">
        <v>14</v>
      </c>
      <c r="B17" s="8" t="s">
        <v>0</v>
      </c>
      <c r="C17" s="8" t="s">
        <v>55</v>
      </c>
      <c r="D17" s="9" t="s">
        <v>1</v>
      </c>
      <c r="E17" s="8">
        <v>6</v>
      </c>
      <c r="F17" s="10" t="s">
        <v>40</v>
      </c>
      <c r="G17" s="11"/>
      <c r="H17" s="11">
        <v>0.1346</v>
      </c>
      <c r="I17" s="11">
        <v>39</v>
      </c>
      <c r="J17" s="11">
        <v>19</v>
      </c>
      <c r="K17" s="11">
        <v>2</v>
      </c>
      <c r="L17" s="11">
        <f t="shared" si="0"/>
        <v>780</v>
      </c>
      <c r="M17" s="11">
        <f t="shared" si="1"/>
        <v>780000</v>
      </c>
      <c r="N17" s="12">
        <f t="shared" si="2"/>
        <v>5794947.9940564632</v>
      </c>
      <c r="O17" s="11">
        <f t="shared" si="3"/>
        <v>380</v>
      </c>
      <c r="P17" s="11">
        <f t="shared" si="4"/>
        <v>380000</v>
      </c>
      <c r="Q17" s="12">
        <f t="shared" si="5"/>
        <v>2823179.791976226</v>
      </c>
      <c r="R17" s="11">
        <f t="shared" si="6"/>
        <v>2.0526315789473681</v>
      </c>
      <c r="S17">
        <f t="shared" si="7"/>
        <v>22.466364283350831</v>
      </c>
      <c r="T17">
        <f t="shared" si="8"/>
        <v>21.428889577932168</v>
      </c>
      <c r="U17">
        <f t="shared" si="9"/>
        <v>1.0484147674402631</v>
      </c>
    </row>
    <row r="18" spans="1:21" x14ac:dyDescent="0.45">
      <c r="A18" s="13" t="s">
        <v>15</v>
      </c>
      <c r="B18" s="14" t="s">
        <v>0</v>
      </c>
      <c r="C18" s="14" t="s">
        <v>55</v>
      </c>
      <c r="D18" s="9" t="s">
        <v>1</v>
      </c>
      <c r="E18" s="14">
        <v>7</v>
      </c>
      <c r="F18" s="15" t="s">
        <v>40</v>
      </c>
      <c r="G18" s="16"/>
      <c r="H18" s="16">
        <v>0.2198</v>
      </c>
      <c r="I18" s="5">
        <v>57</v>
      </c>
      <c r="J18" s="5">
        <v>34</v>
      </c>
      <c r="K18" s="5">
        <v>2</v>
      </c>
      <c r="L18" s="5">
        <f t="shared" si="0"/>
        <v>1140</v>
      </c>
      <c r="M18" s="5">
        <f t="shared" si="1"/>
        <v>1140000</v>
      </c>
      <c r="N18" s="6">
        <f t="shared" si="2"/>
        <v>5186533.2120109191</v>
      </c>
      <c r="O18" s="5">
        <f t="shared" si="3"/>
        <v>680</v>
      </c>
      <c r="P18" s="5">
        <f t="shared" si="4"/>
        <v>680000</v>
      </c>
      <c r="Q18" s="6">
        <f t="shared" si="5"/>
        <v>3093721.5650591445</v>
      </c>
      <c r="R18" s="5">
        <f t="shared" si="6"/>
        <v>1.6764705882352942</v>
      </c>
      <c r="S18">
        <f t="shared" si="7"/>
        <v>22.306339102314411</v>
      </c>
      <c r="T18">
        <f t="shared" si="8"/>
        <v>21.560911929400007</v>
      </c>
      <c r="U18">
        <f t="shared" si="9"/>
        <v>1.0345730818508634</v>
      </c>
    </row>
    <row r="19" spans="1:21" x14ac:dyDescent="0.45">
      <c r="A19" s="7" t="s">
        <v>16</v>
      </c>
      <c r="B19" s="8" t="s">
        <v>0</v>
      </c>
      <c r="C19" s="8" t="s">
        <v>55</v>
      </c>
      <c r="D19" s="9" t="s">
        <v>1</v>
      </c>
      <c r="E19" s="8">
        <v>8</v>
      </c>
      <c r="F19" s="10" t="s">
        <v>40</v>
      </c>
      <c r="G19" s="11"/>
      <c r="H19" s="11">
        <v>0.159</v>
      </c>
      <c r="I19" s="11">
        <v>11</v>
      </c>
      <c r="J19" s="11">
        <v>3</v>
      </c>
      <c r="K19" s="11">
        <v>2</v>
      </c>
      <c r="L19" s="11">
        <f t="shared" si="0"/>
        <v>220.00000000000003</v>
      </c>
      <c r="M19" s="11">
        <f t="shared" si="1"/>
        <v>220000.00000000003</v>
      </c>
      <c r="N19" s="12">
        <f t="shared" si="2"/>
        <v>1383647.7987421385</v>
      </c>
      <c r="O19" s="11">
        <f t="shared" si="3"/>
        <v>60</v>
      </c>
      <c r="P19" s="11">
        <f t="shared" si="4"/>
        <v>60000</v>
      </c>
      <c r="Q19" s="12">
        <f t="shared" si="5"/>
        <v>377358.49056603771</v>
      </c>
      <c r="R19" s="11">
        <f t="shared" si="6"/>
        <v>3.6666666666666674</v>
      </c>
      <c r="S19">
        <f t="shared" si="7"/>
        <v>20.400045327564481</v>
      </c>
      <c r="T19">
        <f t="shared" si="8"/>
        <v>18.525576209648339</v>
      </c>
      <c r="U19">
        <f t="shared" si="9"/>
        <v>1.1011827700635781</v>
      </c>
    </row>
    <row r="20" spans="1:21" x14ac:dyDescent="0.45">
      <c r="A20" s="13" t="s">
        <v>17</v>
      </c>
      <c r="B20" s="14" t="s">
        <v>0</v>
      </c>
      <c r="C20" s="14" t="s">
        <v>55</v>
      </c>
      <c r="D20" s="9" t="s">
        <v>1</v>
      </c>
      <c r="E20" s="14">
        <v>9</v>
      </c>
      <c r="F20" s="15" t="s">
        <v>40</v>
      </c>
      <c r="G20" s="16"/>
      <c r="H20" s="16">
        <v>0.16969999999999999</v>
      </c>
      <c r="I20" s="5">
        <v>16</v>
      </c>
      <c r="J20" s="5">
        <v>6</v>
      </c>
      <c r="K20" s="5">
        <v>2</v>
      </c>
      <c r="L20" s="5">
        <f t="shared" si="0"/>
        <v>320</v>
      </c>
      <c r="M20" s="5">
        <f t="shared" si="1"/>
        <v>320000</v>
      </c>
      <c r="N20" s="6">
        <f t="shared" si="2"/>
        <v>1885680.6128461992</v>
      </c>
      <c r="O20" s="5">
        <f t="shared" si="3"/>
        <v>120</v>
      </c>
      <c r="P20" s="5">
        <f t="shared" si="4"/>
        <v>120000</v>
      </c>
      <c r="Q20" s="6">
        <f t="shared" si="5"/>
        <v>707130.22981732478</v>
      </c>
      <c r="R20" s="5">
        <f t="shared" si="6"/>
        <v>2.6666666666666665</v>
      </c>
      <c r="S20">
        <f t="shared" si="7"/>
        <v>20.846653909556235</v>
      </c>
      <c r="T20">
        <f t="shared" si="8"/>
        <v>19.431616410277393</v>
      </c>
      <c r="U20">
        <f t="shared" si="9"/>
        <v>1.0728213993834517</v>
      </c>
    </row>
    <row r="21" spans="1:21" ht="14.65" thickBot="1" x14ac:dyDescent="0.5">
      <c r="A21" s="17" t="s">
        <v>18</v>
      </c>
      <c r="B21" s="18" t="s">
        <v>0</v>
      </c>
      <c r="C21" s="18" t="s">
        <v>55</v>
      </c>
      <c r="D21" s="19" t="s">
        <v>1</v>
      </c>
      <c r="E21" s="18">
        <v>10</v>
      </c>
      <c r="F21" s="20" t="s">
        <v>40</v>
      </c>
      <c r="G21" s="21"/>
      <c r="H21" s="21">
        <v>0.2324</v>
      </c>
      <c r="I21" s="21">
        <v>20</v>
      </c>
      <c r="J21" s="21">
        <v>11</v>
      </c>
      <c r="K21" s="11">
        <v>2</v>
      </c>
      <c r="L21" s="21">
        <f t="shared" si="0"/>
        <v>400</v>
      </c>
      <c r="M21" s="21">
        <f t="shared" si="1"/>
        <v>400000</v>
      </c>
      <c r="N21" s="21">
        <f t="shared" si="2"/>
        <v>1721170.395869191</v>
      </c>
      <c r="O21" s="21">
        <f t="shared" si="3"/>
        <v>220.00000000000003</v>
      </c>
      <c r="P21" s="21">
        <f t="shared" si="4"/>
        <v>220000.00000000003</v>
      </c>
      <c r="Q21" s="21">
        <f t="shared" si="5"/>
        <v>946643.7177280552</v>
      </c>
      <c r="R21" s="21">
        <f t="shared" si="6"/>
        <v>1.8181818181818179</v>
      </c>
      <c r="S21">
        <f t="shared" si="7"/>
        <v>20.714958500581734</v>
      </c>
      <c r="T21">
        <f t="shared" si="8"/>
        <v>19.852462024331668</v>
      </c>
      <c r="U21">
        <f t="shared" si="9"/>
        <v>1.0434453155076167</v>
      </c>
    </row>
    <row r="22" spans="1:21" ht="14.65" thickTop="1" x14ac:dyDescent="0.45">
      <c r="A22" s="22" t="s">
        <v>19</v>
      </c>
      <c r="B22" s="23" t="s">
        <v>2</v>
      </c>
      <c r="C22" s="23" t="s">
        <v>56</v>
      </c>
      <c r="D22" s="3" t="s">
        <v>1</v>
      </c>
      <c r="E22" s="23">
        <v>1</v>
      </c>
      <c r="F22" s="24" t="s">
        <v>40</v>
      </c>
      <c r="G22" s="25">
        <v>0.37590000000000001</v>
      </c>
      <c r="H22" s="25">
        <v>1.5800000000000002E-2</v>
      </c>
      <c r="I22" s="25">
        <v>9</v>
      </c>
      <c r="J22" s="25">
        <v>1</v>
      </c>
      <c r="K22" s="25">
        <v>1</v>
      </c>
      <c r="L22" s="25">
        <f t="shared" si="0"/>
        <v>18</v>
      </c>
      <c r="M22" s="25">
        <f t="shared" si="1"/>
        <v>18000</v>
      </c>
      <c r="N22" s="25">
        <f t="shared" si="2"/>
        <v>1139240.5063291139</v>
      </c>
      <c r="O22" s="25">
        <f t="shared" si="3"/>
        <v>2</v>
      </c>
      <c r="P22" s="25">
        <f t="shared" si="4"/>
        <v>2000</v>
      </c>
      <c r="Q22" s="25">
        <f t="shared" si="5"/>
        <v>126582.27848101265</v>
      </c>
      <c r="R22" s="25">
        <f t="shared" si="6"/>
        <v>9</v>
      </c>
      <c r="S22">
        <f t="shared" si="7"/>
        <v>20.119640917476747</v>
      </c>
      <c r="T22">
        <f t="shared" si="8"/>
        <v>16.949715916034435</v>
      </c>
      <c r="U22">
        <f t="shared" si="9"/>
        <v>1.1870193587400224</v>
      </c>
    </row>
    <row r="23" spans="1:21" x14ac:dyDescent="0.45">
      <c r="A23" s="26" t="s">
        <v>20</v>
      </c>
      <c r="B23" s="27" t="s">
        <v>2</v>
      </c>
      <c r="C23" s="27" t="s">
        <v>56</v>
      </c>
      <c r="D23" s="9" t="s">
        <v>1</v>
      </c>
      <c r="E23" s="27">
        <v>2</v>
      </c>
      <c r="F23" s="28" t="s">
        <v>40</v>
      </c>
      <c r="G23" s="29">
        <v>0.34449999999999997</v>
      </c>
      <c r="H23" s="29">
        <v>2.1399999999999999E-2</v>
      </c>
      <c r="I23" s="29">
        <v>8</v>
      </c>
      <c r="J23" s="29">
        <v>4</v>
      </c>
      <c r="K23" s="29">
        <v>2</v>
      </c>
      <c r="L23" s="29">
        <f t="shared" si="0"/>
        <v>160</v>
      </c>
      <c r="M23" s="29">
        <f t="shared" si="1"/>
        <v>160000</v>
      </c>
      <c r="N23" s="29">
        <f t="shared" si="2"/>
        <v>7476635.5140186921</v>
      </c>
      <c r="O23" s="29">
        <f t="shared" si="3"/>
        <v>80</v>
      </c>
      <c r="P23" s="29">
        <f t="shared" si="4"/>
        <v>80000</v>
      </c>
      <c r="Q23" s="29">
        <f t="shared" si="5"/>
        <v>3738317.757009346</v>
      </c>
      <c r="R23" s="29">
        <f t="shared" si="6"/>
        <v>2</v>
      </c>
      <c r="S23">
        <f t="shared" si="7"/>
        <v>22.833957772697751</v>
      </c>
      <c r="T23">
        <f t="shared" si="8"/>
        <v>21.833957772697751</v>
      </c>
      <c r="U23">
        <f t="shared" si="9"/>
        <v>1.0458002168187046</v>
      </c>
    </row>
    <row r="24" spans="1:21" x14ac:dyDescent="0.45">
      <c r="A24" s="30" t="s">
        <v>21</v>
      </c>
      <c r="B24" s="31" t="s">
        <v>2</v>
      </c>
      <c r="C24" s="31" t="s">
        <v>56</v>
      </c>
      <c r="D24" s="9" t="s">
        <v>1</v>
      </c>
      <c r="E24" s="31">
        <v>3</v>
      </c>
      <c r="F24" s="32" t="s">
        <v>40</v>
      </c>
      <c r="G24" s="33">
        <v>0.27879999999999999</v>
      </c>
      <c r="H24" s="33">
        <v>5.67E-2</v>
      </c>
      <c r="I24" s="25">
        <v>100</v>
      </c>
      <c r="J24" s="25">
        <v>3</v>
      </c>
      <c r="K24" s="25">
        <v>2</v>
      </c>
      <c r="L24" s="25">
        <f t="shared" si="0"/>
        <v>2000</v>
      </c>
      <c r="M24" s="25">
        <f t="shared" si="1"/>
        <v>2000000</v>
      </c>
      <c r="N24" s="25">
        <f t="shared" si="2"/>
        <v>35273368.60670194</v>
      </c>
      <c r="O24" s="25">
        <f t="shared" si="3"/>
        <v>60</v>
      </c>
      <c r="P24" s="25">
        <f t="shared" si="4"/>
        <v>60000</v>
      </c>
      <c r="Q24" s="25">
        <f t="shared" si="5"/>
        <v>1058201.0582010583</v>
      </c>
      <c r="R24" s="25">
        <f t="shared" si="6"/>
        <v>33.333333333333329</v>
      </c>
      <c r="S24">
        <f t="shared" si="7"/>
        <v>25.072076023931395</v>
      </c>
      <c r="T24">
        <f t="shared" si="8"/>
        <v>20.013182334877825</v>
      </c>
      <c r="U24">
        <f t="shared" si="9"/>
        <v>1.2527780741914902</v>
      </c>
    </row>
    <row r="25" spans="1:21" x14ac:dyDescent="0.45">
      <c r="A25" s="26" t="s">
        <v>22</v>
      </c>
      <c r="B25" s="27" t="s">
        <v>2</v>
      </c>
      <c r="C25" s="27" t="s">
        <v>56</v>
      </c>
      <c r="D25" s="9" t="s">
        <v>1</v>
      </c>
      <c r="E25" s="27">
        <v>4</v>
      </c>
      <c r="F25" s="28" t="s">
        <v>40</v>
      </c>
      <c r="G25" s="29">
        <v>0.34820000000000001</v>
      </c>
      <c r="H25" s="29">
        <v>0.11650000000000001</v>
      </c>
      <c r="I25" s="29">
        <v>17</v>
      </c>
      <c r="J25" s="29">
        <v>2</v>
      </c>
      <c r="K25" s="29">
        <v>2</v>
      </c>
      <c r="L25" s="29">
        <f t="shared" si="0"/>
        <v>340</v>
      </c>
      <c r="M25" s="29">
        <f t="shared" si="1"/>
        <v>340000</v>
      </c>
      <c r="N25" s="29">
        <f t="shared" si="2"/>
        <v>2918454.9356223173</v>
      </c>
      <c r="O25" s="29">
        <f t="shared" si="3"/>
        <v>40</v>
      </c>
      <c r="P25" s="29">
        <f t="shared" si="4"/>
        <v>40000</v>
      </c>
      <c r="Q25" s="29">
        <f t="shared" si="5"/>
        <v>343347.63948497851</v>
      </c>
      <c r="R25" s="29">
        <f t="shared" si="6"/>
        <v>8.5</v>
      </c>
      <c r="S25">
        <f t="shared" si="7"/>
        <v>21.476773360807595</v>
      </c>
      <c r="T25">
        <f t="shared" si="8"/>
        <v>18.389310519557256</v>
      </c>
      <c r="U25">
        <f t="shared" si="9"/>
        <v>1.1678944318204201</v>
      </c>
    </row>
    <row r="26" spans="1:21" x14ac:dyDescent="0.45">
      <c r="A26" s="30" t="s">
        <v>23</v>
      </c>
      <c r="B26" s="31" t="s">
        <v>2</v>
      </c>
      <c r="C26" s="31" t="s">
        <v>56</v>
      </c>
      <c r="D26" s="9" t="s">
        <v>1</v>
      </c>
      <c r="E26" s="31">
        <v>5</v>
      </c>
      <c r="F26" s="32" t="s">
        <v>40</v>
      </c>
      <c r="G26" s="33">
        <v>0.31769999999999998</v>
      </c>
      <c r="H26" s="33">
        <v>0.15490000000000001</v>
      </c>
      <c r="I26" s="25">
        <v>35</v>
      </c>
      <c r="J26" s="25">
        <v>23</v>
      </c>
      <c r="K26" s="25">
        <v>2</v>
      </c>
      <c r="L26" s="25">
        <f t="shared" si="0"/>
        <v>700</v>
      </c>
      <c r="M26" s="25">
        <f t="shared" si="1"/>
        <v>700000</v>
      </c>
      <c r="N26" s="25">
        <f t="shared" si="2"/>
        <v>4519044.5448676562</v>
      </c>
      <c r="O26" s="25">
        <f t="shared" si="3"/>
        <v>459.99999999999994</v>
      </c>
      <c r="P26" s="25">
        <f t="shared" si="4"/>
        <v>459999.99999999994</v>
      </c>
      <c r="Q26" s="25">
        <f t="shared" si="5"/>
        <v>2969657.8437701738</v>
      </c>
      <c r="R26" s="25">
        <f t="shared" si="6"/>
        <v>1.5217391304347827</v>
      </c>
      <c r="S26">
        <f t="shared" si="7"/>
        <v>22.107586347254298</v>
      </c>
      <c r="T26">
        <f t="shared" si="8"/>
        <v>21.501865286366343</v>
      </c>
      <c r="U26">
        <f t="shared" si="9"/>
        <v>1.0281706285859777</v>
      </c>
    </row>
    <row r="27" spans="1:21" x14ac:dyDescent="0.45">
      <c r="A27" s="26" t="s">
        <v>24</v>
      </c>
      <c r="B27" s="27" t="s">
        <v>2</v>
      </c>
      <c r="C27" s="27" t="s">
        <v>56</v>
      </c>
      <c r="D27" s="9" t="s">
        <v>1</v>
      </c>
      <c r="E27" s="27">
        <v>6</v>
      </c>
      <c r="F27" s="28" t="s">
        <v>40</v>
      </c>
      <c r="G27" s="29">
        <v>0.32650000000000001</v>
      </c>
      <c r="H27" s="29">
        <v>8.5199999999999998E-2</v>
      </c>
      <c r="I27" s="29">
        <v>32</v>
      </c>
      <c r="J27" s="29">
        <v>8</v>
      </c>
      <c r="K27" s="29">
        <v>2</v>
      </c>
      <c r="L27" s="29">
        <f t="shared" si="0"/>
        <v>640</v>
      </c>
      <c r="M27" s="29">
        <f t="shared" si="1"/>
        <v>640000</v>
      </c>
      <c r="N27" s="29">
        <f t="shared" si="2"/>
        <v>7511737.0892018778</v>
      </c>
      <c r="O27" s="29">
        <f t="shared" si="3"/>
        <v>160</v>
      </c>
      <c r="P27" s="29">
        <f t="shared" si="4"/>
        <v>160000</v>
      </c>
      <c r="Q27" s="29">
        <f t="shared" si="5"/>
        <v>1877934.2723004695</v>
      </c>
      <c r="R27" s="29">
        <f t="shared" si="6"/>
        <v>4</v>
      </c>
      <c r="S27">
        <f t="shared" si="7"/>
        <v>22.840715138873062</v>
      </c>
      <c r="T27">
        <f t="shared" si="8"/>
        <v>20.840715138873062</v>
      </c>
      <c r="U27">
        <f t="shared" si="9"/>
        <v>1.095965996688353</v>
      </c>
    </row>
    <row r="28" spans="1:21" x14ac:dyDescent="0.45">
      <c r="A28" s="30" t="s">
        <v>25</v>
      </c>
      <c r="B28" s="31" t="s">
        <v>2</v>
      </c>
      <c r="C28" s="31" t="s">
        <v>56</v>
      </c>
      <c r="D28" s="9" t="s">
        <v>1</v>
      </c>
      <c r="E28" s="31">
        <v>7</v>
      </c>
      <c r="F28" s="32" t="s">
        <v>40</v>
      </c>
      <c r="G28" s="33">
        <v>0.42020000000000002</v>
      </c>
      <c r="H28" s="33">
        <v>2.12E-2</v>
      </c>
      <c r="I28" s="25">
        <v>3</v>
      </c>
      <c r="J28" s="25">
        <v>2</v>
      </c>
      <c r="K28" s="25">
        <v>2</v>
      </c>
      <c r="L28" s="25">
        <f t="shared" si="0"/>
        <v>60</v>
      </c>
      <c r="M28" s="25">
        <f t="shared" si="1"/>
        <v>60000</v>
      </c>
      <c r="N28" s="25">
        <f t="shared" si="2"/>
        <v>2830188.6792452829</v>
      </c>
      <c r="O28" s="25">
        <f t="shared" si="3"/>
        <v>40</v>
      </c>
      <c r="P28" s="25">
        <f t="shared" si="4"/>
        <v>40000</v>
      </c>
      <c r="Q28" s="25">
        <f t="shared" si="5"/>
        <v>1886792.4528301887</v>
      </c>
      <c r="R28" s="25">
        <f t="shared" si="6"/>
        <v>1.5</v>
      </c>
      <c r="S28">
        <f t="shared" si="7"/>
        <v>21.432466805256858</v>
      </c>
      <c r="T28">
        <f t="shared" si="8"/>
        <v>20.8475043045357</v>
      </c>
      <c r="U28">
        <f t="shared" si="9"/>
        <v>1.0280591140395587</v>
      </c>
    </row>
    <row r="29" spans="1:21" x14ac:dyDescent="0.45">
      <c r="A29" s="26" t="s">
        <v>26</v>
      </c>
      <c r="B29" s="27" t="s">
        <v>2</v>
      </c>
      <c r="C29" s="27" t="s">
        <v>56</v>
      </c>
      <c r="D29" s="9" t="s">
        <v>1</v>
      </c>
      <c r="E29" s="27">
        <v>8</v>
      </c>
      <c r="F29" s="28" t="s">
        <v>40</v>
      </c>
      <c r="G29" s="29">
        <v>0.33979999999999999</v>
      </c>
      <c r="H29" s="29">
        <v>7.1800000000000003E-2</v>
      </c>
      <c r="I29" s="29">
        <v>37</v>
      </c>
      <c r="J29" s="29">
        <v>2</v>
      </c>
      <c r="K29" s="29">
        <v>2</v>
      </c>
      <c r="L29" s="29">
        <f t="shared" si="0"/>
        <v>740</v>
      </c>
      <c r="M29" s="29">
        <f t="shared" si="1"/>
        <v>740000</v>
      </c>
      <c r="N29" s="29">
        <f t="shared" si="2"/>
        <v>10306406.685236769</v>
      </c>
      <c r="O29" s="29">
        <f t="shared" si="3"/>
        <v>40</v>
      </c>
      <c r="P29" s="29">
        <f t="shared" si="4"/>
        <v>40000</v>
      </c>
      <c r="Q29" s="29">
        <f t="shared" si="5"/>
        <v>557103.06406685233</v>
      </c>
      <c r="R29" s="29">
        <f t="shared" si="6"/>
        <v>18.5</v>
      </c>
      <c r="S29">
        <f t="shared" si="7"/>
        <v>23.297038090904799</v>
      </c>
      <c r="T29">
        <f t="shared" si="8"/>
        <v>19.087584725275846</v>
      </c>
      <c r="U29">
        <f t="shared" si="9"/>
        <v>1.2205335785650648</v>
      </c>
    </row>
    <row r="30" spans="1:21" x14ac:dyDescent="0.45">
      <c r="A30" s="30" t="s">
        <v>27</v>
      </c>
      <c r="B30" s="31" t="s">
        <v>2</v>
      </c>
      <c r="C30" s="31" t="s">
        <v>56</v>
      </c>
      <c r="D30" s="9" t="s">
        <v>1</v>
      </c>
      <c r="E30" s="31">
        <v>9</v>
      </c>
      <c r="F30" s="32" t="s">
        <v>40</v>
      </c>
      <c r="G30" s="33">
        <v>0.33979999999999999</v>
      </c>
      <c r="H30" s="33">
        <v>8.1299999999999997E-2</v>
      </c>
      <c r="I30" s="25">
        <v>22</v>
      </c>
      <c r="J30" s="25">
        <v>6</v>
      </c>
      <c r="K30" s="25">
        <v>2</v>
      </c>
      <c r="L30" s="25">
        <f t="shared" si="0"/>
        <v>440.00000000000006</v>
      </c>
      <c r="M30" s="25">
        <f t="shared" si="1"/>
        <v>440000.00000000006</v>
      </c>
      <c r="N30" s="25">
        <f t="shared" si="2"/>
        <v>5412054.1205412066</v>
      </c>
      <c r="O30" s="25">
        <f t="shared" si="3"/>
        <v>120</v>
      </c>
      <c r="P30" s="25">
        <f t="shared" si="4"/>
        <v>120000</v>
      </c>
      <c r="Q30" s="25">
        <f t="shared" si="5"/>
        <v>1476014.7601476016</v>
      </c>
      <c r="R30" s="25">
        <f t="shared" si="6"/>
        <v>3.666666666666667</v>
      </c>
      <c r="S30">
        <f t="shared" si="7"/>
        <v>22.367744835661171</v>
      </c>
      <c r="T30">
        <f t="shared" si="8"/>
        <v>20.493275717745028</v>
      </c>
      <c r="U30">
        <f t="shared" si="9"/>
        <v>1.091467520553244</v>
      </c>
    </row>
    <row r="31" spans="1:21" x14ac:dyDescent="0.45">
      <c r="A31" s="26" t="s">
        <v>28</v>
      </c>
      <c r="B31" s="27" t="s">
        <v>2</v>
      </c>
      <c r="C31" s="27" t="s">
        <v>56</v>
      </c>
      <c r="D31" s="9" t="s">
        <v>1</v>
      </c>
      <c r="E31" s="27">
        <v>10</v>
      </c>
      <c r="F31" s="28" t="s">
        <v>40</v>
      </c>
      <c r="G31" s="29">
        <v>0.28389999999999999</v>
      </c>
      <c r="H31" s="29">
        <v>6.8400000000000002E-2</v>
      </c>
      <c r="I31" s="29">
        <v>19</v>
      </c>
      <c r="J31" s="29">
        <v>4</v>
      </c>
      <c r="K31" s="29">
        <v>2</v>
      </c>
      <c r="L31" s="29">
        <f t="shared" si="0"/>
        <v>380</v>
      </c>
      <c r="M31" s="29">
        <f t="shared" si="1"/>
        <v>380000</v>
      </c>
      <c r="N31" s="29">
        <f t="shared" si="2"/>
        <v>5555555.555555555</v>
      </c>
      <c r="O31" s="29">
        <f t="shared" si="3"/>
        <v>80</v>
      </c>
      <c r="P31" s="29">
        <f t="shared" si="4"/>
        <v>80000</v>
      </c>
      <c r="Q31" s="29">
        <f t="shared" si="5"/>
        <v>1169590.6432748537</v>
      </c>
      <c r="R31" s="29">
        <f t="shared" si="6"/>
        <v>4.75</v>
      </c>
      <c r="S31">
        <f t="shared" si="7"/>
        <v>22.405499757656585</v>
      </c>
      <c r="T31">
        <f t="shared" si="8"/>
        <v>20.157572244213</v>
      </c>
      <c r="U31">
        <f t="shared" si="9"/>
        <v>1.1115177704045653</v>
      </c>
    </row>
    <row r="32" spans="1:21" x14ac:dyDescent="0.45">
      <c r="A32" s="30" t="s">
        <v>29</v>
      </c>
      <c r="B32" s="31" t="s">
        <v>2</v>
      </c>
      <c r="C32" s="31" t="s">
        <v>56</v>
      </c>
      <c r="D32" s="9" t="s">
        <v>1</v>
      </c>
      <c r="E32" s="31">
        <v>11</v>
      </c>
      <c r="F32" s="32" t="s">
        <v>40</v>
      </c>
      <c r="G32" s="33">
        <v>0.44130000000000003</v>
      </c>
      <c r="H32" s="33">
        <v>8.5699999999999998E-2</v>
      </c>
      <c r="I32" s="25">
        <v>48</v>
      </c>
      <c r="J32" s="25">
        <v>62</v>
      </c>
      <c r="K32" s="25">
        <v>2</v>
      </c>
      <c r="L32" s="25">
        <f t="shared" si="0"/>
        <v>960</v>
      </c>
      <c r="M32" s="25">
        <f t="shared" si="1"/>
        <v>960000</v>
      </c>
      <c r="N32" s="25">
        <f t="shared" si="2"/>
        <v>11201866.977829639</v>
      </c>
      <c r="O32" s="25">
        <f t="shared" si="3"/>
        <v>1240</v>
      </c>
      <c r="P32" s="25">
        <f t="shared" si="4"/>
        <v>1240000</v>
      </c>
      <c r="Q32" s="25">
        <f t="shared" si="5"/>
        <v>14469078.179696616</v>
      </c>
      <c r="R32" s="25">
        <f t="shared" si="6"/>
        <v>0.77419354838709686</v>
      </c>
      <c r="S32">
        <f t="shared" si="7"/>
        <v>23.417235865707553</v>
      </c>
      <c r="T32">
        <f t="shared" si="8"/>
        <v>23.786469675373276</v>
      </c>
      <c r="U32">
        <f t="shared" si="9"/>
        <v>0.98447714962729427</v>
      </c>
    </row>
    <row r="33" spans="1:21" x14ac:dyDescent="0.45">
      <c r="A33" s="26" t="s">
        <v>30</v>
      </c>
      <c r="B33" s="27" t="s">
        <v>2</v>
      </c>
      <c r="C33" s="27" t="s">
        <v>56</v>
      </c>
      <c r="D33" s="9" t="s">
        <v>1</v>
      </c>
      <c r="E33" s="27">
        <v>12</v>
      </c>
      <c r="F33" s="28" t="s">
        <v>40</v>
      </c>
      <c r="G33" s="29">
        <v>0.41220000000000001</v>
      </c>
      <c r="H33" s="29">
        <v>3.2199999999999999E-2</v>
      </c>
      <c r="I33" s="29">
        <v>7</v>
      </c>
      <c r="J33" s="29">
        <v>7</v>
      </c>
      <c r="K33" s="29">
        <v>1</v>
      </c>
      <c r="L33" s="29">
        <f t="shared" si="0"/>
        <v>14</v>
      </c>
      <c r="M33" s="29">
        <f t="shared" si="1"/>
        <v>14000</v>
      </c>
      <c r="N33" s="29">
        <f t="shared" si="2"/>
        <v>434782.60869565216</v>
      </c>
      <c r="O33" s="29">
        <f t="shared" si="3"/>
        <v>14</v>
      </c>
      <c r="P33" s="29">
        <f t="shared" si="4"/>
        <v>14000</v>
      </c>
      <c r="Q33" s="29">
        <f t="shared" si="5"/>
        <v>434782.60869565216</v>
      </c>
      <c r="R33" s="29">
        <f t="shared" si="6"/>
        <v>1</v>
      </c>
      <c r="S33">
        <f t="shared" si="7"/>
        <v>18.729934708154524</v>
      </c>
      <c r="T33">
        <f t="shared" si="8"/>
        <v>18.729934708154524</v>
      </c>
      <c r="U33">
        <f t="shared" si="9"/>
        <v>1</v>
      </c>
    </row>
    <row r="34" spans="1:21" x14ac:dyDescent="0.45">
      <c r="A34" s="30" t="s">
        <v>31</v>
      </c>
      <c r="B34" s="31" t="s">
        <v>2</v>
      </c>
      <c r="C34" s="31" t="s">
        <v>56</v>
      </c>
      <c r="D34" s="9" t="s">
        <v>1</v>
      </c>
      <c r="E34" s="31">
        <v>13</v>
      </c>
      <c r="F34" s="32" t="s">
        <v>40</v>
      </c>
      <c r="G34" s="33">
        <v>0.31309999999999999</v>
      </c>
      <c r="H34" s="33">
        <v>0.10100000000000001</v>
      </c>
      <c r="I34" s="25">
        <v>23</v>
      </c>
      <c r="J34" s="25">
        <v>12</v>
      </c>
      <c r="K34" s="25">
        <v>2</v>
      </c>
      <c r="L34" s="25">
        <f t="shared" si="0"/>
        <v>459.99999999999994</v>
      </c>
      <c r="M34" s="25">
        <f t="shared" si="1"/>
        <v>459999.99999999994</v>
      </c>
      <c r="N34" s="25">
        <f t="shared" si="2"/>
        <v>4554455.4455445539</v>
      </c>
      <c r="O34" s="25">
        <f t="shared" si="3"/>
        <v>240</v>
      </c>
      <c r="P34" s="25">
        <f t="shared" si="4"/>
        <v>240000</v>
      </c>
      <c r="Q34" s="25">
        <f t="shared" si="5"/>
        <v>2376237.6237623761</v>
      </c>
      <c r="R34" s="25">
        <f t="shared" si="6"/>
        <v>1.9166666666666665</v>
      </c>
      <c r="S34">
        <f t="shared" si="7"/>
        <v>22.118847137516756</v>
      </c>
      <c r="T34">
        <f t="shared" si="8"/>
        <v>21.180247682180898</v>
      </c>
      <c r="U34">
        <f t="shared" si="9"/>
        <v>1.0443148479385116</v>
      </c>
    </row>
    <row r="35" spans="1:21" x14ac:dyDescent="0.45">
      <c r="A35" s="26" t="s">
        <v>32</v>
      </c>
      <c r="B35" s="27" t="s">
        <v>2</v>
      </c>
      <c r="C35" s="27" t="s">
        <v>56</v>
      </c>
      <c r="D35" s="9" t="s">
        <v>1</v>
      </c>
      <c r="E35" s="27">
        <v>14</v>
      </c>
      <c r="F35" s="28" t="s">
        <v>40</v>
      </c>
      <c r="G35" s="29">
        <v>0.29659999999999997</v>
      </c>
      <c r="H35" s="29">
        <v>7.3800000000000004E-2</v>
      </c>
      <c r="I35" s="29">
        <v>4</v>
      </c>
      <c r="J35" s="29">
        <v>3</v>
      </c>
      <c r="K35" s="29">
        <v>2</v>
      </c>
      <c r="L35" s="29">
        <f t="shared" si="0"/>
        <v>80</v>
      </c>
      <c r="M35" s="29">
        <f t="shared" si="1"/>
        <v>80000</v>
      </c>
      <c r="N35" s="29">
        <f t="shared" si="2"/>
        <v>1084010.8401084009</v>
      </c>
      <c r="O35" s="29">
        <f t="shared" si="3"/>
        <v>60</v>
      </c>
      <c r="P35" s="29">
        <f t="shared" si="4"/>
        <v>60000</v>
      </c>
      <c r="Q35" s="29">
        <f t="shared" si="5"/>
        <v>813008.13008130074</v>
      </c>
      <c r="R35" s="29">
        <f t="shared" si="6"/>
        <v>1.3333333333333333</v>
      </c>
      <c r="S35">
        <f t="shared" si="7"/>
        <v>20.047947753038503</v>
      </c>
      <c r="T35">
        <f t="shared" si="8"/>
        <v>19.632910253759658</v>
      </c>
      <c r="U35">
        <f t="shared" si="9"/>
        <v>1.0211398867470178</v>
      </c>
    </row>
    <row r="36" spans="1:21" x14ac:dyDescent="0.45">
      <c r="A36" s="30" t="s">
        <v>33</v>
      </c>
      <c r="B36" s="31" t="s">
        <v>2</v>
      </c>
      <c r="C36" s="31" t="s">
        <v>56</v>
      </c>
      <c r="D36" s="9" t="s">
        <v>1</v>
      </c>
      <c r="E36" s="31">
        <v>15</v>
      </c>
      <c r="F36" s="32" t="s">
        <v>40</v>
      </c>
      <c r="G36" s="33">
        <v>0.32679999999999998</v>
      </c>
      <c r="H36" s="33">
        <v>8.0199999999999994E-2</v>
      </c>
      <c r="I36" s="25">
        <v>2</v>
      </c>
      <c r="J36" s="25">
        <v>3</v>
      </c>
      <c r="K36" s="25">
        <v>2</v>
      </c>
      <c r="L36" s="25">
        <f t="shared" si="0"/>
        <v>40</v>
      </c>
      <c r="M36" s="25">
        <f t="shared" si="1"/>
        <v>40000</v>
      </c>
      <c r="N36" s="25">
        <f t="shared" si="2"/>
        <v>498753.11720698257</v>
      </c>
      <c r="O36" s="25">
        <f t="shared" si="3"/>
        <v>60</v>
      </c>
      <c r="P36" s="25">
        <f t="shared" si="4"/>
        <v>60000</v>
      </c>
      <c r="Q36" s="25">
        <f t="shared" si="5"/>
        <v>748129.67581047385</v>
      </c>
      <c r="R36" s="25">
        <f t="shared" si="6"/>
        <v>0.66666666666666663</v>
      </c>
      <c r="S36">
        <f t="shared" si="7"/>
        <v>18.92796633264398</v>
      </c>
      <c r="T36">
        <f t="shared" si="8"/>
        <v>19.512928833365134</v>
      </c>
      <c r="U36">
        <f t="shared" si="9"/>
        <v>0.97002179909963449</v>
      </c>
    </row>
    <row r="37" spans="1:21" x14ac:dyDescent="0.45">
      <c r="A37" s="26" t="s">
        <v>34</v>
      </c>
      <c r="B37" s="27" t="s">
        <v>2</v>
      </c>
      <c r="C37" s="27" t="s">
        <v>56</v>
      </c>
      <c r="D37" s="9" t="s">
        <v>1</v>
      </c>
      <c r="E37" s="27">
        <v>16</v>
      </c>
      <c r="F37" s="28" t="s">
        <v>40</v>
      </c>
      <c r="G37" s="29">
        <v>0.30620000000000003</v>
      </c>
      <c r="H37" s="29">
        <v>7.8600000000000003E-2</v>
      </c>
      <c r="I37" s="29">
        <v>2</v>
      </c>
      <c r="J37" s="29">
        <v>0</v>
      </c>
      <c r="K37" s="29">
        <v>2</v>
      </c>
      <c r="L37" s="29">
        <f t="shared" si="0"/>
        <v>40</v>
      </c>
      <c r="M37" s="29">
        <f t="shared" si="1"/>
        <v>40000</v>
      </c>
      <c r="N37" s="29">
        <f t="shared" si="2"/>
        <v>508905.85241730278</v>
      </c>
      <c r="O37" s="29">
        <f t="shared" si="3"/>
        <v>0</v>
      </c>
      <c r="P37" s="29">
        <f t="shared" si="4"/>
        <v>0</v>
      </c>
      <c r="Q37" s="29">
        <f t="shared" si="5"/>
        <v>0</v>
      </c>
      <c r="R37" s="29">
        <v>2</v>
      </c>
      <c r="S37">
        <f t="shared" si="7"/>
        <v>18.957039256840293</v>
      </c>
      <c r="T37">
        <v>0</v>
      </c>
      <c r="U37">
        <v>18.957039256840293</v>
      </c>
    </row>
    <row r="38" spans="1:21" x14ac:dyDescent="0.45">
      <c r="A38" s="30" t="s">
        <v>35</v>
      </c>
      <c r="B38" s="31" t="s">
        <v>2</v>
      </c>
      <c r="C38" s="31" t="s">
        <v>56</v>
      </c>
      <c r="D38" s="9" t="s">
        <v>1</v>
      </c>
      <c r="E38" s="31">
        <v>17</v>
      </c>
      <c r="F38" s="32" t="s">
        <v>40</v>
      </c>
      <c r="G38" s="33">
        <v>0.30499999999999999</v>
      </c>
      <c r="H38" s="33">
        <v>6.1899999999999997E-2</v>
      </c>
      <c r="I38" s="25">
        <v>30</v>
      </c>
      <c r="J38" s="25">
        <v>10</v>
      </c>
      <c r="K38" s="25">
        <v>1</v>
      </c>
      <c r="L38" s="25">
        <f t="shared" si="0"/>
        <v>60</v>
      </c>
      <c r="M38" s="25">
        <f t="shared" si="1"/>
        <v>60000</v>
      </c>
      <c r="N38" s="25">
        <f t="shared" si="2"/>
        <v>969305.33117932151</v>
      </c>
      <c r="O38" s="25">
        <f t="shared" si="3"/>
        <v>20</v>
      </c>
      <c r="P38" s="25">
        <f t="shared" si="4"/>
        <v>20000</v>
      </c>
      <c r="Q38" s="25">
        <f t="shared" si="5"/>
        <v>323101.77705977386</v>
      </c>
      <c r="R38" s="25">
        <f t="shared" si="6"/>
        <v>3</v>
      </c>
      <c r="S38">
        <f t="shared" si="7"/>
        <v>19.886591660605792</v>
      </c>
      <c r="T38">
        <f t="shared" si="8"/>
        <v>18.301629159884637</v>
      </c>
      <c r="U38">
        <f t="shared" si="9"/>
        <v>1.0866022629392598</v>
      </c>
    </row>
    <row r="39" spans="1:21" x14ac:dyDescent="0.45">
      <c r="A39" s="26" t="s">
        <v>36</v>
      </c>
      <c r="B39" s="27" t="s">
        <v>2</v>
      </c>
      <c r="C39" s="27" t="s">
        <v>56</v>
      </c>
      <c r="D39" s="9" t="s">
        <v>1</v>
      </c>
      <c r="E39" s="27">
        <v>18</v>
      </c>
      <c r="F39" s="28" t="s">
        <v>40</v>
      </c>
      <c r="G39" s="29">
        <v>0.25359999999999999</v>
      </c>
      <c r="H39" s="29">
        <v>0.1201</v>
      </c>
      <c r="I39" s="29">
        <v>5</v>
      </c>
      <c r="J39" s="29">
        <v>1</v>
      </c>
      <c r="K39" s="29">
        <v>2</v>
      </c>
      <c r="L39" s="29">
        <f t="shared" si="0"/>
        <v>100</v>
      </c>
      <c r="M39" s="29">
        <f t="shared" si="1"/>
        <v>100000</v>
      </c>
      <c r="N39" s="29">
        <f t="shared" si="2"/>
        <v>832639.46711074107</v>
      </c>
      <c r="O39" s="29">
        <f t="shared" si="3"/>
        <v>20</v>
      </c>
      <c r="P39" s="29">
        <f t="shared" si="4"/>
        <v>20000</v>
      </c>
      <c r="Q39" s="29">
        <f t="shared" si="5"/>
        <v>166527.89342214822</v>
      </c>
      <c r="R39" s="29">
        <f t="shared" si="6"/>
        <v>5</v>
      </c>
      <c r="S39">
        <f t="shared" si="7"/>
        <v>19.667332418280626</v>
      </c>
      <c r="T39">
        <f t="shared" si="8"/>
        <v>17.345404323393268</v>
      </c>
      <c r="U39">
        <f t="shared" si="9"/>
        <v>1.1338641666459073</v>
      </c>
    </row>
    <row r="40" spans="1:21" x14ac:dyDescent="0.45">
      <c r="A40" s="30" t="s">
        <v>37</v>
      </c>
      <c r="B40" s="31" t="s">
        <v>2</v>
      </c>
      <c r="C40" s="31" t="s">
        <v>56</v>
      </c>
      <c r="D40" s="9" t="s">
        <v>1</v>
      </c>
      <c r="E40" s="31">
        <v>19</v>
      </c>
      <c r="F40" s="32" t="s">
        <v>40</v>
      </c>
      <c r="G40" s="33">
        <v>0.3503</v>
      </c>
      <c r="H40" s="33">
        <v>7.4899999999999994E-2</v>
      </c>
      <c r="I40" s="25">
        <v>8</v>
      </c>
      <c r="J40" s="25">
        <v>6</v>
      </c>
      <c r="K40" s="25">
        <v>2</v>
      </c>
      <c r="L40" s="25">
        <f t="shared" si="0"/>
        <v>160</v>
      </c>
      <c r="M40" s="25">
        <f t="shared" si="1"/>
        <v>160000</v>
      </c>
      <c r="N40" s="25">
        <f t="shared" si="2"/>
        <v>2136181.5754339122</v>
      </c>
      <c r="O40" s="25">
        <f t="shared" si="3"/>
        <v>120</v>
      </c>
      <c r="P40" s="25">
        <f t="shared" si="4"/>
        <v>120000</v>
      </c>
      <c r="Q40" s="25">
        <f t="shared" si="5"/>
        <v>1602136.181575434</v>
      </c>
      <c r="R40" s="25">
        <f t="shared" si="6"/>
        <v>1.3333333333333335</v>
      </c>
      <c r="S40">
        <f t="shared" si="7"/>
        <v>21.026602850640149</v>
      </c>
      <c r="T40">
        <f t="shared" si="8"/>
        <v>20.611565351361307</v>
      </c>
      <c r="U40">
        <f t="shared" si="9"/>
        <v>1.0201361464888172</v>
      </c>
    </row>
    <row r="41" spans="1:21" x14ac:dyDescent="0.45">
      <c r="A41" s="26" t="s">
        <v>38</v>
      </c>
      <c r="B41" s="27" t="s">
        <v>2</v>
      </c>
      <c r="C41" s="27" t="s">
        <v>56</v>
      </c>
      <c r="D41" s="9" t="s">
        <v>1</v>
      </c>
      <c r="E41" s="27">
        <v>20</v>
      </c>
      <c r="F41" s="28" t="s">
        <v>40</v>
      </c>
      <c r="G41" s="29">
        <v>0.33960000000000001</v>
      </c>
      <c r="H41" s="29">
        <v>6.0400000000000002E-2</v>
      </c>
      <c r="I41" s="29">
        <v>10</v>
      </c>
      <c r="J41" s="29">
        <v>8</v>
      </c>
      <c r="K41" s="29">
        <v>1</v>
      </c>
      <c r="L41" s="29">
        <f t="shared" si="0"/>
        <v>20</v>
      </c>
      <c r="M41" s="29">
        <f t="shared" si="1"/>
        <v>20000</v>
      </c>
      <c r="N41" s="29">
        <f t="shared" si="2"/>
        <v>331125.82781456952</v>
      </c>
      <c r="O41" s="29">
        <f t="shared" si="3"/>
        <v>16</v>
      </c>
      <c r="P41" s="29">
        <f t="shared" si="4"/>
        <v>16000</v>
      </c>
      <c r="Q41" s="29">
        <f t="shared" si="5"/>
        <v>264900.66225165559</v>
      </c>
      <c r="R41" s="29">
        <f t="shared" si="6"/>
        <v>1.25</v>
      </c>
      <c r="S41">
        <f t="shared" si="7"/>
        <v>18.337020019773821</v>
      </c>
      <c r="T41">
        <f t="shared" si="8"/>
        <v>18.015091924886459</v>
      </c>
      <c r="U41">
        <f t="shared" si="9"/>
        <v>1.0178699113071215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Juanjo</cp:lastModifiedBy>
  <dcterms:created xsi:type="dcterms:W3CDTF">2022-12-22T17:36:05Z</dcterms:created>
  <dcterms:modified xsi:type="dcterms:W3CDTF">2023-03-03T15:59:29Z</dcterms:modified>
</cp:coreProperties>
</file>