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defaultThemeVersion="124226"/>
  <bookViews>
    <workbookView xWindow="-30" yWindow="15" windowWidth="10485" windowHeight="7515" firstSheet="9" activeTab="15"/>
  </bookViews>
  <sheets>
    <sheet name="Tabla3" sheetId="1" r:id="rId1"/>
    <sheet name="Tabla4" sheetId="2" r:id="rId2"/>
    <sheet name="Tabla5" sheetId="3" r:id="rId3"/>
    <sheet name="Tabla6" sheetId="4" r:id="rId4"/>
    <sheet name="Tabla7" sheetId="5" r:id="rId5"/>
    <sheet name="Tabla8" sheetId="6" r:id="rId6"/>
    <sheet name="Tabla9" sheetId="7" r:id="rId7"/>
    <sheet name="Anexo1" sheetId="8" r:id="rId8"/>
    <sheet name="tabla10" sheetId="9" r:id="rId9"/>
    <sheet name="Tabla11" sheetId="10" r:id="rId10"/>
    <sheet name="Tabla12" sheetId="11" r:id="rId11"/>
    <sheet name="Tabla13" sheetId="12" r:id="rId12"/>
    <sheet name="Tabla14" sheetId="13" r:id="rId13"/>
    <sheet name="Tabla15" sheetId="14" r:id="rId14"/>
    <sheet name="Tabla16" sheetId="15" r:id="rId15"/>
    <sheet name="Tabla17" sheetId="20" r:id="rId16"/>
    <sheet name="Tabla18" sheetId="21" r:id="rId17"/>
    <sheet name="Tabla19" sheetId="22" r:id="rId18"/>
    <sheet name="Tabla20" sheetId="23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calcPr calcId="145621"/>
</workbook>
</file>

<file path=xl/calcChain.xml><?xml version="1.0" encoding="utf-8"?>
<calcChain xmlns="http://schemas.openxmlformats.org/spreadsheetml/2006/main">
  <c r="D5" i="20" l="1"/>
  <c r="H6" i="20"/>
  <c r="H7" i="20"/>
  <c r="H8" i="20"/>
  <c r="H9" i="20"/>
  <c r="H10" i="20"/>
  <c r="H11" i="20"/>
  <c r="H13" i="20"/>
  <c r="H14" i="20"/>
  <c r="H15" i="20"/>
  <c r="H16" i="20"/>
  <c r="H18" i="20"/>
  <c r="H19" i="20"/>
  <c r="H20" i="20"/>
  <c r="H22" i="20"/>
  <c r="H23" i="20"/>
  <c r="H24" i="20"/>
  <c r="H25" i="20"/>
  <c r="H5" i="20"/>
  <c r="E6" i="20"/>
  <c r="E7" i="20"/>
  <c r="E8" i="20"/>
  <c r="E9" i="20"/>
  <c r="E10" i="20"/>
  <c r="E11" i="20"/>
  <c r="E13" i="20"/>
  <c r="E14" i="20"/>
  <c r="E15" i="20"/>
  <c r="E16" i="20"/>
  <c r="E18" i="20"/>
  <c r="E19" i="20"/>
  <c r="E20" i="20"/>
  <c r="E22" i="20"/>
  <c r="E23" i="20"/>
  <c r="E24" i="20"/>
  <c r="E25" i="20"/>
  <c r="E5" i="20"/>
  <c r="G5" i="20"/>
  <c r="K5" i="20"/>
  <c r="G6" i="20"/>
  <c r="K6" i="20"/>
  <c r="G7" i="20"/>
  <c r="K7" i="20"/>
  <c r="G8" i="20"/>
  <c r="K8" i="20"/>
  <c r="G9" i="20"/>
  <c r="K9" i="20"/>
  <c r="G10" i="20"/>
  <c r="K10" i="20"/>
  <c r="G11" i="20"/>
  <c r="K11" i="20"/>
  <c r="G13" i="20"/>
  <c r="K13" i="20"/>
  <c r="G14" i="20"/>
  <c r="K14" i="20"/>
  <c r="G15" i="20"/>
  <c r="K15" i="20"/>
  <c r="G16" i="20"/>
  <c r="K16" i="20"/>
  <c r="G18" i="20"/>
  <c r="K18" i="20"/>
  <c r="G19" i="20"/>
  <c r="K19" i="20"/>
  <c r="G20" i="20"/>
  <c r="K20" i="20"/>
  <c r="G22" i="20"/>
  <c r="K22" i="20"/>
  <c r="G23" i="20"/>
  <c r="K23" i="20"/>
  <c r="G24" i="20"/>
  <c r="K24" i="20"/>
  <c r="G25" i="20"/>
  <c r="K25" i="20"/>
  <c r="H23" i="9"/>
  <c r="H24" i="9"/>
  <c r="H25" i="9"/>
  <c r="H22" i="9"/>
  <c r="H19" i="9"/>
  <c r="H20" i="9"/>
  <c r="H18" i="9"/>
  <c r="H14" i="9"/>
  <c r="H15" i="9"/>
  <c r="H16" i="9"/>
  <c r="H13" i="9"/>
  <c r="H6" i="9"/>
  <c r="H7" i="9"/>
  <c r="H8" i="9"/>
  <c r="H9" i="9"/>
  <c r="H10" i="9"/>
  <c r="H11" i="9"/>
  <c r="H5" i="9"/>
  <c r="E6" i="9"/>
  <c r="E7" i="9"/>
  <c r="E8" i="9"/>
  <c r="E9" i="9"/>
  <c r="E10" i="9"/>
  <c r="E11" i="9"/>
  <c r="E13" i="9"/>
  <c r="E14" i="9"/>
  <c r="E15" i="9"/>
  <c r="E16" i="9"/>
  <c r="E18" i="9"/>
  <c r="E19" i="9"/>
  <c r="E20" i="9"/>
  <c r="E22" i="9"/>
  <c r="E23" i="9"/>
  <c r="E24" i="9"/>
  <c r="E25" i="9"/>
  <c r="E5" i="9"/>
  <c r="G22" i="9"/>
  <c r="K22" i="9"/>
  <c r="G23" i="9"/>
  <c r="K23" i="9"/>
  <c r="G24" i="9"/>
  <c r="K24" i="9"/>
  <c r="G25" i="9"/>
  <c r="K25" i="9"/>
  <c r="G18" i="9"/>
  <c r="K18" i="9"/>
  <c r="G19" i="9"/>
  <c r="K19" i="9"/>
  <c r="G20" i="9"/>
  <c r="K20" i="9"/>
  <c r="G13" i="9"/>
  <c r="K13" i="9"/>
  <c r="G14" i="9"/>
  <c r="K14" i="9"/>
  <c r="G15" i="9"/>
  <c r="K15" i="9"/>
  <c r="G16" i="9"/>
  <c r="K16" i="9"/>
  <c r="G5" i="9"/>
  <c r="K5" i="9"/>
  <c r="G6" i="9"/>
  <c r="K6" i="9"/>
  <c r="G7" i="9"/>
  <c r="K7" i="9"/>
  <c r="G8" i="9"/>
  <c r="K8" i="9"/>
  <c r="G9" i="9"/>
  <c r="K9" i="9"/>
  <c r="G10" i="9"/>
  <c r="K10" i="9"/>
  <c r="G11" i="9"/>
  <c r="K11" i="9"/>
  <c r="C20" i="3"/>
  <c r="D20" i="3"/>
  <c r="E20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D3" i="3"/>
  <c r="E3" i="3"/>
  <c r="C3" i="3"/>
  <c r="H19" i="3"/>
  <c r="I19" i="3"/>
  <c r="J19" i="3"/>
  <c r="K36" i="3"/>
  <c r="L36" i="3"/>
  <c r="H20" i="3"/>
  <c r="I20" i="3"/>
  <c r="J20" i="3"/>
  <c r="K37" i="3"/>
  <c r="L37" i="3"/>
  <c r="K38" i="3"/>
  <c r="L38" i="3"/>
  <c r="H9" i="3"/>
  <c r="I9" i="3"/>
  <c r="J9" i="3"/>
  <c r="H10" i="3"/>
  <c r="I10" i="3"/>
  <c r="J10" i="3"/>
  <c r="K22" i="3"/>
  <c r="L22" i="3"/>
  <c r="K23" i="3"/>
  <c r="L23" i="3"/>
  <c r="H11" i="3"/>
  <c r="I11" i="3"/>
  <c r="J11" i="3"/>
  <c r="K24" i="3"/>
  <c r="L24" i="3"/>
  <c r="H12" i="3"/>
  <c r="I12" i="3"/>
  <c r="J12" i="3"/>
  <c r="K25" i="3"/>
  <c r="L25" i="3"/>
  <c r="K26" i="3"/>
  <c r="L26" i="3"/>
  <c r="H13" i="3"/>
  <c r="I13" i="3"/>
  <c r="J13" i="3"/>
  <c r="K27" i="3"/>
  <c r="L27" i="3"/>
  <c r="H14" i="3"/>
  <c r="I14" i="3"/>
  <c r="J14" i="3"/>
  <c r="K28" i="3"/>
  <c r="L28" i="3"/>
  <c r="K29" i="3"/>
  <c r="L29" i="3"/>
  <c r="H15" i="3"/>
  <c r="I15" i="3"/>
  <c r="J15" i="3"/>
  <c r="K30" i="3"/>
  <c r="L30" i="3"/>
  <c r="H16" i="3"/>
  <c r="I16" i="3"/>
  <c r="J16" i="3"/>
  <c r="K31" i="3"/>
  <c r="L31" i="3"/>
  <c r="K32" i="3"/>
  <c r="L32" i="3"/>
  <c r="H17" i="3"/>
  <c r="I17" i="3"/>
  <c r="J17" i="3"/>
  <c r="K33" i="3"/>
  <c r="L33" i="3"/>
  <c r="H18" i="3"/>
  <c r="I18" i="3"/>
  <c r="J18" i="3"/>
  <c r="K34" i="3"/>
  <c r="L34" i="3"/>
  <c r="K35" i="3"/>
  <c r="L35" i="3"/>
  <c r="H3" i="3"/>
  <c r="H4" i="3"/>
  <c r="H5" i="3"/>
  <c r="H6" i="3"/>
  <c r="H7" i="3"/>
  <c r="H8" i="3"/>
  <c r="I3" i="3"/>
  <c r="J3" i="3"/>
  <c r="I4" i="3"/>
  <c r="J4" i="3"/>
  <c r="I5" i="3"/>
  <c r="J5" i="3"/>
  <c r="I6" i="3"/>
  <c r="J6" i="3"/>
  <c r="I7" i="3"/>
  <c r="J7" i="3"/>
  <c r="I8" i="3"/>
  <c r="J8" i="3"/>
  <c r="I53" i="23" l="1"/>
  <c r="G53" i="23"/>
  <c r="E53" i="23"/>
  <c r="C53" i="23"/>
  <c r="J52" i="23"/>
  <c r="I52" i="23"/>
  <c r="H52" i="23"/>
  <c r="G52" i="23"/>
  <c r="F52" i="23"/>
  <c r="E52" i="23"/>
  <c r="D52" i="23"/>
  <c r="C52" i="23"/>
  <c r="J51" i="23"/>
  <c r="I51" i="23"/>
  <c r="H51" i="23"/>
  <c r="G51" i="23"/>
  <c r="F51" i="23"/>
  <c r="E51" i="23"/>
  <c r="D51" i="23"/>
  <c r="C51" i="23"/>
  <c r="J50" i="23"/>
  <c r="I50" i="23"/>
  <c r="H50" i="23"/>
  <c r="G50" i="23"/>
  <c r="F50" i="23"/>
  <c r="E50" i="23"/>
  <c r="D50" i="23"/>
  <c r="C50" i="23"/>
  <c r="J49" i="23"/>
  <c r="I49" i="23"/>
  <c r="H49" i="23"/>
  <c r="G49" i="23"/>
  <c r="F49" i="23"/>
  <c r="E49" i="23"/>
  <c r="D49" i="23"/>
  <c r="C49" i="23"/>
  <c r="J47" i="23"/>
  <c r="I47" i="23"/>
  <c r="H47" i="23"/>
  <c r="G47" i="23"/>
  <c r="F47" i="23"/>
  <c r="E47" i="23"/>
  <c r="D47" i="23"/>
  <c r="C47" i="23"/>
  <c r="J46" i="23"/>
  <c r="I46" i="23"/>
  <c r="H46" i="23"/>
  <c r="G46" i="23"/>
  <c r="F46" i="23"/>
  <c r="E46" i="23"/>
  <c r="D46" i="23"/>
  <c r="C46" i="23"/>
  <c r="J45" i="23"/>
  <c r="I45" i="23"/>
  <c r="H45" i="23"/>
  <c r="G45" i="23"/>
  <c r="F45" i="23"/>
  <c r="E45" i="23"/>
  <c r="D45" i="23"/>
  <c r="C45" i="23"/>
  <c r="J43" i="23"/>
  <c r="I43" i="23"/>
  <c r="H43" i="23"/>
  <c r="G43" i="23"/>
  <c r="F43" i="23"/>
  <c r="E43" i="23"/>
  <c r="D43" i="23"/>
  <c r="C43" i="23"/>
  <c r="J42" i="23"/>
  <c r="I42" i="23"/>
  <c r="H42" i="23"/>
  <c r="G42" i="23"/>
  <c r="F42" i="23"/>
  <c r="E42" i="23"/>
  <c r="D42" i="23"/>
  <c r="C42" i="23"/>
  <c r="J41" i="23"/>
  <c r="I41" i="23"/>
  <c r="H41" i="23"/>
  <c r="G41" i="23"/>
  <c r="F41" i="23"/>
  <c r="E41" i="23"/>
  <c r="D41" i="23"/>
  <c r="C41" i="23"/>
  <c r="J40" i="23"/>
  <c r="I40" i="23"/>
  <c r="H40" i="23"/>
  <c r="G40" i="23"/>
  <c r="F40" i="23"/>
  <c r="E40" i="23"/>
  <c r="D40" i="23"/>
  <c r="C40" i="23"/>
  <c r="J38" i="23"/>
  <c r="I38" i="23"/>
  <c r="H38" i="23"/>
  <c r="G38" i="23"/>
  <c r="F38" i="23"/>
  <c r="E38" i="23"/>
  <c r="D38" i="23"/>
  <c r="C38" i="23"/>
  <c r="J37" i="23"/>
  <c r="I37" i="23"/>
  <c r="H37" i="23"/>
  <c r="G37" i="23"/>
  <c r="F37" i="23"/>
  <c r="E37" i="23"/>
  <c r="D37" i="23"/>
  <c r="C37" i="23"/>
  <c r="J36" i="23"/>
  <c r="I36" i="23"/>
  <c r="H36" i="23"/>
  <c r="G36" i="23"/>
  <c r="F36" i="23"/>
  <c r="E36" i="23"/>
  <c r="D36" i="23"/>
  <c r="C36" i="23"/>
  <c r="J35" i="23"/>
  <c r="I35" i="23"/>
  <c r="H35" i="23"/>
  <c r="G35" i="23"/>
  <c r="F35" i="23"/>
  <c r="E35" i="23"/>
  <c r="D35" i="23"/>
  <c r="C35" i="23"/>
  <c r="J34" i="23"/>
  <c r="I34" i="23"/>
  <c r="H34" i="23"/>
  <c r="G34" i="23"/>
  <c r="F34" i="23"/>
  <c r="E34" i="23"/>
  <c r="D34" i="23"/>
  <c r="C34" i="23"/>
  <c r="J33" i="23"/>
  <c r="I33" i="23"/>
  <c r="H33" i="23"/>
  <c r="G33" i="23"/>
  <c r="F33" i="23"/>
  <c r="E33" i="23"/>
  <c r="D33" i="23"/>
  <c r="C33" i="23"/>
  <c r="J32" i="23"/>
  <c r="I32" i="23"/>
  <c r="H32" i="23"/>
  <c r="G32" i="23"/>
  <c r="F32" i="23"/>
  <c r="E32" i="23"/>
  <c r="D32" i="23"/>
  <c r="C32" i="23"/>
  <c r="I27" i="23"/>
  <c r="G27" i="23"/>
  <c r="E27" i="23"/>
  <c r="C27" i="23"/>
  <c r="J26" i="23"/>
  <c r="I26" i="23"/>
  <c r="H26" i="23"/>
  <c r="G26" i="23"/>
  <c r="F26" i="23"/>
  <c r="E26" i="23"/>
  <c r="D26" i="23"/>
  <c r="C26" i="23"/>
  <c r="J25" i="23"/>
  <c r="I25" i="23"/>
  <c r="H25" i="23"/>
  <c r="G25" i="23"/>
  <c r="F25" i="23"/>
  <c r="E25" i="23"/>
  <c r="D25" i="23"/>
  <c r="C25" i="23"/>
  <c r="J24" i="23"/>
  <c r="I24" i="23"/>
  <c r="H24" i="23"/>
  <c r="G24" i="23"/>
  <c r="F24" i="23"/>
  <c r="E24" i="23"/>
  <c r="D24" i="23"/>
  <c r="C24" i="23"/>
  <c r="J23" i="23"/>
  <c r="I23" i="23"/>
  <c r="H23" i="23"/>
  <c r="G23" i="23"/>
  <c r="F23" i="23"/>
  <c r="E23" i="23"/>
  <c r="D23" i="23"/>
  <c r="C23" i="23"/>
  <c r="J21" i="23"/>
  <c r="I21" i="23"/>
  <c r="H21" i="23"/>
  <c r="G21" i="23"/>
  <c r="F21" i="23"/>
  <c r="E21" i="23"/>
  <c r="D21" i="23"/>
  <c r="C21" i="23"/>
  <c r="J20" i="23"/>
  <c r="I20" i="23"/>
  <c r="H20" i="23"/>
  <c r="G20" i="23"/>
  <c r="F20" i="23"/>
  <c r="E20" i="23"/>
  <c r="D20" i="23"/>
  <c r="C20" i="23"/>
  <c r="J19" i="23"/>
  <c r="I19" i="23"/>
  <c r="H19" i="23"/>
  <c r="G19" i="23"/>
  <c r="F19" i="23"/>
  <c r="E19" i="23"/>
  <c r="D19" i="23"/>
  <c r="C19" i="23"/>
  <c r="J17" i="23"/>
  <c r="I17" i="23"/>
  <c r="H17" i="23"/>
  <c r="G17" i="23"/>
  <c r="F17" i="23"/>
  <c r="E17" i="23"/>
  <c r="D17" i="23"/>
  <c r="C17" i="23"/>
  <c r="J16" i="23"/>
  <c r="I16" i="23"/>
  <c r="H16" i="23"/>
  <c r="G16" i="23"/>
  <c r="F16" i="23"/>
  <c r="E16" i="23"/>
  <c r="D16" i="23"/>
  <c r="C16" i="23"/>
  <c r="J15" i="23"/>
  <c r="I15" i="23"/>
  <c r="H15" i="23"/>
  <c r="G15" i="23"/>
  <c r="F15" i="23"/>
  <c r="E15" i="23"/>
  <c r="D15" i="23"/>
  <c r="C15" i="23"/>
  <c r="J14" i="23"/>
  <c r="I14" i="23"/>
  <c r="H14" i="23"/>
  <c r="G14" i="23"/>
  <c r="F14" i="23"/>
  <c r="E14" i="23"/>
  <c r="D14" i="23"/>
  <c r="C14" i="23"/>
  <c r="J12" i="23"/>
  <c r="I12" i="23"/>
  <c r="H12" i="23"/>
  <c r="G12" i="23"/>
  <c r="F12" i="23"/>
  <c r="E12" i="23"/>
  <c r="D12" i="23"/>
  <c r="C12" i="23"/>
  <c r="J11" i="23"/>
  <c r="I11" i="23"/>
  <c r="H11" i="23"/>
  <c r="G11" i="23"/>
  <c r="F11" i="23"/>
  <c r="E11" i="23"/>
  <c r="D11" i="23"/>
  <c r="C11" i="23"/>
  <c r="J10" i="23"/>
  <c r="I10" i="23"/>
  <c r="H10" i="23"/>
  <c r="G10" i="23"/>
  <c r="F10" i="23"/>
  <c r="E10" i="23"/>
  <c r="D10" i="23"/>
  <c r="C10" i="23"/>
  <c r="J9" i="23"/>
  <c r="I9" i="23"/>
  <c r="H9" i="23"/>
  <c r="G9" i="23"/>
  <c r="F9" i="23"/>
  <c r="E9" i="23"/>
  <c r="D9" i="23"/>
  <c r="C9" i="23"/>
  <c r="J8" i="23"/>
  <c r="I8" i="23"/>
  <c r="H8" i="23"/>
  <c r="G8" i="23"/>
  <c r="F8" i="23"/>
  <c r="E8" i="23"/>
  <c r="D8" i="23"/>
  <c r="C8" i="23"/>
  <c r="J7" i="23"/>
  <c r="I7" i="23"/>
  <c r="H7" i="23"/>
  <c r="G7" i="23"/>
  <c r="F7" i="23"/>
  <c r="E7" i="23"/>
  <c r="D7" i="23"/>
  <c r="C7" i="23"/>
  <c r="J6" i="23"/>
  <c r="I6" i="23"/>
  <c r="H6" i="23"/>
  <c r="G6" i="23"/>
  <c r="F6" i="23"/>
  <c r="E6" i="23"/>
  <c r="D6" i="23"/>
  <c r="C6" i="23"/>
  <c r="E23" i="22"/>
  <c r="D23" i="22"/>
  <c r="C23" i="22"/>
  <c r="E22" i="22"/>
  <c r="D22" i="22"/>
  <c r="C22" i="22"/>
  <c r="E21" i="22"/>
  <c r="D21" i="22"/>
  <c r="C21" i="22"/>
  <c r="E19" i="22"/>
  <c r="D19" i="22"/>
  <c r="C19" i="22"/>
  <c r="E18" i="22"/>
  <c r="D18" i="22"/>
  <c r="C18" i="22"/>
  <c r="E17" i="22"/>
  <c r="D17" i="22"/>
  <c r="C17" i="22"/>
  <c r="E15" i="22"/>
  <c r="D15" i="22"/>
  <c r="C15" i="22"/>
  <c r="E14" i="22"/>
  <c r="D14" i="22"/>
  <c r="C14" i="22"/>
  <c r="E13" i="22"/>
  <c r="D13" i="22"/>
  <c r="C13" i="22"/>
  <c r="E12" i="22"/>
  <c r="D12" i="22"/>
  <c r="C12" i="22"/>
  <c r="E10" i="22"/>
  <c r="D10" i="22"/>
  <c r="C10" i="22"/>
  <c r="E9" i="22"/>
  <c r="D9" i="22"/>
  <c r="C9" i="22"/>
  <c r="E8" i="22"/>
  <c r="D8" i="22"/>
  <c r="C8" i="22"/>
  <c r="E7" i="22"/>
  <c r="D7" i="22"/>
  <c r="C7" i="22"/>
  <c r="E6" i="22"/>
  <c r="D6" i="22"/>
  <c r="C6" i="22"/>
  <c r="E5" i="22"/>
  <c r="D5" i="22"/>
  <c r="C5" i="22"/>
  <c r="E4" i="22"/>
  <c r="D4" i="22"/>
  <c r="C4" i="22"/>
  <c r="D12" i="21"/>
  <c r="D11" i="21"/>
  <c r="D10" i="21"/>
  <c r="D9" i="21"/>
  <c r="D8" i="21"/>
  <c r="D7" i="21"/>
  <c r="D6" i="21"/>
  <c r="D5" i="21"/>
  <c r="D4" i="21"/>
  <c r="F25" i="20"/>
  <c r="J25" i="20"/>
  <c r="D25" i="20"/>
  <c r="C25" i="20"/>
  <c r="F24" i="20"/>
  <c r="J24" i="20"/>
  <c r="D24" i="20"/>
  <c r="C24" i="20"/>
  <c r="F23" i="20"/>
  <c r="J23" i="20"/>
  <c r="D23" i="20"/>
  <c r="C23" i="20"/>
  <c r="F22" i="20"/>
  <c r="J22" i="20"/>
  <c r="D22" i="20"/>
  <c r="C22" i="20"/>
  <c r="F20" i="20"/>
  <c r="J20" i="20"/>
  <c r="D20" i="20"/>
  <c r="C20" i="20"/>
  <c r="F19" i="20"/>
  <c r="J19" i="20"/>
  <c r="D19" i="20"/>
  <c r="C19" i="20"/>
  <c r="F18" i="20"/>
  <c r="J18" i="20"/>
  <c r="D18" i="20"/>
  <c r="C18" i="20"/>
  <c r="F16" i="20"/>
  <c r="J16" i="20"/>
  <c r="D16" i="20"/>
  <c r="C16" i="20"/>
  <c r="F15" i="20"/>
  <c r="J15" i="20"/>
  <c r="D15" i="20"/>
  <c r="C15" i="20"/>
  <c r="F14" i="20"/>
  <c r="J14" i="20"/>
  <c r="D14" i="20"/>
  <c r="C14" i="20"/>
  <c r="F13" i="20"/>
  <c r="J13" i="20"/>
  <c r="D13" i="20"/>
  <c r="C13" i="20"/>
  <c r="F11" i="20"/>
  <c r="J11" i="20"/>
  <c r="D11" i="20"/>
  <c r="C11" i="20"/>
  <c r="F10" i="20"/>
  <c r="J10" i="20"/>
  <c r="D10" i="20"/>
  <c r="C10" i="20"/>
  <c r="F9" i="20"/>
  <c r="J9" i="20"/>
  <c r="D9" i="20"/>
  <c r="C9" i="20"/>
  <c r="F8" i="20"/>
  <c r="J8" i="20"/>
  <c r="D8" i="20"/>
  <c r="C8" i="20"/>
  <c r="F7" i="20"/>
  <c r="J7" i="20"/>
  <c r="D7" i="20"/>
  <c r="C7" i="20"/>
  <c r="F6" i="20"/>
  <c r="J6" i="20"/>
  <c r="D6" i="20"/>
  <c r="C6" i="20"/>
  <c r="F5" i="20"/>
  <c r="J5" i="20"/>
  <c r="C5" i="20"/>
  <c r="E31" i="15"/>
  <c r="D31" i="15"/>
  <c r="C31" i="15"/>
  <c r="E26" i="15"/>
  <c r="D26" i="15"/>
  <c r="C26" i="15"/>
  <c r="E25" i="15"/>
  <c r="D25" i="15"/>
  <c r="C25" i="15"/>
  <c r="E24" i="15"/>
  <c r="D24" i="15"/>
  <c r="C24" i="15"/>
  <c r="E23" i="15"/>
  <c r="D23" i="15"/>
  <c r="C23" i="15"/>
  <c r="E22" i="15"/>
  <c r="D22" i="15"/>
  <c r="C22" i="15"/>
  <c r="E20" i="15"/>
  <c r="D20" i="15"/>
  <c r="C20" i="15"/>
  <c r="E19" i="15"/>
  <c r="D19" i="15"/>
  <c r="C19" i="15"/>
  <c r="E18" i="15"/>
  <c r="D18" i="15"/>
  <c r="C18" i="15"/>
  <c r="E17" i="15"/>
  <c r="D17" i="15"/>
  <c r="C17" i="15"/>
  <c r="E15" i="15"/>
  <c r="D15" i="15"/>
  <c r="C15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9" i="15"/>
  <c r="D9" i="15"/>
  <c r="C9" i="15"/>
  <c r="E8" i="15"/>
  <c r="D8" i="15"/>
  <c r="C8" i="15"/>
  <c r="E7" i="15"/>
  <c r="D7" i="15"/>
  <c r="C7" i="15"/>
  <c r="E6" i="15"/>
  <c r="D6" i="15"/>
  <c r="C6" i="15"/>
  <c r="E5" i="15"/>
  <c r="D5" i="15"/>
  <c r="C5" i="15"/>
  <c r="E4" i="15"/>
  <c r="D4" i="15"/>
  <c r="C4" i="15"/>
  <c r="D21" i="14"/>
  <c r="C21" i="14"/>
  <c r="B21" i="14"/>
  <c r="D20" i="14"/>
  <c r="C20" i="14"/>
  <c r="B20" i="14"/>
  <c r="D19" i="14"/>
  <c r="C19" i="14"/>
  <c r="B19" i="14"/>
  <c r="D17" i="14"/>
  <c r="C17" i="14"/>
  <c r="B17" i="14"/>
  <c r="D16" i="14"/>
  <c r="C16" i="14"/>
  <c r="B16" i="14"/>
  <c r="D15" i="14"/>
  <c r="C15" i="14"/>
  <c r="B15" i="14"/>
  <c r="D13" i="14"/>
  <c r="C13" i="14"/>
  <c r="B13" i="14"/>
  <c r="D12" i="14"/>
  <c r="C12" i="14"/>
  <c r="B12" i="14"/>
  <c r="D11" i="14"/>
  <c r="C11" i="14"/>
  <c r="B11" i="14"/>
  <c r="D10" i="14"/>
  <c r="C10" i="14"/>
  <c r="B10" i="14"/>
  <c r="D8" i="14"/>
  <c r="C8" i="14"/>
  <c r="B8" i="14"/>
  <c r="D7" i="14"/>
  <c r="C7" i="14"/>
  <c r="B7" i="14"/>
  <c r="D6" i="14"/>
  <c r="C6" i="14"/>
  <c r="B6" i="14"/>
  <c r="D5" i="14"/>
  <c r="C5" i="14"/>
  <c r="B5" i="14"/>
  <c r="D4" i="14"/>
  <c r="C4" i="14"/>
  <c r="B4" i="14"/>
  <c r="D3" i="14"/>
  <c r="C3" i="14"/>
  <c r="B3" i="14"/>
  <c r="D2" i="14"/>
  <c r="C2" i="14"/>
  <c r="B2" i="14"/>
  <c r="E23" i="13"/>
  <c r="D23" i="13"/>
  <c r="C23" i="13"/>
  <c r="B23" i="13"/>
  <c r="E22" i="13"/>
  <c r="D22" i="13"/>
  <c r="C22" i="13"/>
  <c r="B22" i="13"/>
  <c r="E21" i="13"/>
  <c r="D21" i="13"/>
  <c r="C21" i="13"/>
  <c r="B21" i="13"/>
  <c r="E20" i="13"/>
  <c r="D20" i="13"/>
  <c r="C20" i="13"/>
  <c r="B20" i="13"/>
  <c r="E18" i="13"/>
  <c r="D18" i="13"/>
  <c r="C18" i="13"/>
  <c r="B18" i="13"/>
  <c r="E17" i="13"/>
  <c r="D17" i="13"/>
  <c r="C17" i="13"/>
  <c r="B17" i="13"/>
  <c r="E16" i="13"/>
  <c r="D16" i="13"/>
  <c r="C16" i="13"/>
  <c r="B16" i="13"/>
  <c r="E14" i="13"/>
  <c r="D14" i="13"/>
  <c r="C14" i="13"/>
  <c r="B14" i="13"/>
  <c r="E13" i="13"/>
  <c r="D13" i="13"/>
  <c r="C13" i="13"/>
  <c r="B13" i="13"/>
  <c r="E12" i="13"/>
  <c r="D12" i="13"/>
  <c r="C12" i="13"/>
  <c r="B12" i="13"/>
  <c r="E11" i="13"/>
  <c r="D11" i="13"/>
  <c r="C11" i="13"/>
  <c r="B11" i="13"/>
  <c r="E9" i="13"/>
  <c r="D9" i="13"/>
  <c r="C9" i="13"/>
  <c r="B9" i="13"/>
  <c r="E8" i="13"/>
  <c r="D8" i="13"/>
  <c r="C8" i="13"/>
  <c r="B8" i="13"/>
  <c r="E7" i="13"/>
  <c r="D7" i="13"/>
  <c r="C7" i="13"/>
  <c r="B7" i="13"/>
  <c r="E6" i="13"/>
  <c r="D6" i="13"/>
  <c r="C6" i="13"/>
  <c r="B6" i="13"/>
  <c r="E5" i="13"/>
  <c r="D5" i="13"/>
  <c r="C5" i="13"/>
  <c r="B5" i="13"/>
  <c r="E4" i="13"/>
  <c r="D4" i="13"/>
  <c r="C4" i="13"/>
  <c r="B4" i="13"/>
  <c r="E3" i="13"/>
  <c r="D3" i="13"/>
  <c r="C3" i="13"/>
  <c r="B3" i="13"/>
  <c r="E2" i="13"/>
  <c r="D2" i="13"/>
  <c r="C2" i="13"/>
  <c r="B2" i="13"/>
  <c r="E12" i="12"/>
  <c r="D12" i="12"/>
  <c r="C12" i="12"/>
  <c r="E11" i="12"/>
  <c r="D11" i="12"/>
  <c r="C11" i="12"/>
  <c r="E10" i="12"/>
  <c r="D10" i="12"/>
  <c r="C10" i="12"/>
  <c r="E9" i="12"/>
  <c r="D9" i="12"/>
  <c r="C9" i="12"/>
  <c r="E8" i="12"/>
  <c r="D8" i="12"/>
  <c r="C8" i="12"/>
  <c r="E7" i="12"/>
  <c r="D7" i="12"/>
  <c r="C7" i="12"/>
  <c r="E6" i="12"/>
  <c r="D6" i="12"/>
  <c r="C6" i="12"/>
  <c r="E5" i="12"/>
  <c r="D5" i="12"/>
  <c r="C5" i="12"/>
  <c r="E4" i="12"/>
  <c r="D4" i="12"/>
  <c r="C4" i="12"/>
  <c r="E3" i="12"/>
  <c r="D3" i="12"/>
  <c r="C3" i="12"/>
  <c r="J15" i="11"/>
  <c r="I14" i="11"/>
  <c r="I26" i="11" s="1"/>
  <c r="H14" i="11"/>
  <c r="H26" i="11" s="1"/>
  <c r="G14" i="11"/>
  <c r="G26" i="11" s="1"/>
  <c r="F14" i="11"/>
  <c r="F26" i="11" s="1"/>
  <c r="E14" i="11"/>
  <c r="E26" i="11" s="1"/>
  <c r="D14" i="11"/>
  <c r="D26" i="11" s="1"/>
  <c r="I13" i="11"/>
  <c r="I25" i="11" s="1"/>
  <c r="H13" i="11"/>
  <c r="H25" i="11" s="1"/>
  <c r="G13" i="11"/>
  <c r="G25" i="11" s="1"/>
  <c r="F13" i="11"/>
  <c r="F25" i="11" s="1"/>
  <c r="E13" i="11"/>
  <c r="E25" i="11" s="1"/>
  <c r="D13" i="11"/>
  <c r="D25" i="11" s="1"/>
  <c r="I12" i="11"/>
  <c r="I24" i="11" s="1"/>
  <c r="H12" i="11"/>
  <c r="H24" i="11" s="1"/>
  <c r="G12" i="11"/>
  <c r="G24" i="11" s="1"/>
  <c r="F12" i="11"/>
  <c r="F24" i="11" s="1"/>
  <c r="E12" i="11"/>
  <c r="E24" i="11" s="1"/>
  <c r="D12" i="11"/>
  <c r="D24" i="11" s="1"/>
  <c r="I11" i="11"/>
  <c r="I23" i="11" s="1"/>
  <c r="H11" i="11"/>
  <c r="H23" i="11" s="1"/>
  <c r="G11" i="11"/>
  <c r="G23" i="11" s="1"/>
  <c r="F11" i="11"/>
  <c r="F23" i="11" s="1"/>
  <c r="E11" i="11"/>
  <c r="E23" i="11" s="1"/>
  <c r="D11" i="11"/>
  <c r="D23" i="11" s="1"/>
  <c r="I10" i="11"/>
  <c r="I22" i="11" s="1"/>
  <c r="H10" i="11"/>
  <c r="H22" i="11" s="1"/>
  <c r="G10" i="11"/>
  <c r="G22" i="11" s="1"/>
  <c r="F10" i="11"/>
  <c r="F22" i="11" s="1"/>
  <c r="E10" i="11"/>
  <c r="E22" i="11" s="1"/>
  <c r="D10" i="11"/>
  <c r="D22" i="11" s="1"/>
  <c r="I9" i="11"/>
  <c r="I21" i="11" s="1"/>
  <c r="H9" i="11"/>
  <c r="H21" i="11" s="1"/>
  <c r="G9" i="11"/>
  <c r="G21" i="11" s="1"/>
  <c r="F9" i="11"/>
  <c r="F21" i="11" s="1"/>
  <c r="E9" i="11"/>
  <c r="E21" i="11" s="1"/>
  <c r="D9" i="11"/>
  <c r="D21" i="11" s="1"/>
  <c r="I8" i="11"/>
  <c r="I20" i="11" s="1"/>
  <c r="H8" i="11"/>
  <c r="H20" i="11" s="1"/>
  <c r="G8" i="11"/>
  <c r="G20" i="11" s="1"/>
  <c r="F8" i="11"/>
  <c r="F20" i="11" s="1"/>
  <c r="E8" i="11"/>
  <c r="E20" i="11" s="1"/>
  <c r="D8" i="11"/>
  <c r="D20" i="11" s="1"/>
  <c r="I7" i="11"/>
  <c r="I19" i="11" s="1"/>
  <c r="H7" i="11"/>
  <c r="H19" i="11" s="1"/>
  <c r="G7" i="11"/>
  <c r="G19" i="11" s="1"/>
  <c r="F7" i="11"/>
  <c r="F19" i="11" s="1"/>
  <c r="E7" i="11"/>
  <c r="E19" i="11" s="1"/>
  <c r="D7" i="11"/>
  <c r="D19" i="11" s="1"/>
  <c r="I6" i="11"/>
  <c r="I18" i="11" s="1"/>
  <c r="H6" i="11"/>
  <c r="H18" i="11" s="1"/>
  <c r="G6" i="11"/>
  <c r="G18" i="11" s="1"/>
  <c r="F6" i="11"/>
  <c r="F18" i="11" s="1"/>
  <c r="E6" i="11"/>
  <c r="E18" i="11" s="1"/>
  <c r="D6" i="11"/>
  <c r="D18" i="11" s="1"/>
  <c r="I5" i="11"/>
  <c r="I17" i="11" s="1"/>
  <c r="H5" i="11"/>
  <c r="H17" i="11" s="1"/>
  <c r="G5" i="11"/>
  <c r="G17" i="11" s="1"/>
  <c r="G15" i="11" s="1"/>
  <c r="F5" i="11"/>
  <c r="F17" i="11" s="1"/>
  <c r="F15" i="11" s="1"/>
  <c r="E5" i="11"/>
  <c r="E17" i="11" s="1"/>
  <c r="D5" i="11"/>
  <c r="D17" i="11" s="1"/>
  <c r="D11" i="10"/>
  <c r="D10" i="10"/>
  <c r="D9" i="10"/>
  <c r="D8" i="10"/>
  <c r="D7" i="10"/>
  <c r="D6" i="10"/>
  <c r="D5" i="10"/>
  <c r="D4" i="10"/>
  <c r="D3" i="10"/>
  <c r="B26" i="9"/>
  <c r="F25" i="9"/>
  <c r="J25" i="9"/>
  <c r="D25" i="9"/>
  <c r="C25" i="9"/>
  <c r="F24" i="9"/>
  <c r="J24" i="9"/>
  <c r="D24" i="9"/>
  <c r="C24" i="9"/>
  <c r="F23" i="9"/>
  <c r="J23" i="9"/>
  <c r="D23" i="9"/>
  <c r="C23" i="9"/>
  <c r="F22" i="9"/>
  <c r="J22" i="9"/>
  <c r="D22" i="9"/>
  <c r="C22" i="9"/>
  <c r="F20" i="9"/>
  <c r="J20" i="9"/>
  <c r="D20" i="9"/>
  <c r="C20" i="9"/>
  <c r="F19" i="9"/>
  <c r="J19" i="9"/>
  <c r="D19" i="9"/>
  <c r="C19" i="9"/>
  <c r="F18" i="9"/>
  <c r="J18" i="9"/>
  <c r="D18" i="9"/>
  <c r="C18" i="9"/>
  <c r="F16" i="9"/>
  <c r="J16" i="9"/>
  <c r="D16" i="9"/>
  <c r="C16" i="9"/>
  <c r="F15" i="9"/>
  <c r="J15" i="9"/>
  <c r="D15" i="9"/>
  <c r="C15" i="9"/>
  <c r="F14" i="9"/>
  <c r="J14" i="9"/>
  <c r="D14" i="9"/>
  <c r="C14" i="9"/>
  <c r="F13" i="9"/>
  <c r="J13" i="9"/>
  <c r="D13" i="9"/>
  <c r="C13" i="9"/>
  <c r="F11" i="9"/>
  <c r="J11" i="9"/>
  <c r="D11" i="9"/>
  <c r="C11" i="9"/>
  <c r="F10" i="9"/>
  <c r="J10" i="9"/>
  <c r="D10" i="9"/>
  <c r="C10" i="9"/>
  <c r="F9" i="9"/>
  <c r="J9" i="9"/>
  <c r="D9" i="9"/>
  <c r="C9" i="9"/>
  <c r="F8" i="9"/>
  <c r="J8" i="9"/>
  <c r="D8" i="9"/>
  <c r="C8" i="9"/>
  <c r="F7" i="9"/>
  <c r="J7" i="9"/>
  <c r="D7" i="9"/>
  <c r="C7" i="9"/>
  <c r="F6" i="9"/>
  <c r="J6" i="9"/>
  <c r="D6" i="9"/>
  <c r="C6" i="9"/>
  <c r="F5" i="9"/>
  <c r="J5" i="9"/>
  <c r="D5" i="9"/>
  <c r="C5" i="9"/>
  <c r="C25" i="8"/>
  <c r="B25" i="8"/>
  <c r="C24" i="8"/>
  <c r="B24" i="8"/>
  <c r="C23" i="8"/>
  <c r="B23" i="8"/>
  <c r="C22" i="8"/>
  <c r="B22" i="8"/>
  <c r="C21" i="8"/>
  <c r="B21" i="8"/>
  <c r="C20" i="8"/>
  <c r="B20" i="8"/>
  <c r="C18" i="8"/>
  <c r="B18" i="8"/>
  <c r="C17" i="8"/>
  <c r="B17" i="8"/>
  <c r="C16" i="8"/>
  <c r="B16" i="8"/>
  <c r="C15" i="8"/>
  <c r="B15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F9" i="7"/>
  <c r="E9" i="7"/>
  <c r="D9" i="7"/>
  <c r="C9" i="7"/>
  <c r="F8" i="7"/>
  <c r="E8" i="7"/>
  <c r="D8" i="7"/>
  <c r="C8" i="7"/>
  <c r="F7" i="7"/>
  <c r="E7" i="7"/>
  <c r="D7" i="7"/>
  <c r="C7" i="7"/>
  <c r="F6" i="7"/>
  <c r="E6" i="7"/>
  <c r="D6" i="7"/>
  <c r="C6" i="7"/>
  <c r="F5" i="7"/>
  <c r="E5" i="7"/>
  <c r="D5" i="7"/>
  <c r="C5" i="7"/>
  <c r="F4" i="7"/>
  <c r="E4" i="7"/>
  <c r="D4" i="7"/>
  <c r="C4" i="7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15" i="5"/>
  <c r="D15" i="5"/>
  <c r="C15" i="5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F16" i="4"/>
  <c r="E16" i="4"/>
  <c r="D16" i="4"/>
  <c r="F15" i="4"/>
  <c r="E15" i="4"/>
  <c r="D15" i="4"/>
  <c r="F14" i="4"/>
  <c r="E14" i="4"/>
  <c r="D14" i="4"/>
  <c r="F13" i="4"/>
  <c r="E13" i="4"/>
  <c r="D13" i="4"/>
  <c r="F12" i="4"/>
  <c r="E12" i="4"/>
  <c r="D12" i="4"/>
  <c r="F11" i="4"/>
  <c r="E11" i="4"/>
  <c r="D11" i="4"/>
  <c r="F10" i="4"/>
  <c r="E10" i="4"/>
  <c r="D10" i="4"/>
  <c r="F9" i="4"/>
  <c r="E9" i="4"/>
  <c r="D9" i="4"/>
  <c r="F8" i="4"/>
  <c r="E8" i="4"/>
  <c r="D8" i="4"/>
  <c r="F7" i="4"/>
  <c r="E7" i="4"/>
  <c r="D7" i="4"/>
  <c r="F6" i="4"/>
  <c r="E6" i="4"/>
  <c r="D6" i="4"/>
  <c r="F5" i="4"/>
  <c r="E5" i="4"/>
  <c r="D5" i="4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D15" i="11" l="1"/>
  <c r="H15" i="11"/>
  <c r="E15" i="11"/>
  <c r="I15" i="11"/>
</calcChain>
</file>

<file path=xl/sharedStrings.xml><?xml version="1.0" encoding="utf-8"?>
<sst xmlns="http://schemas.openxmlformats.org/spreadsheetml/2006/main" count="434" uniqueCount="135">
  <si>
    <t>Total</t>
  </si>
  <si>
    <t>Atlántico</t>
  </si>
  <si>
    <t>Bolívar</t>
  </si>
  <si>
    <t>Cesar</t>
  </si>
  <si>
    <t>Córdoba</t>
  </si>
  <si>
    <t>La Guajira</t>
  </si>
  <si>
    <t>Magdalena</t>
  </si>
  <si>
    <t>Sucre</t>
  </si>
  <si>
    <t>San Andrés</t>
  </si>
  <si>
    <t>Fuente: ENDS 2010. Cálculos propios.</t>
  </si>
  <si>
    <t>Departamento</t>
  </si>
  <si>
    <t>Tabla 3.  Estado de Salud percibido según departamentos, 2010</t>
  </si>
  <si>
    <t>Grupo de edad</t>
  </si>
  <si>
    <t>Muy Bueno (%)</t>
  </si>
  <si>
    <t>Bueno (%)</t>
  </si>
  <si>
    <t>Malo (%)</t>
  </si>
  <si>
    <t>Sexo</t>
  </si>
  <si>
    <t>Total Caribe</t>
  </si>
  <si>
    <t>Nivel educativo</t>
  </si>
  <si>
    <t>Sin educación</t>
  </si>
  <si>
    <t>Primaria</t>
  </si>
  <si>
    <t>Secundaria</t>
  </si>
  <si>
    <t>Superior</t>
  </si>
  <si>
    <t>Hombres</t>
  </si>
  <si>
    <t>Mujeres</t>
  </si>
  <si>
    <t>Quintil 1</t>
  </si>
  <si>
    <t>Quintil 2</t>
  </si>
  <si>
    <t>Quintil 3</t>
  </si>
  <si>
    <t>Quintil 4</t>
  </si>
  <si>
    <t>Quintil 5</t>
  </si>
  <si>
    <t>Área</t>
  </si>
  <si>
    <t>Urbana</t>
  </si>
  <si>
    <t>Rural</t>
  </si>
  <si>
    <t>Quintil de riqueza</t>
  </si>
  <si>
    <t>Ocupación</t>
  </si>
  <si>
    <t>Trabajó</t>
  </si>
  <si>
    <t>No trabajó, pero tiene trabajo</t>
  </si>
  <si>
    <t>Buscando trabajo</t>
  </si>
  <si>
    <t>Estudiando</t>
  </si>
  <si>
    <t>Trabajo doméstico</t>
  </si>
  <si>
    <t>Retirado</t>
  </si>
  <si>
    <t>Recibe rentas</t>
  </si>
  <si>
    <t>Incapacitado permanente</t>
  </si>
  <si>
    <t>Otra</t>
  </si>
  <si>
    <t>Ns/Nr</t>
  </si>
  <si>
    <t>total</t>
  </si>
  <si>
    <t>Etnia</t>
  </si>
  <si>
    <t>Variable</t>
  </si>
  <si>
    <t>chi2</t>
  </si>
  <si>
    <t>p&gt;chi2</t>
  </si>
  <si>
    <t>df</t>
  </si>
  <si>
    <t>Todas</t>
  </si>
  <si>
    <t>Edad</t>
  </si>
  <si>
    <t>Tamaño hogar</t>
  </si>
  <si>
    <t>Estado civil</t>
  </si>
  <si>
    <t>Educación</t>
  </si>
  <si>
    <t>Riqueza</t>
  </si>
  <si>
    <t>Régimen salud</t>
  </si>
  <si>
    <t>Contributivo</t>
  </si>
  <si>
    <t>Subsidiado</t>
  </si>
  <si>
    <t>Especial</t>
  </si>
  <si>
    <t>Urbano</t>
  </si>
  <si>
    <t>Alcantarillado</t>
  </si>
  <si>
    <t>Valor p</t>
  </si>
  <si>
    <t>Muy Bueno</t>
  </si>
  <si>
    <t>Malo</t>
  </si>
  <si>
    <t>Estado Civil</t>
  </si>
  <si>
    <t>Constante</t>
  </si>
  <si>
    <t>Estado Nutricional</t>
  </si>
  <si>
    <t>Bajo peso</t>
  </si>
  <si>
    <t>Obesidad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</si>
  <si>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McFadden</t>
    </r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</si>
  <si>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McFadden Ajustado</t>
    </r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</si>
  <si>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de Cox-Snell</t>
    </r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</si>
  <si>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de Cragg-Uhler</t>
    </r>
  </si>
  <si>
    <t>Criterio de Akaike (AIC)</t>
  </si>
  <si>
    <t>Criterio de Bayes (BIC)</t>
  </si>
  <si>
    <t>Medidas de ajuste global</t>
  </si>
  <si>
    <t>Valor</t>
  </si>
  <si>
    <t>N=20315</t>
  </si>
  <si>
    <t>Grupo</t>
  </si>
  <si>
    <t>Probabilidad</t>
  </si>
  <si>
    <t>Bueno</t>
  </si>
  <si>
    <t>Obs.</t>
  </si>
  <si>
    <t>Esp.</t>
  </si>
  <si>
    <t>Perfil</t>
  </si>
  <si>
    <t>Estado nutricional</t>
  </si>
  <si>
    <t>Log Likelihood sin variables</t>
  </si>
  <si>
    <t>Log Likelihood con todas las variables</t>
  </si>
  <si>
    <t>Valor P Log Likelihood</t>
  </si>
  <si>
    <t>Hombre, Quintil 2, Sin educación</t>
  </si>
  <si>
    <t>Mujer, Quintil 2, Sin educación</t>
  </si>
  <si>
    <t>Hombre, Quintil 2, Bachillerato</t>
  </si>
  <si>
    <t>Mujer, Quintil 2, Bachillerato</t>
  </si>
  <si>
    <t>Hombre, Quintil 5, Profesional</t>
  </si>
  <si>
    <t>Mujer, Quintil 5, Profesional</t>
  </si>
  <si>
    <t>Ocupado, Étnico, Bachiller</t>
  </si>
  <si>
    <t>Ocupado, No étnico, Bachiller</t>
  </si>
  <si>
    <t>Ocupado, Profesional, Contributivo</t>
  </si>
  <si>
    <t>Ocupado, Bachiller, Subsidiado</t>
  </si>
  <si>
    <t>Atlántica</t>
  </si>
  <si>
    <t>Oriental</t>
  </si>
  <si>
    <t>Central</t>
  </si>
  <si>
    <t>Pacífica</t>
  </si>
  <si>
    <t>Bogotá</t>
  </si>
  <si>
    <t>Territorios Nacionales</t>
  </si>
  <si>
    <t>Total Nacional</t>
  </si>
  <si>
    <t>Región</t>
  </si>
  <si>
    <t>Entre 18 y 24</t>
  </si>
  <si>
    <t>Entre 25 y 34</t>
  </si>
  <si>
    <t>Entre 35 y 44</t>
  </si>
  <si>
    <t>Entre 45 y 54</t>
  </si>
  <si>
    <t>55 o más años</t>
  </si>
  <si>
    <t>Bachillerato</t>
  </si>
  <si>
    <t>Muy bueno</t>
  </si>
  <si>
    <r>
      <t>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McFadden</t>
    </r>
  </si>
  <si>
    <r>
      <t>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McFadden Ajustado</t>
    </r>
  </si>
  <si>
    <r>
      <t>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de Cox-Snell</t>
    </r>
  </si>
  <si>
    <r>
      <t>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de Cragg-Uhler</t>
    </r>
  </si>
  <si>
    <t xml:space="preserve"> </t>
  </si>
  <si>
    <t>N</t>
  </si>
  <si>
    <t>14.6</t>
  </si>
  <si>
    <t>50.5</t>
  </si>
  <si>
    <t>34.9</t>
  </si>
  <si>
    <t>20.8</t>
  </si>
  <si>
    <t>51.9</t>
  </si>
  <si>
    <t>27.3</t>
  </si>
  <si>
    <t>RR</t>
  </si>
  <si>
    <t>*</t>
  </si>
  <si>
    <t>IC</t>
  </si>
  <si>
    <t>CI</t>
  </si>
  <si>
    <t xml:space="preserve">     </t>
  </si>
  <si>
    <t xml:space="preserve">   </t>
  </si>
  <si>
    <t xml:space="preserve">    </t>
  </si>
  <si>
    <t xml:space="preserve">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</si>
</sst>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b/>
      <sz val="12"/>
      <name val="Times New Roman"/>
      <family val="1"/>
    </font>
    <font>
      <vertAlign val="superscript"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/>
      <top/>
      <bottom style="thin">
        <color theme="4"/>
      </bottom>
      <diagonal/>
    </border>
    <border>
      <left/>
      <right style="thin">
        <color theme="3" tint="0.59996337778862885"/>
      </right>
      <top/>
      <bottom/>
      <diagonal/>
    </border>
    <border>
      <left style="thin">
        <color theme="3" tint="0.59996337778862885"/>
      </left>
      <right/>
      <top style="thin">
        <color theme="4"/>
      </top>
      <bottom style="thin">
        <color theme="4"/>
      </bottom>
      <diagonal/>
    </border>
    <border>
      <left style="thin">
        <color theme="3" tint="0.59996337778862885"/>
      </left>
      <right/>
      <top style="thin">
        <color theme="4"/>
      </top>
      <bottom style="thin">
        <color theme="3" tint="0.59996337778862885"/>
      </bottom>
      <diagonal/>
    </border>
    <border>
      <left style="thin">
        <color theme="3" tint="0.59996337778862885"/>
      </left>
      <right/>
      <top/>
      <bottom style="thin">
        <color theme="3" tint="0.59996337778862885"/>
      </bottom>
      <diagonal/>
    </border>
    <border>
      <left/>
      <right style="thin">
        <color theme="3" tint="0.59996337778862885"/>
      </right>
      <top/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1" xfId="0" applyFont="1" applyBorder="1" applyAlignment="1">
      <alignment horizontal="left"/>
    </xf>
    <xf numFmtId="49" fontId="1" fillId="0" borderId="0" xfId="0" applyNumberFormat="1" applyFont="1"/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wrapText="1"/>
    </xf>
    <xf numFmtId="49" fontId="1" fillId="0" borderId="2" xfId="0" applyNumberFormat="1" applyFont="1" applyBorder="1"/>
    <xf numFmtId="164" fontId="1" fillId="0" borderId="2" xfId="0" applyNumberFormat="1" applyFont="1" applyBorder="1" applyAlignment="1">
      <alignment horizontal="center"/>
    </xf>
    <xf numFmtId="49" fontId="1" fillId="0" borderId="0" xfId="0" applyNumberFormat="1" applyFont="1" applyFill="1" applyBorder="1"/>
    <xf numFmtId="0" fontId="1" fillId="0" borderId="0" xfId="0" applyFont="1"/>
    <xf numFmtId="2" fontId="1" fillId="0" borderId="0" xfId="0" applyNumberFormat="1" applyFont="1" applyAlignment="1">
      <alignment horizontal="center"/>
    </xf>
    <xf numFmtId="49" fontId="1" fillId="0" borderId="3" xfId="0" applyNumberFormat="1" applyFont="1" applyBorder="1"/>
    <xf numFmtId="2" fontId="1" fillId="0" borderId="3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9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1" fontId="0" fillId="0" borderId="0" xfId="0" applyNumberFormat="1"/>
    <xf numFmtId="2" fontId="0" fillId="0" borderId="0" xfId="0" applyNumberFormat="1" applyBorder="1"/>
    <xf numFmtId="165" fontId="0" fillId="0" borderId="0" xfId="0" applyNumberFormat="1" applyBorder="1"/>
    <xf numFmtId="0" fontId="0" fillId="0" borderId="8" xfId="0" applyBorder="1"/>
    <xf numFmtId="0" fontId="0" fillId="0" borderId="7" xfId="0" applyBorder="1" applyAlignment="1">
      <alignment horizontal="right"/>
    </xf>
    <xf numFmtId="2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10" xfId="0" applyBorder="1"/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3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9" xfId="0" applyFill="1" applyBorder="1" applyAlignment="1">
      <alignment horizontal="left"/>
    </xf>
    <xf numFmtId="49" fontId="3" fillId="0" borderId="0" xfId="0" applyNumberFormat="1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center"/>
    </xf>
    <xf numFmtId="0" fontId="1" fillId="4" borderId="0" xfId="0" applyFont="1" applyFill="1"/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49" fontId="1" fillId="5" borderId="15" xfId="0" applyNumberFormat="1" applyFont="1" applyFill="1" applyBorder="1" applyAlignment="1">
      <alignment horizontal="center"/>
    </xf>
    <xf numFmtId="49" fontId="1" fillId="5" borderId="18" xfId="0" applyNumberFormat="1" applyFont="1" applyFill="1" applyBorder="1" applyAlignment="1">
      <alignment horizontal="center"/>
    </xf>
    <xf numFmtId="0" fontId="5" fillId="4" borderId="12" xfId="0" applyFont="1" applyFill="1" applyBorder="1"/>
    <xf numFmtId="0" fontId="1" fillId="4" borderId="12" xfId="0" applyFont="1" applyFill="1" applyBorder="1" applyAlignment="1">
      <alignment horizontal="left" indent="1"/>
    </xf>
    <xf numFmtId="0" fontId="3" fillId="4" borderId="16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 indent="1"/>
    </xf>
    <xf numFmtId="49" fontId="3" fillId="4" borderId="16" xfId="0" applyNumberFormat="1" applyFont="1" applyFill="1" applyBorder="1"/>
    <xf numFmtId="49" fontId="1" fillId="4" borderId="17" xfId="0" applyNumberFormat="1" applyFont="1" applyFill="1" applyBorder="1" applyAlignment="1">
      <alignment horizontal="left" indent="1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4" borderId="12" xfId="0" applyFont="1" applyFill="1" applyBorder="1"/>
    <xf numFmtId="49" fontId="1" fillId="6" borderId="15" xfId="0" applyNumberFormat="1" applyFont="1" applyFill="1" applyBorder="1" applyAlignment="1">
      <alignment horizontal="center"/>
    </xf>
    <xf numFmtId="49" fontId="1" fillId="6" borderId="18" xfId="0" applyNumberFormat="1" applyFont="1" applyFill="1" applyBorder="1" applyAlignment="1">
      <alignment horizontal="center"/>
    </xf>
    <xf numFmtId="49" fontId="3" fillId="4" borderId="17" xfId="0" applyNumberFormat="1" applyFont="1" applyFill="1" applyBorder="1" applyAlignment="1">
      <alignment horizontal="left"/>
    </xf>
    <xf numFmtId="0" fontId="3" fillId="3" borderId="0" xfId="0" applyFont="1" applyFill="1" applyBorder="1"/>
    <xf numFmtId="0" fontId="3" fillId="3" borderId="0" xfId="0" applyFont="1" applyFill="1" applyBorder="1" applyAlignment="1">
      <alignment horizontal="center"/>
    </xf>
    <xf numFmtId="49" fontId="3" fillId="2" borderId="0" xfId="0" applyNumberFormat="1" applyFont="1" applyFill="1" applyBorder="1"/>
    <xf numFmtId="49" fontId="1" fillId="2" borderId="0" xfId="0" applyNumberFormat="1" applyFont="1" applyFill="1" applyBorder="1" applyAlignment="1">
      <alignment horizontal="right"/>
    </xf>
    <xf numFmtId="49" fontId="3" fillId="2" borderId="0" xfId="0" applyNumberFormat="1" applyFont="1" applyFill="1" applyBorder="1" applyAlignment="1"/>
    <xf numFmtId="49" fontId="1" fillId="4" borderId="0" xfId="0" applyNumberFormat="1" applyFont="1" applyFill="1"/>
    <xf numFmtId="0" fontId="1" fillId="4" borderId="0" xfId="0" applyFont="1" applyFill="1" applyBorder="1"/>
    <xf numFmtId="0" fontId="1" fillId="4" borderId="0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left"/>
    </xf>
    <xf numFmtId="0" fontId="3" fillId="3" borderId="19" xfId="0" applyFont="1" applyFill="1" applyBorder="1"/>
    <xf numFmtId="0" fontId="3" fillId="3" borderId="22" xfId="0" applyFont="1" applyFill="1" applyBorder="1"/>
    <xf numFmtId="0" fontId="3" fillId="3" borderId="23" xfId="0" applyFont="1" applyFill="1" applyBorder="1" applyAlignment="1">
      <alignment horizontal="center"/>
    </xf>
    <xf numFmtId="0" fontId="1" fillId="4" borderId="22" xfId="0" applyFont="1" applyFill="1" applyBorder="1"/>
    <xf numFmtId="0" fontId="1" fillId="4" borderId="24" xfId="0" applyFont="1" applyFill="1" applyBorder="1" applyAlignment="1">
      <alignment horizontal="right"/>
    </xf>
    <xf numFmtId="0" fontId="1" fillId="4" borderId="24" xfId="0" applyFont="1" applyFill="1" applyBorder="1" applyAlignment="1">
      <alignment horizontal="left"/>
    </xf>
    <xf numFmtId="0" fontId="1" fillId="4" borderId="24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28" xfId="0" applyFont="1" applyFill="1" applyBorder="1"/>
    <xf numFmtId="0" fontId="1" fillId="4" borderId="28" xfId="0" applyFont="1" applyFill="1" applyBorder="1" applyAlignment="1">
      <alignment horizontal="right"/>
    </xf>
    <xf numFmtId="0" fontId="1" fillId="4" borderId="28" xfId="0" applyFont="1" applyFill="1" applyBorder="1" applyAlignment="1">
      <alignment horizontal="left"/>
    </xf>
    <xf numFmtId="0" fontId="1" fillId="7" borderId="28" xfId="0" applyFont="1" applyFill="1" applyBorder="1"/>
    <xf numFmtId="49" fontId="1" fillId="7" borderId="21" xfId="0" applyNumberFormat="1" applyFont="1" applyFill="1" applyBorder="1"/>
    <xf numFmtId="0" fontId="1" fillId="7" borderId="21" xfId="0" applyFont="1" applyFill="1" applyBorder="1"/>
    <xf numFmtId="49" fontId="1" fillId="7" borderId="26" xfId="0" applyNumberFormat="1" applyFont="1" applyFill="1" applyBorder="1"/>
    <xf numFmtId="49" fontId="1" fillId="7" borderId="27" xfId="0" applyNumberFormat="1" applyFont="1" applyFill="1" applyBorder="1"/>
    <xf numFmtId="49" fontId="1" fillId="7" borderId="28" xfId="0" applyNumberFormat="1" applyFont="1" applyFill="1" applyBorder="1"/>
    <xf numFmtId="0" fontId="1" fillId="3" borderId="28" xfId="0" applyFont="1" applyFill="1" applyBorder="1"/>
    <xf numFmtId="0" fontId="3" fillId="3" borderId="28" xfId="0" applyFont="1" applyFill="1" applyBorder="1"/>
    <xf numFmtId="0" fontId="1" fillId="4" borderId="28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49" fontId="1" fillId="7" borderId="28" xfId="0" applyNumberFormat="1" applyFont="1" applyFill="1" applyBorder="1" applyAlignment="1"/>
    <xf numFmtId="49" fontId="1" fillId="7" borderId="21" xfId="0" applyNumberFormat="1" applyFont="1" applyFill="1" applyBorder="1" applyAlignment="1"/>
    <xf numFmtId="49" fontId="1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1" fillId="5" borderId="15" xfId="0" applyFont="1" applyFill="1" applyBorder="1"/>
    <xf numFmtId="0" fontId="1" fillId="5" borderId="15" xfId="0" applyFont="1" applyFill="1" applyBorder="1" applyAlignment="1">
      <alignment horizontal="center"/>
    </xf>
    <xf numFmtId="0" fontId="0" fillId="0" borderId="0" xfId="0" applyBorder="1" applyAlignment="1">
      <alignment horizontal="left" indent="1"/>
    </xf>
    <xf numFmtId="49" fontId="1" fillId="0" borderId="0" xfId="0" applyNumberFormat="1" applyFont="1" applyBorder="1" applyAlignment="1">
      <alignment horizontal="left"/>
    </xf>
    <xf numFmtId="0" fontId="0" fillId="5" borderId="18" xfId="0" applyFill="1" applyBorder="1"/>
    <xf numFmtId="49" fontId="1" fillId="0" borderId="0" xfId="0" applyNumberFormat="1" applyFont="1" applyAlignment="1"/>
    <xf numFmtId="0" fontId="0" fillId="0" borderId="0" xfId="0" applyAlignment="1"/>
    <xf numFmtId="49" fontId="1" fillId="5" borderId="11" xfId="0" applyNumberFormat="1" applyFont="1" applyFill="1" applyBorder="1" applyAlignment="1">
      <alignment horizontal="center"/>
    </xf>
    <xf numFmtId="49" fontId="1" fillId="5" borderId="29" xfId="0" applyNumberFormat="1" applyFont="1" applyFill="1" applyBorder="1" applyAlignment="1">
      <alignment horizontal="center"/>
    </xf>
    <xf numFmtId="49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/>
    <xf numFmtId="0" fontId="0" fillId="3" borderId="0" xfId="0" applyFill="1" applyBorder="1"/>
    <xf numFmtId="49" fontId="3" fillId="2" borderId="0" xfId="0" applyNumberFormat="1" applyFont="1" applyFill="1"/>
    <xf numFmtId="49" fontId="1" fillId="2" borderId="0" xfId="0" applyNumberFormat="1" applyFont="1" applyFill="1" applyAlignment="1">
      <alignment horizontal="right"/>
    </xf>
    <xf numFmtId="49" fontId="3" fillId="2" borderId="0" xfId="0" applyNumberFormat="1" applyFont="1" applyFill="1" applyAlignment="1"/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vertical="center"/>
    </xf>
    <xf numFmtId="0" fontId="3" fillId="3" borderId="30" xfId="0" applyFont="1" applyFill="1" applyBorder="1" applyAlignment="1">
      <alignment horizontal="center"/>
    </xf>
  </cellXfs>
  <cellStyles count="1">
    <cellStyle name="Normal" xfId="0" builtinId="0"/>
  </cellStyles>
  <dxfs count="4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alignment horizontal="center" vertical="bottom" textRotation="0" wrapText="0" indent="0" justifyLastLine="0" shrinkToFit="0" readingOrder="0"/>
    </dxf>
    <dxf>
      <border outline="0">
        <top style="medium">
          <color indexed="64"/>
        </top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sz val="12"/>
        <color theme="1"/>
        <name val="Times New Roman"/>
        <scheme val="none"/>
      </font>
      <numFmt numFmtId="30" formatCode="@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sz val="12"/>
        <color theme="1"/>
        <name val="Times New Roman"/>
        <scheme val="none"/>
      </font>
      <numFmt numFmtId="30" formatCode="@"/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fill>
        <patternFill patternType="solid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/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fill>
        <patternFill patternType="solid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fill>
        <patternFill patternType="solid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4" tint="0.79998168889431442"/>
        </patternFill>
      </fill>
      <alignment horizontal="left" vertical="bottom" textRotation="0" wrapText="0" indent="1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fill>
        <patternFill patternType="solid">
          <fgColor indexed="64"/>
          <bgColor theme="4" tint="0.79998168889431442"/>
        </patternFill>
      </fill>
      <alignment horizontal="left" vertical="bottom" textRotation="0" wrapText="0" indent="1" justifyLastLine="0" shrinkToFit="0" readingOrder="0"/>
      <border diagonalUp="0" diagonalDown="0" outline="0">
        <left style="thin">
          <color theme="4"/>
        </left>
        <right/>
        <top/>
        <bottom style="thin">
          <color theme="4"/>
        </bottom>
      </border>
    </dxf>
    <dxf>
      <border outline="0"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/>
        </bottom>
      </border>
    </dxf>
    <dxf>
      <border>
        <bottom style="thin">
          <color theme="4"/>
        </bottom>
      </border>
    </dxf>
    <dxf>
      <font>
        <b val="0"/>
        <i val="0"/>
        <color theme="1"/>
      </font>
      <fill>
        <patternFill>
          <bgColor theme="3" tint="0.79998168889431442"/>
        </patternFill>
      </fill>
    </dxf>
    <dxf>
      <font>
        <b/>
        <i val="0"/>
        <color theme="1"/>
      </font>
      <fill>
        <patternFill>
          <bgColor theme="3" tint="0.59996337778862885"/>
        </patternFill>
      </fill>
      <border>
        <bottom style="thin">
          <color theme="4"/>
        </bottom>
      </border>
    </dxf>
    <dxf>
      <fill>
        <patternFill>
          <fgColor auto="1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JJ" defaultPivotStyle="PivotStyleLight16">
    <tableStyle name="JJ" pivot="0" count="5">
      <tableStyleElement type="wholeTable" dxfId="44"/>
      <tableStyleElement type="headerRow" dxfId="43"/>
      <tableStyleElement type="firstColumn" dxfId="42"/>
      <tableStyleElement type="firstRowStripe" dxfId="41"/>
      <tableStyleElement type="secondRowStripe" dxfId="4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41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pto_salu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bondad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a_HL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perfiles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efectos_marginale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efectos_promedio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ol_region_salud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ol_edad_salud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ol_nivel_educativo_salud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ol_riqueza_salud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col_regres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dad_salud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ondadco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col_efectos_promedio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deptos_regres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exo_salu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ivel_educativo_salu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iqueza_salu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cupado_cat_salu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etnia_salu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bran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ados_regre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5">
          <cell r="B5" t="str">
            <v>13.2</v>
          </cell>
          <cell r="C5" t="str">
            <v>58.5</v>
          </cell>
          <cell r="D5" t="str">
            <v>28.2</v>
          </cell>
        </row>
        <row r="6">
          <cell r="B6" t="str">
            <v>14.6</v>
          </cell>
          <cell r="C6" t="str">
            <v>51.7</v>
          </cell>
          <cell r="D6" t="str">
            <v>33.7</v>
          </cell>
        </row>
        <row r="7">
          <cell r="B7" t="str">
            <v>19.2</v>
          </cell>
          <cell r="C7" t="str">
            <v>45.0</v>
          </cell>
          <cell r="D7" t="str">
            <v>35.8</v>
          </cell>
        </row>
        <row r="8">
          <cell r="B8" t="str">
            <v>8.5</v>
          </cell>
          <cell r="C8" t="str">
            <v>54.1</v>
          </cell>
          <cell r="D8" t="str">
            <v>37.4</v>
          </cell>
        </row>
        <row r="9">
          <cell r="B9" t="str">
            <v>18.7</v>
          </cell>
          <cell r="C9" t="str">
            <v>48.1</v>
          </cell>
          <cell r="D9" t="str">
            <v>33.1</v>
          </cell>
        </row>
        <row r="10">
          <cell r="B10" t="str">
            <v>15.3</v>
          </cell>
          <cell r="C10" t="str">
            <v>49.7</v>
          </cell>
          <cell r="D10" t="str">
            <v>34.9</v>
          </cell>
        </row>
        <row r="11">
          <cell r="B11" t="str">
            <v>9.0</v>
          </cell>
          <cell r="C11" t="str">
            <v>55.2</v>
          </cell>
          <cell r="D11" t="str">
            <v>35.8</v>
          </cell>
        </row>
        <row r="12">
          <cell r="B12" t="str">
            <v>13.8</v>
          </cell>
          <cell r="C12" t="str">
            <v>63.2</v>
          </cell>
          <cell r="D12" t="str">
            <v>23.0</v>
          </cell>
        </row>
        <row r="13">
          <cell r="B13" t="str">
            <v>13.5</v>
          </cell>
          <cell r="C13" t="str">
            <v>53.1</v>
          </cell>
          <cell r="D13" t="str">
            <v>33.4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4">
          <cell r="B4" t="str">
            <v>-17487.610</v>
          </cell>
        </row>
        <row r="5">
          <cell r="B5" t="str">
            <v>-16528.497</v>
          </cell>
        </row>
        <row r="7">
          <cell r="B7" t="str">
            <v>0.000</v>
          </cell>
        </row>
        <row r="8">
          <cell r="B8" t="str">
            <v>0.055</v>
          </cell>
        </row>
        <row r="9">
          <cell r="B9" t="str">
            <v>0.053</v>
          </cell>
        </row>
        <row r="10">
          <cell r="B10" t="str">
            <v>0.090</v>
          </cell>
        </row>
        <row r="11">
          <cell r="B11" t="str">
            <v>0.110</v>
          </cell>
        </row>
        <row r="12">
          <cell r="B12" t="str">
            <v>1.631</v>
          </cell>
        </row>
        <row r="13">
          <cell r="B13" t="str">
            <v>33414.082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4">
          <cell r="B4" t="str">
            <v>350</v>
          </cell>
          <cell r="C4" t="str">
            <v>376</v>
          </cell>
          <cell r="D4" t="str">
            <v>1345</v>
          </cell>
          <cell r="E4" t="str">
            <v>1323</v>
          </cell>
          <cell r="F4" t="str">
            <v>337</v>
          </cell>
          <cell r="G4" t="str">
            <v>333</v>
          </cell>
        </row>
        <row r="5">
          <cell r="B5" t="str">
            <v>356</v>
          </cell>
          <cell r="C5" t="str">
            <v>401</v>
          </cell>
          <cell r="D5" t="str">
            <v>1285</v>
          </cell>
          <cell r="E5" t="str">
            <v>1266</v>
          </cell>
          <cell r="F5" t="str">
            <v>390</v>
          </cell>
          <cell r="G5" t="str">
            <v>364</v>
          </cell>
        </row>
        <row r="6">
          <cell r="B6" t="str">
            <v>439</v>
          </cell>
          <cell r="C6" t="str">
            <v>436</v>
          </cell>
          <cell r="D6" t="str">
            <v>1223</v>
          </cell>
          <cell r="E6" t="str">
            <v>1232</v>
          </cell>
          <cell r="F6" t="str">
            <v>369</v>
          </cell>
          <cell r="G6" t="str">
            <v>364</v>
          </cell>
        </row>
        <row r="7">
          <cell r="B7" t="str">
            <v>422</v>
          </cell>
          <cell r="C7" t="str">
            <v>470</v>
          </cell>
          <cell r="D7" t="str">
            <v>1235</v>
          </cell>
          <cell r="E7" t="str">
            <v>1201</v>
          </cell>
          <cell r="F7" t="str">
            <v>374</v>
          </cell>
          <cell r="G7" t="str">
            <v>360</v>
          </cell>
        </row>
        <row r="8">
          <cell r="B8" t="str">
            <v>507</v>
          </cell>
          <cell r="C8" t="str">
            <v>522</v>
          </cell>
          <cell r="D8" t="str">
            <v>1185</v>
          </cell>
          <cell r="E8" t="str">
            <v>1168</v>
          </cell>
          <cell r="F8" t="str">
            <v>340</v>
          </cell>
          <cell r="G8" t="str">
            <v>342</v>
          </cell>
        </row>
        <row r="9">
          <cell r="B9" t="str">
            <v>603</v>
          </cell>
          <cell r="C9" t="str">
            <v>596</v>
          </cell>
          <cell r="D9" t="str">
            <v>1119</v>
          </cell>
          <cell r="E9" t="str">
            <v>1129</v>
          </cell>
          <cell r="F9" t="str">
            <v>309</v>
          </cell>
          <cell r="G9" t="str">
            <v>306</v>
          </cell>
        </row>
        <row r="10">
          <cell r="B10" t="str">
            <v>671</v>
          </cell>
          <cell r="C10" t="str">
            <v>699</v>
          </cell>
          <cell r="D10" t="str">
            <v>1094</v>
          </cell>
          <cell r="E10" t="str">
            <v>1080</v>
          </cell>
          <cell r="F10" t="str">
            <v>267</v>
          </cell>
          <cell r="G10" t="str">
            <v>253</v>
          </cell>
        </row>
        <row r="11">
          <cell r="B11" t="str">
            <v>819</v>
          </cell>
          <cell r="C11" t="str">
            <v>816</v>
          </cell>
          <cell r="D11" t="str">
            <v>1013</v>
          </cell>
          <cell r="E11" t="str">
            <v>1013</v>
          </cell>
          <cell r="F11" t="str">
            <v>199</v>
          </cell>
          <cell r="G11" t="str">
            <v>202</v>
          </cell>
        </row>
        <row r="12">
          <cell r="B12" t="str">
            <v>960</v>
          </cell>
          <cell r="C12" t="str">
            <v>958</v>
          </cell>
          <cell r="D12" t="str">
            <v>889</v>
          </cell>
          <cell r="E12" t="str">
            <v>920</v>
          </cell>
          <cell r="F12" t="str">
            <v>183</v>
          </cell>
          <cell r="G12" t="str">
            <v>154</v>
          </cell>
        </row>
        <row r="13">
          <cell r="B13" t="str">
            <v>1112</v>
          </cell>
          <cell r="C13" t="str">
            <v>1176</v>
          </cell>
          <cell r="D13" t="str">
            <v>820</v>
          </cell>
          <cell r="E13" t="str">
            <v>754</v>
          </cell>
          <cell r="F13" t="str">
            <v>99</v>
          </cell>
          <cell r="G13" t="str">
            <v>101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4">
          <cell r="B4" t="str">
            <v>0,102</v>
          </cell>
          <cell r="C4" t="str">
            <v>0,541</v>
          </cell>
          <cell r="D4" t="str">
            <v>0,357</v>
          </cell>
        </row>
        <row r="5">
          <cell r="B5" t="str">
            <v>0,067</v>
          </cell>
          <cell r="C5" t="str">
            <v>0,479</v>
          </cell>
          <cell r="D5" t="str">
            <v>0,454</v>
          </cell>
        </row>
        <row r="6">
          <cell r="B6" t="str">
            <v>0,156</v>
          </cell>
          <cell r="C6" t="str">
            <v>0,599</v>
          </cell>
          <cell r="D6" t="str">
            <v>0,244</v>
          </cell>
        </row>
        <row r="7">
          <cell r="B7" t="str">
            <v>0,109</v>
          </cell>
          <cell r="C7" t="str">
            <v>0,562</v>
          </cell>
          <cell r="D7" t="str">
            <v>0,329</v>
          </cell>
        </row>
        <row r="8">
          <cell r="B8" t="str">
            <v>0,280</v>
          </cell>
          <cell r="C8" t="str">
            <v>0,590</v>
          </cell>
          <cell r="D8" t="str">
            <v>0,130</v>
          </cell>
        </row>
        <row r="9">
          <cell r="B9" t="str">
            <v>0,212</v>
          </cell>
          <cell r="C9" t="str">
            <v>0,599</v>
          </cell>
          <cell r="D9" t="str">
            <v>0,189</v>
          </cell>
        </row>
        <row r="10">
          <cell r="B10" t="str">
            <v>0,163</v>
          </cell>
          <cell r="C10" t="str">
            <v>0,581</v>
          </cell>
          <cell r="D10" t="str">
            <v>0,256</v>
          </cell>
        </row>
        <row r="11">
          <cell r="B11" t="str">
            <v>0,143</v>
          </cell>
          <cell r="C11" t="str">
            <v>0,576</v>
          </cell>
          <cell r="D11" t="str">
            <v>0,281</v>
          </cell>
        </row>
        <row r="12">
          <cell r="B12" t="str">
            <v>0,182</v>
          </cell>
          <cell r="C12" t="str">
            <v>0,609</v>
          </cell>
          <cell r="D12" t="str">
            <v>0,209</v>
          </cell>
        </row>
        <row r="13">
          <cell r="B13" t="str">
            <v>0,138</v>
          </cell>
          <cell r="C13" t="str">
            <v>0,574</v>
          </cell>
          <cell r="D13" t="str">
            <v>0,288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3">
          <cell r="B3" t="str">
            <v>Media</v>
          </cell>
          <cell r="C3" t="str">
            <v>Muy Bueno</v>
          </cell>
          <cell r="D3" t="str">
            <v>Bueno</v>
          </cell>
          <cell r="E3" t="str">
            <v>Malo</v>
          </cell>
        </row>
        <row r="4">
          <cell r="B4" t="str">
            <v>36.940</v>
          </cell>
          <cell r="C4" t="str">
            <v>-0.003</v>
          </cell>
          <cell r="D4" t="str">
            <v>-0.005</v>
          </cell>
          <cell r="E4" t="str">
            <v>0.007</v>
          </cell>
        </row>
        <row r="5">
          <cell r="B5" t="str">
            <v>0.424</v>
          </cell>
          <cell r="C5" t="str">
            <v>0.048</v>
          </cell>
          <cell r="D5" t="str">
            <v>0.038</v>
          </cell>
          <cell r="E5" t="str">
            <v>-0.086</v>
          </cell>
        </row>
        <row r="6">
          <cell r="B6" t="str">
            <v>5.291</v>
          </cell>
          <cell r="C6" t="str">
            <v>-0.003</v>
          </cell>
          <cell r="D6" t="str">
            <v>0.006</v>
          </cell>
          <cell r="E6" t="str">
            <v>-0.003</v>
          </cell>
        </row>
        <row r="7">
          <cell r="B7" t="str">
            <v>0.629</v>
          </cell>
          <cell r="C7" t="str">
            <v>-0.004</v>
          </cell>
          <cell r="D7" t="str">
            <v>-0.006</v>
          </cell>
          <cell r="E7" t="str">
            <v>0.010</v>
          </cell>
        </row>
        <row r="8">
          <cell r="B8" t="str">
            <v>0.244</v>
          </cell>
          <cell r="C8" t="str">
            <v>0.018</v>
          </cell>
          <cell r="D8" t="str">
            <v>0.008</v>
          </cell>
          <cell r="E8" t="str">
            <v>-0.026</v>
          </cell>
        </row>
        <row r="9">
          <cell r="B9" t="str">
            <v>0.529</v>
          </cell>
          <cell r="C9" t="str">
            <v>0.026</v>
          </cell>
          <cell r="D9" t="str">
            <v>-0.002</v>
          </cell>
          <cell r="E9" t="str">
            <v>-0.024</v>
          </cell>
        </row>
        <row r="10">
          <cell r="B10" t="str">
            <v>8.107</v>
          </cell>
          <cell r="C10" t="str">
            <v>0.003</v>
          </cell>
          <cell r="D10" t="str">
            <v>0.004</v>
          </cell>
          <cell r="E10" t="str">
            <v>-0.007</v>
          </cell>
        </row>
        <row r="11">
          <cell r="B11" t="str">
            <v>0.261</v>
          </cell>
          <cell r="C11" t="str">
            <v>0.022</v>
          </cell>
          <cell r="D11" t="str">
            <v>0.012</v>
          </cell>
          <cell r="E11" t="str">
            <v>-0.035</v>
          </cell>
        </row>
        <row r="12">
          <cell r="B12" t="str">
            <v>0.186</v>
          </cell>
          <cell r="C12" t="str">
            <v>0.052</v>
          </cell>
          <cell r="D12" t="str">
            <v>-0.003</v>
          </cell>
          <cell r="E12" t="str">
            <v>-0.050</v>
          </cell>
        </row>
        <row r="13">
          <cell r="B13" t="str">
            <v>0.156</v>
          </cell>
          <cell r="C13" t="str">
            <v>0.061</v>
          </cell>
          <cell r="D13" t="str">
            <v>0.022</v>
          </cell>
          <cell r="E13" t="str">
            <v>-0.082</v>
          </cell>
        </row>
        <row r="14">
          <cell r="B14" t="str">
            <v>0.102</v>
          </cell>
          <cell r="C14" t="str">
            <v>0.119</v>
          </cell>
          <cell r="D14" t="str">
            <v>0.018</v>
          </cell>
          <cell r="E14" t="str">
            <v>-0.137</v>
          </cell>
        </row>
        <row r="15">
          <cell r="B15" t="str">
            <v>0.274</v>
          </cell>
          <cell r="C15" t="str">
            <v>0.012</v>
          </cell>
          <cell r="D15" t="str">
            <v>0.051</v>
          </cell>
          <cell r="E15" t="str">
            <v>-0.063</v>
          </cell>
        </row>
        <row r="16">
          <cell r="B16" t="str">
            <v>0.520</v>
          </cell>
          <cell r="C16" t="str">
            <v>-0.012</v>
          </cell>
          <cell r="D16" t="str">
            <v>0.025</v>
          </cell>
          <cell r="E16" t="str">
            <v>-0.012</v>
          </cell>
        </row>
        <row r="17">
          <cell r="B17" t="str">
            <v>0.029</v>
          </cell>
          <cell r="C17" t="str">
            <v>0.020</v>
          </cell>
          <cell r="D17" t="str">
            <v>0.046</v>
          </cell>
          <cell r="E17" t="str">
            <v>-0.065</v>
          </cell>
        </row>
        <row r="18">
          <cell r="B18" t="str">
            <v>0.167</v>
          </cell>
          <cell r="C18" t="str">
            <v>-0.025</v>
          </cell>
          <cell r="D18" t="str">
            <v>-0.013</v>
          </cell>
          <cell r="E18" t="str">
            <v>0.038</v>
          </cell>
        </row>
        <row r="19">
          <cell r="B19" t="str">
            <v>0.047</v>
          </cell>
          <cell r="C19" t="str">
            <v>-0.040</v>
          </cell>
          <cell r="D19" t="str">
            <v>-0.012</v>
          </cell>
          <cell r="E19" t="str">
            <v>0.051</v>
          </cell>
        </row>
        <row r="20">
          <cell r="B20" t="str">
            <v>0.736</v>
          </cell>
          <cell r="C20" t="str">
            <v>-0.004</v>
          </cell>
          <cell r="D20" t="str">
            <v>-0.002</v>
          </cell>
          <cell r="E20" t="str">
            <v>0.007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4">
          <cell r="B4" t="str">
            <v>-0.261</v>
          </cell>
          <cell r="D4" t="str">
            <v>-0.432</v>
          </cell>
          <cell r="F4" t="str">
            <v>0.692</v>
          </cell>
        </row>
        <row r="5">
          <cell r="B5" t="str">
            <v>4.680</v>
          </cell>
          <cell r="D5" t="str">
            <v>3.474</v>
          </cell>
          <cell r="F5" t="str">
            <v>-8.154</v>
          </cell>
        </row>
        <row r="6">
          <cell r="B6" t="str">
            <v>-0.354</v>
          </cell>
          <cell r="D6" t="str">
            <v>0.637</v>
          </cell>
          <cell r="F6" t="str">
            <v>-0.284</v>
          </cell>
        </row>
        <row r="7">
          <cell r="B7" t="str">
            <v>-0.390</v>
          </cell>
          <cell r="D7" t="str">
            <v>-0.547</v>
          </cell>
          <cell r="F7" t="str">
            <v>0.937</v>
          </cell>
        </row>
        <row r="8">
          <cell r="B8" t="str">
            <v>1.766</v>
          </cell>
          <cell r="D8" t="str">
            <v>0.685</v>
          </cell>
          <cell r="F8" t="str">
            <v>-2.452</v>
          </cell>
        </row>
        <row r="9">
          <cell r="B9" t="str">
            <v>2.632</v>
          </cell>
          <cell r="D9" t="str">
            <v>-0.396</v>
          </cell>
          <cell r="F9" t="str">
            <v>-2.236</v>
          </cell>
        </row>
        <row r="10">
          <cell r="B10" t="str">
            <v>0.300</v>
          </cell>
          <cell r="D10" t="str">
            <v>0.374</v>
          </cell>
          <cell r="F10" t="str">
            <v>-0.674</v>
          </cell>
        </row>
        <row r="11">
          <cell r="B11" t="str">
            <v>2.157</v>
          </cell>
          <cell r="D11" t="str">
            <v>1.114</v>
          </cell>
          <cell r="F11" t="str">
            <v>-3.271</v>
          </cell>
        </row>
        <row r="12">
          <cell r="B12" t="str">
            <v>4.797</v>
          </cell>
          <cell r="D12" t="str">
            <v>-0.170</v>
          </cell>
          <cell r="F12" t="str">
            <v>-4.627</v>
          </cell>
        </row>
        <row r="13">
          <cell r="B13" t="str">
            <v>5.457</v>
          </cell>
          <cell r="D13" t="str">
            <v>2.559</v>
          </cell>
          <cell r="F13" t="str">
            <v>-8.016</v>
          </cell>
        </row>
        <row r="14">
          <cell r="B14" t="str">
            <v>9.737</v>
          </cell>
          <cell r="D14" t="str">
            <v>4.413</v>
          </cell>
          <cell r="F14" t="str">
            <v>-14.150</v>
          </cell>
        </row>
        <row r="15">
          <cell r="B15" t="str">
            <v>1.110</v>
          </cell>
          <cell r="D15" t="str">
            <v>4.957</v>
          </cell>
          <cell r="F15" t="str">
            <v>-6.066</v>
          </cell>
        </row>
        <row r="16">
          <cell r="B16" t="str">
            <v>-1.275</v>
          </cell>
          <cell r="D16" t="str">
            <v>2.448</v>
          </cell>
          <cell r="F16" t="str">
            <v>-1.173</v>
          </cell>
        </row>
        <row r="17">
          <cell r="B17" t="str">
            <v>1.886</v>
          </cell>
          <cell r="D17" t="str">
            <v>4.644</v>
          </cell>
          <cell r="F17" t="str">
            <v>-6.530</v>
          </cell>
        </row>
        <row r="18">
          <cell r="B18" t="str">
            <v>-2.609</v>
          </cell>
          <cell r="D18" t="str">
            <v>-0.900</v>
          </cell>
          <cell r="F18" t="str">
            <v>3.509</v>
          </cell>
        </row>
        <row r="19">
          <cell r="B19" t="str">
            <v>-4.536</v>
          </cell>
          <cell r="D19" t="str">
            <v>-0.192</v>
          </cell>
          <cell r="F19" t="str">
            <v>4.728</v>
          </cell>
        </row>
        <row r="20">
          <cell r="B20" t="str">
            <v>-0.417</v>
          </cell>
          <cell r="D20" t="str">
            <v>-0.192</v>
          </cell>
          <cell r="F20" t="str">
            <v>0.609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5">
          <cell r="B5" t="str">
            <v>13.5</v>
          </cell>
          <cell r="C5" t="str">
            <v>53.1</v>
          </cell>
          <cell r="D5" t="str">
            <v>33.4</v>
          </cell>
        </row>
        <row r="6">
          <cell r="B6" t="str">
            <v>16.7</v>
          </cell>
          <cell r="C6" t="str">
            <v>47.8</v>
          </cell>
          <cell r="D6" t="str">
            <v>35.4</v>
          </cell>
        </row>
        <row r="7">
          <cell r="B7" t="str">
            <v>22.6</v>
          </cell>
          <cell r="C7" t="str">
            <v>47.0</v>
          </cell>
          <cell r="D7" t="str">
            <v>30.4</v>
          </cell>
        </row>
        <row r="8">
          <cell r="B8" t="str">
            <v>14.7</v>
          </cell>
          <cell r="C8" t="str">
            <v>50.5</v>
          </cell>
          <cell r="D8" t="str">
            <v>34.8</v>
          </cell>
        </row>
        <row r="9">
          <cell r="B9" t="str">
            <v>18.2</v>
          </cell>
          <cell r="C9" t="str">
            <v>59.4</v>
          </cell>
          <cell r="D9" t="str">
            <v>22.4</v>
          </cell>
        </row>
        <row r="10">
          <cell r="B10" t="str">
            <v>14.1</v>
          </cell>
          <cell r="C10" t="str">
            <v>48.9</v>
          </cell>
          <cell r="D10" t="str">
            <v>37.0</v>
          </cell>
        </row>
        <row r="11">
          <cell r="B11" t="str">
            <v>17.5</v>
          </cell>
          <cell r="C11" t="str">
            <v>51.2</v>
          </cell>
          <cell r="D11" t="str">
            <v>31.4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5">
          <cell r="B5" t="str">
            <v>24.4</v>
          </cell>
          <cell r="C5" t="str">
            <v>58.8</v>
          </cell>
          <cell r="D5" t="str">
            <v>16.8</v>
          </cell>
        </row>
        <row r="6">
          <cell r="B6" t="str">
            <v>22.1</v>
          </cell>
          <cell r="C6" t="str">
            <v>57.4</v>
          </cell>
          <cell r="D6" t="str">
            <v>20.4</v>
          </cell>
        </row>
        <row r="7">
          <cell r="B7" t="str">
            <v>18.0</v>
          </cell>
          <cell r="C7" t="str">
            <v>53.4</v>
          </cell>
          <cell r="D7" t="str">
            <v>28.6</v>
          </cell>
        </row>
        <row r="8">
          <cell r="B8" t="str">
            <v>14.2</v>
          </cell>
          <cell r="C8" t="str">
            <v>48.0</v>
          </cell>
          <cell r="D8" t="str">
            <v>37.8</v>
          </cell>
        </row>
        <row r="9">
          <cell r="B9" t="str">
            <v>11.0</v>
          </cell>
          <cell r="C9" t="str">
            <v>43.7</v>
          </cell>
          <cell r="D9" t="str">
            <v>45.3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5">
          <cell r="B5" t="str">
            <v>6.1</v>
          </cell>
          <cell r="C5" t="str">
            <v>36.2</v>
          </cell>
          <cell r="D5" t="str">
            <v>57.7</v>
          </cell>
        </row>
        <row r="6">
          <cell r="B6" t="str">
            <v>10.1</v>
          </cell>
          <cell r="C6" t="str">
            <v>43.7</v>
          </cell>
          <cell r="D6" t="str">
            <v>46.2</v>
          </cell>
        </row>
        <row r="7">
          <cell r="B7" t="str">
            <v>18.9</v>
          </cell>
          <cell r="C7" t="str">
            <v>56.6</v>
          </cell>
          <cell r="D7" t="str">
            <v>24.5</v>
          </cell>
        </row>
        <row r="8">
          <cell r="B8" t="str">
            <v>30.2</v>
          </cell>
          <cell r="C8" t="str">
            <v>56.9</v>
          </cell>
          <cell r="D8" t="str">
            <v>12.9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5">
          <cell r="B5" t="str">
            <v>9.4</v>
          </cell>
          <cell r="C5" t="str">
            <v>43.6</v>
          </cell>
          <cell r="D5" t="str">
            <v>47.0</v>
          </cell>
        </row>
        <row r="6">
          <cell r="B6" t="str">
            <v>14.1</v>
          </cell>
          <cell r="C6" t="str">
            <v>49.6</v>
          </cell>
          <cell r="D6" t="str">
            <v>36.3</v>
          </cell>
        </row>
        <row r="7">
          <cell r="B7" t="str">
            <v>16.9</v>
          </cell>
          <cell r="C7" t="str">
            <v>51.9</v>
          </cell>
          <cell r="D7" t="str">
            <v>31.3</v>
          </cell>
        </row>
        <row r="8">
          <cell r="B8" t="str">
            <v>18.9</v>
          </cell>
          <cell r="C8" t="str">
            <v>54.6</v>
          </cell>
          <cell r="D8" t="str">
            <v>26.6</v>
          </cell>
        </row>
        <row r="9">
          <cell r="B9" t="str">
            <v>25.8</v>
          </cell>
          <cell r="C9" t="str">
            <v>54.7</v>
          </cell>
          <cell r="D9" t="str">
            <v>19.5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5">
          <cell r="B5" t="str">
            <v>0.985</v>
          </cell>
          <cell r="C5" t="str">
            <v>0.000 **</v>
          </cell>
          <cell r="D5" t="str">
            <v>0.983,0.988</v>
          </cell>
          <cell r="E5" t="str">
            <v>1.033</v>
          </cell>
          <cell r="F5" t="str">
            <v>0.000 **</v>
          </cell>
          <cell r="G5" t="str">
            <v>1.031,1.035</v>
          </cell>
        </row>
        <row r="6">
          <cell r="B6" t="str">
            <v>1.481</v>
          </cell>
          <cell r="C6" t="str">
            <v>0.000 **</v>
          </cell>
          <cell r="D6" t="str">
            <v>1.415,1.549</v>
          </cell>
          <cell r="E6" t="str">
            <v>0.739</v>
          </cell>
          <cell r="F6" t="str">
            <v>0.000 **</v>
          </cell>
          <cell r="G6" t="str">
            <v>0.706,0.773</v>
          </cell>
        </row>
        <row r="7">
          <cell r="B7" t="str">
            <v>0.954</v>
          </cell>
          <cell r="C7" t="str">
            <v>0.000 **</v>
          </cell>
          <cell r="D7" t="str">
            <v>0.940,0.968</v>
          </cell>
          <cell r="E7" t="str">
            <v>1.004</v>
          </cell>
          <cell r="F7" t="str">
            <v>0.535</v>
          </cell>
          <cell r="G7" t="str">
            <v>0.992,1.015</v>
          </cell>
        </row>
        <row r="8">
          <cell r="B8" t="str">
            <v>0.976</v>
          </cell>
          <cell r="C8" t="str">
            <v>0.376</v>
          </cell>
          <cell r="D8" t="str">
            <v>0.924,1.031</v>
          </cell>
          <cell r="E8" t="str">
            <v>1.028</v>
          </cell>
          <cell r="F8" t="str">
            <v>0.225</v>
          </cell>
          <cell r="G8" t="str">
            <v>0.983,1.075</v>
          </cell>
        </row>
        <row r="9">
          <cell r="B9" t="str">
            <v>0.880</v>
          </cell>
          <cell r="C9" t="str">
            <v>0.002 **</v>
          </cell>
          <cell r="D9" t="str">
            <v>0.811,0.953</v>
          </cell>
          <cell r="E9" t="str">
            <v>1.020</v>
          </cell>
          <cell r="F9" t="str">
            <v>0.510</v>
          </cell>
          <cell r="G9" t="str">
            <v>0.961,1.083</v>
          </cell>
        </row>
        <row r="10">
          <cell r="B10" t="str">
            <v>1.081</v>
          </cell>
          <cell r="C10" t="str">
            <v>0.003 **</v>
          </cell>
          <cell r="D10" t="str">
            <v>1.027,1.138</v>
          </cell>
          <cell r="E10" t="str">
            <v>0.878</v>
          </cell>
          <cell r="F10" t="str">
            <v>0.000 **</v>
          </cell>
          <cell r="G10" t="str">
            <v>0.840,0.919</v>
          </cell>
        </row>
        <row r="11">
          <cell r="B11" t="str">
            <v>1.038</v>
          </cell>
          <cell r="C11" t="str">
            <v>0.000 **</v>
          </cell>
          <cell r="D11" t="str">
            <v>1.030,1.046</v>
          </cell>
          <cell r="E11" t="str">
            <v>0.939</v>
          </cell>
          <cell r="F11" t="str">
            <v>0.000 **</v>
          </cell>
          <cell r="G11" t="str">
            <v>0.933,0.944</v>
          </cell>
        </row>
        <row r="12">
          <cell r="B12" t="str">
            <v>1.208</v>
          </cell>
          <cell r="C12" t="str">
            <v>0.002 **</v>
          </cell>
          <cell r="D12" t="str">
            <v>1.070,1.364</v>
          </cell>
          <cell r="E12" t="str">
            <v>0.841</v>
          </cell>
          <cell r="F12" t="str">
            <v>0.000 **</v>
          </cell>
          <cell r="G12" t="str">
            <v>0.777,0.910</v>
          </cell>
        </row>
        <row r="13">
          <cell r="B13" t="str">
            <v>1.243</v>
          </cell>
          <cell r="C13" t="str">
            <v>0.002 **</v>
          </cell>
          <cell r="D13" t="str">
            <v>1.082,1.428</v>
          </cell>
          <cell r="E13" t="str">
            <v>0.753</v>
          </cell>
          <cell r="F13" t="str">
            <v>0.000 **</v>
          </cell>
          <cell r="G13" t="str">
            <v>0.684,0.828</v>
          </cell>
        </row>
        <row r="14">
          <cell r="B14" t="str">
            <v>1.238</v>
          </cell>
          <cell r="C14" t="str">
            <v>0.005 **</v>
          </cell>
          <cell r="D14" t="str">
            <v>1.068,1.435</v>
          </cell>
          <cell r="E14" t="str">
            <v>0.663</v>
          </cell>
          <cell r="F14" t="str">
            <v>0.000 **</v>
          </cell>
          <cell r="G14" t="str">
            <v>0.598,0.734</v>
          </cell>
        </row>
        <row r="15">
          <cell r="B15" t="str">
            <v>1.618</v>
          </cell>
          <cell r="C15" t="str">
            <v>0.000 **</v>
          </cell>
          <cell r="D15" t="str">
            <v>1.389,1.884</v>
          </cell>
          <cell r="E15" t="str">
            <v>0.488</v>
          </cell>
          <cell r="F15" t="str">
            <v>0.000 **</v>
          </cell>
          <cell r="G15" t="str">
            <v>0.437,0.546</v>
          </cell>
        </row>
        <row r="16">
          <cell r="B16" t="str">
            <v>1.075</v>
          </cell>
          <cell r="C16" t="str">
            <v>0.099</v>
          </cell>
          <cell r="D16" t="str">
            <v>0.987,1.170</v>
          </cell>
          <cell r="E16" t="str">
            <v>0.698</v>
          </cell>
          <cell r="F16" t="str">
            <v>0.000 **</v>
          </cell>
          <cell r="G16" t="str">
            <v>0.648,0.751</v>
          </cell>
        </row>
        <row r="17">
          <cell r="B17" t="str">
            <v>0.833</v>
          </cell>
          <cell r="C17" t="str">
            <v>0.000 **</v>
          </cell>
          <cell r="D17" t="str">
            <v>0.764,0.909</v>
          </cell>
          <cell r="E17" t="str">
            <v>0.968</v>
          </cell>
          <cell r="F17" t="str">
            <v>0.322</v>
          </cell>
          <cell r="G17" t="str">
            <v>0.907,1.033</v>
          </cell>
        </row>
        <row r="18">
          <cell r="B18" t="str">
            <v>1.276</v>
          </cell>
          <cell r="C18" t="str">
            <v>0.002 **</v>
          </cell>
          <cell r="D18" t="str">
            <v>1.093,1.489</v>
          </cell>
          <cell r="E18" t="str">
            <v>0.815</v>
          </cell>
          <cell r="F18" t="str">
            <v>0.009 **</v>
          </cell>
          <cell r="G18" t="str">
            <v>0.699,0.950</v>
          </cell>
        </row>
        <row r="19">
          <cell r="B19" t="str">
            <v>0.884</v>
          </cell>
          <cell r="C19" t="str">
            <v>0.001 **</v>
          </cell>
          <cell r="D19" t="str">
            <v>0.822,0.950</v>
          </cell>
          <cell r="E19" t="str">
            <v>1.192</v>
          </cell>
          <cell r="F19" t="str">
            <v>0.000 **</v>
          </cell>
          <cell r="G19" t="str">
            <v>1.133,1.254</v>
          </cell>
        </row>
        <row r="20">
          <cell r="B20" t="str">
            <v>0.794</v>
          </cell>
          <cell r="C20" t="str">
            <v>0.003 **</v>
          </cell>
          <cell r="D20" t="str">
            <v>0.681,0.925</v>
          </cell>
          <cell r="E20" t="str">
            <v>1.313</v>
          </cell>
          <cell r="F20" t="str">
            <v>0.000 **</v>
          </cell>
          <cell r="G20" t="str">
            <v>1.161,1.485</v>
          </cell>
        </row>
        <row r="21">
          <cell r="B21" t="str">
            <v>0.932</v>
          </cell>
          <cell r="C21" t="str">
            <v>0.274</v>
          </cell>
          <cell r="D21" t="str">
            <v>0.821,1.057</v>
          </cell>
          <cell r="E21" t="str">
            <v>0.998</v>
          </cell>
          <cell r="F21" t="str">
            <v>0.962</v>
          </cell>
          <cell r="G21" t="str">
            <v>0.922,1.080</v>
          </cell>
        </row>
        <row r="22">
          <cell r="B22" t="str">
            <v>0.353</v>
          </cell>
          <cell r="C22" t="str">
            <v>0.000 **</v>
          </cell>
          <cell r="D22" t="str">
            <v>0.298,0.419</v>
          </cell>
          <cell r="E22" t="str">
            <v>0.442</v>
          </cell>
          <cell r="F22" t="str">
            <v>0.000 **</v>
          </cell>
          <cell r="G22" t="str">
            <v>0.388,0.504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5">
          <cell r="A5" t="str">
            <v>Entre 18 y 24</v>
          </cell>
          <cell r="B5" t="str">
            <v>18.5</v>
          </cell>
          <cell r="C5" t="str">
            <v>62.1</v>
          </cell>
          <cell r="D5" t="str">
            <v>19.4</v>
          </cell>
        </row>
        <row r="6">
          <cell r="A6" t="str">
            <v>Entre 25 y 34</v>
          </cell>
          <cell r="B6" t="str">
            <v>16.3</v>
          </cell>
          <cell r="C6" t="str">
            <v>61.2</v>
          </cell>
          <cell r="D6" t="str">
            <v>22.5</v>
          </cell>
        </row>
        <row r="7">
          <cell r="A7" t="str">
            <v>Entre 35 y 44</v>
          </cell>
          <cell r="B7" t="str">
            <v>13.7</v>
          </cell>
          <cell r="C7" t="str">
            <v>53.0</v>
          </cell>
          <cell r="D7" t="str">
            <v>33.3</v>
          </cell>
        </row>
        <row r="8">
          <cell r="A8" t="str">
            <v>Entre 45 y 54</v>
          </cell>
          <cell r="B8" t="str">
            <v>10.7</v>
          </cell>
          <cell r="C8" t="str">
            <v>47.1</v>
          </cell>
          <cell r="D8" t="str">
            <v>42.2</v>
          </cell>
        </row>
        <row r="9">
          <cell r="A9" t="str">
            <v>Entre 55 y 64</v>
          </cell>
          <cell r="B9" t="str">
            <v>9.1</v>
          </cell>
          <cell r="C9" t="str">
            <v>45.7</v>
          </cell>
          <cell r="D9" t="str">
            <v>45.1</v>
          </cell>
        </row>
        <row r="10">
          <cell r="A10" t="str">
            <v>65 o más</v>
          </cell>
          <cell r="B10" t="str">
            <v>6.2</v>
          </cell>
          <cell r="C10" t="str">
            <v>36.5</v>
          </cell>
          <cell r="D10" t="str">
            <v>57.3</v>
          </cell>
        </row>
        <row r="11">
          <cell r="A11" t="str">
            <v>Total</v>
          </cell>
          <cell r="B11" t="str">
            <v>13.5</v>
          </cell>
          <cell r="C11" t="str">
            <v>53.1</v>
          </cell>
          <cell r="D11" t="str">
            <v>33.4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4">
          <cell r="B4" t="str">
            <v>-90809.405</v>
          </cell>
        </row>
        <row r="5">
          <cell r="B5" t="str">
            <v>-83604.760</v>
          </cell>
        </row>
        <row r="7">
          <cell r="B7" t="str">
            <v>0.000</v>
          </cell>
        </row>
        <row r="8">
          <cell r="B8" t="str">
            <v>0.079</v>
          </cell>
        </row>
        <row r="9">
          <cell r="B9" t="str">
            <v>0.079</v>
          </cell>
        </row>
        <row r="10">
          <cell r="B10" t="str">
            <v>0.146</v>
          </cell>
        </row>
        <row r="11">
          <cell r="B11" t="str">
            <v>0.169</v>
          </cell>
        </row>
        <row r="12">
          <cell r="B12" t="str">
            <v>1.826</v>
          </cell>
        </row>
        <row r="13">
          <cell r="B13" t="str">
            <v>167620.823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4">
          <cell r="B4" t="str">
            <v>-0.328</v>
          </cell>
          <cell r="D4" t="str">
            <v>-0.310</v>
          </cell>
          <cell r="F4" t="str">
            <v>0.639</v>
          </cell>
        </row>
        <row r="5">
          <cell r="B5" t="str">
            <v>6.609</v>
          </cell>
          <cell r="D5" t="str">
            <v>0.325</v>
          </cell>
          <cell r="F5" t="str">
            <v>-6.934</v>
          </cell>
        </row>
        <row r="6">
          <cell r="B6" t="str">
            <v>-0.672</v>
          </cell>
          <cell r="D6" t="str">
            <v>0.428</v>
          </cell>
          <cell r="F6" t="str">
            <v>0.245</v>
          </cell>
        </row>
        <row r="7">
          <cell r="B7" t="str">
            <v>-0.449</v>
          </cell>
          <cell r="D7" t="str">
            <v>-0.142</v>
          </cell>
          <cell r="F7" t="str">
            <v>0.590</v>
          </cell>
        </row>
        <row r="8">
          <cell r="B8" t="str">
            <v>-1.860</v>
          </cell>
          <cell r="D8" t="str">
            <v>1.010</v>
          </cell>
          <cell r="F8" t="str">
            <v>0.850</v>
          </cell>
        </row>
        <row r="9">
          <cell r="B9" t="str">
            <v>1.572</v>
          </cell>
          <cell r="D9" t="str">
            <v>1.052</v>
          </cell>
          <cell r="F9" t="str">
            <v>-2.624</v>
          </cell>
        </row>
        <row r="10">
          <cell r="B10" t="str">
            <v>0.755</v>
          </cell>
          <cell r="D10" t="str">
            <v>0.520</v>
          </cell>
          <cell r="F10" t="str">
            <v>-1.275</v>
          </cell>
        </row>
        <row r="11">
          <cell r="B11" t="str">
            <v>3.287</v>
          </cell>
          <cell r="D11" t="str">
            <v>0.544</v>
          </cell>
          <cell r="F11" t="str">
            <v>-3.830</v>
          </cell>
        </row>
        <row r="12">
          <cell r="B12" t="str">
            <v>4.104</v>
          </cell>
          <cell r="D12" t="str">
            <v>1.817</v>
          </cell>
          <cell r="F12" t="str">
            <v>-5.921</v>
          </cell>
        </row>
        <row r="13">
          <cell r="B13" t="str">
            <v>4.535</v>
          </cell>
          <cell r="D13" t="str">
            <v>3.658</v>
          </cell>
          <cell r="F13" t="str">
            <v>-8.193</v>
          </cell>
        </row>
        <row r="14">
          <cell r="B14" t="str">
            <v>9.416</v>
          </cell>
          <cell r="D14" t="str">
            <v>5.278</v>
          </cell>
          <cell r="F14" t="str">
            <v>-14.694</v>
          </cell>
        </row>
        <row r="15">
          <cell r="B15" t="str">
            <v>2.372</v>
          </cell>
          <cell r="D15" t="str">
            <v>4.356</v>
          </cell>
          <cell r="F15" t="str">
            <v>-6.727</v>
          </cell>
        </row>
        <row r="16">
          <cell r="B16" t="str">
            <v>-2.407</v>
          </cell>
          <cell r="D16" t="str">
            <v>2.298</v>
          </cell>
          <cell r="F16" t="str">
            <v>0.109</v>
          </cell>
        </row>
        <row r="17">
          <cell r="B17" t="str">
            <v>4.169</v>
          </cell>
          <cell r="D17" t="str">
            <v>0.435</v>
          </cell>
          <cell r="F17" t="str">
            <v>-4.604</v>
          </cell>
        </row>
        <row r="18">
          <cell r="B18" t="str">
            <v>-2.385</v>
          </cell>
          <cell r="D18" t="str">
            <v>-1.235</v>
          </cell>
          <cell r="F18" t="str">
            <v>3.620</v>
          </cell>
        </row>
        <row r="19">
          <cell r="B19" t="str">
            <v>-4.251</v>
          </cell>
          <cell r="D19" t="str">
            <v>-1.519</v>
          </cell>
          <cell r="F19" t="str">
            <v>5.770</v>
          </cell>
        </row>
        <row r="20">
          <cell r="B20" t="str">
            <v>-0.974</v>
          </cell>
          <cell r="D20" t="str">
            <v>0.739</v>
          </cell>
          <cell r="F20" t="str">
            <v>0.235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5">
          <cell r="B5" t="str">
            <v>0.988 **</v>
          </cell>
          <cell r="C5" t="str">
            <v>1.034 **</v>
          </cell>
        </row>
        <row r="6">
          <cell r="B6" t="str">
            <v>1.467 **</v>
          </cell>
          <cell r="C6" t="str">
            <v>0.805 **</v>
          </cell>
        </row>
        <row r="7">
          <cell r="B7" t="str">
            <v>0.926 **</v>
          </cell>
          <cell r="C7" t="str">
            <v>0.936 **</v>
          </cell>
        </row>
        <row r="8">
          <cell r="B8" t="str">
            <v>1.144</v>
          </cell>
          <cell r="C8" t="str">
            <v>1.055</v>
          </cell>
        </row>
        <row r="9">
          <cell r="B9" t="str">
            <v>1.114</v>
          </cell>
          <cell r="C9" t="str">
            <v>0.883</v>
          </cell>
        </row>
        <row r="10">
          <cell r="B10" t="str">
            <v>1.366 **</v>
          </cell>
          <cell r="C10" t="str">
            <v>0.746 **</v>
          </cell>
        </row>
        <row r="11">
          <cell r="B11" t="str">
            <v>1.022</v>
          </cell>
          <cell r="C11" t="str">
            <v>0.953 **</v>
          </cell>
        </row>
        <row r="12">
          <cell r="B12" t="str">
            <v>0.877</v>
          </cell>
          <cell r="C12" t="str">
            <v>1.077</v>
          </cell>
        </row>
        <row r="13">
          <cell r="B13" t="str">
            <v>1.216</v>
          </cell>
          <cell r="C13" t="str">
            <v>0.816</v>
          </cell>
        </row>
        <row r="14">
          <cell r="B14" t="str">
            <v>1.174</v>
          </cell>
          <cell r="C14" t="str">
            <v>0.869</v>
          </cell>
        </row>
        <row r="15">
          <cell r="B15" t="str">
            <v>1.571</v>
          </cell>
          <cell r="C15" t="str">
            <v>0.827</v>
          </cell>
        </row>
        <row r="16">
          <cell r="B16" t="str">
            <v>1.026</v>
          </cell>
          <cell r="C16" t="str">
            <v>0.839</v>
          </cell>
        </row>
        <row r="17">
          <cell r="B17" t="str">
            <v>0.930</v>
          </cell>
          <cell r="C17" t="str">
            <v>1.050</v>
          </cell>
        </row>
        <row r="18">
          <cell r="B18" t="str">
            <v>0.904</v>
          </cell>
          <cell r="C18" t="str">
            <v>0.796</v>
          </cell>
        </row>
        <row r="19">
          <cell r="B19" t="str">
            <v>0.629 **</v>
          </cell>
          <cell r="C19" t="str">
            <v>1.256 **</v>
          </cell>
        </row>
        <row r="20">
          <cell r="B20" t="str">
            <v>0.988</v>
          </cell>
          <cell r="C20" t="str">
            <v>2.035 **</v>
          </cell>
        </row>
        <row r="21">
          <cell r="B21" t="str">
            <v>0.905</v>
          </cell>
          <cell r="C21" t="str">
            <v>1.306</v>
          </cell>
        </row>
        <row r="22">
          <cell r="B22" t="str">
            <v>0.283 **</v>
          </cell>
          <cell r="C22" t="str">
            <v>0.268 **</v>
          </cell>
        </row>
        <row r="23">
          <cell r="B23" t="str">
            <v>3102</v>
          </cell>
        </row>
        <row r="27">
          <cell r="B27" t="str">
            <v>0.994</v>
          </cell>
          <cell r="C27" t="str">
            <v>1.037 **</v>
          </cell>
        </row>
        <row r="28">
          <cell r="B28" t="str">
            <v>1.414 **</v>
          </cell>
          <cell r="C28" t="str">
            <v>0.645 **</v>
          </cell>
        </row>
        <row r="29">
          <cell r="B29" t="str">
            <v>0.986</v>
          </cell>
          <cell r="C29" t="str">
            <v>0.983</v>
          </cell>
        </row>
        <row r="30">
          <cell r="B30" t="str">
            <v>0.947</v>
          </cell>
          <cell r="C30" t="str">
            <v>1.160</v>
          </cell>
        </row>
        <row r="31">
          <cell r="B31" t="str">
            <v>1.284</v>
          </cell>
          <cell r="C31" t="str">
            <v>1.003</v>
          </cell>
        </row>
        <row r="32">
          <cell r="B32" t="str">
            <v>1.177</v>
          </cell>
          <cell r="C32" t="str">
            <v>0.991</v>
          </cell>
        </row>
        <row r="33">
          <cell r="B33" t="str">
            <v>1.026</v>
          </cell>
          <cell r="C33" t="str">
            <v>0.980</v>
          </cell>
        </row>
        <row r="34">
          <cell r="B34" t="str">
            <v>1.081</v>
          </cell>
          <cell r="C34" t="str">
            <v>0.811</v>
          </cell>
        </row>
        <row r="35">
          <cell r="B35" t="str">
            <v>1.121</v>
          </cell>
          <cell r="C35" t="str">
            <v>0.806</v>
          </cell>
        </row>
        <row r="36">
          <cell r="B36" t="str">
            <v>1.208</v>
          </cell>
          <cell r="C36" t="str">
            <v>0.594 **</v>
          </cell>
        </row>
        <row r="37">
          <cell r="B37" t="str">
            <v>1.695 **</v>
          </cell>
          <cell r="C37" t="str">
            <v>0.369 **</v>
          </cell>
        </row>
        <row r="38">
          <cell r="B38" t="str">
            <v>0.998</v>
          </cell>
          <cell r="C38" t="str">
            <v>0.716 **</v>
          </cell>
        </row>
        <row r="39">
          <cell r="B39" t="str">
            <v>1.016</v>
          </cell>
          <cell r="C39" t="str">
            <v>0.752 **</v>
          </cell>
        </row>
        <row r="40">
          <cell r="B40" t="str">
            <v>1.181</v>
          </cell>
          <cell r="C40" t="str">
            <v>0.641</v>
          </cell>
        </row>
        <row r="41">
          <cell r="B41" t="str">
            <v>0.835</v>
          </cell>
          <cell r="C41" t="str">
            <v>1.237</v>
          </cell>
        </row>
        <row r="42">
          <cell r="B42" t="str">
            <v>0.414 **</v>
          </cell>
          <cell r="C42" t="str">
            <v>0.914</v>
          </cell>
        </row>
        <row r="43">
          <cell r="B43" t="str">
            <v>0.936</v>
          </cell>
          <cell r="C43" t="str">
            <v>1.030</v>
          </cell>
        </row>
        <row r="44">
          <cell r="B44" t="str">
            <v>0.204 **</v>
          </cell>
          <cell r="C44" t="str">
            <v>0.336 **</v>
          </cell>
        </row>
        <row r="45">
          <cell r="B45" t="str">
            <v>2536</v>
          </cell>
        </row>
        <row r="49">
          <cell r="B49" t="str">
            <v>0.984 **</v>
          </cell>
          <cell r="C49" t="str">
            <v>1.036 **</v>
          </cell>
        </row>
        <row r="50">
          <cell r="B50" t="str">
            <v>1.231</v>
          </cell>
          <cell r="C50" t="str">
            <v>0.779</v>
          </cell>
        </row>
        <row r="51">
          <cell r="B51" t="str">
            <v>0.934 **</v>
          </cell>
          <cell r="C51" t="str">
            <v>0.973</v>
          </cell>
        </row>
        <row r="52">
          <cell r="B52" t="str">
            <v>0.944</v>
          </cell>
          <cell r="C52" t="str">
            <v>1.006</v>
          </cell>
        </row>
        <row r="53">
          <cell r="B53" t="str">
            <v>1.327</v>
          </cell>
          <cell r="C53" t="str">
            <v>1.068</v>
          </cell>
        </row>
        <row r="54">
          <cell r="B54" t="str">
            <v>1.362 **</v>
          </cell>
          <cell r="C54" t="str">
            <v>1.049</v>
          </cell>
        </row>
        <row r="55">
          <cell r="B55" t="str">
            <v>1.018</v>
          </cell>
          <cell r="C55" t="str">
            <v>0.980</v>
          </cell>
        </row>
        <row r="56">
          <cell r="B56" t="str">
            <v>0.869</v>
          </cell>
          <cell r="C56" t="str">
            <v>0.891</v>
          </cell>
        </row>
        <row r="57">
          <cell r="B57" t="str">
            <v>0.806</v>
          </cell>
          <cell r="C57" t="str">
            <v>0.736</v>
          </cell>
        </row>
        <row r="58">
          <cell r="B58" t="str">
            <v>0.742</v>
          </cell>
          <cell r="C58" t="str">
            <v>0.730</v>
          </cell>
        </row>
        <row r="59">
          <cell r="B59" t="str">
            <v>1.269</v>
          </cell>
          <cell r="C59" t="str">
            <v>0.605</v>
          </cell>
        </row>
        <row r="60">
          <cell r="B60" t="str">
            <v>0.984</v>
          </cell>
          <cell r="C60" t="str">
            <v>0.835</v>
          </cell>
        </row>
        <row r="61">
          <cell r="B61" t="str">
            <v>0.870</v>
          </cell>
          <cell r="C61" t="str">
            <v>1.096</v>
          </cell>
        </row>
        <row r="62">
          <cell r="B62" t="str">
            <v>1.094</v>
          </cell>
          <cell r="C62" t="str">
            <v>0.375 **</v>
          </cell>
        </row>
        <row r="63">
          <cell r="B63" t="str">
            <v>0.866</v>
          </cell>
          <cell r="C63" t="str">
            <v>1.250</v>
          </cell>
        </row>
        <row r="64">
          <cell r="B64" t="str">
            <v>0.501 **</v>
          </cell>
          <cell r="C64" t="str">
            <v>0.840</v>
          </cell>
        </row>
        <row r="65">
          <cell r="B65" t="str">
            <v>1.221</v>
          </cell>
          <cell r="C65" t="str">
            <v>1.003</v>
          </cell>
        </row>
        <row r="66">
          <cell r="B66" t="str">
            <v>0.756</v>
          </cell>
          <cell r="C66" t="str">
            <v>0.336 **</v>
          </cell>
        </row>
        <row r="67">
          <cell r="B67" t="str">
            <v>2119</v>
          </cell>
        </row>
        <row r="71">
          <cell r="B71" t="str">
            <v>0.988</v>
          </cell>
          <cell r="C71" t="str">
            <v>1.030 **</v>
          </cell>
        </row>
        <row r="72">
          <cell r="B72" t="str">
            <v>1.381 **</v>
          </cell>
          <cell r="C72" t="str">
            <v>0.806 **</v>
          </cell>
        </row>
        <row r="73">
          <cell r="B73" t="str">
            <v>0.960</v>
          </cell>
          <cell r="C73" t="str">
            <v>0.991</v>
          </cell>
        </row>
        <row r="74">
          <cell r="B74" t="str">
            <v>0.968</v>
          </cell>
          <cell r="C74" t="str">
            <v>0.995</v>
          </cell>
        </row>
        <row r="75">
          <cell r="B75" t="str">
            <v>1.263</v>
          </cell>
          <cell r="C75" t="str">
            <v>0.843</v>
          </cell>
        </row>
        <row r="76">
          <cell r="B76" t="str">
            <v>1.032</v>
          </cell>
          <cell r="C76" t="str">
            <v>0.761 **</v>
          </cell>
        </row>
        <row r="77">
          <cell r="B77" t="str">
            <v>1.017</v>
          </cell>
          <cell r="C77" t="str">
            <v>0.970 **</v>
          </cell>
        </row>
        <row r="78">
          <cell r="B78" t="str">
            <v>1.027</v>
          </cell>
          <cell r="C78" t="str">
            <v>0.925</v>
          </cell>
        </row>
        <row r="79">
          <cell r="B79" t="str">
            <v>1.481</v>
          </cell>
          <cell r="C79" t="str">
            <v>1.153</v>
          </cell>
        </row>
        <row r="80">
          <cell r="B80" t="str">
            <v>3.384 **</v>
          </cell>
          <cell r="C80" t="str">
            <v>0.875</v>
          </cell>
        </row>
        <row r="81">
          <cell r="B81" t="str">
            <v>2.953 **</v>
          </cell>
          <cell r="C81" t="str">
            <v>0.540 **</v>
          </cell>
        </row>
        <row r="82">
          <cell r="B82" t="str">
            <v>0.771</v>
          </cell>
          <cell r="C82" t="str">
            <v>0.593 **</v>
          </cell>
        </row>
        <row r="83">
          <cell r="B83" t="str">
            <v>0.797</v>
          </cell>
          <cell r="C83" t="str">
            <v>0.892</v>
          </cell>
        </row>
        <row r="84">
          <cell r="B84" t="str">
            <v>1.106</v>
          </cell>
          <cell r="C84" t="str">
            <v>0.865</v>
          </cell>
        </row>
        <row r="85">
          <cell r="B85" t="str">
            <v>0.914</v>
          </cell>
          <cell r="C85" t="str">
            <v>1.011</v>
          </cell>
        </row>
        <row r="86">
          <cell r="B86" t="str">
            <v>0.454</v>
          </cell>
          <cell r="C86" t="str">
            <v>1.197</v>
          </cell>
        </row>
        <row r="87">
          <cell r="B87" t="str">
            <v>1.034</v>
          </cell>
          <cell r="C87" t="str">
            <v>1.054</v>
          </cell>
        </row>
        <row r="88">
          <cell r="B88" t="str">
            <v>0.201 **</v>
          </cell>
          <cell r="C88" t="str">
            <v>0.386 **</v>
          </cell>
        </row>
        <row r="89">
          <cell r="B89" t="str">
            <v>2951</v>
          </cell>
        </row>
        <row r="93">
          <cell r="B93" t="str">
            <v>0.982 **</v>
          </cell>
          <cell r="C93" t="str">
            <v>1.035 **</v>
          </cell>
        </row>
        <row r="94">
          <cell r="B94" t="str">
            <v>1.293</v>
          </cell>
          <cell r="C94" t="str">
            <v>0.508 **</v>
          </cell>
        </row>
        <row r="95">
          <cell r="B95" t="str">
            <v>1.028</v>
          </cell>
          <cell r="C95" t="str">
            <v>0.996</v>
          </cell>
        </row>
        <row r="96">
          <cell r="B96" t="str">
            <v>0.933</v>
          </cell>
          <cell r="C96" t="str">
            <v>1.084</v>
          </cell>
        </row>
        <row r="97">
          <cell r="B97" t="str">
            <v>0.854</v>
          </cell>
          <cell r="C97" t="str">
            <v>0.963</v>
          </cell>
        </row>
        <row r="98">
          <cell r="B98" t="str">
            <v>1.417 **</v>
          </cell>
          <cell r="C98" t="str">
            <v>1.088</v>
          </cell>
        </row>
        <row r="99">
          <cell r="B99" t="str">
            <v>1.015</v>
          </cell>
          <cell r="C99" t="str">
            <v>0.959 **</v>
          </cell>
        </row>
        <row r="100">
          <cell r="B100" t="str">
            <v>0.795</v>
          </cell>
          <cell r="C100" t="str">
            <v>1.314</v>
          </cell>
        </row>
        <row r="101">
          <cell r="B101" t="str">
            <v>0.925</v>
          </cell>
          <cell r="C101" t="str">
            <v>1.402</v>
          </cell>
        </row>
        <row r="102">
          <cell r="B102" t="str">
            <v>1.270</v>
          </cell>
          <cell r="C102" t="str">
            <v>1.423</v>
          </cell>
        </row>
        <row r="103">
          <cell r="B103" t="str">
            <v>0.841</v>
          </cell>
          <cell r="C103" t="str">
            <v>0.743</v>
          </cell>
        </row>
        <row r="104">
          <cell r="B104" t="str">
            <v>0.991</v>
          </cell>
          <cell r="C104" t="str">
            <v>0.664</v>
          </cell>
        </row>
        <row r="105">
          <cell r="B105" t="str">
            <v>0.805</v>
          </cell>
          <cell r="C105" t="str">
            <v>0.827</v>
          </cell>
        </row>
        <row r="106">
          <cell r="B106" t="str">
            <v>4.309 **</v>
          </cell>
          <cell r="C106" t="str">
            <v>0.530</v>
          </cell>
        </row>
        <row r="107">
          <cell r="B107" t="str">
            <v>0.931</v>
          </cell>
          <cell r="C107" t="str">
            <v>1.136</v>
          </cell>
        </row>
        <row r="108">
          <cell r="B108" t="str">
            <v>1.144</v>
          </cell>
          <cell r="C108" t="str">
            <v>1.351</v>
          </cell>
        </row>
        <row r="109">
          <cell r="B109" t="str">
            <v>1.320</v>
          </cell>
          <cell r="C109" t="str">
            <v>1.021</v>
          </cell>
        </row>
        <row r="110">
          <cell r="B110" t="str">
            <v>0.427 **</v>
          </cell>
          <cell r="C110" t="str">
            <v>0.264 **</v>
          </cell>
        </row>
        <row r="111">
          <cell r="B111" t="str">
            <v>1949</v>
          </cell>
        </row>
        <row r="115">
          <cell r="B115" t="str">
            <v>0.988 **</v>
          </cell>
          <cell r="C115" t="str">
            <v>1.032 **</v>
          </cell>
        </row>
        <row r="116">
          <cell r="B116" t="str">
            <v>1.186</v>
          </cell>
          <cell r="C116" t="str">
            <v>0.506 **</v>
          </cell>
        </row>
        <row r="117">
          <cell r="B117" t="str">
            <v>0.991</v>
          </cell>
          <cell r="C117" t="str">
            <v>1.015</v>
          </cell>
        </row>
        <row r="118">
          <cell r="B118" t="str">
            <v>0.774</v>
          </cell>
          <cell r="C118" t="str">
            <v>0.870</v>
          </cell>
        </row>
        <row r="119">
          <cell r="B119" t="str">
            <v>0.938</v>
          </cell>
          <cell r="C119" t="str">
            <v>0.886</v>
          </cell>
        </row>
        <row r="120">
          <cell r="B120" t="str">
            <v>1.140</v>
          </cell>
          <cell r="C120" t="str">
            <v>1.117</v>
          </cell>
        </row>
        <row r="121">
          <cell r="B121" t="str">
            <v>1.018</v>
          </cell>
          <cell r="C121" t="str">
            <v>0.976</v>
          </cell>
        </row>
        <row r="122">
          <cell r="B122" t="str">
            <v>1.607 **</v>
          </cell>
          <cell r="C122" t="str">
            <v>0.695 **</v>
          </cell>
        </row>
        <row r="123">
          <cell r="B123" t="str">
            <v>1.491</v>
          </cell>
          <cell r="C123" t="str">
            <v>0.961</v>
          </cell>
        </row>
        <row r="124">
          <cell r="B124" t="str">
            <v>1.598</v>
          </cell>
          <cell r="C124" t="str">
            <v>0.835</v>
          </cell>
        </row>
        <row r="125">
          <cell r="B125" t="str">
            <v>3.359 **</v>
          </cell>
          <cell r="C125" t="str">
            <v>0.453 **</v>
          </cell>
        </row>
        <row r="126">
          <cell r="B126" t="str">
            <v>1.230</v>
          </cell>
          <cell r="C126" t="str">
            <v>0.716 **</v>
          </cell>
        </row>
        <row r="127">
          <cell r="B127" t="str">
            <v>0.973</v>
          </cell>
          <cell r="C127" t="str">
            <v>1.035</v>
          </cell>
        </row>
        <row r="128">
          <cell r="B128" t="str">
            <v>1.073</v>
          </cell>
          <cell r="C128" t="str">
            <v>1.381</v>
          </cell>
        </row>
        <row r="129">
          <cell r="B129" t="str">
            <v>1.072</v>
          </cell>
          <cell r="C129" t="str">
            <v>1.192</v>
          </cell>
        </row>
        <row r="130">
          <cell r="B130" t="str">
            <v>0.998</v>
          </cell>
          <cell r="C130" t="str">
            <v>0.950</v>
          </cell>
        </row>
        <row r="131">
          <cell r="B131" t="str">
            <v>1.097</v>
          </cell>
          <cell r="C131" t="str">
            <v>0.992</v>
          </cell>
        </row>
        <row r="132">
          <cell r="B132" t="str">
            <v>0.235 **</v>
          </cell>
          <cell r="C132" t="str">
            <v>0.364 **</v>
          </cell>
        </row>
        <row r="133">
          <cell r="B133" t="str">
            <v>2433</v>
          </cell>
        </row>
        <row r="137">
          <cell r="B137" t="str">
            <v>0.986 **</v>
          </cell>
          <cell r="C137" t="str">
            <v>1.035 **</v>
          </cell>
        </row>
        <row r="138">
          <cell r="B138" t="str">
            <v>1.684 **</v>
          </cell>
          <cell r="C138" t="str">
            <v>0.690 **</v>
          </cell>
        </row>
        <row r="139">
          <cell r="B139" t="str">
            <v>0.937</v>
          </cell>
          <cell r="C139" t="str">
            <v>0.962 **</v>
          </cell>
        </row>
        <row r="140">
          <cell r="B140" t="str">
            <v>0.904</v>
          </cell>
          <cell r="C140" t="str">
            <v>1.210 **</v>
          </cell>
        </row>
        <row r="141">
          <cell r="B141" t="str">
            <v>1.042</v>
          </cell>
          <cell r="C141" t="str">
            <v>0.870</v>
          </cell>
        </row>
        <row r="142">
          <cell r="B142" t="str">
            <v>0.993</v>
          </cell>
          <cell r="C142" t="str">
            <v>1.092</v>
          </cell>
        </row>
        <row r="143">
          <cell r="B143" t="str">
            <v>0.997</v>
          </cell>
          <cell r="C143" t="str">
            <v>0.974 **</v>
          </cell>
        </row>
        <row r="144">
          <cell r="B144" t="str">
            <v>1.149</v>
          </cell>
          <cell r="C144" t="str">
            <v>0.836</v>
          </cell>
        </row>
        <row r="145">
          <cell r="B145" t="str">
            <v>1.524</v>
          </cell>
          <cell r="C145" t="str">
            <v>0.644 **</v>
          </cell>
        </row>
        <row r="146">
          <cell r="B146" t="str">
            <v>2.269 **</v>
          </cell>
          <cell r="C146" t="str">
            <v>0.434 **</v>
          </cell>
        </row>
        <row r="147">
          <cell r="B147" t="str">
            <v>2.101 **</v>
          </cell>
          <cell r="C147" t="str">
            <v>0.417 **</v>
          </cell>
        </row>
        <row r="148">
          <cell r="B148" t="str">
            <v>0.822</v>
          </cell>
          <cell r="C148" t="str">
            <v>0.644 **</v>
          </cell>
        </row>
        <row r="149">
          <cell r="B149" t="str">
            <v>0.452 **</v>
          </cell>
          <cell r="C149" t="str">
            <v>0.757 **</v>
          </cell>
        </row>
        <row r="150">
          <cell r="B150" t="str">
            <v>0.491</v>
          </cell>
          <cell r="C150" t="str">
            <v>0.481 **</v>
          </cell>
        </row>
        <row r="151">
          <cell r="B151" t="str">
            <v>0.884</v>
          </cell>
          <cell r="C151" t="str">
            <v>0.975</v>
          </cell>
        </row>
        <row r="152">
          <cell r="B152" t="str">
            <v>0.784</v>
          </cell>
          <cell r="C152" t="str">
            <v>1.202</v>
          </cell>
        </row>
        <row r="153">
          <cell r="B153" t="str">
            <v>0.604 **</v>
          </cell>
          <cell r="C153" t="str">
            <v>0.952</v>
          </cell>
        </row>
        <row r="154">
          <cell r="B154" t="str">
            <v>0.570</v>
          </cell>
          <cell r="C154" t="str">
            <v>0.437 **</v>
          </cell>
        </row>
        <row r="155">
          <cell r="B155" t="str">
            <v>2825</v>
          </cell>
        </row>
        <row r="159">
          <cell r="B159" t="str">
            <v>0.989</v>
          </cell>
          <cell r="C159" t="str">
            <v>1.044 **</v>
          </cell>
        </row>
        <row r="160">
          <cell r="B160" t="str">
            <v>1.470 **</v>
          </cell>
          <cell r="C160" t="str">
            <v>0.816</v>
          </cell>
        </row>
        <row r="161">
          <cell r="B161" t="str">
            <v>0.909 **</v>
          </cell>
          <cell r="C161" t="str">
            <v>0.957</v>
          </cell>
        </row>
        <row r="162">
          <cell r="B162" t="str">
            <v>0.924</v>
          </cell>
          <cell r="C162" t="str">
            <v>1.282 **</v>
          </cell>
        </row>
        <row r="163">
          <cell r="B163" t="str">
            <v>1.437 **</v>
          </cell>
          <cell r="C163" t="str">
            <v>1.141</v>
          </cell>
        </row>
        <row r="164">
          <cell r="B164" t="str">
            <v>1.147</v>
          </cell>
          <cell r="C164" t="str">
            <v>0.806</v>
          </cell>
        </row>
        <row r="165">
          <cell r="B165" t="str">
            <v>1.035</v>
          </cell>
          <cell r="C165" t="str">
            <v>0.952 **</v>
          </cell>
        </row>
        <row r="166">
          <cell r="B166" t="str">
            <v>1.192</v>
          </cell>
          <cell r="C166" t="str">
            <v>1.112</v>
          </cell>
        </row>
        <row r="167">
          <cell r="B167" t="str">
            <v>1.479</v>
          </cell>
          <cell r="C167" t="str">
            <v>0.804</v>
          </cell>
        </row>
        <row r="168">
          <cell r="B168" t="str">
            <v>1.502</v>
          </cell>
          <cell r="C168" t="str">
            <v>0.972</v>
          </cell>
        </row>
        <row r="169">
          <cell r="B169" t="str">
            <v>3.468</v>
          </cell>
          <cell r="C169" t="str">
            <v>1.664</v>
          </cell>
        </row>
        <row r="170">
          <cell r="B170" t="str">
            <v>1.600</v>
          </cell>
          <cell r="C170" t="str">
            <v>0.514 **</v>
          </cell>
        </row>
        <row r="171">
          <cell r="B171" t="str">
            <v>1.357</v>
          </cell>
          <cell r="C171" t="str">
            <v>0.693</v>
          </cell>
        </row>
        <row r="172">
          <cell r="B172" t="str">
            <v>1.135</v>
          </cell>
          <cell r="C172" t="str">
            <v>1.151</v>
          </cell>
        </row>
        <row r="173">
          <cell r="B173" t="str">
            <v>1.004</v>
          </cell>
          <cell r="C173" t="str">
            <v>1.050</v>
          </cell>
        </row>
        <row r="174">
          <cell r="B174" t="str">
            <v>1.157</v>
          </cell>
          <cell r="C174" t="str">
            <v>1.194</v>
          </cell>
        </row>
        <row r="175">
          <cell r="B175" t="str">
            <v>1.278</v>
          </cell>
          <cell r="C175" t="str">
            <v>0.810</v>
          </cell>
        </row>
        <row r="176">
          <cell r="B176" t="str">
            <v>0.100 **</v>
          </cell>
          <cell r="C176" t="str">
            <v>0.182 **</v>
          </cell>
        </row>
        <row r="177">
          <cell r="B177" t="str">
            <v>2400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5">
          <cell r="A5" t="str">
            <v>Mujer</v>
          </cell>
          <cell r="B5" t="str">
            <v>11.0</v>
          </cell>
          <cell r="C5" t="str">
            <v>51.4</v>
          </cell>
          <cell r="D5" t="str">
            <v>37.6</v>
          </cell>
        </row>
        <row r="6">
          <cell r="A6" t="str">
            <v>Hombre</v>
          </cell>
          <cell r="B6" t="str">
            <v>16.1</v>
          </cell>
          <cell r="C6" t="str">
            <v>54.9</v>
          </cell>
          <cell r="D6" t="str">
            <v>28.9</v>
          </cell>
        </row>
        <row r="11">
          <cell r="A11" t="str">
            <v>Mujer</v>
          </cell>
          <cell r="B11" t="str">
            <v>10.3</v>
          </cell>
          <cell r="C11" t="str">
            <v>57.1</v>
          </cell>
          <cell r="D11" t="str">
            <v>32.5</v>
          </cell>
        </row>
        <row r="12">
          <cell r="A12" t="str">
            <v>Hombre</v>
          </cell>
          <cell r="B12" t="str">
            <v>16.5</v>
          </cell>
          <cell r="C12" t="str">
            <v>60.1</v>
          </cell>
          <cell r="D12" t="str">
            <v>23.4</v>
          </cell>
        </row>
        <row r="17">
          <cell r="A17" t="str">
            <v>Mujer</v>
          </cell>
          <cell r="B17" t="str">
            <v>11.5</v>
          </cell>
          <cell r="C17" t="str">
            <v>51.0</v>
          </cell>
          <cell r="D17" t="str">
            <v>37.5</v>
          </cell>
        </row>
        <row r="18">
          <cell r="A18" t="str">
            <v>Hombre</v>
          </cell>
          <cell r="B18" t="str">
            <v>17.9</v>
          </cell>
          <cell r="C18" t="str">
            <v>52.6</v>
          </cell>
          <cell r="D18" t="str">
            <v>29.5</v>
          </cell>
        </row>
        <row r="23">
          <cell r="A23" t="str">
            <v>Mujer</v>
          </cell>
          <cell r="B23" t="str">
            <v>16.1</v>
          </cell>
          <cell r="C23" t="str">
            <v>44.6</v>
          </cell>
          <cell r="D23" t="str">
            <v>39.3</v>
          </cell>
        </row>
        <row r="24">
          <cell r="A24" t="str">
            <v>Hombre</v>
          </cell>
          <cell r="B24" t="str">
            <v>22.6</v>
          </cell>
          <cell r="C24" t="str">
            <v>45.5</v>
          </cell>
          <cell r="D24" t="str">
            <v>32.0</v>
          </cell>
          <cell r="E24" t="str">
            <v>100.0</v>
          </cell>
        </row>
        <row r="25">
          <cell r="E25" t="str">
            <v>100.0</v>
          </cell>
        </row>
        <row r="29">
          <cell r="A29" t="str">
            <v>Mujer</v>
          </cell>
          <cell r="B29" t="str">
            <v>7.1</v>
          </cell>
          <cell r="C29" t="str">
            <v>51.6</v>
          </cell>
          <cell r="D29" t="str">
            <v>41.3</v>
          </cell>
          <cell r="E29" t="str">
            <v>100.0</v>
          </cell>
        </row>
        <row r="30">
          <cell r="A30" t="str">
            <v>Hombre</v>
          </cell>
          <cell r="B30" t="str">
            <v>10.0</v>
          </cell>
          <cell r="C30" t="str">
            <v>56.6</v>
          </cell>
          <cell r="D30" t="str">
            <v>33.4</v>
          </cell>
          <cell r="E30" t="str">
            <v>100.0</v>
          </cell>
        </row>
        <row r="31">
          <cell r="E31" t="str">
            <v>100.0</v>
          </cell>
        </row>
        <row r="35">
          <cell r="A35" t="str">
            <v>Mujer</v>
          </cell>
          <cell r="B35" t="str">
            <v>15.9</v>
          </cell>
          <cell r="C35" t="str">
            <v>45.5</v>
          </cell>
          <cell r="D35" t="str">
            <v>38.6</v>
          </cell>
          <cell r="E35" t="str">
            <v>100.0</v>
          </cell>
        </row>
        <row r="36">
          <cell r="A36" t="str">
            <v>Hombre</v>
          </cell>
          <cell r="B36" t="str">
            <v>21.8</v>
          </cell>
          <cell r="C36" t="str">
            <v>51.0</v>
          </cell>
          <cell r="D36" t="str">
            <v>27.2</v>
          </cell>
          <cell r="E36" t="str">
            <v>100.0</v>
          </cell>
        </row>
        <row r="37">
          <cell r="E37" t="str">
            <v>100.0</v>
          </cell>
        </row>
        <row r="41">
          <cell r="A41" t="str">
            <v>Mujer</v>
          </cell>
          <cell r="B41" t="str">
            <v>13.5</v>
          </cell>
          <cell r="C41" t="str">
            <v>46.0</v>
          </cell>
          <cell r="D41" t="str">
            <v>40.5</v>
          </cell>
          <cell r="E41" t="str">
            <v>100.0</v>
          </cell>
        </row>
        <row r="42">
          <cell r="A42" t="str">
            <v>Hombre</v>
          </cell>
          <cell r="B42" t="str">
            <v>17.3</v>
          </cell>
          <cell r="C42" t="str">
            <v>53.8</v>
          </cell>
          <cell r="D42" t="str">
            <v>28.9</v>
          </cell>
          <cell r="E42" t="str">
            <v>100.0</v>
          </cell>
        </row>
        <row r="43">
          <cell r="E43" t="str">
            <v>100.0</v>
          </cell>
        </row>
        <row r="47">
          <cell r="A47" t="str">
            <v>Mujer</v>
          </cell>
          <cell r="B47" t="str">
            <v>6.8</v>
          </cell>
          <cell r="C47" t="str">
            <v>53.9</v>
          </cell>
          <cell r="D47" t="str">
            <v>39.3</v>
          </cell>
          <cell r="E47" t="str">
            <v>100.0</v>
          </cell>
        </row>
        <row r="48">
          <cell r="A48" t="str">
            <v>Hombre</v>
          </cell>
          <cell r="B48" t="str">
            <v>11.4</v>
          </cell>
          <cell r="C48" t="str">
            <v>56.6</v>
          </cell>
          <cell r="D48" t="str">
            <v>32.0</v>
          </cell>
          <cell r="E48" t="str">
            <v>100.0</v>
          </cell>
        </row>
        <row r="49">
          <cell r="E49" t="str">
            <v>100.0</v>
          </cell>
        </row>
        <row r="53">
          <cell r="A53" t="str">
            <v>Mujer</v>
          </cell>
          <cell r="B53" t="str">
            <v>11.9</v>
          </cell>
          <cell r="C53" t="str">
            <v>62.5</v>
          </cell>
          <cell r="D53" t="str">
            <v>25.6</v>
          </cell>
          <cell r="E53" t="str">
            <v>100.0</v>
          </cell>
        </row>
        <row r="54">
          <cell r="A54" t="str">
            <v>Hombre</v>
          </cell>
          <cell r="B54" t="str">
            <v>16.0</v>
          </cell>
          <cell r="C54" t="str">
            <v>64.1</v>
          </cell>
          <cell r="D54" t="str">
            <v>19.9</v>
          </cell>
          <cell r="E54" t="str">
            <v>100.0</v>
          </cell>
        </row>
        <row r="55">
          <cell r="E55" t="str">
            <v>100.0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5">
          <cell r="B5" t="str">
            <v>7.1</v>
          </cell>
          <cell r="C5" t="str">
            <v>41.5</v>
          </cell>
          <cell r="D5" t="str">
            <v>51.5</v>
          </cell>
        </row>
        <row r="6">
          <cell r="B6" t="str">
            <v>9.1</v>
          </cell>
          <cell r="C6" t="str">
            <v>47.1</v>
          </cell>
          <cell r="D6" t="str">
            <v>43.8</v>
          </cell>
        </row>
        <row r="7">
          <cell r="B7" t="str">
            <v>14.3</v>
          </cell>
          <cell r="C7" t="str">
            <v>57.8</v>
          </cell>
          <cell r="D7" t="str">
            <v>27.9</v>
          </cell>
        </row>
        <row r="8">
          <cell r="B8" t="str">
            <v>22.5</v>
          </cell>
          <cell r="C8" t="str">
            <v>59.2</v>
          </cell>
          <cell r="D8" t="str">
            <v>18.3</v>
          </cell>
        </row>
        <row r="14">
          <cell r="B14" t="str">
            <v>5.3</v>
          </cell>
          <cell r="C14" t="str">
            <v>39.5</v>
          </cell>
          <cell r="D14" t="str">
            <v>55.2</v>
          </cell>
        </row>
        <row r="15">
          <cell r="B15" t="str">
            <v>6.5</v>
          </cell>
          <cell r="C15" t="str">
            <v>43.6</v>
          </cell>
          <cell r="D15" t="str">
            <v>49.9</v>
          </cell>
        </row>
        <row r="16">
          <cell r="B16" t="str">
            <v>11.4</v>
          </cell>
          <cell r="C16" t="str">
            <v>56.3</v>
          </cell>
          <cell r="D16" t="str">
            <v>32.3</v>
          </cell>
        </row>
        <row r="17">
          <cell r="B17" t="str">
            <v>19.7</v>
          </cell>
          <cell r="C17" t="str">
            <v>59.5</v>
          </cell>
          <cell r="D17" t="str">
            <v>20.8</v>
          </cell>
        </row>
        <row r="23">
          <cell r="B23" t="str">
            <v>8.9</v>
          </cell>
          <cell r="C23" t="str">
            <v>43.4</v>
          </cell>
          <cell r="D23" t="str">
            <v>47.8</v>
          </cell>
        </row>
        <row r="24">
          <cell r="B24" t="str">
            <v>11.9</v>
          </cell>
          <cell r="C24" t="str">
            <v>50.9</v>
          </cell>
          <cell r="D24" t="str">
            <v>37.2</v>
          </cell>
        </row>
        <row r="25">
          <cell r="B25" t="str">
            <v>17.4</v>
          </cell>
          <cell r="C25" t="str">
            <v>59.3</v>
          </cell>
          <cell r="D25" t="str">
            <v>23.3</v>
          </cell>
        </row>
        <row r="26">
          <cell r="B26" t="str">
            <v>26.4</v>
          </cell>
          <cell r="C26" t="str">
            <v>58.8</v>
          </cell>
          <cell r="D26" t="str">
            <v>14.9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5">
          <cell r="B5" t="str">
            <v>9.3</v>
          </cell>
          <cell r="C5" t="str">
            <v>49.9</v>
          </cell>
          <cell r="D5" t="str">
            <v>40.8</v>
          </cell>
        </row>
        <row r="6">
          <cell r="B6" t="str">
            <v>11.9</v>
          </cell>
          <cell r="C6" t="str">
            <v>54.5</v>
          </cell>
          <cell r="D6" t="str">
            <v>33.7</v>
          </cell>
        </row>
        <row r="7">
          <cell r="B7" t="str">
            <v>14.6</v>
          </cell>
          <cell r="C7" t="str">
            <v>52.5</v>
          </cell>
          <cell r="D7" t="str">
            <v>33.0</v>
          </cell>
        </row>
        <row r="8">
          <cell r="B8" t="str">
            <v>15.8</v>
          </cell>
          <cell r="C8" t="str">
            <v>55.6</v>
          </cell>
          <cell r="D8" t="str">
            <v>28.6</v>
          </cell>
        </row>
        <row r="9">
          <cell r="B9" t="str">
            <v>22.8</v>
          </cell>
          <cell r="C9" t="str">
            <v>56.0</v>
          </cell>
          <cell r="D9" t="str">
            <v>21.2</v>
          </cell>
        </row>
        <row r="14">
          <cell r="B14" t="str">
            <v>10.4</v>
          </cell>
          <cell r="C14" t="str">
            <v>49.2</v>
          </cell>
          <cell r="D14" t="str">
            <v>40.4</v>
          </cell>
        </row>
        <row r="15">
          <cell r="B15" t="str">
            <v>11.4</v>
          </cell>
          <cell r="C15" t="str">
            <v>55.3</v>
          </cell>
          <cell r="D15" t="str">
            <v>33.3</v>
          </cell>
        </row>
        <row r="16">
          <cell r="B16" t="str">
            <v>14.5</v>
          </cell>
          <cell r="C16" t="str">
            <v>52.5</v>
          </cell>
          <cell r="D16" t="str">
            <v>33.0</v>
          </cell>
        </row>
        <row r="17">
          <cell r="B17" t="str">
            <v>15.8</v>
          </cell>
          <cell r="C17" t="str">
            <v>55.6</v>
          </cell>
          <cell r="D17" t="str">
            <v>28.6</v>
          </cell>
        </row>
        <row r="18">
          <cell r="B18" t="str">
            <v>22.8</v>
          </cell>
          <cell r="C18" t="str">
            <v>56.0</v>
          </cell>
          <cell r="D18" t="str">
            <v>21.2</v>
          </cell>
        </row>
        <row r="23">
          <cell r="B23" t="str">
            <v>8.9</v>
          </cell>
          <cell r="C23" t="str">
            <v>50.1</v>
          </cell>
          <cell r="D23" t="str">
            <v>41.0</v>
          </cell>
        </row>
        <row r="24">
          <cell r="B24" t="str">
            <v>13.7</v>
          </cell>
          <cell r="C24" t="str">
            <v>51.4</v>
          </cell>
          <cell r="D24" t="str">
            <v>34.9</v>
          </cell>
        </row>
        <row r="25">
          <cell r="B25" t="str">
            <v>25.4</v>
          </cell>
          <cell r="C25" t="str">
            <v>65.6</v>
          </cell>
          <cell r="D25" t="str">
            <v>8.9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5">
          <cell r="B5" t="str">
            <v>16.0</v>
          </cell>
          <cell r="C5" t="str">
            <v>55.6</v>
          </cell>
          <cell r="D5" t="str">
            <v>28.4</v>
          </cell>
        </row>
        <row r="6">
          <cell r="B6" t="str">
            <v>14.2</v>
          </cell>
          <cell r="C6" t="str">
            <v>51.2</v>
          </cell>
          <cell r="D6" t="str">
            <v>34.6</v>
          </cell>
        </row>
        <row r="7">
          <cell r="B7" t="str">
            <v>15.8</v>
          </cell>
          <cell r="C7" t="str">
            <v>55.6</v>
          </cell>
          <cell r="D7" t="str">
            <v>28.5</v>
          </cell>
        </row>
        <row r="8">
          <cell r="B8" t="str">
            <v>21.7</v>
          </cell>
          <cell r="C8" t="str">
            <v>62.8</v>
          </cell>
          <cell r="D8" t="str">
            <v>15.5</v>
          </cell>
        </row>
        <row r="9">
          <cell r="B9" t="str">
            <v>8.7</v>
          </cell>
          <cell r="C9" t="str">
            <v>50.2</v>
          </cell>
          <cell r="D9" t="str">
            <v>41.1</v>
          </cell>
        </row>
        <row r="10">
          <cell r="B10" t="str">
            <v>11.8</v>
          </cell>
          <cell r="C10" t="str">
            <v>48.1</v>
          </cell>
          <cell r="D10" t="str">
            <v>40.1</v>
          </cell>
        </row>
        <row r="11">
          <cell r="B11" t="str">
            <v>14.5</v>
          </cell>
          <cell r="C11" t="str">
            <v>38.6</v>
          </cell>
          <cell r="D11" t="str">
            <v>46.9</v>
          </cell>
        </row>
        <row r="12">
          <cell r="B12" t="str">
            <v>5.1</v>
          </cell>
          <cell r="C12" t="str">
            <v>26.3</v>
          </cell>
          <cell r="D12" t="str">
            <v>68.6</v>
          </cell>
        </row>
        <row r="13">
          <cell r="B13" t="str">
            <v>11.6</v>
          </cell>
          <cell r="C13" t="str">
            <v>46.5</v>
          </cell>
          <cell r="D13" t="str">
            <v>41.8</v>
          </cell>
        </row>
        <row r="14">
          <cell r="B14" t="str">
            <v>0.4</v>
          </cell>
          <cell r="C14" t="str">
            <v>61.5</v>
          </cell>
          <cell r="D14" t="str">
            <v>38.1</v>
          </cell>
        </row>
        <row r="15">
          <cell r="B15" t="str">
            <v>13.5</v>
          </cell>
          <cell r="C15" t="str">
            <v>53.1</v>
          </cell>
          <cell r="D15" t="str">
            <v>33.5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5">
          <cell r="A5" t="str">
            <v>No étnicos</v>
          </cell>
          <cell r="B5" t="str">
            <v>13.2</v>
          </cell>
          <cell r="C5" t="str">
            <v>52.9</v>
          </cell>
          <cell r="D5" t="str">
            <v>33.9</v>
          </cell>
        </row>
        <row r="6">
          <cell r="A6" t="str">
            <v>Étnicos</v>
          </cell>
          <cell r="B6" t="str">
            <v>14.3</v>
          </cell>
          <cell r="C6" t="str">
            <v>53.7</v>
          </cell>
          <cell r="D6" t="str">
            <v>32.0</v>
          </cell>
        </row>
        <row r="11">
          <cell r="A11" t="str">
            <v>No étnicos</v>
          </cell>
          <cell r="B11" t="str">
            <v>10.9</v>
          </cell>
          <cell r="C11" t="str">
            <v>50.9</v>
          </cell>
          <cell r="D11" t="str">
            <v>38.1</v>
          </cell>
        </row>
        <row r="12">
          <cell r="A12" t="str">
            <v>Étnicos</v>
          </cell>
          <cell r="B12" t="str">
            <v>11.2</v>
          </cell>
          <cell r="C12" t="str">
            <v>53.1</v>
          </cell>
          <cell r="D12" t="str">
            <v>35.7</v>
          </cell>
        </row>
        <row r="17">
          <cell r="A17" t="str">
            <v>No étnicos</v>
          </cell>
          <cell r="B17" t="str">
            <v>15.7</v>
          </cell>
          <cell r="C17" t="str">
            <v>55.1</v>
          </cell>
          <cell r="D17" t="str">
            <v>29.2</v>
          </cell>
        </row>
        <row r="18">
          <cell r="A18" t="str">
            <v>Étnicos</v>
          </cell>
          <cell r="B18" t="str">
            <v>17.5</v>
          </cell>
          <cell r="C18" t="str">
            <v>54.3</v>
          </cell>
          <cell r="D18" t="str">
            <v>28.2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4">
          <cell r="B4" t="str">
            <v>104.726</v>
          </cell>
          <cell r="C4" t="str">
            <v>0.000</v>
          </cell>
        </row>
        <row r="5">
          <cell r="B5" t="str">
            <v>20.551</v>
          </cell>
          <cell r="C5" t="str">
            <v>0.000</v>
          </cell>
        </row>
        <row r="6">
          <cell r="B6" t="str">
            <v>0.036</v>
          </cell>
          <cell r="C6" t="str">
            <v>0.851</v>
          </cell>
        </row>
        <row r="7">
          <cell r="B7" t="str">
            <v>10.482</v>
          </cell>
          <cell r="C7" t="str">
            <v>0.001</v>
          </cell>
        </row>
        <row r="8">
          <cell r="B8" t="str">
            <v>1.257</v>
          </cell>
          <cell r="C8" t="str">
            <v>0.262</v>
          </cell>
        </row>
        <row r="9">
          <cell r="B9" t="str">
            <v>0.088</v>
          </cell>
          <cell r="C9" t="str">
            <v>0.767</v>
          </cell>
        </row>
        <row r="10">
          <cell r="B10" t="str">
            <v>4.784</v>
          </cell>
          <cell r="C10" t="str">
            <v>0.029</v>
          </cell>
        </row>
        <row r="11">
          <cell r="B11" t="str">
            <v>4.210</v>
          </cell>
          <cell r="C11" t="str">
            <v>0.040</v>
          </cell>
        </row>
        <row r="12">
          <cell r="B12" t="str">
            <v>0.257</v>
          </cell>
          <cell r="C12" t="str">
            <v>0.612</v>
          </cell>
        </row>
        <row r="13">
          <cell r="B13" t="str">
            <v>10.454</v>
          </cell>
          <cell r="C13" t="str">
            <v>0.001</v>
          </cell>
        </row>
        <row r="14">
          <cell r="B14" t="str">
            <v>3.896</v>
          </cell>
          <cell r="C14" t="str">
            <v>0.048</v>
          </cell>
        </row>
        <row r="15">
          <cell r="B15" t="str">
            <v>4.054</v>
          </cell>
          <cell r="C15" t="str">
            <v>0.044</v>
          </cell>
        </row>
        <row r="16">
          <cell r="B16" t="str">
            <v>18.337</v>
          </cell>
          <cell r="C16" t="str">
            <v>0.000</v>
          </cell>
        </row>
        <row r="17">
          <cell r="B17" t="str">
            <v>10.287</v>
          </cell>
          <cell r="C17" t="str">
            <v>0.001</v>
          </cell>
        </row>
        <row r="18">
          <cell r="B18" t="str">
            <v>1.688</v>
          </cell>
          <cell r="C18" t="str">
            <v>0.194</v>
          </cell>
        </row>
        <row r="19">
          <cell r="B19" t="str">
            <v>0.194</v>
          </cell>
          <cell r="C19" t="str">
            <v>0.660</v>
          </cell>
        </row>
        <row r="20">
          <cell r="B20" t="str">
            <v>1.035</v>
          </cell>
          <cell r="C20" t="str">
            <v>0.309</v>
          </cell>
        </row>
        <row r="21">
          <cell r="B21" t="str">
            <v>1.111</v>
          </cell>
          <cell r="C21" t="str">
            <v>0.292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5">
          <cell r="B5" t="str">
            <v>0.988</v>
          </cell>
          <cell r="C5" t="str">
            <v>0.000 **</v>
          </cell>
          <cell r="D5" t="str">
            <v>0.983,0.992</v>
          </cell>
          <cell r="E5" t="str">
            <v>1.033</v>
          </cell>
          <cell r="F5" t="str">
            <v>0.000 **</v>
          </cell>
          <cell r="G5" t="str">
            <v>1.030,1.037</v>
          </cell>
        </row>
        <row r="6">
          <cell r="B6" t="str">
            <v>1.344</v>
          </cell>
          <cell r="C6" t="str">
            <v>0.000 **</v>
          </cell>
          <cell r="D6" t="str">
            <v>1.217,1.484</v>
          </cell>
          <cell r="E6" t="str">
            <v>0.697</v>
          </cell>
          <cell r="F6" t="str">
            <v>0.000 **</v>
          </cell>
          <cell r="G6" t="str">
            <v>0.638,0.762</v>
          </cell>
        </row>
        <row r="7">
          <cell r="B7" t="str">
            <v>0.963</v>
          </cell>
          <cell r="C7" t="str">
            <v>0.012 **</v>
          </cell>
          <cell r="D7" t="str">
            <v>0.936,0.992</v>
          </cell>
          <cell r="E7" t="str">
            <v>0.979</v>
          </cell>
          <cell r="F7" t="str">
            <v>0.030 **</v>
          </cell>
          <cell r="G7" t="str">
            <v>0.961,0.998</v>
          </cell>
        </row>
        <row r="8">
          <cell r="B8" t="str">
            <v>0.980</v>
          </cell>
          <cell r="C8" t="str">
            <v>0.725</v>
          </cell>
          <cell r="D8" t="str">
            <v>0.875,1.098</v>
          </cell>
          <cell r="E8" t="str">
            <v>1.045</v>
          </cell>
          <cell r="F8" t="str">
            <v>0.331</v>
          </cell>
          <cell r="G8" t="str">
            <v>0.956,1.141</v>
          </cell>
        </row>
        <row r="9">
          <cell r="B9" t="str">
            <v>1.130</v>
          </cell>
          <cell r="C9" t="str">
            <v>0.094</v>
          </cell>
          <cell r="D9" t="str">
            <v>0.980,1.303</v>
          </cell>
          <cell r="E9" t="str">
            <v>0.903</v>
          </cell>
          <cell r="F9" t="str">
            <v>0.060</v>
          </cell>
          <cell r="G9" t="str">
            <v>0.811,1.004</v>
          </cell>
        </row>
        <row r="10">
          <cell r="B10" t="str">
            <v>1.228</v>
          </cell>
          <cell r="C10" t="str">
            <v>0.000 **</v>
          </cell>
          <cell r="D10" t="str">
            <v>1.096,1.375</v>
          </cell>
          <cell r="E10" t="str">
            <v>0.926</v>
          </cell>
          <cell r="F10" t="str">
            <v>0.096</v>
          </cell>
          <cell r="G10" t="str">
            <v>0.847,1.014</v>
          </cell>
        </row>
        <row r="11">
          <cell r="B11" t="str">
            <v>1.017</v>
          </cell>
          <cell r="C11" t="str">
            <v>0.030 **</v>
          </cell>
          <cell r="D11" t="str">
            <v>1.002,1.032</v>
          </cell>
          <cell r="E11" t="str">
            <v>0.969</v>
          </cell>
          <cell r="F11" t="str">
            <v>0.000 **</v>
          </cell>
          <cell r="G11" t="str">
            <v>0.958,0.981</v>
          </cell>
        </row>
        <row r="12">
          <cell r="B12" t="str">
            <v>1.155</v>
          </cell>
          <cell r="C12" t="str">
            <v>0.145</v>
          </cell>
          <cell r="D12" t="str">
            <v>0.951,1.403</v>
          </cell>
          <cell r="E12" t="str">
            <v>0.869</v>
          </cell>
          <cell r="F12" t="str">
            <v>0.062</v>
          </cell>
          <cell r="G12" t="str">
            <v>0.751,1.007</v>
          </cell>
        </row>
        <row r="13">
          <cell r="B13" t="str">
            <v>1.440</v>
          </cell>
          <cell r="C13" t="str">
            <v>0.002 **</v>
          </cell>
          <cell r="D13" t="str">
            <v>1.140,1.819</v>
          </cell>
          <cell r="E13" t="str">
            <v>0.845</v>
          </cell>
          <cell r="F13" t="str">
            <v>0.060</v>
          </cell>
          <cell r="G13" t="str">
            <v>0.708,1.007</v>
          </cell>
        </row>
        <row r="14">
          <cell r="B14" t="str">
            <v>1.447</v>
          </cell>
          <cell r="C14" t="str">
            <v>0.003 **</v>
          </cell>
          <cell r="D14" t="str">
            <v>1.130,1.853</v>
          </cell>
          <cell r="E14" t="str">
            <v>0.712</v>
          </cell>
          <cell r="F14" t="str">
            <v>0.000 **</v>
          </cell>
          <cell r="G14" t="str">
            <v>0.592,0.856</v>
          </cell>
        </row>
        <row r="15">
          <cell r="B15" t="str">
            <v>1.938</v>
          </cell>
          <cell r="C15" t="str">
            <v>0.000 **</v>
          </cell>
          <cell r="D15" t="str">
            <v>1.473,2.551</v>
          </cell>
          <cell r="E15" t="str">
            <v>0.550</v>
          </cell>
          <cell r="F15" t="str">
            <v>0.000 **</v>
          </cell>
          <cell r="G15" t="str">
            <v>0.437,0.691</v>
          </cell>
        </row>
        <row r="16">
          <cell r="B16" t="str">
            <v>1.002</v>
          </cell>
          <cell r="C16" t="str">
            <v>0.984</v>
          </cell>
          <cell r="D16" t="str">
            <v>0.861,1.165</v>
          </cell>
          <cell r="E16" t="str">
            <v>0.735</v>
          </cell>
          <cell r="F16" t="str">
            <v>0.000 **</v>
          </cell>
          <cell r="G16" t="str">
            <v>0.646,0.838</v>
          </cell>
        </row>
        <row r="17">
          <cell r="B17" t="str">
            <v>0.872</v>
          </cell>
          <cell r="C17" t="str">
            <v>0.068</v>
          </cell>
          <cell r="D17" t="str">
            <v>0.753,1.010</v>
          </cell>
          <cell r="E17" t="str">
            <v>0.919</v>
          </cell>
          <cell r="F17" t="str">
            <v>0.119</v>
          </cell>
          <cell r="G17" t="str">
            <v>0.827,1.022</v>
          </cell>
        </row>
        <row r="18">
          <cell r="B18" t="str">
            <v>1.068</v>
          </cell>
          <cell r="C18" t="str">
            <v>0.678</v>
          </cell>
          <cell r="D18" t="str">
            <v>0.784,1.454</v>
          </cell>
          <cell r="E18" t="str">
            <v>0.727</v>
          </cell>
          <cell r="F18" t="str">
            <v>0.015 **</v>
          </cell>
          <cell r="G18" t="str">
            <v>0.562,0.939</v>
          </cell>
        </row>
        <row r="19">
          <cell r="B19" t="str">
            <v>0.834</v>
          </cell>
          <cell r="C19" t="str">
            <v>0.020 **</v>
          </cell>
          <cell r="D19" t="str">
            <v>0.715,0.972</v>
          </cell>
          <cell r="E19" t="str">
            <v>1.156</v>
          </cell>
          <cell r="F19" t="str">
            <v>0.005 **</v>
          </cell>
          <cell r="G19" t="str">
            <v>1.046,1.278</v>
          </cell>
        </row>
        <row r="20">
          <cell r="B20" t="str">
            <v>0.712</v>
          </cell>
          <cell r="C20" t="str">
            <v>0.014 **</v>
          </cell>
          <cell r="D20" t="str">
            <v>0.544,0.934</v>
          </cell>
          <cell r="E20" t="str">
            <v>1.196</v>
          </cell>
          <cell r="F20" t="str">
            <v>0.058</v>
          </cell>
          <cell r="G20" t="str">
            <v>0.994,1.438</v>
          </cell>
        </row>
        <row r="21">
          <cell r="B21" t="str">
            <v>0.972</v>
          </cell>
          <cell r="C21" t="str">
            <v>0.786</v>
          </cell>
          <cell r="D21" t="str">
            <v>0.792,1.192</v>
          </cell>
          <cell r="E21" t="str">
            <v>1.026</v>
          </cell>
          <cell r="F21" t="str">
            <v>0.722</v>
          </cell>
          <cell r="G21" t="str">
            <v>0.890,1.183</v>
          </cell>
        </row>
        <row r="22">
          <cell r="B22" t="str">
            <v>0.271</v>
          </cell>
          <cell r="C22" t="str">
            <v>0.000 **</v>
          </cell>
          <cell r="D22" t="str">
            <v>0.198,0.371</v>
          </cell>
          <cell r="E22" t="str">
            <v>0.358</v>
          </cell>
          <cell r="F22" t="str">
            <v>0.000 **</v>
          </cell>
          <cell r="G22" t="str">
            <v>0.284,0.452</v>
          </cell>
        </row>
        <row r="23">
          <cell r="B23" t="str">
            <v>20315</v>
          </cell>
        </row>
      </sheetData>
    </sheetDataSet>
  </externalBook>
</externalLink>
</file>

<file path=xl/tables/table1.xml><?xml version="1.0" encoding="utf-8"?>
<table xmlns="http://schemas.openxmlformats.org/spreadsheetml/2006/main" id="3" name="Tabla3" displayName="Tabla3" ref="B3:H25" headerRowCount="0" totalsRowShown="0" headerRowDxfId="12" tableBorderDxfId="18">
  <tableColumns count="7">
    <tableColumn id="1" name="Columna1"/>
    <tableColumn id="2" name="Columna2" headerRowDxfId="8" dataDxfId="17"/>
    <tableColumn id="3" name="Columna3" headerRowDxfId="9" dataDxfId="16"/>
    <tableColumn id="4" name="Columna4" dataDxfId="15"/>
    <tableColumn id="5" name="Columna5" headerRowDxfId="10" dataDxfId="14"/>
    <tableColumn id="6" name="Columna6" headerRowDxfId="11" dataDxfId="13"/>
    <tableColumn id="7" name="Columna7"/>
  </tableColumns>
  <tableStyleInfo name="JJ" showFirstColumn="0" showLastColumn="0" showRowStripes="1" showColumnStripes="0"/>
</table>
</file>

<file path=xl/tables/table2.xml><?xml version="1.0" encoding="utf-8"?>
<table xmlns="http://schemas.openxmlformats.org/spreadsheetml/2006/main" id="10" name="Tabla10" displayName="Tabla10" ref="B2:E31" totalsRowShown="0" headerRowDxfId="39" dataDxfId="38" tableBorderDxfId="37">
  <autoFilter ref="B2:E31"/>
  <tableColumns count="4">
    <tableColumn id="1" name="Variable" dataDxfId="36" totalsRowDxfId="35"/>
    <tableColumn id="2" name="Muy Bueno (%)" dataDxfId="34" totalsRowDxfId="33"/>
    <tableColumn id="3" name="Bueno (%)" dataDxfId="32" totalsRowDxfId="31"/>
    <tableColumn id="4" name="Malo (%)" dataDxfId="30" totalsRowDxfId="29"/>
  </tableColumns>
  <tableStyleInfo name="JJ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B3:H25" totalsRowShown="0" headerRowDxfId="0" dataDxfId="1">
  <autoFilter ref="B3:H25"/>
  <tableColumns count="7">
    <tableColumn id="1" name=" "/>
    <tableColumn id="2" name="     " dataDxfId="7">
      <calculatedColumnFormula>[19]Data!B1</calculatedColumnFormula>
    </tableColumn>
    <tableColumn id="3" name="Muy bueno" dataDxfId="6">
      <calculatedColumnFormula>[19]Data!C1</calculatedColumnFormula>
    </tableColumn>
    <tableColumn id="4" name="   " dataDxfId="5">
      <calculatedColumnFormula>[19]Data!D1</calculatedColumnFormula>
    </tableColumn>
    <tableColumn id="5" name="    " dataDxfId="4">
      <calculatedColumnFormula>[19]Data!E1</calculatedColumnFormula>
    </tableColumn>
    <tableColumn id="6" name="Malo" dataDxfId="3">
      <calculatedColumnFormula>[19]Data!F1</calculatedColumnFormula>
    </tableColumn>
    <tableColumn id="7" name="         " dataDxfId="2">
      <calculatedColumnFormula>[19]Data!G1</calculatedColumnFormula>
    </tableColumn>
  </tableColumns>
  <tableStyleInfo name="JJ" showFirstColumn="0" showLastColumn="0" showRowStripes="1" showColumnStripes="0"/>
</table>
</file>

<file path=xl/tables/table4.xml><?xml version="1.0" encoding="utf-8"?>
<table xmlns="http://schemas.openxmlformats.org/spreadsheetml/2006/main" id="1" name="Tabla1" displayName="Tabla1" ref="C3:D12" totalsRowShown="0" headerRowDxfId="28" dataDxfId="27">
  <autoFilter ref="C3:D12"/>
  <tableColumns count="2">
    <tableColumn id="1" name="Medidas de ajuste global" dataDxfId="26"/>
    <tableColumn id="2" name="Valor" dataDxfId="25">
      <calculatedColumnFormula>[20]Data!B5</calculatedColumnFormula>
    </tableColumn>
  </tableColumns>
  <tableStyleInfo name="JJ" showFirstColumn="0" showLastColumn="0" showRowStripes="1" showColumnStripes="0"/>
</table>
</file>

<file path=xl/tables/table5.xml><?xml version="1.0" encoding="utf-8"?>
<table xmlns="http://schemas.openxmlformats.org/spreadsheetml/2006/main" id="2" name="Tabla2" displayName="Tabla2" ref="B3:E23" totalsRowShown="0" headerRowDxfId="24" dataDxfId="23">
  <autoFilter ref="B3:E23"/>
  <tableColumns count="4">
    <tableColumn id="1" name=" " dataDxfId="22"/>
    <tableColumn id="2" name="Muy Bueno" dataDxfId="21"/>
    <tableColumn id="3" name="Bueno" dataDxfId="20"/>
    <tableColumn id="4" name="Malo" dataDxfId="19"/>
  </tableColumns>
  <tableStyleInfo name="JJ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4"/>
  <sheetViews>
    <sheetView workbookViewId="0">
      <selection activeCell="C4" sqref="C4:E4"/>
    </sheetView>
  </sheetViews>
  <sheetFormatPr baseColWidth="10" defaultRowHeight="15" x14ac:dyDescent="0.25"/>
  <cols>
    <col min="2" max="2" width="16.28515625" customWidth="1"/>
  </cols>
  <sheetData>
    <row r="3" spans="2:5" ht="15.75" x14ac:dyDescent="0.25">
      <c r="B3" s="8" t="s">
        <v>11</v>
      </c>
    </row>
    <row r="4" spans="2:5" ht="15.75" x14ac:dyDescent="0.25">
      <c r="B4" s="1" t="s">
        <v>10</v>
      </c>
      <c r="C4" s="13" t="s">
        <v>13</v>
      </c>
      <c r="D4" s="13" t="s">
        <v>14</v>
      </c>
      <c r="E4" s="13" t="s">
        <v>15</v>
      </c>
    </row>
    <row r="5" spans="2:5" ht="15.75" x14ac:dyDescent="0.25">
      <c r="B5" s="2" t="s">
        <v>1</v>
      </c>
      <c r="C5" s="3" t="str">
        <f>[1]Data!B5</f>
        <v>13.2</v>
      </c>
      <c r="D5" s="3" t="str">
        <f>[1]Data!C5</f>
        <v>58.5</v>
      </c>
      <c r="E5" s="3" t="str">
        <f>[1]Data!D5</f>
        <v>28.2</v>
      </c>
    </row>
    <row r="6" spans="2:5" ht="15.75" x14ac:dyDescent="0.25">
      <c r="B6" s="2" t="s">
        <v>2</v>
      </c>
      <c r="C6" s="3" t="str">
        <f>[1]Data!B6</f>
        <v>14.6</v>
      </c>
      <c r="D6" s="3" t="str">
        <f>[1]Data!C6</f>
        <v>51.7</v>
      </c>
      <c r="E6" s="3" t="str">
        <f>[1]Data!D6</f>
        <v>33.7</v>
      </c>
    </row>
    <row r="7" spans="2:5" ht="15.75" x14ac:dyDescent="0.25">
      <c r="B7" s="2" t="s">
        <v>3</v>
      </c>
      <c r="C7" s="3" t="str">
        <f>[1]Data!B7</f>
        <v>19.2</v>
      </c>
      <c r="D7" s="3" t="str">
        <f>[1]Data!C7</f>
        <v>45.0</v>
      </c>
      <c r="E7" s="3" t="str">
        <f>[1]Data!D7</f>
        <v>35.8</v>
      </c>
    </row>
    <row r="8" spans="2:5" ht="15.75" x14ac:dyDescent="0.25">
      <c r="B8" s="2" t="s">
        <v>4</v>
      </c>
      <c r="C8" s="3" t="str">
        <f>[1]Data!B8</f>
        <v>8.5</v>
      </c>
      <c r="D8" s="3" t="str">
        <f>[1]Data!C8</f>
        <v>54.1</v>
      </c>
      <c r="E8" s="3" t="str">
        <f>[1]Data!D8</f>
        <v>37.4</v>
      </c>
    </row>
    <row r="9" spans="2:5" ht="15.75" x14ac:dyDescent="0.25">
      <c r="B9" s="2" t="s">
        <v>5</v>
      </c>
      <c r="C9" s="3" t="str">
        <f>[1]Data!B9</f>
        <v>18.7</v>
      </c>
      <c r="D9" s="3" t="str">
        <f>[1]Data!C9</f>
        <v>48.1</v>
      </c>
      <c r="E9" s="3" t="str">
        <f>[1]Data!D9</f>
        <v>33.1</v>
      </c>
    </row>
    <row r="10" spans="2:5" ht="15.75" x14ac:dyDescent="0.25">
      <c r="B10" s="2" t="s">
        <v>6</v>
      </c>
      <c r="C10" s="3" t="str">
        <f>[1]Data!B10</f>
        <v>15.3</v>
      </c>
      <c r="D10" s="3" t="str">
        <f>[1]Data!C10</f>
        <v>49.7</v>
      </c>
      <c r="E10" s="3" t="str">
        <f>[1]Data!D10</f>
        <v>34.9</v>
      </c>
    </row>
    <row r="11" spans="2:5" ht="15.75" x14ac:dyDescent="0.25">
      <c r="B11" s="2" t="s">
        <v>7</v>
      </c>
      <c r="C11" s="3" t="str">
        <f>[1]Data!B11</f>
        <v>9.0</v>
      </c>
      <c r="D11" s="3" t="str">
        <f>[1]Data!C11</f>
        <v>55.2</v>
      </c>
      <c r="E11" s="3" t="str">
        <f>[1]Data!D11</f>
        <v>35.8</v>
      </c>
    </row>
    <row r="12" spans="2:5" ht="15.75" x14ac:dyDescent="0.25">
      <c r="B12" s="4" t="s">
        <v>8</v>
      </c>
      <c r="C12" s="3" t="str">
        <f>[1]Data!B12</f>
        <v>13.8</v>
      </c>
      <c r="D12" s="3" t="str">
        <f>[1]Data!C12</f>
        <v>63.2</v>
      </c>
      <c r="E12" s="3" t="str">
        <f>[1]Data!D12</f>
        <v>23.0</v>
      </c>
    </row>
    <row r="13" spans="2:5" ht="16.5" thickBot="1" x14ac:dyDescent="0.3">
      <c r="B13" s="5" t="s">
        <v>0</v>
      </c>
      <c r="C13" s="6" t="str">
        <f>[1]Data!B13</f>
        <v>13.5</v>
      </c>
      <c r="D13" s="6" t="str">
        <f>[1]Data!C13</f>
        <v>53.1</v>
      </c>
      <c r="E13" s="6" t="str">
        <f>[1]Data!D13</f>
        <v>33.4</v>
      </c>
    </row>
    <row r="14" spans="2:5" ht="15.75" x14ac:dyDescent="0.25">
      <c r="B14" s="7" t="s">
        <v>9</v>
      </c>
      <c r="C14" s="8"/>
      <c r="D14" s="8"/>
      <c r="E14" s="8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2"/>
  <sheetViews>
    <sheetView workbookViewId="0">
      <selection activeCell="C2" sqref="C2:D11"/>
    </sheetView>
  </sheetViews>
  <sheetFormatPr baseColWidth="10" defaultRowHeight="15" x14ac:dyDescent="0.25"/>
  <cols>
    <col min="3" max="3" width="33.42578125" customWidth="1"/>
    <col min="4" max="4" width="10.28515625" bestFit="1" customWidth="1"/>
  </cols>
  <sheetData>
    <row r="2" spans="3:5" x14ac:dyDescent="0.25">
      <c r="C2" t="s">
        <v>77</v>
      </c>
      <c r="D2" t="s">
        <v>78</v>
      </c>
    </row>
    <row r="3" spans="3:5" x14ac:dyDescent="0.25">
      <c r="C3" s="14" t="s">
        <v>87</v>
      </c>
      <c r="D3" s="40" t="str">
        <f>[10]Data!B4</f>
        <v>-17487.610</v>
      </c>
      <c r="E3" s="14"/>
    </row>
    <row r="4" spans="3:5" x14ac:dyDescent="0.25">
      <c r="C4" s="14" t="s">
        <v>88</v>
      </c>
      <c r="D4" s="40" t="str">
        <f>[10]Data!B5</f>
        <v>-16528.497</v>
      </c>
      <c r="E4" s="14"/>
    </row>
    <row r="5" spans="3:5" x14ac:dyDescent="0.25">
      <c r="C5" t="s">
        <v>89</v>
      </c>
      <c r="D5" s="40" t="str">
        <f>[10]Data!B7</f>
        <v>0.000</v>
      </c>
      <c r="E5" s="14"/>
    </row>
    <row r="6" spans="3:5" ht="17.25" x14ac:dyDescent="0.25">
      <c r="C6" s="14" t="s">
        <v>71</v>
      </c>
      <c r="D6" s="40" t="str">
        <f>[10]Data!B8</f>
        <v>0.055</v>
      </c>
      <c r="E6" s="14"/>
    </row>
    <row r="7" spans="3:5" ht="17.25" x14ac:dyDescent="0.25">
      <c r="C7" s="14" t="s">
        <v>72</v>
      </c>
      <c r="D7" s="40" t="str">
        <f>[10]Data!B9</f>
        <v>0.053</v>
      </c>
      <c r="E7" s="14"/>
    </row>
    <row r="8" spans="3:5" ht="17.25" x14ac:dyDescent="0.25">
      <c r="C8" s="14" t="s">
        <v>73</v>
      </c>
      <c r="D8" s="40" t="str">
        <f>[10]Data!B10</f>
        <v>0.090</v>
      </c>
      <c r="E8" s="14"/>
    </row>
    <row r="9" spans="3:5" ht="17.25" x14ac:dyDescent="0.25">
      <c r="C9" s="14" t="s">
        <v>74</v>
      </c>
      <c r="D9" s="40" t="str">
        <f>[10]Data!B11</f>
        <v>0.110</v>
      </c>
      <c r="E9" s="14"/>
    </row>
    <row r="10" spans="3:5" x14ac:dyDescent="0.25">
      <c r="C10" s="14" t="s">
        <v>75</v>
      </c>
      <c r="D10" s="40" t="str">
        <f>[10]Data!B12</f>
        <v>1.631</v>
      </c>
      <c r="E10" s="14"/>
    </row>
    <row r="11" spans="3:5" x14ac:dyDescent="0.25">
      <c r="C11" s="14" t="s">
        <v>76</v>
      </c>
      <c r="D11" s="40" t="str">
        <f>[10]Data!B13</f>
        <v>33414.082</v>
      </c>
      <c r="E11" s="14"/>
    </row>
    <row r="12" spans="3:5" x14ac:dyDescent="0.25">
      <c r="E12" s="1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6"/>
  <sheetViews>
    <sheetView topLeftCell="C1" workbookViewId="0">
      <selection activeCell="G11" sqref="G11"/>
    </sheetView>
  </sheetViews>
  <sheetFormatPr baseColWidth="10" defaultRowHeight="15" x14ac:dyDescent="0.25"/>
  <cols>
    <col min="2" max="2" width="6.42578125" bestFit="1" customWidth="1"/>
    <col min="3" max="3" width="12.28515625" bestFit="1" customWidth="1"/>
    <col min="4" max="4" width="11.85546875" bestFit="1" customWidth="1"/>
    <col min="5" max="5" width="9.140625" bestFit="1" customWidth="1"/>
    <col min="6" max="6" width="10.5703125" bestFit="1" customWidth="1"/>
    <col min="7" max="7" width="9.140625" bestFit="1" customWidth="1"/>
    <col min="8" max="8" width="10.5703125" bestFit="1" customWidth="1"/>
    <col min="9" max="9" width="9.140625" bestFit="1" customWidth="1"/>
    <col min="10" max="10" width="6" bestFit="1" customWidth="1"/>
  </cols>
  <sheetData>
    <row r="3" spans="2:10" x14ac:dyDescent="0.25">
      <c r="D3" s="117" t="s">
        <v>65</v>
      </c>
      <c r="E3" s="117"/>
      <c r="F3" s="117" t="s">
        <v>82</v>
      </c>
      <c r="G3" s="117"/>
      <c r="H3" s="117" t="s">
        <v>64</v>
      </c>
      <c r="I3" s="117"/>
    </row>
    <row r="4" spans="2:10" x14ac:dyDescent="0.25">
      <c r="B4" t="s">
        <v>80</v>
      </c>
      <c r="C4" t="s">
        <v>81</v>
      </c>
      <c r="D4" t="s">
        <v>83</v>
      </c>
      <c r="E4" t="s">
        <v>84</v>
      </c>
      <c r="F4" t="s">
        <v>83</v>
      </c>
      <c r="G4" t="s">
        <v>84</v>
      </c>
      <c r="H4" t="s">
        <v>83</v>
      </c>
      <c r="I4" t="s">
        <v>84</v>
      </c>
      <c r="J4" t="s">
        <v>0</v>
      </c>
    </row>
    <row r="5" spans="2:10" x14ac:dyDescent="0.25">
      <c r="B5" s="41">
        <v>1</v>
      </c>
      <c r="C5" s="43">
        <v>0.3634</v>
      </c>
      <c r="D5" s="44" t="str">
        <f>[11]Data!B4</f>
        <v>350</v>
      </c>
      <c r="E5" s="44" t="str">
        <f>[11]Data!C4</f>
        <v>376</v>
      </c>
      <c r="F5" s="44" t="str">
        <f>[11]Data!D4</f>
        <v>1345</v>
      </c>
      <c r="G5" s="44" t="str">
        <f>[11]Data!E4</f>
        <v>1323</v>
      </c>
      <c r="H5" s="44" t="str">
        <f>[11]Data!F4</f>
        <v>337</v>
      </c>
      <c r="I5" s="44" t="str">
        <f>[11]Data!G4</f>
        <v>333</v>
      </c>
      <c r="J5">
        <v>2032</v>
      </c>
    </row>
    <row r="6" spans="2:10" x14ac:dyDescent="0.25">
      <c r="B6" s="41">
        <v>2</v>
      </c>
      <c r="C6" s="43">
        <v>0.38379999999999997</v>
      </c>
      <c r="D6" s="44" t="str">
        <f>[11]Data!B5</f>
        <v>356</v>
      </c>
      <c r="E6" s="44" t="str">
        <f>[11]Data!C5</f>
        <v>401</v>
      </c>
      <c r="F6" s="44" t="str">
        <f>[11]Data!D5</f>
        <v>1285</v>
      </c>
      <c r="G6" s="44" t="str">
        <f>[11]Data!E5</f>
        <v>1266</v>
      </c>
      <c r="H6" s="44" t="str">
        <f>[11]Data!F5</f>
        <v>390</v>
      </c>
      <c r="I6" s="44" t="str">
        <f>[11]Data!G5</f>
        <v>364</v>
      </c>
      <c r="J6">
        <v>2031</v>
      </c>
    </row>
    <row r="7" spans="2:10" x14ac:dyDescent="0.25">
      <c r="B7" s="41">
        <v>3</v>
      </c>
      <c r="C7" s="43">
        <v>0.40150000000000002</v>
      </c>
      <c r="D7" s="44" t="str">
        <f>[11]Data!B6</f>
        <v>439</v>
      </c>
      <c r="E7" s="44" t="str">
        <f>[11]Data!C6</f>
        <v>436</v>
      </c>
      <c r="F7" s="44" t="str">
        <f>[11]Data!D6</f>
        <v>1223</v>
      </c>
      <c r="G7" s="44" t="str">
        <f>[11]Data!E6</f>
        <v>1232</v>
      </c>
      <c r="H7" s="44" t="str">
        <f>[11]Data!F6</f>
        <v>369</v>
      </c>
      <c r="I7" s="44" t="str">
        <f>[11]Data!G6</f>
        <v>364</v>
      </c>
      <c r="J7">
        <v>2032</v>
      </c>
    </row>
    <row r="8" spans="2:10" x14ac:dyDescent="0.25">
      <c r="B8" s="41">
        <v>4</v>
      </c>
      <c r="C8" s="43">
        <v>0.41720000000000002</v>
      </c>
      <c r="D8" s="44" t="str">
        <f>[11]Data!B7</f>
        <v>422</v>
      </c>
      <c r="E8" s="44" t="str">
        <f>[11]Data!C7</f>
        <v>470</v>
      </c>
      <c r="F8" s="44" t="str">
        <f>[11]Data!D7</f>
        <v>1235</v>
      </c>
      <c r="G8" s="44" t="str">
        <f>[11]Data!E7</f>
        <v>1201</v>
      </c>
      <c r="H8" s="44" t="str">
        <f>[11]Data!F7</f>
        <v>374</v>
      </c>
      <c r="I8" s="44" t="str">
        <f>[11]Data!G7</f>
        <v>360</v>
      </c>
      <c r="J8">
        <v>2031</v>
      </c>
    </row>
    <row r="9" spans="2:10" x14ac:dyDescent="0.25">
      <c r="B9" s="41">
        <v>5</v>
      </c>
      <c r="C9" s="43">
        <v>0.43430000000000002</v>
      </c>
      <c r="D9" s="44" t="str">
        <f>[11]Data!B8</f>
        <v>507</v>
      </c>
      <c r="E9" s="44" t="str">
        <f>[11]Data!C8</f>
        <v>522</v>
      </c>
      <c r="F9" s="44" t="str">
        <f>[11]Data!D8</f>
        <v>1185</v>
      </c>
      <c r="G9" s="44" t="str">
        <f>[11]Data!E8</f>
        <v>1168</v>
      </c>
      <c r="H9" s="44" t="str">
        <f>[11]Data!F8</f>
        <v>340</v>
      </c>
      <c r="I9" s="44" t="str">
        <f>[11]Data!G8</f>
        <v>342</v>
      </c>
      <c r="J9">
        <v>2032</v>
      </c>
    </row>
    <row r="10" spans="2:10" x14ac:dyDescent="0.25">
      <c r="B10" s="41">
        <v>6</v>
      </c>
      <c r="C10" s="43">
        <v>0.4556</v>
      </c>
      <c r="D10" s="44" t="str">
        <f>[11]Data!B9</f>
        <v>603</v>
      </c>
      <c r="E10" s="44" t="str">
        <f>[11]Data!C9</f>
        <v>596</v>
      </c>
      <c r="F10" s="44" t="str">
        <f>[11]Data!D9</f>
        <v>1119</v>
      </c>
      <c r="G10" s="44" t="str">
        <f>[11]Data!E9</f>
        <v>1129</v>
      </c>
      <c r="H10" s="44" t="str">
        <f>[11]Data!F9</f>
        <v>309</v>
      </c>
      <c r="I10" s="44" t="str">
        <f>[11]Data!G9</f>
        <v>306</v>
      </c>
      <c r="J10">
        <v>2031</v>
      </c>
    </row>
    <row r="11" spans="2:10" x14ac:dyDescent="0.25">
      <c r="B11" s="41">
        <v>7</v>
      </c>
      <c r="C11" s="43">
        <v>0.48370000000000002</v>
      </c>
      <c r="D11" s="44" t="str">
        <f>[11]Data!B10</f>
        <v>671</v>
      </c>
      <c r="E11" s="44" t="str">
        <f>[11]Data!C10</f>
        <v>699</v>
      </c>
      <c r="F11" s="44" t="str">
        <f>[11]Data!D10</f>
        <v>1094</v>
      </c>
      <c r="G11" s="44" t="str">
        <f>[11]Data!E10</f>
        <v>1080</v>
      </c>
      <c r="H11" s="44" t="str">
        <f>[11]Data!F10</f>
        <v>267</v>
      </c>
      <c r="I11" s="44" t="str">
        <f>[11]Data!G10</f>
        <v>253</v>
      </c>
      <c r="J11">
        <v>2032</v>
      </c>
    </row>
    <row r="12" spans="2:10" x14ac:dyDescent="0.25">
      <c r="B12" s="41">
        <v>8</v>
      </c>
      <c r="C12" s="43">
        <v>0.52110000000000001</v>
      </c>
      <c r="D12" s="44" t="str">
        <f>[11]Data!B11</f>
        <v>819</v>
      </c>
      <c r="E12" s="44" t="str">
        <f>[11]Data!C11</f>
        <v>816</v>
      </c>
      <c r="F12" s="44" t="str">
        <f>[11]Data!D11</f>
        <v>1013</v>
      </c>
      <c r="G12" s="44" t="str">
        <f>[11]Data!E11</f>
        <v>1013</v>
      </c>
      <c r="H12" s="44" t="str">
        <f>[11]Data!F11</f>
        <v>199</v>
      </c>
      <c r="I12" s="44" t="str">
        <f>[11]Data!G11</f>
        <v>202</v>
      </c>
      <c r="J12">
        <v>2031</v>
      </c>
    </row>
    <row r="13" spans="2:10" x14ac:dyDescent="0.25">
      <c r="B13" s="41">
        <v>9</v>
      </c>
      <c r="C13" s="43">
        <v>0.57799999999999996</v>
      </c>
      <c r="D13" s="44" t="str">
        <f>[11]Data!B12</f>
        <v>960</v>
      </c>
      <c r="E13" s="44" t="str">
        <f>[11]Data!C12</f>
        <v>958</v>
      </c>
      <c r="F13" s="44" t="str">
        <f>[11]Data!D12</f>
        <v>889</v>
      </c>
      <c r="G13" s="44" t="str">
        <f>[11]Data!E12</f>
        <v>920</v>
      </c>
      <c r="H13" s="44" t="str">
        <f>[11]Data!F12</f>
        <v>183</v>
      </c>
      <c r="I13" s="44" t="str">
        <f>[11]Data!G12</f>
        <v>154</v>
      </c>
      <c r="J13">
        <v>2032</v>
      </c>
    </row>
    <row r="14" spans="2:10" x14ac:dyDescent="0.25">
      <c r="B14" s="41">
        <v>10</v>
      </c>
      <c r="C14" s="43">
        <v>0.76070000000000004</v>
      </c>
      <c r="D14" s="44" t="str">
        <f>[11]Data!B13</f>
        <v>1112</v>
      </c>
      <c r="E14" s="44" t="str">
        <f>[11]Data!C13</f>
        <v>1176</v>
      </c>
      <c r="F14" s="44" t="str">
        <f>[11]Data!D13</f>
        <v>820</v>
      </c>
      <c r="G14" s="44" t="str">
        <f>[11]Data!E13</f>
        <v>754</v>
      </c>
      <c r="H14" s="44" t="str">
        <f>[11]Data!F13</f>
        <v>99</v>
      </c>
      <c r="I14" s="44" t="str">
        <f>[11]Data!G13</f>
        <v>101</v>
      </c>
      <c r="J14">
        <v>2031</v>
      </c>
    </row>
    <row r="15" spans="2:10" x14ac:dyDescent="0.25">
      <c r="B15" s="43"/>
      <c r="C15" s="43" t="s">
        <v>0</v>
      </c>
      <c r="D15" s="42">
        <f t="shared" ref="D15:I15" si="0">SUM(D17:D26)</f>
        <v>6239</v>
      </c>
      <c r="E15" s="42">
        <f t="shared" si="0"/>
        <v>6450</v>
      </c>
      <c r="F15" s="42">
        <f t="shared" si="0"/>
        <v>11208</v>
      </c>
      <c r="G15" s="42">
        <f t="shared" si="0"/>
        <v>11086</v>
      </c>
      <c r="H15" s="42">
        <f t="shared" si="0"/>
        <v>2867</v>
      </c>
      <c r="I15" s="42">
        <f t="shared" si="0"/>
        <v>2779</v>
      </c>
      <c r="J15" s="42">
        <f>SUM(J5:J14)</f>
        <v>20315</v>
      </c>
    </row>
    <row r="17" spans="4:9" x14ac:dyDescent="0.25">
      <c r="D17">
        <f t="shared" ref="D17:I17" si="1">VALUE(D5)</f>
        <v>350</v>
      </c>
      <c r="E17">
        <f t="shared" si="1"/>
        <v>376</v>
      </c>
      <c r="F17">
        <f t="shared" si="1"/>
        <v>1345</v>
      </c>
      <c r="G17">
        <f t="shared" si="1"/>
        <v>1323</v>
      </c>
      <c r="H17">
        <f t="shared" si="1"/>
        <v>337</v>
      </c>
      <c r="I17">
        <f t="shared" si="1"/>
        <v>333</v>
      </c>
    </row>
    <row r="18" spans="4:9" x14ac:dyDescent="0.25">
      <c r="D18">
        <f t="shared" ref="D18:I26" si="2">VALUE(D6)</f>
        <v>356</v>
      </c>
      <c r="E18">
        <f t="shared" si="2"/>
        <v>401</v>
      </c>
      <c r="F18">
        <f t="shared" si="2"/>
        <v>1285</v>
      </c>
      <c r="G18">
        <f t="shared" si="2"/>
        <v>1266</v>
      </c>
      <c r="H18">
        <f t="shared" si="2"/>
        <v>390</v>
      </c>
      <c r="I18">
        <f t="shared" si="2"/>
        <v>364</v>
      </c>
    </row>
    <row r="19" spans="4:9" x14ac:dyDescent="0.25">
      <c r="D19">
        <f t="shared" si="2"/>
        <v>439</v>
      </c>
      <c r="E19">
        <f t="shared" si="2"/>
        <v>436</v>
      </c>
      <c r="F19">
        <f t="shared" si="2"/>
        <v>1223</v>
      </c>
      <c r="G19">
        <f t="shared" si="2"/>
        <v>1232</v>
      </c>
      <c r="H19">
        <f t="shared" si="2"/>
        <v>369</v>
      </c>
      <c r="I19">
        <f t="shared" si="2"/>
        <v>364</v>
      </c>
    </row>
    <row r="20" spans="4:9" x14ac:dyDescent="0.25">
      <c r="D20">
        <f t="shared" si="2"/>
        <v>422</v>
      </c>
      <c r="E20">
        <f t="shared" si="2"/>
        <v>470</v>
      </c>
      <c r="F20">
        <f t="shared" si="2"/>
        <v>1235</v>
      </c>
      <c r="G20">
        <f t="shared" si="2"/>
        <v>1201</v>
      </c>
      <c r="H20">
        <f t="shared" si="2"/>
        <v>374</v>
      </c>
      <c r="I20">
        <f t="shared" si="2"/>
        <v>360</v>
      </c>
    </row>
    <row r="21" spans="4:9" x14ac:dyDescent="0.25">
      <c r="D21">
        <f t="shared" si="2"/>
        <v>507</v>
      </c>
      <c r="E21">
        <f t="shared" si="2"/>
        <v>522</v>
      </c>
      <c r="F21">
        <f t="shared" si="2"/>
        <v>1185</v>
      </c>
      <c r="G21">
        <f t="shared" si="2"/>
        <v>1168</v>
      </c>
      <c r="H21">
        <f t="shared" si="2"/>
        <v>340</v>
      </c>
      <c r="I21">
        <f t="shared" si="2"/>
        <v>342</v>
      </c>
    </row>
    <row r="22" spans="4:9" x14ac:dyDescent="0.25">
      <c r="D22">
        <f t="shared" si="2"/>
        <v>603</v>
      </c>
      <c r="E22">
        <f t="shared" si="2"/>
        <v>596</v>
      </c>
      <c r="F22">
        <f t="shared" si="2"/>
        <v>1119</v>
      </c>
      <c r="G22">
        <f t="shared" si="2"/>
        <v>1129</v>
      </c>
      <c r="H22">
        <f t="shared" si="2"/>
        <v>309</v>
      </c>
      <c r="I22">
        <f t="shared" si="2"/>
        <v>306</v>
      </c>
    </row>
    <row r="23" spans="4:9" x14ac:dyDescent="0.25">
      <c r="D23">
        <f t="shared" si="2"/>
        <v>671</v>
      </c>
      <c r="E23">
        <f t="shared" si="2"/>
        <v>699</v>
      </c>
      <c r="F23">
        <f t="shared" si="2"/>
        <v>1094</v>
      </c>
      <c r="G23">
        <f t="shared" si="2"/>
        <v>1080</v>
      </c>
      <c r="H23">
        <f t="shared" si="2"/>
        <v>267</v>
      </c>
      <c r="I23">
        <f t="shared" si="2"/>
        <v>253</v>
      </c>
    </row>
    <row r="24" spans="4:9" x14ac:dyDescent="0.25">
      <c r="D24">
        <f t="shared" si="2"/>
        <v>819</v>
      </c>
      <c r="E24">
        <f t="shared" si="2"/>
        <v>816</v>
      </c>
      <c r="F24">
        <f t="shared" si="2"/>
        <v>1013</v>
      </c>
      <c r="G24">
        <f t="shared" si="2"/>
        <v>1013</v>
      </c>
      <c r="H24">
        <f t="shared" si="2"/>
        <v>199</v>
      </c>
      <c r="I24">
        <f t="shared" si="2"/>
        <v>202</v>
      </c>
    </row>
    <row r="25" spans="4:9" x14ac:dyDescent="0.25">
      <c r="D25">
        <f t="shared" si="2"/>
        <v>960</v>
      </c>
      <c r="E25">
        <f t="shared" si="2"/>
        <v>958</v>
      </c>
      <c r="F25">
        <f t="shared" si="2"/>
        <v>889</v>
      </c>
      <c r="G25">
        <f t="shared" si="2"/>
        <v>920</v>
      </c>
      <c r="H25">
        <f t="shared" si="2"/>
        <v>183</v>
      </c>
      <c r="I25">
        <f t="shared" si="2"/>
        <v>154</v>
      </c>
    </row>
    <row r="26" spans="4:9" x14ac:dyDescent="0.25">
      <c r="D26">
        <f t="shared" si="2"/>
        <v>1112</v>
      </c>
      <c r="E26">
        <f t="shared" si="2"/>
        <v>1176</v>
      </c>
      <c r="F26">
        <f t="shared" si="2"/>
        <v>820</v>
      </c>
      <c r="G26">
        <f t="shared" si="2"/>
        <v>754</v>
      </c>
      <c r="H26">
        <f t="shared" si="2"/>
        <v>99</v>
      </c>
      <c r="I26">
        <f t="shared" si="2"/>
        <v>101</v>
      </c>
    </row>
  </sheetData>
  <mergeCells count="3">
    <mergeCell ref="D3:E3"/>
    <mergeCell ref="F3:G3"/>
    <mergeCell ref="H3:I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B12" sqref="B12"/>
    </sheetView>
  </sheetViews>
  <sheetFormatPr baseColWidth="10" defaultRowHeight="15" x14ac:dyDescent="0.25"/>
  <cols>
    <col min="2" max="2" width="32.7109375" bestFit="1" customWidth="1"/>
    <col min="3" max="3" width="11" bestFit="1" customWidth="1"/>
    <col min="4" max="4" width="6.7109375" bestFit="1" customWidth="1"/>
    <col min="5" max="5" width="8.42578125" customWidth="1"/>
    <col min="6" max="6" width="5.140625" customWidth="1"/>
    <col min="7" max="8" width="4.5703125" customWidth="1"/>
    <col min="9" max="9" width="5.140625" customWidth="1"/>
    <col min="10" max="10" width="5.5703125" customWidth="1"/>
    <col min="11" max="11" width="4.5703125" customWidth="1"/>
  </cols>
  <sheetData>
    <row r="2" spans="1:11" x14ac:dyDescent="0.25">
      <c r="B2" s="54" t="s">
        <v>85</v>
      </c>
      <c r="C2" s="45" t="s">
        <v>64</v>
      </c>
      <c r="D2" s="45" t="s">
        <v>82</v>
      </c>
      <c r="E2" s="45" t="s">
        <v>65</v>
      </c>
      <c r="F2" s="113"/>
      <c r="G2" s="113"/>
      <c r="H2" s="113"/>
      <c r="I2" s="113"/>
      <c r="J2" s="113"/>
      <c r="K2" s="113"/>
    </row>
    <row r="3" spans="1:11" x14ac:dyDescent="0.25">
      <c r="A3">
        <v>1</v>
      </c>
      <c r="B3" s="45" t="s">
        <v>90</v>
      </c>
      <c r="C3" s="47" t="str">
        <f>[12]Data!B4</f>
        <v>0,102</v>
      </c>
      <c r="D3" s="47" t="str">
        <f>[12]Data!C4</f>
        <v>0,541</v>
      </c>
      <c r="E3" s="47" t="str">
        <f>[12]Data!D4</f>
        <v>0,357</v>
      </c>
      <c r="F3" s="47"/>
      <c r="G3" s="47"/>
      <c r="H3" s="47"/>
      <c r="I3" s="47"/>
      <c r="J3" s="47"/>
      <c r="K3" s="47"/>
    </row>
    <row r="4" spans="1:11" x14ac:dyDescent="0.25">
      <c r="A4">
        <v>2</v>
      </c>
      <c r="B4" s="46" t="s">
        <v>91</v>
      </c>
      <c r="C4" s="47" t="str">
        <f>[12]Data!B5</f>
        <v>0,067</v>
      </c>
      <c r="D4" s="47" t="str">
        <f>[12]Data!C5</f>
        <v>0,479</v>
      </c>
      <c r="E4" s="47" t="str">
        <f>[12]Data!D5</f>
        <v>0,454</v>
      </c>
      <c r="F4" s="47"/>
      <c r="G4" s="47"/>
      <c r="H4" s="47"/>
      <c r="I4" s="47"/>
      <c r="J4" s="47"/>
      <c r="K4" s="47"/>
    </row>
    <row r="5" spans="1:11" x14ac:dyDescent="0.25">
      <c r="A5">
        <v>3</v>
      </c>
      <c r="B5" s="46" t="s">
        <v>92</v>
      </c>
      <c r="C5" s="47" t="str">
        <f>[12]Data!B6</f>
        <v>0,156</v>
      </c>
      <c r="D5" s="47" t="str">
        <f>[12]Data!C6</f>
        <v>0,599</v>
      </c>
      <c r="E5" s="47" t="str">
        <f>[12]Data!D6</f>
        <v>0,244</v>
      </c>
      <c r="F5" s="47"/>
      <c r="G5" s="47"/>
      <c r="H5" s="47"/>
      <c r="I5" s="47"/>
      <c r="J5" s="47"/>
      <c r="K5" s="47"/>
    </row>
    <row r="6" spans="1:11" x14ac:dyDescent="0.25">
      <c r="A6">
        <v>4</v>
      </c>
      <c r="B6" s="46" t="s">
        <v>93</v>
      </c>
      <c r="C6" s="47" t="str">
        <f>[12]Data!B7</f>
        <v>0,109</v>
      </c>
      <c r="D6" s="47" t="str">
        <f>[12]Data!C7</f>
        <v>0,562</v>
      </c>
      <c r="E6" s="47" t="str">
        <f>[12]Data!D7</f>
        <v>0,329</v>
      </c>
      <c r="F6" s="47"/>
      <c r="G6" s="47"/>
      <c r="H6" s="47"/>
      <c r="I6" s="47"/>
      <c r="J6" s="47"/>
      <c r="K6" s="47"/>
    </row>
    <row r="7" spans="1:11" x14ac:dyDescent="0.25">
      <c r="A7">
        <v>5</v>
      </c>
      <c r="B7" s="46" t="s">
        <v>94</v>
      </c>
      <c r="C7" s="47" t="str">
        <f>[12]Data!B8</f>
        <v>0,280</v>
      </c>
      <c r="D7" s="47" t="str">
        <f>[12]Data!C8</f>
        <v>0,590</v>
      </c>
      <c r="E7" s="47" t="str">
        <f>[12]Data!D8</f>
        <v>0,130</v>
      </c>
      <c r="F7" s="47"/>
      <c r="G7" s="47"/>
      <c r="H7" s="47"/>
      <c r="I7" s="47"/>
      <c r="J7" s="47"/>
      <c r="K7" s="47"/>
    </row>
    <row r="8" spans="1:11" x14ac:dyDescent="0.25">
      <c r="A8">
        <v>6</v>
      </c>
      <c r="B8" s="46" t="s">
        <v>95</v>
      </c>
      <c r="C8" s="47" t="str">
        <f>[12]Data!B9</f>
        <v>0,212</v>
      </c>
      <c r="D8" s="47" t="str">
        <f>[12]Data!C9</f>
        <v>0,599</v>
      </c>
      <c r="E8" s="47" t="str">
        <f>[12]Data!D9</f>
        <v>0,189</v>
      </c>
      <c r="F8" s="47"/>
      <c r="G8" s="47"/>
      <c r="H8" s="47"/>
      <c r="I8" s="47"/>
      <c r="J8" s="47"/>
      <c r="K8" s="47"/>
    </row>
    <row r="9" spans="1:11" x14ac:dyDescent="0.25">
      <c r="A9">
        <v>7</v>
      </c>
      <c r="B9" s="46" t="s">
        <v>96</v>
      </c>
      <c r="C9" s="47" t="str">
        <f>[12]Data!B10</f>
        <v>0,163</v>
      </c>
      <c r="D9" s="47" t="str">
        <f>[12]Data!C10</f>
        <v>0,581</v>
      </c>
      <c r="E9" s="47" t="str">
        <f>[12]Data!D10</f>
        <v>0,256</v>
      </c>
      <c r="F9" s="47"/>
      <c r="G9" s="47"/>
      <c r="H9" s="47"/>
      <c r="I9" s="47"/>
      <c r="J9" s="47"/>
      <c r="K9" s="47"/>
    </row>
    <row r="10" spans="1:11" x14ac:dyDescent="0.25">
      <c r="A10">
        <v>8</v>
      </c>
      <c r="B10" s="46" t="s">
        <v>97</v>
      </c>
      <c r="C10" s="47" t="str">
        <f>[12]Data!B11</f>
        <v>0,143</v>
      </c>
      <c r="D10" s="47" t="str">
        <f>[12]Data!C11</f>
        <v>0,576</v>
      </c>
      <c r="E10" s="47" t="str">
        <f>[12]Data!D11</f>
        <v>0,281</v>
      </c>
      <c r="F10" s="47"/>
      <c r="G10" s="47"/>
      <c r="H10" s="47"/>
      <c r="I10" s="47"/>
      <c r="J10" s="47"/>
      <c r="K10" s="47"/>
    </row>
    <row r="11" spans="1:11" x14ac:dyDescent="0.25">
      <c r="A11">
        <v>9</v>
      </c>
      <c r="B11" s="45" t="s">
        <v>98</v>
      </c>
      <c r="C11" s="47" t="str">
        <f>[12]Data!B12</f>
        <v>0,182</v>
      </c>
      <c r="D11" s="47" t="str">
        <f>[12]Data!C12</f>
        <v>0,609</v>
      </c>
      <c r="E11" s="47" t="str">
        <f>[12]Data!D12</f>
        <v>0,209</v>
      </c>
      <c r="F11" s="47"/>
      <c r="G11" s="47"/>
      <c r="H11" s="47"/>
      <c r="I11" s="47"/>
      <c r="J11" s="47"/>
      <c r="K11" s="47"/>
    </row>
    <row r="12" spans="1:11" x14ac:dyDescent="0.25">
      <c r="A12">
        <v>10</v>
      </c>
      <c r="B12" s="45" t="s">
        <v>99</v>
      </c>
      <c r="C12" s="47" t="str">
        <f>[12]Data!B13</f>
        <v>0,138</v>
      </c>
      <c r="D12" s="47" t="str">
        <f>[12]Data!C13</f>
        <v>0,574</v>
      </c>
      <c r="E12" s="47" t="str">
        <f>[12]Data!D13</f>
        <v>0,288</v>
      </c>
      <c r="F12" s="47"/>
      <c r="G12" s="47"/>
      <c r="H12" s="47"/>
      <c r="I12" s="47"/>
      <c r="J12" s="47"/>
      <c r="K12" s="47"/>
    </row>
  </sheetData>
  <mergeCells count="2">
    <mergeCell ref="F2:H2"/>
    <mergeCell ref="I2:K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E2" sqref="B2:E2"/>
    </sheetView>
  </sheetViews>
  <sheetFormatPr baseColWidth="10" defaultRowHeight="15" x14ac:dyDescent="0.25"/>
  <cols>
    <col min="1" max="1" width="17" bestFit="1" customWidth="1"/>
    <col min="2" max="2" width="7.85546875" customWidth="1"/>
    <col min="3" max="3" width="11" bestFit="1" customWidth="1"/>
    <col min="4" max="4" width="9.28515625" customWidth="1"/>
    <col min="5" max="5" width="8.7109375" customWidth="1"/>
  </cols>
  <sheetData>
    <row r="2" spans="1:5" x14ac:dyDescent="0.25">
      <c r="A2" s="49"/>
      <c r="B2" s="48" t="str">
        <f>[13]Data!B3</f>
        <v>Media</v>
      </c>
      <c r="C2" s="48" t="str">
        <f>[13]Data!C3</f>
        <v>Muy Bueno</v>
      </c>
      <c r="D2" s="48" t="str">
        <f>[13]Data!D3</f>
        <v>Bueno</v>
      </c>
      <c r="E2" s="48" t="str">
        <f>[13]Data!E3</f>
        <v>Malo</v>
      </c>
    </row>
    <row r="3" spans="1:5" x14ac:dyDescent="0.25">
      <c r="A3" s="49" t="s">
        <v>52</v>
      </c>
      <c r="B3" s="40" t="str">
        <f>[13]Data!B4</f>
        <v>36.940</v>
      </c>
      <c r="C3" s="40" t="str">
        <f>[13]Data!C4</f>
        <v>-0.003</v>
      </c>
      <c r="D3" s="40" t="str">
        <f>[13]Data!D4</f>
        <v>-0.005</v>
      </c>
      <c r="E3" s="43" t="str">
        <f>[13]Data!E4</f>
        <v>0.007</v>
      </c>
    </row>
    <row r="4" spans="1:5" x14ac:dyDescent="0.25">
      <c r="A4" s="49" t="s">
        <v>16</v>
      </c>
      <c r="B4" s="40" t="str">
        <f>[13]Data!B5</f>
        <v>0.424</v>
      </c>
      <c r="C4" s="40" t="str">
        <f>[13]Data!C5</f>
        <v>0.048</v>
      </c>
      <c r="D4" s="40" t="str">
        <f>[13]Data!D5</f>
        <v>0.038</v>
      </c>
      <c r="E4" s="43" t="str">
        <f>[13]Data!E5</f>
        <v>-0.086</v>
      </c>
    </row>
    <row r="5" spans="1:5" x14ac:dyDescent="0.25">
      <c r="A5" s="49" t="s">
        <v>53</v>
      </c>
      <c r="B5" s="40" t="str">
        <f>[13]Data!B6</f>
        <v>5.291</v>
      </c>
      <c r="C5" s="40" t="str">
        <f>[13]Data!C6</f>
        <v>-0.003</v>
      </c>
      <c r="D5" s="40" t="str">
        <f>[13]Data!D6</f>
        <v>0.006</v>
      </c>
      <c r="E5" s="43" t="str">
        <f>[13]Data!E6</f>
        <v>-0.003</v>
      </c>
    </row>
    <row r="6" spans="1:5" x14ac:dyDescent="0.25">
      <c r="A6" s="49" t="s">
        <v>54</v>
      </c>
      <c r="B6" s="40" t="str">
        <f>[13]Data!B7</f>
        <v>0.629</v>
      </c>
      <c r="C6" s="40" t="str">
        <f>[13]Data!C7</f>
        <v>-0.004</v>
      </c>
      <c r="D6" s="40" t="str">
        <f>[13]Data!D7</f>
        <v>-0.006</v>
      </c>
      <c r="E6" s="43" t="str">
        <f>[13]Data!E7</f>
        <v>0.010</v>
      </c>
    </row>
    <row r="7" spans="1:5" x14ac:dyDescent="0.25">
      <c r="A7" s="49" t="s">
        <v>46</v>
      </c>
      <c r="B7" s="40" t="str">
        <f>[13]Data!B8</f>
        <v>0.244</v>
      </c>
      <c r="C7" s="40" t="str">
        <f>[13]Data!C8</f>
        <v>0.018</v>
      </c>
      <c r="D7" s="40" t="str">
        <f>[13]Data!D8</f>
        <v>0.008</v>
      </c>
      <c r="E7" s="43" t="str">
        <f>[13]Data!E8</f>
        <v>-0.026</v>
      </c>
    </row>
    <row r="8" spans="1:5" x14ac:dyDescent="0.25">
      <c r="A8" s="49" t="s">
        <v>34</v>
      </c>
      <c r="B8" s="40" t="str">
        <f>[13]Data!B9</f>
        <v>0.529</v>
      </c>
      <c r="C8" s="40" t="str">
        <f>[13]Data!C9</f>
        <v>0.026</v>
      </c>
      <c r="D8" s="40" t="str">
        <f>[13]Data!D9</f>
        <v>-0.002</v>
      </c>
      <c r="E8" s="43" t="str">
        <f>[13]Data!E9</f>
        <v>-0.024</v>
      </c>
    </row>
    <row r="9" spans="1:5" x14ac:dyDescent="0.25">
      <c r="A9" s="49" t="s">
        <v>55</v>
      </c>
      <c r="B9" s="40" t="str">
        <f>[13]Data!B10</f>
        <v>8.107</v>
      </c>
      <c r="C9" s="40" t="str">
        <f>[13]Data!C10</f>
        <v>0.003</v>
      </c>
      <c r="D9" s="40" t="str">
        <f>[13]Data!D10</f>
        <v>0.004</v>
      </c>
      <c r="E9" s="43" t="str">
        <f>[13]Data!E10</f>
        <v>-0.007</v>
      </c>
    </row>
    <row r="10" spans="1:5" x14ac:dyDescent="0.25">
      <c r="A10" s="49" t="s">
        <v>56</v>
      </c>
      <c r="B10" s="43"/>
      <c r="C10" s="43"/>
      <c r="D10" s="43"/>
      <c r="E10" s="43"/>
    </row>
    <row r="11" spans="1:5" x14ac:dyDescent="0.25">
      <c r="A11" s="24" t="s">
        <v>26</v>
      </c>
      <c r="B11" s="40" t="str">
        <f>[13]Data!B11</f>
        <v>0.261</v>
      </c>
      <c r="C11" s="40" t="str">
        <f>[13]Data!C11</f>
        <v>0.022</v>
      </c>
      <c r="D11" s="40" t="str">
        <f>[13]Data!D11</f>
        <v>0.012</v>
      </c>
      <c r="E11" s="43" t="str">
        <f>[13]Data!E11</f>
        <v>-0.035</v>
      </c>
    </row>
    <row r="12" spans="1:5" x14ac:dyDescent="0.25">
      <c r="A12" s="24" t="s">
        <v>27</v>
      </c>
      <c r="B12" s="40" t="str">
        <f>[13]Data!B12</f>
        <v>0.186</v>
      </c>
      <c r="C12" s="40" t="str">
        <f>[13]Data!C12</f>
        <v>0.052</v>
      </c>
      <c r="D12" s="40" t="str">
        <f>[13]Data!D12</f>
        <v>-0.003</v>
      </c>
      <c r="E12" s="43" t="str">
        <f>[13]Data!E12</f>
        <v>-0.050</v>
      </c>
    </row>
    <row r="13" spans="1:5" x14ac:dyDescent="0.25">
      <c r="A13" s="24" t="s">
        <v>28</v>
      </c>
      <c r="B13" s="40" t="str">
        <f>[13]Data!B13</f>
        <v>0.156</v>
      </c>
      <c r="C13" s="40" t="str">
        <f>[13]Data!C13</f>
        <v>0.061</v>
      </c>
      <c r="D13" s="40" t="str">
        <f>[13]Data!D13</f>
        <v>0.022</v>
      </c>
      <c r="E13" s="43" t="str">
        <f>[13]Data!E13</f>
        <v>-0.082</v>
      </c>
    </row>
    <row r="14" spans="1:5" x14ac:dyDescent="0.25">
      <c r="A14" s="24" t="s">
        <v>29</v>
      </c>
      <c r="B14" s="40" t="str">
        <f>[13]Data!B14</f>
        <v>0.102</v>
      </c>
      <c r="C14" s="40" t="str">
        <f>[13]Data!C14</f>
        <v>0.119</v>
      </c>
      <c r="D14" s="40" t="str">
        <f>[13]Data!D14</f>
        <v>0.018</v>
      </c>
      <c r="E14" s="43" t="str">
        <f>[13]Data!E14</f>
        <v>-0.137</v>
      </c>
    </row>
    <row r="15" spans="1:5" x14ac:dyDescent="0.25">
      <c r="A15" s="50" t="s">
        <v>57</v>
      </c>
      <c r="B15" s="43"/>
      <c r="C15" s="43"/>
      <c r="D15" s="43"/>
      <c r="E15" s="43"/>
    </row>
    <row r="16" spans="1:5" x14ac:dyDescent="0.25">
      <c r="A16" s="24" t="s">
        <v>58</v>
      </c>
      <c r="B16" s="40" t="str">
        <f>[13]Data!B15</f>
        <v>0.274</v>
      </c>
      <c r="C16" s="40" t="str">
        <f>[13]Data!C15</f>
        <v>0.012</v>
      </c>
      <c r="D16" s="40" t="str">
        <f>[13]Data!D15</f>
        <v>0.051</v>
      </c>
      <c r="E16" s="43" t="str">
        <f>[13]Data!E15</f>
        <v>-0.063</v>
      </c>
    </row>
    <row r="17" spans="1:5" x14ac:dyDescent="0.25">
      <c r="A17" s="24" t="s">
        <v>59</v>
      </c>
      <c r="B17" s="40" t="str">
        <f>[13]Data!B16</f>
        <v>0.520</v>
      </c>
      <c r="C17" s="40" t="str">
        <f>[13]Data!C16</f>
        <v>-0.012</v>
      </c>
      <c r="D17" s="40" t="str">
        <f>[13]Data!D16</f>
        <v>0.025</v>
      </c>
      <c r="E17" s="43" t="str">
        <f>[13]Data!E16</f>
        <v>-0.012</v>
      </c>
    </row>
    <row r="18" spans="1:5" x14ac:dyDescent="0.25">
      <c r="A18" s="24" t="s">
        <v>60</v>
      </c>
      <c r="B18" s="40" t="str">
        <f>[13]Data!B17</f>
        <v>0.029</v>
      </c>
      <c r="C18" s="40" t="str">
        <f>[13]Data!C17</f>
        <v>0.020</v>
      </c>
      <c r="D18" s="40" t="str">
        <f>[13]Data!D17</f>
        <v>0.046</v>
      </c>
      <c r="E18" s="43" t="str">
        <f>[13]Data!E17</f>
        <v>-0.065</v>
      </c>
    </row>
    <row r="19" spans="1:5" x14ac:dyDescent="0.25">
      <c r="A19" s="50" t="s">
        <v>86</v>
      </c>
      <c r="B19" s="40"/>
      <c r="C19" s="40"/>
      <c r="D19" s="40"/>
      <c r="E19" s="43"/>
    </row>
    <row r="20" spans="1:5" x14ac:dyDescent="0.25">
      <c r="A20" s="49" t="s">
        <v>70</v>
      </c>
      <c r="B20" s="40" t="str">
        <f>[13]Data!B18</f>
        <v>0.167</v>
      </c>
      <c r="C20" s="40" t="str">
        <f>[13]Data!C18</f>
        <v>-0.025</v>
      </c>
      <c r="D20" s="40" t="str">
        <f>[13]Data!D18</f>
        <v>-0.013</v>
      </c>
      <c r="E20" s="43" t="str">
        <f>[13]Data!E18</f>
        <v>0.038</v>
      </c>
    </row>
    <row r="21" spans="1:5" x14ac:dyDescent="0.25">
      <c r="A21" s="49" t="s">
        <v>69</v>
      </c>
      <c r="B21" s="40" t="str">
        <f>[13]Data!B19</f>
        <v>0.047</v>
      </c>
      <c r="C21" s="40" t="str">
        <f>[13]Data!C19</f>
        <v>-0.040</v>
      </c>
      <c r="D21" s="40" t="str">
        <f>[13]Data!D19</f>
        <v>-0.012</v>
      </c>
      <c r="E21" s="43" t="str">
        <f>[13]Data!E19</f>
        <v>0.051</v>
      </c>
    </row>
    <row r="22" spans="1:5" x14ac:dyDescent="0.25">
      <c r="A22" s="49" t="s">
        <v>61</v>
      </c>
      <c r="B22" s="40" t="str">
        <f>[13]Data!B20</f>
        <v>0.736</v>
      </c>
      <c r="C22" s="40" t="str">
        <f>[13]Data!C20</f>
        <v>-0.004</v>
      </c>
      <c r="D22" s="40" t="str">
        <f>[13]Data!D20</f>
        <v>-0.002</v>
      </c>
      <c r="E22" s="43" t="str">
        <f>[13]Data!E20</f>
        <v>0.007</v>
      </c>
    </row>
    <row r="23" spans="1:5" x14ac:dyDescent="0.25">
      <c r="A23" s="49" t="s">
        <v>62</v>
      </c>
      <c r="B23" s="43">
        <f>[13]Data!B21</f>
        <v>0</v>
      </c>
      <c r="C23" s="43">
        <f>[13]Data!C21</f>
        <v>0</v>
      </c>
      <c r="D23" s="43">
        <f>[13]Data!D21</f>
        <v>0</v>
      </c>
      <c r="E23" s="43">
        <f>[13]Data!E21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9" sqref="D19"/>
    </sheetView>
  </sheetViews>
  <sheetFormatPr baseColWidth="10" defaultRowHeight="15" x14ac:dyDescent="0.25"/>
  <cols>
    <col min="1" max="1" width="17" bestFit="1" customWidth="1"/>
  </cols>
  <sheetData>
    <row r="1" spans="1:4" x14ac:dyDescent="0.25">
      <c r="B1" s="53" t="s">
        <v>64</v>
      </c>
      <c r="C1" s="53" t="s">
        <v>82</v>
      </c>
      <c r="D1" s="53" t="s">
        <v>65</v>
      </c>
    </row>
    <row r="2" spans="1:4" x14ac:dyDescent="0.25">
      <c r="A2" s="49" t="s">
        <v>52</v>
      </c>
      <c r="B2" s="14" t="str">
        <f>[14]Data!B4</f>
        <v>-0.261</v>
      </c>
      <c r="C2" s="14" t="str">
        <f>[14]Data!D4</f>
        <v>-0.432</v>
      </c>
      <c r="D2" s="14" t="str">
        <f>[14]Data!F4</f>
        <v>0.692</v>
      </c>
    </row>
    <row r="3" spans="1:4" x14ac:dyDescent="0.25">
      <c r="A3" s="49" t="s">
        <v>16</v>
      </c>
      <c r="B3" s="14" t="str">
        <f>[14]Data!B5</f>
        <v>4.680</v>
      </c>
      <c r="C3" s="14" t="str">
        <f>[14]Data!D5</f>
        <v>3.474</v>
      </c>
      <c r="D3" s="14" t="str">
        <f>[14]Data!F5</f>
        <v>-8.154</v>
      </c>
    </row>
    <row r="4" spans="1:4" x14ac:dyDescent="0.25">
      <c r="A4" s="49" t="s">
        <v>53</v>
      </c>
      <c r="B4" s="14" t="str">
        <f>[14]Data!B6</f>
        <v>-0.354</v>
      </c>
      <c r="C4" s="14" t="str">
        <f>[14]Data!D6</f>
        <v>0.637</v>
      </c>
      <c r="D4" s="14" t="str">
        <f>[14]Data!F6</f>
        <v>-0.284</v>
      </c>
    </row>
    <row r="5" spans="1:4" x14ac:dyDescent="0.25">
      <c r="A5" s="49" t="s">
        <v>54</v>
      </c>
      <c r="B5" s="14" t="str">
        <f>[14]Data!B7</f>
        <v>-0.390</v>
      </c>
      <c r="C5" s="14" t="str">
        <f>[14]Data!D7</f>
        <v>-0.547</v>
      </c>
      <c r="D5" s="14" t="str">
        <f>[14]Data!F7</f>
        <v>0.937</v>
      </c>
    </row>
    <row r="6" spans="1:4" x14ac:dyDescent="0.25">
      <c r="A6" s="49" t="s">
        <v>46</v>
      </c>
      <c r="B6" s="14" t="str">
        <f>[14]Data!B8</f>
        <v>1.766</v>
      </c>
      <c r="C6" s="14" t="str">
        <f>[14]Data!D8</f>
        <v>0.685</v>
      </c>
      <c r="D6" s="14" t="str">
        <f>[14]Data!F8</f>
        <v>-2.452</v>
      </c>
    </row>
    <row r="7" spans="1:4" x14ac:dyDescent="0.25">
      <c r="A7" s="49" t="s">
        <v>34</v>
      </c>
      <c r="B7" s="14" t="str">
        <f>[14]Data!B9</f>
        <v>2.632</v>
      </c>
      <c r="C7" s="14" t="str">
        <f>[14]Data!D9</f>
        <v>-0.396</v>
      </c>
      <c r="D7" s="14" t="str">
        <f>[14]Data!F9</f>
        <v>-2.236</v>
      </c>
    </row>
    <row r="8" spans="1:4" x14ac:dyDescent="0.25">
      <c r="A8" s="49" t="s">
        <v>55</v>
      </c>
      <c r="B8" s="14" t="str">
        <f>[14]Data!B10</f>
        <v>0.300</v>
      </c>
      <c r="C8" s="14" t="str">
        <f>[14]Data!D10</f>
        <v>0.374</v>
      </c>
      <c r="D8" s="14" t="str">
        <f>[14]Data!F10</f>
        <v>-0.674</v>
      </c>
    </row>
    <row r="9" spans="1:4" x14ac:dyDescent="0.25">
      <c r="A9" s="49" t="s">
        <v>56</v>
      </c>
    </row>
    <row r="10" spans="1:4" x14ac:dyDescent="0.25">
      <c r="A10" s="24" t="s">
        <v>26</v>
      </c>
      <c r="B10" s="14" t="str">
        <f>[14]Data!B11</f>
        <v>2.157</v>
      </c>
      <c r="C10" s="14" t="str">
        <f>[14]Data!D11</f>
        <v>1.114</v>
      </c>
      <c r="D10" s="14" t="str">
        <f>[14]Data!F11</f>
        <v>-3.271</v>
      </c>
    </row>
    <row r="11" spans="1:4" x14ac:dyDescent="0.25">
      <c r="A11" s="24" t="s">
        <v>27</v>
      </c>
      <c r="B11" s="14" t="str">
        <f>[14]Data!B12</f>
        <v>4.797</v>
      </c>
      <c r="C11" s="14" t="str">
        <f>[14]Data!D12</f>
        <v>-0.170</v>
      </c>
      <c r="D11" s="14" t="str">
        <f>[14]Data!F12</f>
        <v>-4.627</v>
      </c>
    </row>
    <row r="12" spans="1:4" x14ac:dyDescent="0.25">
      <c r="A12" s="24" t="s">
        <v>28</v>
      </c>
      <c r="B12" s="14" t="str">
        <f>[14]Data!B13</f>
        <v>5.457</v>
      </c>
      <c r="C12" s="14" t="str">
        <f>[14]Data!D13</f>
        <v>2.559</v>
      </c>
      <c r="D12" s="14" t="str">
        <f>[14]Data!F13</f>
        <v>-8.016</v>
      </c>
    </row>
    <row r="13" spans="1:4" x14ac:dyDescent="0.25">
      <c r="A13" s="24" t="s">
        <v>29</v>
      </c>
      <c r="B13" s="14" t="str">
        <f>[14]Data!B14</f>
        <v>9.737</v>
      </c>
      <c r="C13" s="14" t="str">
        <f>[14]Data!D14</f>
        <v>4.413</v>
      </c>
      <c r="D13" s="14" t="str">
        <f>[14]Data!F14</f>
        <v>-14.150</v>
      </c>
    </row>
    <row r="14" spans="1:4" x14ac:dyDescent="0.25">
      <c r="A14" s="50" t="s">
        <v>57</v>
      </c>
    </row>
    <row r="15" spans="1:4" x14ac:dyDescent="0.25">
      <c r="A15" s="24" t="s">
        <v>58</v>
      </c>
      <c r="B15" s="14" t="str">
        <f>[14]Data!B15</f>
        <v>1.110</v>
      </c>
      <c r="C15" s="14" t="str">
        <f>[14]Data!D15</f>
        <v>4.957</v>
      </c>
      <c r="D15" s="14" t="str">
        <f>[14]Data!F15</f>
        <v>-6.066</v>
      </c>
    </row>
    <row r="16" spans="1:4" x14ac:dyDescent="0.25">
      <c r="A16" s="24" t="s">
        <v>59</v>
      </c>
      <c r="B16" s="14" t="str">
        <f>[14]Data!B16</f>
        <v>-1.275</v>
      </c>
      <c r="C16" s="14" t="str">
        <f>[14]Data!D16</f>
        <v>2.448</v>
      </c>
      <c r="D16" s="14" t="str">
        <f>[14]Data!F16</f>
        <v>-1.173</v>
      </c>
    </row>
    <row r="17" spans="1:4" x14ac:dyDescent="0.25">
      <c r="A17" s="24" t="s">
        <v>60</v>
      </c>
      <c r="B17" s="14" t="str">
        <f>[14]Data!B17</f>
        <v>1.886</v>
      </c>
      <c r="C17" s="14" t="str">
        <f>[14]Data!D17</f>
        <v>4.644</v>
      </c>
      <c r="D17" s="14" t="str">
        <f>[14]Data!F17</f>
        <v>-6.530</v>
      </c>
    </row>
    <row r="18" spans="1:4" x14ac:dyDescent="0.25">
      <c r="A18" s="50" t="s">
        <v>86</v>
      </c>
    </row>
    <row r="19" spans="1:4" x14ac:dyDescent="0.25">
      <c r="A19" s="49" t="s">
        <v>70</v>
      </c>
      <c r="B19" s="14" t="str">
        <f>[14]Data!B18</f>
        <v>-2.609</v>
      </c>
      <c r="C19" s="14" t="str">
        <f>[14]Data!D18</f>
        <v>-0.900</v>
      </c>
      <c r="D19" s="14" t="str">
        <f>[14]Data!F18</f>
        <v>3.509</v>
      </c>
    </row>
    <row r="20" spans="1:4" x14ac:dyDescent="0.25">
      <c r="A20" s="49" t="s">
        <v>69</v>
      </c>
      <c r="B20" s="14" t="str">
        <f>[14]Data!B19</f>
        <v>-4.536</v>
      </c>
      <c r="C20" s="14" t="str">
        <f>[14]Data!D19</f>
        <v>-0.192</v>
      </c>
      <c r="D20" s="14" t="str">
        <f>[14]Data!F19</f>
        <v>4.728</v>
      </c>
    </row>
    <row r="21" spans="1:4" x14ac:dyDescent="0.25">
      <c r="A21" s="49" t="s">
        <v>61</v>
      </c>
      <c r="B21" s="14" t="str">
        <f>[14]Data!B20</f>
        <v>-0.417</v>
      </c>
      <c r="C21" s="14" t="str">
        <f>[14]Data!D20</f>
        <v>-0.192</v>
      </c>
      <c r="D21" s="14" t="str">
        <f>[14]Data!F20</f>
        <v>0.609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30" sqref="E30"/>
    </sheetView>
  </sheetViews>
  <sheetFormatPr baseColWidth="10" defaultRowHeight="15" x14ac:dyDescent="0.25"/>
  <cols>
    <col min="1" max="1" width="20.5703125" bestFit="1" customWidth="1"/>
    <col min="2" max="3" width="18.7109375" customWidth="1"/>
    <col min="4" max="4" width="13.5703125" customWidth="1"/>
    <col min="5" max="5" width="12.5703125" customWidth="1"/>
  </cols>
  <sheetData>
    <row r="1" spans="1:5" x14ac:dyDescent="0.25">
      <c r="A1" s="49"/>
      <c r="B1" s="49"/>
      <c r="C1" s="49"/>
      <c r="D1" s="49"/>
    </row>
    <row r="2" spans="1:5" ht="15.75" x14ac:dyDescent="0.25">
      <c r="B2" s="8" t="s">
        <v>47</v>
      </c>
      <c r="C2" s="61" t="s">
        <v>13</v>
      </c>
      <c r="D2" s="61" t="s">
        <v>14</v>
      </c>
      <c r="E2" s="62" t="s">
        <v>15</v>
      </c>
    </row>
    <row r="3" spans="1:5" ht="15.75" x14ac:dyDescent="0.25">
      <c r="B3" s="65" t="s">
        <v>107</v>
      </c>
      <c r="C3" s="8"/>
      <c r="D3" s="8"/>
      <c r="E3" s="8"/>
    </row>
    <row r="4" spans="1:5" ht="15.75" x14ac:dyDescent="0.25">
      <c r="B4" s="66" t="s">
        <v>100</v>
      </c>
      <c r="C4" s="58" t="str">
        <f>[15]Data!B5</f>
        <v>13.5</v>
      </c>
      <c r="D4" s="58" t="str">
        <f>[15]Data!C5</f>
        <v>53.1</v>
      </c>
      <c r="E4" s="59" t="str">
        <f>[15]Data!D5</f>
        <v>33.4</v>
      </c>
    </row>
    <row r="5" spans="1:5" ht="15.75" x14ac:dyDescent="0.25">
      <c r="B5" s="66" t="s">
        <v>101</v>
      </c>
      <c r="C5" s="58" t="str">
        <f>[15]Data!B6</f>
        <v>16.7</v>
      </c>
      <c r="D5" s="58" t="str">
        <f>[15]Data!C6</f>
        <v>47.8</v>
      </c>
      <c r="E5" s="59" t="str">
        <f>[15]Data!D6</f>
        <v>35.4</v>
      </c>
    </row>
    <row r="6" spans="1:5" ht="15.75" x14ac:dyDescent="0.25">
      <c r="B6" s="66" t="s">
        <v>102</v>
      </c>
      <c r="C6" s="58" t="str">
        <f>[15]Data!B7</f>
        <v>22.6</v>
      </c>
      <c r="D6" s="58" t="str">
        <f>[15]Data!C7</f>
        <v>47.0</v>
      </c>
      <c r="E6" s="59" t="str">
        <f>[15]Data!D7</f>
        <v>30.4</v>
      </c>
    </row>
    <row r="7" spans="1:5" ht="15.75" x14ac:dyDescent="0.25">
      <c r="B7" s="66" t="s">
        <v>103</v>
      </c>
      <c r="C7" s="58" t="str">
        <f>[15]Data!B8</f>
        <v>14.7</v>
      </c>
      <c r="D7" s="58" t="str">
        <f>[15]Data!C8</f>
        <v>50.5</v>
      </c>
      <c r="E7" s="59" t="str">
        <f>[15]Data!D8</f>
        <v>34.8</v>
      </c>
    </row>
    <row r="8" spans="1:5" ht="15.75" x14ac:dyDescent="0.25">
      <c r="B8" s="66" t="s">
        <v>104</v>
      </c>
      <c r="C8" s="58" t="str">
        <f>[15]Data!B9</f>
        <v>18.2</v>
      </c>
      <c r="D8" s="58" t="str">
        <f>[15]Data!C9</f>
        <v>59.4</v>
      </c>
      <c r="E8" s="59" t="str">
        <f>[15]Data!D9</f>
        <v>22.4</v>
      </c>
    </row>
    <row r="9" spans="1:5" ht="15.75" x14ac:dyDescent="0.25">
      <c r="A9" s="49"/>
      <c r="B9" s="66" t="s">
        <v>105</v>
      </c>
      <c r="C9" s="58" t="str">
        <f>[15]Data!B10</f>
        <v>14.1</v>
      </c>
      <c r="D9" s="58" t="str">
        <f>[15]Data!C10</f>
        <v>48.9</v>
      </c>
      <c r="E9" s="59" t="str">
        <f>[15]Data!D10</f>
        <v>37.0</v>
      </c>
    </row>
    <row r="10" spans="1:5" ht="15.75" x14ac:dyDescent="0.25">
      <c r="B10" s="67" t="s">
        <v>52</v>
      </c>
      <c r="C10" s="71"/>
      <c r="D10" s="71"/>
      <c r="E10" s="72"/>
    </row>
    <row r="11" spans="1:5" ht="15.75" x14ac:dyDescent="0.25">
      <c r="B11" s="68" t="s">
        <v>108</v>
      </c>
      <c r="C11" s="63" t="str">
        <f>[16]Data!B5</f>
        <v>24.4</v>
      </c>
      <c r="D11" s="63" t="str">
        <f>[16]Data!C5</f>
        <v>58.8</v>
      </c>
      <c r="E11" s="63" t="str">
        <f>[16]Data!D5</f>
        <v>16.8</v>
      </c>
    </row>
    <row r="12" spans="1:5" ht="15.75" x14ac:dyDescent="0.25">
      <c r="B12" s="68" t="s">
        <v>109</v>
      </c>
      <c r="C12" s="63" t="str">
        <f>[16]Data!B6</f>
        <v>22.1</v>
      </c>
      <c r="D12" s="63" t="str">
        <f>[16]Data!C6</f>
        <v>57.4</v>
      </c>
      <c r="E12" s="64" t="str">
        <f>[16]Data!D6</f>
        <v>20.4</v>
      </c>
    </row>
    <row r="13" spans="1:5" ht="15.75" x14ac:dyDescent="0.25">
      <c r="B13" s="68" t="s">
        <v>110</v>
      </c>
      <c r="C13" s="63" t="str">
        <f>[16]Data!B7</f>
        <v>18.0</v>
      </c>
      <c r="D13" s="63" t="str">
        <f>[16]Data!C7</f>
        <v>53.4</v>
      </c>
      <c r="E13" s="64" t="str">
        <f>[16]Data!D7</f>
        <v>28.6</v>
      </c>
    </row>
    <row r="14" spans="1:5" ht="15.75" x14ac:dyDescent="0.25">
      <c r="B14" s="68" t="s">
        <v>111</v>
      </c>
      <c r="C14" s="63" t="str">
        <f>[16]Data!B8</f>
        <v>14.2</v>
      </c>
      <c r="D14" s="63" t="str">
        <f>[16]Data!C8</f>
        <v>48.0</v>
      </c>
      <c r="E14" s="64" t="str">
        <f>[16]Data!D8</f>
        <v>37.8</v>
      </c>
    </row>
    <row r="15" spans="1:5" ht="15.75" x14ac:dyDescent="0.25">
      <c r="B15" s="68" t="s">
        <v>112</v>
      </c>
      <c r="C15" s="63" t="str">
        <f>[16]Data!B9</f>
        <v>11.0</v>
      </c>
      <c r="D15" s="63" t="str">
        <f>[16]Data!C9</f>
        <v>43.7</v>
      </c>
      <c r="E15" s="64" t="str">
        <f>[16]Data!D9</f>
        <v>45.3</v>
      </c>
    </row>
    <row r="16" spans="1:5" ht="15.75" x14ac:dyDescent="0.25">
      <c r="B16" s="67" t="s">
        <v>18</v>
      </c>
      <c r="C16" s="72"/>
      <c r="D16" s="72"/>
      <c r="E16" s="72"/>
    </row>
    <row r="17" spans="2:5" ht="15.75" x14ac:dyDescent="0.25">
      <c r="B17" s="70" t="s">
        <v>19</v>
      </c>
      <c r="C17" s="63" t="str">
        <f>[17]Data!B5</f>
        <v>6.1</v>
      </c>
      <c r="D17" s="63" t="str">
        <f>[17]Data!C5</f>
        <v>36.2</v>
      </c>
      <c r="E17" s="64" t="str">
        <f>[17]Data!D5</f>
        <v>57.7</v>
      </c>
    </row>
    <row r="18" spans="2:5" ht="15.75" x14ac:dyDescent="0.25">
      <c r="B18" s="70" t="s">
        <v>20</v>
      </c>
      <c r="C18" s="63" t="str">
        <f>[17]Data!B6</f>
        <v>10.1</v>
      </c>
      <c r="D18" s="63" t="str">
        <f>[17]Data!C6</f>
        <v>43.7</v>
      </c>
      <c r="E18" s="64" t="str">
        <f>[17]Data!D6</f>
        <v>46.2</v>
      </c>
    </row>
    <row r="19" spans="2:5" ht="15.75" x14ac:dyDescent="0.25">
      <c r="B19" s="70" t="s">
        <v>113</v>
      </c>
      <c r="C19" s="63" t="str">
        <f>[17]Data!B7</f>
        <v>18.9</v>
      </c>
      <c r="D19" s="63" t="str">
        <f>[17]Data!C7</f>
        <v>56.6</v>
      </c>
      <c r="E19" s="64" t="str">
        <f>[17]Data!D7</f>
        <v>24.5</v>
      </c>
    </row>
    <row r="20" spans="2:5" ht="15.75" x14ac:dyDescent="0.25">
      <c r="B20" s="70" t="s">
        <v>22</v>
      </c>
      <c r="C20" s="63" t="str">
        <f>[17]Data!B8</f>
        <v>30.2</v>
      </c>
      <c r="D20" s="63" t="str">
        <f>[17]Data!C8</f>
        <v>56.9</v>
      </c>
      <c r="E20" s="64" t="str">
        <f>[17]Data!D8</f>
        <v>12.9</v>
      </c>
    </row>
    <row r="21" spans="2:5" ht="15.75" x14ac:dyDescent="0.25">
      <c r="B21" s="69" t="s">
        <v>56</v>
      </c>
      <c r="C21" s="55"/>
      <c r="D21" s="55"/>
      <c r="E21" s="55"/>
    </row>
    <row r="22" spans="2:5" ht="15.75" x14ac:dyDescent="0.25">
      <c r="B22" s="70" t="s">
        <v>25</v>
      </c>
      <c r="C22" s="63" t="str">
        <f>[18]Data!B5</f>
        <v>9.4</v>
      </c>
      <c r="D22" s="63" t="str">
        <f>[18]Data!C5</f>
        <v>43.6</v>
      </c>
      <c r="E22" s="64" t="str">
        <f>[18]Data!D5</f>
        <v>47.0</v>
      </c>
    </row>
    <row r="23" spans="2:5" ht="15.75" x14ac:dyDescent="0.25">
      <c r="B23" s="70" t="s">
        <v>26</v>
      </c>
      <c r="C23" s="63" t="str">
        <f>[18]Data!B6</f>
        <v>14.1</v>
      </c>
      <c r="D23" s="63" t="str">
        <f>[18]Data!C6</f>
        <v>49.6</v>
      </c>
      <c r="E23" s="64" t="str">
        <f>[18]Data!D6</f>
        <v>36.3</v>
      </c>
    </row>
    <row r="24" spans="2:5" ht="15.75" x14ac:dyDescent="0.25">
      <c r="B24" s="70" t="s">
        <v>27</v>
      </c>
      <c r="C24" s="63" t="str">
        <f>[18]Data!B7</f>
        <v>16.9</v>
      </c>
      <c r="D24" s="63" t="str">
        <f>[18]Data!C7</f>
        <v>51.9</v>
      </c>
      <c r="E24" s="64" t="str">
        <f>[18]Data!D7</f>
        <v>31.3</v>
      </c>
    </row>
    <row r="25" spans="2:5" ht="15.75" x14ac:dyDescent="0.25">
      <c r="B25" s="70" t="s">
        <v>28</v>
      </c>
      <c r="C25" s="63" t="str">
        <f>[18]Data!B8</f>
        <v>18.9</v>
      </c>
      <c r="D25" s="63" t="str">
        <f>[18]Data!C8</f>
        <v>54.6</v>
      </c>
      <c r="E25" s="64" t="str">
        <f>[18]Data!D8</f>
        <v>26.6</v>
      </c>
    </row>
    <row r="26" spans="2:5" ht="15.75" x14ac:dyDescent="0.25">
      <c r="B26" s="70" t="s">
        <v>29</v>
      </c>
      <c r="C26" s="63" t="str">
        <f>[18]Data!B9</f>
        <v>25.8</v>
      </c>
      <c r="D26" s="63" t="str">
        <f>[18]Data!C9</f>
        <v>54.7</v>
      </c>
      <c r="E26" s="64" t="str">
        <f>[18]Data!D9</f>
        <v>19.5</v>
      </c>
    </row>
    <row r="27" spans="2:5" ht="15.75" x14ac:dyDescent="0.25">
      <c r="B27" s="76" t="s">
        <v>16</v>
      </c>
      <c r="C27" s="74"/>
      <c r="D27" s="74"/>
      <c r="E27" s="75"/>
    </row>
    <row r="28" spans="2:5" ht="15.75" x14ac:dyDescent="0.25">
      <c r="B28" s="70" t="s">
        <v>24</v>
      </c>
      <c r="C28" s="55" t="s">
        <v>121</v>
      </c>
      <c r="D28" s="55" t="s">
        <v>122</v>
      </c>
      <c r="E28" s="55" t="s">
        <v>123</v>
      </c>
    </row>
    <row r="29" spans="2:5" ht="15.75" x14ac:dyDescent="0.25">
      <c r="B29" s="70" t="s">
        <v>23</v>
      </c>
      <c r="C29" s="55" t="s">
        <v>124</v>
      </c>
      <c r="D29" s="55" t="s">
        <v>125</v>
      </c>
      <c r="E29" s="55" t="s">
        <v>126</v>
      </c>
    </row>
    <row r="30" spans="2:5" ht="15.75" x14ac:dyDescent="0.25">
      <c r="B30" s="60"/>
      <c r="C30" s="72"/>
      <c r="D30" s="72"/>
      <c r="E30" s="72"/>
    </row>
    <row r="31" spans="2:5" ht="15.75" x14ac:dyDescent="0.25">
      <c r="B31" s="73" t="s">
        <v>106</v>
      </c>
      <c r="C31" s="58" t="str">
        <f>[15]Data!B11</f>
        <v>17.5</v>
      </c>
      <c r="D31" s="58" t="str">
        <f>[15]Data!C11</f>
        <v>51.2</v>
      </c>
      <c r="E31" s="59" t="str">
        <f>[15]Data!D11</f>
        <v>31.4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5"/>
  <sheetViews>
    <sheetView tabSelected="1" topLeftCell="A3" zoomScaleNormal="100" workbookViewId="0">
      <selection activeCell="B3" sqref="B3:H25"/>
    </sheetView>
  </sheetViews>
  <sheetFormatPr baseColWidth="10" defaultRowHeight="15" x14ac:dyDescent="0.25"/>
  <cols>
    <col min="2" max="2" width="18" customWidth="1"/>
    <col min="3" max="3" width="18.85546875" bestFit="1" customWidth="1"/>
    <col min="4" max="4" width="14.42578125" customWidth="1"/>
    <col min="5" max="7" width="12.7109375" customWidth="1"/>
    <col min="8" max="8" width="12" customWidth="1"/>
  </cols>
  <sheetData>
    <row r="3" spans="2:11" ht="15.75" x14ac:dyDescent="0.25">
      <c r="B3" s="77" t="s">
        <v>119</v>
      </c>
      <c r="C3" s="136" t="s">
        <v>131</v>
      </c>
      <c r="D3" s="78" t="s">
        <v>114</v>
      </c>
      <c r="E3" s="112" t="s">
        <v>132</v>
      </c>
      <c r="F3" s="138" t="s">
        <v>133</v>
      </c>
      <c r="G3" s="78" t="s">
        <v>65</v>
      </c>
      <c r="H3" s="137" t="s">
        <v>134</v>
      </c>
    </row>
    <row r="4" spans="2:11" ht="15.75" x14ac:dyDescent="0.25">
      <c r="B4" s="77"/>
      <c r="C4" s="78" t="s">
        <v>127</v>
      </c>
      <c r="D4" s="77" t="s">
        <v>63</v>
      </c>
      <c r="E4" s="78" t="s">
        <v>130</v>
      </c>
      <c r="F4" s="138" t="s">
        <v>127</v>
      </c>
      <c r="G4" s="77" t="s">
        <v>63</v>
      </c>
      <c r="H4" s="77" t="s">
        <v>130</v>
      </c>
    </row>
    <row r="5" spans="2:11" ht="15.75" x14ac:dyDescent="0.25">
      <c r="B5" s="79" t="s">
        <v>52</v>
      </c>
      <c r="C5" s="57" t="str">
        <f>[19]Data!B5</f>
        <v>0.985</v>
      </c>
      <c r="D5" s="57" t="str">
        <f>[19]Data!C5</f>
        <v>0.000 **</v>
      </c>
      <c r="E5" s="57" t="str">
        <f>CONCATENATE("(",J5,")")</f>
        <v>(0.983,0.988)</v>
      </c>
      <c r="F5" s="57" t="str">
        <f>[19]Data!E5</f>
        <v>1.033</v>
      </c>
      <c r="G5" s="57" t="str">
        <f>[19]Data!F5</f>
        <v>0.000 **</v>
      </c>
      <c r="H5" s="57" t="str">
        <f>CONCATENATE("(",K5,")")</f>
        <v>(1.031,1.035)</v>
      </c>
      <c r="J5" s="63" t="str">
        <f>[19]Data!D5</f>
        <v>0.983,0.988</v>
      </c>
      <c r="K5" s="64" t="str">
        <f>[19]Data!G5</f>
        <v>1.031,1.035</v>
      </c>
    </row>
    <row r="6" spans="2:11" ht="15.75" x14ac:dyDescent="0.25">
      <c r="B6" s="79" t="s">
        <v>16</v>
      </c>
      <c r="C6" s="57" t="str">
        <f>[19]Data!B6</f>
        <v>1.481</v>
      </c>
      <c r="D6" s="57" t="str">
        <f>[19]Data!C6</f>
        <v>0.000 **</v>
      </c>
      <c r="E6" s="57" t="str">
        <f t="shared" ref="E6:E25" si="0">CONCATENATE("(",J6,")")</f>
        <v>(1.415,1.549)</v>
      </c>
      <c r="F6" s="57" t="str">
        <f>[19]Data!E6</f>
        <v>0.739</v>
      </c>
      <c r="G6" s="57" t="str">
        <f>[19]Data!F6</f>
        <v>0.000 **</v>
      </c>
      <c r="H6" s="57" t="str">
        <f t="shared" ref="H6:H25" si="1">CONCATENATE("(",K6,")")</f>
        <v>(0.706,0.773)</v>
      </c>
      <c r="J6" s="63" t="str">
        <f>[19]Data!D6</f>
        <v>1.415,1.549</v>
      </c>
      <c r="K6" s="64" t="str">
        <f>[19]Data!G6</f>
        <v>0.706,0.773</v>
      </c>
    </row>
    <row r="7" spans="2:11" ht="15.75" x14ac:dyDescent="0.25">
      <c r="B7" s="79" t="s">
        <v>53</v>
      </c>
      <c r="C7" s="57" t="str">
        <f>[19]Data!B7</f>
        <v>0.954</v>
      </c>
      <c r="D7" s="57" t="str">
        <f>[19]Data!C7</f>
        <v>0.000 **</v>
      </c>
      <c r="E7" s="57" t="str">
        <f t="shared" si="0"/>
        <v>(0.940,0.968)</v>
      </c>
      <c r="F7" s="57" t="str">
        <f>[19]Data!E7</f>
        <v>1.004</v>
      </c>
      <c r="G7" s="57" t="str">
        <f>[19]Data!F7</f>
        <v>0.535</v>
      </c>
      <c r="H7" s="57" t="str">
        <f t="shared" si="1"/>
        <v>(0.992,1.015)</v>
      </c>
      <c r="J7" s="63" t="str">
        <f>[19]Data!D7</f>
        <v>0.940,0.968</v>
      </c>
      <c r="K7" s="64" t="str">
        <f>[19]Data!G7</f>
        <v>0.992,1.015</v>
      </c>
    </row>
    <row r="8" spans="2:11" ht="15.75" x14ac:dyDescent="0.25">
      <c r="B8" s="79" t="s">
        <v>66</v>
      </c>
      <c r="C8" s="57" t="str">
        <f>[19]Data!B8</f>
        <v>0.976</v>
      </c>
      <c r="D8" s="57" t="str">
        <f>[19]Data!C8</f>
        <v>0.376</v>
      </c>
      <c r="E8" s="57" t="str">
        <f t="shared" si="0"/>
        <v>(0.924,1.031)</v>
      </c>
      <c r="F8" s="57" t="str">
        <f>[19]Data!E8</f>
        <v>1.028</v>
      </c>
      <c r="G8" s="57" t="str">
        <f>[19]Data!F8</f>
        <v>0.225</v>
      </c>
      <c r="H8" s="57" t="str">
        <f t="shared" si="1"/>
        <v>(0.983,1.075)</v>
      </c>
      <c r="J8" s="63" t="str">
        <f>[19]Data!D8</f>
        <v>0.924,1.031</v>
      </c>
      <c r="K8" s="64" t="str">
        <f>[19]Data!G8</f>
        <v>0.983,1.075</v>
      </c>
    </row>
    <row r="9" spans="2:11" ht="15.75" x14ac:dyDescent="0.25">
      <c r="B9" s="79" t="s">
        <v>46</v>
      </c>
      <c r="C9" s="57" t="str">
        <f>[19]Data!B9</f>
        <v>0.880</v>
      </c>
      <c r="D9" s="57" t="str">
        <f>[19]Data!C9</f>
        <v>0.002 **</v>
      </c>
      <c r="E9" s="57" t="str">
        <f t="shared" si="0"/>
        <v>(0.811,0.953)</v>
      </c>
      <c r="F9" s="57" t="str">
        <f>[19]Data!E9</f>
        <v>1.020</v>
      </c>
      <c r="G9" s="57" t="str">
        <f>[19]Data!F9</f>
        <v>0.510</v>
      </c>
      <c r="H9" s="57" t="str">
        <f t="shared" si="1"/>
        <v>(0.961,1.083)</v>
      </c>
      <c r="J9" s="63" t="str">
        <f>[19]Data!D9</f>
        <v>0.811,0.953</v>
      </c>
      <c r="K9" s="64" t="str">
        <f>[19]Data!G9</f>
        <v>0.961,1.083</v>
      </c>
    </row>
    <row r="10" spans="2:11" ht="15.75" x14ac:dyDescent="0.25">
      <c r="B10" s="79" t="s">
        <v>34</v>
      </c>
      <c r="C10" s="57" t="str">
        <f>[19]Data!B10</f>
        <v>1.081</v>
      </c>
      <c r="D10" s="57" t="str">
        <f>[19]Data!C10</f>
        <v>0.003 **</v>
      </c>
      <c r="E10" s="57" t="str">
        <f t="shared" si="0"/>
        <v>(1.027,1.138)</v>
      </c>
      <c r="F10" s="57" t="str">
        <f>[19]Data!E10</f>
        <v>0.878</v>
      </c>
      <c r="G10" s="57" t="str">
        <f>[19]Data!F10</f>
        <v>0.000 **</v>
      </c>
      <c r="H10" s="57" t="str">
        <f t="shared" si="1"/>
        <v>(0.840,0.919)</v>
      </c>
      <c r="J10" s="63" t="str">
        <f>[19]Data!D10</f>
        <v>1.027,1.138</v>
      </c>
      <c r="K10" s="64" t="str">
        <f>[19]Data!G10</f>
        <v>0.840,0.919</v>
      </c>
    </row>
    <row r="11" spans="2:11" ht="15.75" x14ac:dyDescent="0.25">
      <c r="B11" s="79" t="s">
        <v>55</v>
      </c>
      <c r="C11" s="57" t="str">
        <f>[19]Data!B11</f>
        <v>1.038</v>
      </c>
      <c r="D11" s="57" t="str">
        <f>[19]Data!C11</f>
        <v>0.000 **</v>
      </c>
      <c r="E11" s="57" t="str">
        <f t="shared" si="0"/>
        <v>(1.030,1.046)</v>
      </c>
      <c r="F11" s="57" t="str">
        <f>[19]Data!E11</f>
        <v>0.939</v>
      </c>
      <c r="G11" s="57" t="str">
        <f>[19]Data!F11</f>
        <v>0.000 **</v>
      </c>
      <c r="H11" s="57" t="str">
        <f t="shared" si="1"/>
        <v>(0.933,0.944)</v>
      </c>
      <c r="J11" s="63" t="str">
        <f>[19]Data!D11</f>
        <v>1.030,1.046</v>
      </c>
      <c r="K11" s="64" t="str">
        <f>[19]Data!G11</f>
        <v>0.933,0.944</v>
      </c>
    </row>
    <row r="12" spans="2:11" ht="15.75" x14ac:dyDescent="0.25">
      <c r="B12" s="79" t="s">
        <v>56</v>
      </c>
      <c r="C12" s="72"/>
      <c r="D12" s="72"/>
      <c r="E12" s="57"/>
      <c r="F12" s="57"/>
      <c r="G12" s="57"/>
      <c r="H12" s="57"/>
      <c r="J12" s="121"/>
      <c r="K12" s="64"/>
    </row>
    <row r="13" spans="2:11" ht="15.75" x14ac:dyDescent="0.25">
      <c r="B13" s="80" t="s">
        <v>26</v>
      </c>
      <c r="C13" s="57" t="str">
        <f>[19]Data!B12</f>
        <v>1.208</v>
      </c>
      <c r="D13" s="57" t="str">
        <f>[19]Data!C12</f>
        <v>0.002 **</v>
      </c>
      <c r="E13" s="57" t="str">
        <f t="shared" si="0"/>
        <v>(1.070,1.364)</v>
      </c>
      <c r="F13" s="57" t="str">
        <f>[19]Data!E12</f>
        <v>0.841</v>
      </c>
      <c r="G13" s="57" t="str">
        <f>[19]Data!F12</f>
        <v>0.000 **</v>
      </c>
      <c r="H13" s="57" t="str">
        <f t="shared" si="1"/>
        <v>(0.777,0.910)</v>
      </c>
      <c r="J13" s="63" t="str">
        <f>[19]Data!D12</f>
        <v>1.070,1.364</v>
      </c>
      <c r="K13" s="64" t="str">
        <f>[19]Data!G12</f>
        <v>0.777,0.910</v>
      </c>
    </row>
    <row r="14" spans="2:11" ht="15.75" x14ac:dyDescent="0.25">
      <c r="B14" s="80" t="s">
        <v>27</v>
      </c>
      <c r="C14" s="57" t="str">
        <f>[19]Data!B13</f>
        <v>1.243</v>
      </c>
      <c r="D14" s="57" t="str">
        <f>[19]Data!C13</f>
        <v>0.002 **</v>
      </c>
      <c r="E14" s="57" t="str">
        <f t="shared" si="0"/>
        <v>(1.082,1.428)</v>
      </c>
      <c r="F14" s="57" t="str">
        <f>[19]Data!E13</f>
        <v>0.753</v>
      </c>
      <c r="G14" s="57" t="str">
        <f>[19]Data!F13</f>
        <v>0.000 **</v>
      </c>
      <c r="H14" s="57" t="str">
        <f t="shared" si="1"/>
        <v>(0.684,0.828)</v>
      </c>
      <c r="J14" s="63" t="str">
        <f>[19]Data!D13</f>
        <v>1.082,1.428</v>
      </c>
      <c r="K14" s="64" t="str">
        <f>[19]Data!G13</f>
        <v>0.684,0.828</v>
      </c>
    </row>
    <row r="15" spans="2:11" ht="15.75" x14ac:dyDescent="0.25">
      <c r="B15" s="80" t="s">
        <v>28</v>
      </c>
      <c r="C15" s="57" t="str">
        <f>[19]Data!B14</f>
        <v>1.238</v>
      </c>
      <c r="D15" s="57" t="str">
        <f>[19]Data!C14</f>
        <v>0.005 **</v>
      </c>
      <c r="E15" s="57" t="str">
        <f t="shared" si="0"/>
        <v>(1.068,1.435)</v>
      </c>
      <c r="F15" s="57" t="str">
        <f>[19]Data!E14</f>
        <v>0.663</v>
      </c>
      <c r="G15" s="57" t="str">
        <f>[19]Data!F14</f>
        <v>0.000 **</v>
      </c>
      <c r="H15" s="57" t="str">
        <f t="shared" si="1"/>
        <v>(0.598,0.734)</v>
      </c>
      <c r="J15" s="63" t="str">
        <f>[19]Data!D14</f>
        <v>1.068,1.435</v>
      </c>
      <c r="K15" s="64" t="str">
        <f>[19]Data!G14</f>
        <v>0.598,0.734</v>
      </c>
    </row>
    <row r="16" spans="2:11" ht="15.75" x14ac:dyDescent="0.25">
      <c r="B16" s="80" t="s">
        <v>29</v>
      </c>
      <c r="C16" s="57" t="str">
        <f>[19]Data!B15</f>
        <v>1.618</v>
      </c>
      <c r="D16" s="57" t="str">
        <f>[19]Data!C15</f>
        <v>0.000 **</v>
      </c>
      <c r="E16" s="57" t="str">
        <f t="shared" si="0"/>
        <v>(1.389,1.884)</v>
      </c>
      <c r="F16" s="57" t="str">
        <f>[19]Data!E15</f>
        <v>0.488</v>
      </c>
      <c r="G16" s="57" t="str">
        <f>[19]Data!F15</f>
        <v>0.000 **</v>
      </c>
      <c r="H16" s="57" t="str">
        <f t="shared" si="1"/>
        <v>(0.437,0.546)</v>
      </c>
      <c r="J16" s="63" t="str">
        <f>[19]Data!D15</f>
        <v>1.389,1.884</v>
      </c>
      <c r="K16" s="64" t="str">
        <f>[19]Data!G15</f>
        <v>0.437,0.546</v>
      </c>
    </row>
    <row r="17" spans="2:11" ht="15.75" x14ac:dyDescent="0.25">
      <c r="B17" s="81" t="s">
        <v>57</v>
      </c>
      <c r="C17" s="72"/>
      <c r="D17" s="72"/>
      <c r="E17" s="57"/>
      <c r="F17" s="57"/>
      <c r="G17" s="57"/>
      <c r="H17" s="57"/>
      <c r="J17" s="121"/>
      <c r="K17" s="64"/>
    </row>
    <row r="18" spans="2:11" ht="15.75" x14ac:dyDescent="0.25">
      <c r="B18" s="80" t="s">
        <v>58</v>
      </c>
      <c r="C18" s="57" t="str">
        <f>[19]Data!B16</f>
        <v>1.075</v>
      </c>
      <c r="D18" s="57" t="str">
        <f>[19]Data!C16</f>
        <v>0.099</v>
      </c>
      <c r="E18" s="57" t="str">
        <f t="shared" si="0"/>
        <v>(0.987,1.170)</v>
      </c>
      <c r="F18" s="57" t="str">
        <f>[19]Data!E16</f>
        <v>0.698</v>
      </c>
      <c r="G18" s="57" t="str">
        <f>[19]Data!F16</f>
        <v>0.000 **</v>
      </c>
      <c r="H18" s="57" t="str">
        <f t="shared" si="1"/>
        <v>(0.648,0.751)</v>
      </c>
      <c r="J18" s="63" t="str">
        <f>[19]Data!D16</f>
        <v>0.987,1.170</v>
      </c>
      <c r="K18" s="64" t="str">
        <f>[19]Data!G16</f>
        <v>0.648,0.751</v>
      </c>
    </row>
    <row r="19" spans="2:11" ht="15.75" x14ac:dyDescent="0.25">
      <c r="B19" s="80" t="s">
        <v>59</v>
      </c>
      <c r="C19" s="57" t="str">
        <f>[19]Data!B17</f>
        <v>0.833</v>
      </c>
      <c r="D19" s="57" t="str">
        <f>[19]Data!C17</f>
        <v>0.000 **</v>
      </c>
      <c r="E19" s="57" t="str">
        <f t="shared" si="0"/>
        <v>(0.764,0.909)</v>
      </c>
      <c r="F19" s="57" t="str">
        <f>[19]Data!E17</f>
        <v>0.968</v>
      </c>
      <c r="G19" s="57" t="str">
        <f>[19]Data!F17</f>
        <v>0.322</v>
      </c>
      <c r="H19" s="57" t="str">
        <f t="shared" si="1"/>
        <v>(0.907,1.033)</v>
      </c>
      <c r="J19" s="63" t="str">
        <f>[19]Data!D17</f>
        <v>0.764,0.909</v>
      </c>
      <c r="K19" s="64" t="str">
        <f>[19]Data!G17</f>
        <v>0.907,1.033</v>
      </c>
    </row>
    <row r="20" spans="2:11" ht="15.75" x14ac:dyDescent="0.25">
      <c r="B20" s="80" t="s">
        <v>60</v>
      </c>
      <c r="C20" s="57" t="str">
        <f>[19]Data!B18</f>
        <v>1.276</v>
      </c>
      <c r="D20" s="57" t="str">
        <f>[19]Data!C18</f>
        <v>0.002 **</v>
      </c>
      <c r="E20" s="57" t="str">
        <f t="shared" si="0"/>
        <v>(1.093,1.489)</v>
      </c>
      <c r="F20" s="57" t="str">
        <f>[19]Data!E18</f>
        <v>0.815</v>
      </c>
      <c r="G20" s="57" t="str">
        <f>[19]Data!F18</f>
        <v>0.009 **</v>
      </c>
      <c r="H20" s="57" t="str">
        <f t="shared" si="1"/>
        <v>(0.699,0.950)</v>
      </c>
      <c r="J20" s="63" t="str">
        <f>[19]Data!D18</f>
        <v>1.093,1.489</v>
      </c>
      <c r="K20" s="64" t="str">
        <f>[19]Data!G18</f>
        <v>0.699,0.950</v>
      </c>
    </row>
    <row r="21" spans="2:11" ht="15.75" x14ac:dyDescent="0.25">
      <c r="B21" s="81" t="s">
        <v>68</v>
      </c>
      <c r="C21" s="72"/>
      <c r="D21" s="72"/>
      <c r="E21" s="57"/>
      <c r="F21" s="57"/>
      <c r="G21" s="57"/>
      <c r="H21" s="57"/>
      <c r="J21" s="121"/>
      <c r="K21" s="64"/>
    </row>
    <row r="22" spans="2:11" ht="15.75" x14ac:dyDescent="0.25">
      <c r="B22" s="80" t="s">
        <v>70</v>
      </c>
      <c r="C22" s="57" t="str">
        <f>[19]Data!B19</f>
        <v>0.884</v>
      </c>
      <c r="D22" s="57" t="str">
        <f>[19]Data!C19</f>
        <v>0.001 **</v>
      </c>
      <c r="E22" s="57" t="str">
        <f t="shared" si="0"/>
        <v>(0.822,0.950)</v>
      </c>
      <c r="F22" s="57" t="str">
        <f>[19]Data!E19</f>
        <v>1.192</v>
      </c>
      <c r="G22" s="57" t="str">
        <f>[19]Data!F19</f>
        <v>0.000 **</v>
      </c>
      <c r="H22" s="57" t="str">
        <f t="shared" si="1"/>
        <v>(1.133,1.254)</v>
      </c>
      <c r="J22" s="63" t="str">
        <f>[19]Data!D19</f>
        <v>0.822,0.950</v>
      </c>
      <c r="K22" s="64" t="str">
        <f>[19]Data!G19</f>
        <v>1.133,1.254</v>
      </c>
    </row>
    <row r="23" spans="2:11" ht="15.75" x14ac:dyDescent="0.25">
      <c r="B23" s="80" t="s">
        <v>69</v>
      </c>
      <c r="C23" s="57" t="str">
        <f>[19]Data!B20</f>
        <v>0.794</v>
      </c>
      <c r="D23" s="57" t="str">
        <f>[19]Data!C20</f>
        <v>0.003 **</v>
      </c>
      <c r="E23" s="57" t="str">
        <f t="shared" si="0"/>
        <v>(0.681,0.925)</v>
      </c>
      <c r="F23" s="57" t="str">
        <f>[19]Data!E20</f>
        <v>1.313</v>
      </c>
      <c r="G23" s="57" t="str">
        <f>[19]Data!F20</f>
        <v>0.000 **</v>
      </c>
      <c r="H23" s="57" t="str">
        <f t="shared" si="1"/>
        <v>(1.161,1.485)</v>
      </c>
      <c r="J23" s="63" t="str">
        <f>[19]Data!D20</f>
        <v>0.681,0.925</v>
      </c>
      <c r="K23" s="64" t="str">
        <f>[19]Data!G20</f>
        <v>1.161,1.485</v>
      </c>
    </row>
    <row r="24" spans="2:11" ht="15.75" x14ac:dyDescent="0.25">
      <c r="B24" s="79" t="s">
        <v>61</v>
      </c>
      <c r="C24" s="57" t="str">
        <f>[19]Data!B21</f>
        <v>0.932</v>
      </c>
      <c r="D24" s="57" t="str">
        <f>[19]Data!C21</f>
        <v>0.274</v>
      </c>
      <c r="E24" s="57" t="str">
        <f t="shared" si="0"/>
        <v>(0.821,1.057)</v>
      </c>
      <c r="F24" s="57" t="str">
        <f>[19]Data!E21</f>
        <v>0.998</v>
      </c>
      <c r="G24" s="57" t="str">
        <f>[19]Data!F21</f>
        <v>0.962</v>
      </c>
      <c r="H24" s="57" t="str">
        <f t="shared" si="1"/>
        <v>(0.922,1.080)</v>
      </c>
      <c r="J24" s="63" t="str">
        <f>[19]Data!D21</f>
        <v>0.821,1.057</v>
      </c>
      <c r="K24" s="64" t="str">
        <f>[19]Data!G21</f>
        <v>0.922,1.080</v>
      </c>
    </row>
    <row r="25" spans="2:11" ht="15.75" x14ac:dyDescent="0.25">
      <c r="B25" s="79" t="s">
        <v>67</v>
      </c>
      <c r="C25" s="57" t="str">
        <f>[19]Data!B22</f>
        <v>0.353</v>
      </c>
      <c r="D25" s="57" t="str">
        <f>[19]Data!C22</f>
        <v>0.000 **</v>
      </c>
      <c r="E25" s="57" t="str">
        <f t="shared" si="0"/>
        <v>(0.298,0.419)</v>
      </c>
      <c r="F25" s="57" t="str">
        <f>[19]Data!E22</f>
        <v>0.442</v>
      </c>
      <c r="G25" s="57" t="str">
        <f>[19]Data!F22</f>
        <v>0.000 **</v>
      </c>
      <c r="H25" s="57" t="str">
        <f t="shared" si="1"/>
        <v>(0.388,0.504)</v>
      </c>
      <c r="J25" s="63" t="str">
        <f>[19]Data!D22</f>
        <v>0.298,0.419</v>
      </c>
      <c r="K25" s="64" t="str">
        <f>[19]Data!G22</f>
        <v>0.388,0.504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2"/>
  <sheetViews>
    <sheetView workbookViewId="0">
      <selection activeCell="C3" sqref="C3:D12"/>
    </sheetView>
  </sheetViews>
  <sheetFormatPr baseColWidth="10" defaultRowHeight="15" x14ac:dyDescent="0.25"/>
  <cols>
    <col min="3" max="3" width="34.42578125" bestFit="1" customWidth="1"/>
  </cols>
  <sheetData>
    <row r="3" spans="3:4" ht="15.75" x14ac:dyDescent="0.25">
      <c r="C3" s="8" t="s">
        <v>77</v>
      </c>
      <c r="D3" s="8" t="s">
        <v>78</v>
      </c>
    </row>
    <row r="4" spans="3:4" ht="15.75" x14ac:dyDescent="0.25">
      <c r="C4" s="82" t="s">
        <v>87</v>
      </c>
      <c r="D4" s="35" t="str">
        <f>[20]Data!B4</f>
        <v>-90809.405</v>
      </c>
    </row>
    <row r="5" spans="3:4" ht="15.75" x14ac:dyDescent="0.25">
      <c r="C5" s="82" t="s">
        <v>88</v>
      </c>
      <c r="D5" s="35" t="str">
        <f>[20]Data!B5</f>
        <v>-83604.760</v>
      </c>
    </row>
    <row r="6" spans="3:4" ht="15.75" x14ac:dyDescent="0.25">
      <c r="C6" s="60" t="s">
        <v>89</v>
      </c>
      <c r="D6" s="35" t="str">
        <f>[20]Data!B7</f>
        <v>0.000</v>
      </c>
    </row>
    <row r="7" spans="3:4" ht="18.75" x14ac:dyDescent="0.25">
      <c r="C7" s="82" t="s">
        <v>115</v>
      </c>
      <c r="D7" s="35" t="str">
        <f>[20]Data!B8</f>
        <v>0.079</v>
      </c>
    </row>
    <row r="8" spans="3:4" ht="18.75" x14ac:dyDescent="0.25">
      <c r="C8" s="82" t="s">
        <v>116</v>
      </c>
      <c r="D8" s="35" t="str">
        <f>[20]Data!B9</f>
        <v>0.079</v>
      </c>
    </row>
    <row r="9" spans="3:4" ht="18.75" x14ac:dyDescent="0.25">
      <c r="C9" s="82" t="s">
        <v>117</v>
      </c>
      <c r="D9" s="35" t="str">
        <f>[20]Data!B10</f>
        <v>0.146</v>
      </c>
    </row>
    <row r="10" spans="3:4" ht="18.75" x14ac:dyDescent="0.25">
      <c r="C10" s="82" t="s">
        <v>118</v>
      </c>
      <c r="D10" s="35" t="str">
        <f>[20]Data!B11</f>
        <v>0.169</v>
      </c>
    </row>
    <row r="11" spans="3:4" ht="15.75" x14ac:dyDescent="0.25">
      <c r="C11" s="82" t="s">
        <v>75</v>
      </c>
      <c r="D11" s="35" t="str">
        <f>[20]Data!B12</f>
        <v>1.826</v>
      </c>
    </row>
    <row r="12" spans="3:4" ht="15.75" x14ac:dyDescent="0.25">
      <c r="C12" s="82" t="s">
        <v>76</v>
      </c>
      <c r="D12" s="35" t="str">
        <f>[20]Data!B13</f>
        <v>167620.823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3"/>
  <sheetViews>
    <sheetView workbookViewId="0">
      <selection activeCell="D10" sqref="D10"/>
    </sheetView>
  </sheetViews>
  <sheetFormatPr baseColWidth="10" defaultRowHeight="15" x14ac:dyDescent="0.25"/>
  <cols>
    <col min="2" max="2" width="16.42578125" bestFit="1" customWidth="1"/>
    <col min="3" max="3" width="14.42578125" customWidth="1"/>
  </cols>
  <sheetData>
    <row r="3" spans="2:5" ht="15.75" x14ac:dyDescent="0.25">
      <c r="B3" s="8" t="s">
        <v>119</v>
      </c>
      <c r="C3" s="72" t="s">
        <v>64</v>
      </c>
      <c r="D3" s="72" t="s">
        <v>82</v>
      </c>
      <c r="E3" s="72" t="s">
        <v>65</v>
      </c>
    </row>
    <row r="4" spans="2:5" ht="15.75" x14ac:dyDescent="0.25">
      <c r="B4" s="83" t="s">
        <v>52</v>
      </c>
      <c r="C4" s="56" t="str">
        <f>[21]Data!B4</f>
        <v>-0.328</v>
      </c>
      <c r="D4" s="56" t="str">
        <f>[21]Data!D4</f>
        <v>-0.310</v>
      </c>
      <c r="E4" s="56" t="str">
        <f>[21]Data!F4</f>
        <v>0.639</v>
      </c>
    </row>
    <row r="5" spans="2:5" ht="15.75" x14ac:dyDescent="0.25">
      <c r="B5" s="83" t="s">
        <v>16</v>
      </c>
      <c r="C5" s="56" t="str">
        <f>[21]Data!B5</f>
        <v>6.609</v>
      </c>
      <c r="D5" s="56" t="str">
        <f>[21]Data!D5</f>
        <v>0.325</v>
      </c>
      <c r="E5" s="56" t="str">
        <f>[21]Data!F5</f>
        <v>-6.934</v>
      </c>
    </row>
    <row r="6" spans="2:5" ht="15.75" x14ac:dyDescent="0.25">
      <c r="B6" s="83" t="s">
        <v>53</v>
      </c>
      <c r="C6" s="56" t="str">
        <f>[21]Data!B6</f>
        <v>-0.672</v>
      </c>
      <c r="D6" s="56" t="str">
        <f>[21]Data!D6</f>
        <v>0.428</v>
      </c>
      <c r="E6" s="56" t="str">
        <f>[21]Data!F6</f>
        <v>0.245</v>
      </c>
    </row>
    <row r="7" spans="2:5" ht="15.75" x14ac:dyDescent="0.25">
      <c r="B7" s="83" t="s">
        <v>54</v>
      </c>
      <c r="C7" s="56" t="str">
        <f>[21]Data!B7</f>
        <v>-0.449</v>
      </c>
      <c r="D7" s="56" t="str">
        <f>[21]Data!D7</f>
        <v>-0.142</v>
      </c>
      <c r="E7" s="56" t="str">
        <f>[21]Data!F7</f>
        <v>0.590</v>
      </c>
    </row>
    <row r="8" spans="2:5" ht="15.75" x14ac:dyDescent="0.25">
      <c r="B8" s="83" t="s">
        <v>46</v>
      </c>
      <c r="C8" s="56" t="str">
        <f>[21]Data!B8</f>
        <v>-1.860</v>
      </c>
      <c r="D8" s="56" t="str">
        <f>[21]Data!D8</f>
        <v>1.010</v>
      </c>
      <c r="E8" s="56" t="str">
        <f>[21]Data!F8</f>
        <v>0.850</v>
      </c>
    </row>
    <row r="9" spans="2:5" ht="15.75" x14ac:dyDescent="0.25">
      <c r="B9" s="83" t="s">
        <v>34</v>
      </c>
      <c r="C9" s="56" t="str">
        <f>[21]Data!B9</f>
        <v>1.572</v>
      </c>
      <c r="D9" s="56" t="str">
        <f>[21]Data!D9</f>
        <v>1.052</v>
      </c>
      <c r="E9" s="56" t="str">
        <f>[21]Data!F9</f>
        <v>-2.624</v>
      </c>
    </row>
    <row r="10" spans="2:5" ht="15.75" x14ac:dyDescent="0.25">
      <c r="B10" s="83" t="s">
        <v>55</v>
      </c>
      <c r="C10" s="56" t="str">
        <f>[21]Data!B10</f>
        <v>0.755</v>
      </c>
      <c r="D10" s="56" t="str">
        <f>[21]Data!D10</f>
        <v>0.520</v>
      </c>
      <c r="E10" s="56" t="str">
        <f>[21]Data!F10</f>
        <v>-1.275</v>
      </c>
    </row>
    <row r="11" spans="2:5" ht="15.75" x14ac:dyDescent="0.25">
      <c r="B11" s="83" t="s">
        <v>56</v>
      </c>
      <c r="C11" s="72"/>
      <c r="D11" s="72"/>
      <c r="E11" s="72"/>
    </row>
    <row r="12" spans="2:5" ht="15.75" x14ac:dyDescent="0.25">
      <c r="B12" s="84" t="s">
        <v>26</v>
      </c>
      <c r="C12" s="56" t="str">
        <f>[21]Data!B11</f>
        <v>3.287</v>
      </c>
      <c r="D12" s="56" t="str">
        <f>[21]Data!D11</f>
        <v>0.544</v>
      </c>
      <c r="E12" s="56" t="str">
        <f>[21]Data!F11</f>
        <v>-3.830</v>
      </c>
    </row>
    <row r="13" spans="2:5" ht="15.75" x14ac:dyDescent="0.25">
      <c r="B13" s="84" t="s">
        <v>27</v>
      </c>
      <c r="C13" s="56" t="str">
        <f>[21]Data!B12</f>
        <v>4.104</v>
      </c>
      <c r="D13" s="56" t="str">
        <f>[21]Data!D12</f>
        <v>1.817</v>
      </c>
      <c r="E13" s="56" t="str">
        <f>[21]Data!F12</f>
        <v>-5.921</v>
      </c>
    </row>
    <row r="14" spans="2:5" ht="15.75" x14ac:dyDescent="0.25">
      <c r="B14" s="84" t="s">
        <v>28</v>
      </c>
      <c r="C14" s="56" t="str">
        <f>[21]Data!B13</f>
        <v>4.535</v>
      </c>
      <c r="D14" s="56" t="str">
        <f>[21]Data!D13</f>
        <v>3.658</v>
      </c>
      <c r="E14" s="56" t="str">
        <f>[21]Data!F13</f>
        <v>-8.193</v>
      </c>
    </row>
    <row r="15" spans="2:5" ht="15.75" x14ac:dyDescent="0.25">
      <c r="B15" s="84" t="s">
        <v>29</v>
      </c>
      <c r="C15" s="56" t="str">
        <f>[21]Data!B14</f>
        <v>9.416</v>
      </c>
      <c r="D15" s="56" t="str">
        <f>[21]Data!D14</f>
        <v>5.278</v>
      </c>
      <c r="E15" s="56" t="str">
        <f>[21]Data!F14</f>
        <v>-14.694</v>
      </c>
    </row>
    <row r="16" spans="2:5" ht="15.75" x14ac:dyDescent="0.25">
      <c r="B16" s="85" t="s">
        <v>57</v>
      </c>
      <c r="C16" s="72"/>
      <c r="D16" s="72"/>
      <c r="E16" s="72"/>
    </row>
    <row r="17" spans="2:5" ht="15.75" x14ac:dyDescent="0.25">
      <c r="B17" s="84" t="s">
        <v>58</v>
      </c>
      <c r="C17" s="56" t="str">
        <f>[21]Data!B15</f>
        <v>2.372</v>
      </c>
      <c r="D17" s="56" t="str">
        <f>[21]Data!D15</f>
        <v>4.356</v>
      </c>
      <c r="E17" s="56" t="str">
        <f>[21]Data!F15</f>
        <v>-6.727</v>
      </c>
    </row>
    <row r="18" spans="2:5" ht="15.75" x14ac:dyDescent="0.25">
      <c r="B18" s="84" t="s">
        <v>59</v>
      </c>
      <c r="C18" s="56" t="str">
        <f>[21]Data!B16</f>
        <v>-2.407</v>
      </c>
      <c r="D18" s="56" t="str">
        <f>[21]Data!D16</f>
        <v>2.298</v>
      </c>
      <c r="E18" s="56" t="str">
        <f>[21]Data!F16</f>
        <v>0.109</v>
      </c>
    </row>
    <row r="19" spans="2:5" ht="15.75" x14ac:dyDescent="0.25">
      <c r="B19" s="84" t="s">
        <v>60</v>
      </c>
      <c r="C19" s="56" t="str">
        <f>[21]Data!B17</f>
        <v>4.169</v>
      </c>
      <c r="D19" s="56" t="str">
        <f>[21]Data!D17</f>
        <v>0.435</v>
      </c>
      <c r="E19" s="56" t="str">
        <f>[21]Data!F17</f>
        <v>-4.604</v>
      </c>
    </row>
    <row r="20" spans="2:5" ht="15.75" x14ac:dyDescent="0.25">
      <c r="B20" s="85" t="s">
        <v>86</v>
      </c>
      <c r="C20" s="72"/>
      <c r="D20" s="72"/>
      <c r="E20" s="72"/>
    </row>
    <row r="21" spans="2:5" ht="15.75" x14ac:dyDescent="0.25">
      <c r="B21" s="83" t="s">
        <v>70</v>
      </c>
      <c r="C21" s="56" t="str">
        <f>[21]Data!B18</f>
        <v>-2.385</v>
      </c>
      <c r="D21" s="56" t="str">
        <f>[21]Data!D18</f>
        <v>-1.235</v>
      </c>
      <c r="E21" s="56" t="str">
        <f>[21]Data!F18</f>
        <v>3.620</v>
      </c>
    </row>
    <row r="22" spans="2:5" ht="15.75" x14ac:dyDescent="0.25">
      <c r="B22" s="83" t="s">
        <v>69</v>
      </c>
      <c r="C22" s="56" t="str">
        <f>[21]Data!B19</f>
        <v>-4.251</v>
      </c>
      <c r="D22" s="56" t="str">
        <f>[21]Data!D19</f>
        <v>-1.519</v>
      </c>
      <c r="E22" s="56" t="str">
        <f>[21]Data!F19</f>
        <v>5.770</v>
      </c>
    </row>
    <row r="23" spans="2:5" ht="15.75" x14ac:dyDescent="0.25">
      <c r="B23" s="83" t="s">
        <v>61</v>
      </c>
      <c r="C23" s="56" t="str">
        <f>[21]Data!B20</f>
        <v>-0.974</v>
      </c>
      <c r="D23" s="56" t="str">
        <f>[21]Data!D20</f>
        <v>0.739</v>
      </c>
      <c r="E23" s="56" t="str">
        <f>[21]Data!F20</f>
        <v>0.235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58"/>
  <sheetViews>
    <sheetView topLeftCell="A7" zoomScaleNormal="85" workbookViewId="0">
      <selection activeCell="G17" sqref="G17"/>
    </sheetView>
  </sheetViews>
  <sheetFormatPr baseColWidth="10" defaultRowHeight="15" x14ac:dyDescent="0.25"/>
  <cols>
    <col min="2" max="2" width="16.42578125" bestFit="1" customWidth="1"/>
    <col min="3" max="3" width="12.85546875" bestFit="1" customWidth="1"/>
    <col min="4" max="4" width="10.7109375" bestFit="1" customWidth="1"/>
    <col min="5" max="5" width="12.85546875" bestFit="1" customWidth="1"/>
    <col min="7" max="7" width="12.85546875" bestFit="1" customWidth="1"/>
    <col min="9" max="9" width="12.85546875" bestFit="1" customWidth="1"/>
  </cols>
  <sheetData>
    <row r="4" spans="2:11" ht="15.75" x14ac:dyDescent="0.25">
      <c r="B4" s="86"/>
      <c r="C4" s="118" t="s">
        <v>1</v>
      </c>
      <c r="D4" s="118"/>
      <c r="E4" s="118" t="s">
        <v>2</v>
      </c>
      <c r="F4" s="118"/>
      <c r="G4" s="118" t="s">
        <v>3</v>
      </c>
      <c r="H4" s="118"/>
      <c r="I4" s="118" t="s">
        <v>4</v>
      </c>
      <c r="J4" s="119"/>
    </row>
    <row r="5" spans="2:11" ht="15.75" x14ac:dyDescent="0.25">
      <c r="B5" s="87" t="s">
        <v>119</v>
      </c>
      <c r="C5" s="78" t="s">
        <v>64</v>
      </c>
      <c r="D5" s="78" t="s">
        <v>65</v>
      </c>
      <c r="E5" s="78" t="s">
        <v>64</v>
      </c>
      <c r="F5" s="78" t="s">
        <v>65</v>
      </c>
      <c r="G5" s="78" t="s">
        <v>64</v>
      </c>
      <c r="H5" s="78" t="s">
        <v>65</v>
      </c>
      <c r="I5" s="78" t="s">
        <v>64</v>
      </c>
      <c r="J5" s="88" t="s">
        <v>65</v>
      </c>
    </row>
    <row r="6" spans="2:11" ht="15.75" x14ac:dyDescent="0.25">
      <c r="B6" s="89" t="s">
        <v>52</v>
      </c>
      <c r="C6" s="100" t="str">
        <f>[22]Data!B5</f>
        <v>0.988 **</v>
      </c>
      <c r="D6" s="101" t="str">
        <f>[22]Data!C5</f>
        <v>1.034 **</v>
      </c>
      <c r="E6" s="100" t="str">
        <f>[22]Data!B27</f>
        <v>0.994</v>
      </c>
      <c r="F6" s="101" t="str">
        <f>[22]Data!C27</f>
        <v>1.037 **</v>
      </c>
      <c r="G6" s="100" t="str">
        <f>[22]Data!B49</f>
        <v>0.984 **</v>
      </c>
      <c r="H6" s="101" t="str">
        <f>[22]Data!C49</f>
        <v>1.036 **</v>
      </c>
      <c r="I6" s="100" t="str">
        <f>[22]Data!B71</f>
        <v>0.988</v>
      </c>
      <c r="J6" s="101" t="str">
        <f>[22]Data!C71</f>
        <v>1.030 **</v>
      </c>
    </row>
    <row r="7" spans="2:11" ht="15.75" x14ac:dyDescent="0.25">
      <c r="B7" s="89" t="s">
        <v>16</v>
      </c>
      <c r="C7" s="102" t="str">
        <f>[22]Data!B6</f>
        <v>1.467 **</v>
      </c>
      <c r="D7" s="98" t="str">
        <f>[22]Data!C6</f>
        <v>0.805 **</v>
      </c>
      <c r="E7" s="102" t="str">
        <f>[22]Data!B28</f>
        <v>1.414 **</v>
      </c>
      <c r="F7" s="98" t="str">
        <f>[22]Data!C28</f>
        <v>0.645 **</v>
      </c>
      <c r="G7" s="102" t="str">
        <f>[22]Data!B50</f>
        <v>1.231</v>
      </c>
      <c r="H7" s="98" t="str">
        <f>[22]Data!C50</f>
        <v>0.779</v>
      </c>
      <c r="I7" s="102" t="str">
        <f>[22]Data!B72</f>
        <v>1.381 **</v>
      </c>
      <c r="J7" s="98" t="str">
        <f>[22]Data!C72</f>
        <v>0.806 **</v>
      </c>
    </row>
    <row r="8" spans="2:11" ht="15.75" x14ac:dyDescent="0.25">
      <c r="B8" s="89" t="s">
        <v>53</v>
      </c>
      <c r="C8" s="102" t="str">
        <f>[22]Data!B7</f>
        <v>0.926 **</v>
      </c>
      <c r="D8" s="98" t="str">
        <f>[22]Data!C7</f>
        <v>0.936 **</v>
      </c>
      <c r="E8" s="102" t="str">
        <f>[22]Data!B29</f>
        <v>0.986</v>
      </c>
      <c r="F8" s="98" t="str">
        <f>[22]Data!C29</f>
        <v>0.983</v>
      </c>
      <c r="G8" s="102" t="str">
        <f>[22]Data!B51</f>
        <v>0.934 **</v>
      </c>
      <c r="H8" s="98" t="str">
        <f>[22]Data!C51</f>
        <v>0.973</v>
      </c>
      <c r="I8" s="102" t="str">
        <f>[22]Data!B73</f>
        <v>0.960</v>
      </c>
      <c r="J8" s="98" t="str">
        <f>[22]Data!C73</f>
        <v>0.991</v>
      </c>
    </row>
    <row r="9" spans="2:11" ht="15.75" x14ac:dyDescent="0.25">
      <c r="B9" s="89" t="s">
        <v>54</v>
      </c>
      <c r="C9" s="102" t="str">
        <f>[22]Data!B8</f>
        <v>1.144</v>
      </c>
      <c r="D9" s="98" t="str">
        <f>[22]Data!C8</f>
        <v>1.055</v>
      </c>
      <c r="E9" s="102" t="str">
        <f>[22]Data!B30</f>
        <v>0.947</v>
      </c>
      <c r="F9" s="98" t="str">
        <f>[22]Data!C30</f>
        <v>1.160</v>
      </c>
      <c r="G9" s="102" t="str">
        <f>[22]Data!B52</f>
        <v>0.944</v>
      </c>
      <c r="H9" s="98" t="str">
        <f>[22]Data!C52</f>
        <v>1.006</v>
      </c>
      <c r="I9" s="102" t="str">
        <f>[22]Data!B74</f>
        <v>0.968</v>
      </c>
      <c r="J9" s="98" t="str">
        <f>[22]Data!C74</f>
        <v>0.995</v>
      </c>
    </row>
    <row r="10" spans="2:11" ht="15.75" x14ac:dyDescent="0.25">
      <c r="B10" s="89" t="s">
        <v>46</v>
      </c>
      <c r="C10" s="102" t="str">
        <f>[22]Data!B9</f>
        <v>1.114</v>
      </c>
      <c r="D10" s="98" t="str">
        <f>[22]Data!C9</f>
        <v>0.883</v>
      </c>
      <c r="E10" s="102" t="str">
        <f>[22]Data!B31</f>
        <v>1.284</v>
      </c>
      <c r="F10" s="98" t="str">
        <f>[22]Data!C31</f>
        <v>1.003</v>
      </c>
      <c r="G10" s="102" t="str">
        <f>[22]Data!B53</f>
        <v>1.327</v>
      </c>
      <c r="H10" s="98" t="str">
        <f>[22]Data!C53</f>
        <v>1.068</v>
      </c>
      <c r="I10" s="102" t="str">
        <f>[22]Data!B75</f>
        <v>1.263</v>
      </c>
      <c r="J10" s="98" t="str">
        <f>[22]Data!C75</f>
        <v>0.843</v>
      </c>
    </row>
    <row r="11" spans="2:11" ht="15.75" x14ac:dyDescent="0.25">
      <c r="B11" s="89" t="s">
        <v>34</v>
      </c>
      <c r="C11" s="102" t="str">
        <f>[22]Data!B10</f>
        <v>1.366 **</v>
      </c>
      <c r="D11" s="98" t="str">
        <f>[22]Data!C10</f>
        <v>0.746 **</v>
      </c>
      <c r="E11" s="102" t="str">
        <f>[22]Data!B32</f>
        <v>1.177</v>
      </c>
      <c r="F11" s="98" t="str">
        <f>[22]Data!C32</f>
        <v>0.991</v>
      </c>
      <c r="G11" s="102" t="str">
        <f>[22]Data!B54</f>
        <v>1.362 **</v>
      </c>
      <c r="H11" s="98" t="str">
        <f>[22]Data!C54</f>
        <v>1.049</v>
      </c>
      <c r="I11" s="102" t="str">
        <f>[22]Data!B76</f>
        <v>1.032</v>
      </c>
      <c r="J11" s="98" t="str">
        <f>[22]Data!C76</f>
        <v>0.761 **</v>
      </c>
    </row>
    <row r="12" spans="2:11" ht="15.75" x14ac:dyDescent="0.25">
      <c r="B12" s="89" t="s">
        <v>55</v>
      </c>
      <c r="C12" s="102" t="str">
        <f>[22]Data!B11</f>
        <v>1.022</v>
      </c>
      <c r="D12" s="98" t="str">
        <f>[22]Data!C11</f>
        <v>0.953 **</v>
      </c>
      <c r="E12" s="102" t="str">
        <f>[22]Data!B33</f>
        <v>1.026</v>
      </c>
      <c r="F12" s="98" t="str">
        <f>[22]Data!C33</f>
        <v>0.980</v>
      </c>
      <c r="G12" s="102" t="str">
        <f>[22]Data!B55</f>
        <v>1.018</v>
      </c>
      <c r="H12" s="98" t="str">
        <f>[22]Data!C55</f>
        <v>0.980</v>
      </c>
      <c r="I12" s="102" t="str">
        <f>[22]Data!B77</f>
        <v>1.017</v>
      </c>
      <c r="J12" s="98" t="str">
        <f>[22]Data!C77</f>
        <v>0.970 **</v>
      </c>
    </row>
    <row r="13" spans="2:11" ht="15.75" x14ac:dyDescent="0.25">
      <c r="B13" s="89" t="s">
        <v>56</v>
      </c>
      <c r="C13" s="97"/>
      <c r="D13" s="99"/>
      <c r="E13" s="97"/>
      <c r="F13" s="99"/>
      <c r="G13" s="97"/>
      <c r="H13" s="99"/>
      <c r="I13" s="97"/>
      <c r="J13" s="99"/>
      <c r="K13" s="49"/>
    </row>
    <row r="14" spans="2:11" ht="15.75" x14ac:dyDescent="0.25">
      <c r="B14" s="90" t="s">
        <v>26</v>
      </c>
      <c r="C14" s="102" t="str">
        <f>[22]Data!B12</f>
        <v>0.877</v>
      </c>
      <c r="D14" s="98" t="str">
        <f>[22]Data!C12</f>
        <v>1.077</v>
      </c>
      <c r="E14" s="102" t="str">
        <f>[22]Data!B34</f>
        <v>1.081</v>
      </c>
      <c r="F14" s="98" t="str">
        <f>[22]Data!C34</f>
        <v>0.811</v>
      </c>
      <c r="G14" s="102" t="str">
        <f>[22]Data!B56</f>
        <v>0.869</v>
      </c>
      <c r="H14" s="98" t="str">
        <f>[22]Data!C56</f>
        <v>0.891</v>
      </c>
      <c r="I14" s="102" t="str">
        <f>[22]Data!B78</f>
        <v>1.027</v>
      </c>
      <c r="J14" s="98" t="str">
        <f>[22]Data!C78</f>
        <v>0.925</v>
      </c>
    </row>
    <row r="15" spans="2:11" ht="15.75" x14ac:dyDescent="0.25">
      <c r="B15" s="90" t="s">
        <v>27</v>
      </c>
      <c r="C15" s="102" t="str">
        <f>[22]Data!B13</f>
        <v>1.216</v>
      </c>
      <c r="D15" s="98" t="str">
        <f>[22]Data!C13</f>
        <v>0.816</v>
      </c>
      <c r="E15" s="102" t="str">
        <f>[22]Data!B35</f>
        <v>1.121</v>
      </c>
      <c r="F15" s="98" t="str">
        <f>[22]Data!C35</f>
        <v>0.806</v>
      </c>
      <c r="G15" s="102" t="str">
        <f>[22]Data!B57</f>
        <v>0.806</v>
      </c>
      <c r="H15" s="98" t="str">
        <f>[22]Data!C57</f>
        <v>0.736</v>
      </c>
      <c r="I15" s="102" t="str">
        <f>[22]Data!B79</f>
        <v>1.481</v>
      </c>
      <c r="J15" s="98" t="str">
        <f>[22]Data!C79</f>
        <v>1.153</v>
      </c>
    </row>
    <row r="16" spans="2:11" ht="15.75" x14ac:dyDescent="0.25">
      <c r="B16" s="90" t="s">
        <v>28</v>
      </c>
      <c r="C16" s="102" t="str">
        <f>[22]Data!B14</f>
        <v>1.174</v>
      </c>
      <c r="D16" s="98" t="str">
        <f>[22]Data!C14</f>
        <v>0.869</v>
      </c>
      <c r="E16" s="102" t="str">
        <f>[22]Data!B36</f>
        <v>1.208</v>
      </c>
      <c r="F16" s="98" t="str">
        <f>[22]Data!C36</f>
        <v>0.594 **</v>
      </c>
      <c r="G16" s="102" t="str">
        <f>[22]Data!B58</f>
        <v>0.742</v>
      </c>
      <c r="H16" s="98" t="str">
        <f>[22]Data!C58</f>
        <v>0.730</v>
      </c>
      <c r="I16" s="102" t="str">
        <f>[22]Data!B80</f>
        <v>3.384 **</v>
      </c>
      <c r="J16" s="98" t="str">
        <f>[22]Data!C80</f>
        <v>0.875</v>
      </c>
    </row>
    <row r="17" spans="2:10" ht="15.75" x14ac:dyDescent="0.25">
      <c r="B17" s="90" t="s">
        <v>29</v>
      </c>
      <c r="C17" s="102" t="str">
        <f>[22]Data!B15</f>
        <v>1.571</v>
      </c>
      <c r="D17" s="98" t="str">
        <f>[22]Data!C15</f>
        <v>0.827</v>
      </c>
      <c r="E17" s="102" t="str">
        <f>[22]Data!B37</f>
        <v>1.695 **</v>
      </c>
      <c r="F17" s="98" t="str">
        <f>[22]Data!C37</f>
        <v>0.369 **</v>
      </c>
      <c r="G17" s="102" t="str">
        <f>[22]Data!B59</f>
        <v>1.269</v>
      </c>
      <c r="H17" s="98" t="str">
        <f>[22]Data!C59</f>
        <v>0.605</v>
      </c>
      <c r="I17" s="102" t="str">
        <f>[22]Data!B81</f>
        <v>2.953 **</v>
      </c>
      <c r="J17" s="98" t="str">
        <f>[22]Data!C81</f>
        <v>0.540 **</v>
      </c>
    </row>
    <row r="18" spans="2:10" ht="15.75" x14ac:dyDescent="0.25">
      <c r="B18" s="91" t="s">
        <v>57</v>
      </c>
      <c r="C18" s="97"/>
      <c r="D18" s="99"/>
      <c r="E18" s="97"/>
      <c r="F18" s="99"/>
      <c r="G18" s="97"/>
      <c r="H18" s="99"/>
      <c r="I18" s="97"/>
      <c r="J18" s="99"/>
    </row>
    <row r="19" spans="2:10" ht="15.75" x14ac:dyDescent="0.25">
      <c r="B19" s="90" t="s">
        <v>58</v>
      </c>
      <c r="C19" s="102" t="str">
        <f>[22]Data!B16</f>
        <v>1.026</v>
      </c>
      <c r="D19" s="98" t="str">
        <f>[22]Data!C16</f>
        <v>0.839</v>
      </c>
      <c r="E19" s="102" t="str">
        <f>[22]Data!B38</f>
        <v>0.998</v>
      </c>
      <c r="F19" s="98" t="str">
        <f>[22]Data!C38</f>
        <v>0.716 **</v>
      </c>
      <c r="G19" s="102" t="str">
        <f>[22]Data!B60</f>
        <v>0.984</v>
      </c>
      <c r="H19" s="98" t="str">
        <f>[22]Data!C60</f>
        <v>0.835</v>
      </c>
      <c r="I19" s="102" t="str">
        <f>[22]Data!B82</f>
        <v>0.771</v>
      </c>
      <c r="J19" s="98" t="str">
        <f>[22]Data!C82</f>
        <v>0.593 **</v>
      </c>
    </row>
    <row r="20" spans="2:10" ht="15.75" x14ac:dyDescent="0.25">
      <c r="B20" s="90" t="s">
        <v>59</v>
      </c>
      <c r="C20" s="102" t="str">
        <f>[22]Data!B17</f>
        <v>0.930</v>
      </c>
      <c r="D20" s="98" t="str">
        <f>[22]Data!C17</f>
        <v>1.050</v>
      </c>
      <c r="E20" s="102" t="str">
        <f>[22]Data!B39</f>
        <v>1.016</v>
      </c>
      <c r="F20" s="98" t="str">
        <f>[22]Data!C39</f>
        <v>0.752 **</v>
      </c>
      <c r="G20" s="102" t="str">
        <f>[22]Data!B61</f>
        <v>0.870</v>
      </c>
      <c r="H20" s="98" t="str">
        <f>[22]Data!C61</f>
        <v>1.096</v>
      </c>
      <c r="I20" s="102" t="str">
        <f>[22]Data!B83</f>
        <v>0.797</v>
      </c>
      <c r="J20" s="98" t="str">
        <f>[22]Data!C83</f>
        <v>0.892</v>
      </c>
    </row>
    <row r="21" spans="2:10" ht="15.75" x14ac:dyDescent="0.25">
      <c r="B21" s="90" t="s">
        <v>60</v>
      </c>
      <c r="C21" s="102" t="str">
        <f>[22]Data!B18</f>
        <v>0.904</v>
      </c>
      <c r="D21" s="98" t="str">
        <f>[22]Data!C18</f>
        <v>0.796</v>
      </c>
      <c r="E21" s="102" t="str">
        <f>[22]Data!B40</f>
        <v>1.181</v>
      </c>
      <c r="F21" s="98" t="str">
        <f>[22]Data!C40</f>
        <v>0.641</v>
      </c>
      <c r="G21" s="102" t="str">
        <f>[22]Data!B62</f>
        <v>1.094</v>
      </c>
      <c r="H21" s="98" t="str">
        <f>[22]Data!C62</f>
        <v>0.375 **</v>
      </c>
      <c r="I21" s="102" t="str">
        <f>[22]Data!B84</f>
        <v>1.106</v>
      </c>
      <c r="J21" s="98" t="str">
        <f>[22]Data!C84</f>
        <v>0.865</v>
      </c>
    </row>
    <row r="22" spans="2:10" ht="15.75" x14ac:dyDescent="0.25">
      <c r="B22" s="91" t="s">
        <v>86</v>
      </c>
      <c r="C22" s="97"/>
      <c r="D22" s="99"/>
      <c r="E22" s="97"/>
      <c r="F22" s="99"/>
      <c r="G22" s="97"/>
      <c r="H22" s="99"/>
      <c r="I22" s="97"/>
      <c r="J22" s="99"/>
    </row>
    <row r="23" spans="2:10" ht="15.75" x14ac:dyDescent="0.25">
      <c r="B23" s="92" t="s">
        <v>70</v>
      </c>
      <c r="C23" s="102" t="str">
        <f>[22]Data!B19</f>
        <v>0.629 **</v>
      </c>
      <c r="D23" s="98" t="str">
        <f>[22]Data!C19</f>
        <v>1.256 **</v>
      </c>
      <c r="E23" s="102" t="str">
        <f>[22]Data!B41</f>
        <v>0.835</v>
      </c>
      <c r="F23" s="98" t="str">
        <f>[22]Data!C41</f>
        <v>1.237</v>
      </c>
      <c r="G23" s="102" t="str">
        <f>[22]Data!B63</f>
        <v>0.866</v>
      </c>
      <c r="H23" s="98" t="str">
        <f>[22]Data!C63</f>
        <v>1.250</v>
      </c>
      <c r="I23" s="102" t="str">
        <f>[22]Data!B85</f>
        <v>0.914</v>
      </c>
      <c r="J23" s="98" t="str">
        <f>[22]Data!C85</f>
        <v>1.011</v>
      </c>
    </row>
    <row r="24" spans="2:10" ht="15.75" x14ac:dyDescent="0.25">
      <c r="B24" s="92" t="s">
        <v>69</v>
      </c>
      <c r="C24" s="102" t="str">
        <f>[22]Data!B20</f>
        <v>0.988</v>
      </c>
      <c r="D24" s="98" t="str">
        <f>[22]Data!C20</f>
        <v>2.035 **</v>
      </c>
      <c r="E24" s="102" t="str">
        <f>[22]Data!B42</f>
        <v>0.414 **</v>
      </c>
      <c r="F24" s="98" t="str">
        <f>[22]Data!C42</f>
        <v>0.914</v>
      </c>
      <c r="G24" s="102" t="str">
        <f>[22]Data!B64</f>
        <v>0.501 **</v>
      </c>
      <c r="H24" s="98" t="str">
        <f>[22]Data!C64</f>
        <v>0.840</v>
      </c>
      <c r="I24" s="102" t="str">
        <f>[22]Data!B86</f>
        <v>0.454</v>
      </c>
      <c r="J24" s="98" t="str">
        <f>[22]Data!C86</f>
        <v>1.197</v>
      </c>
    </row>
    <row r="25" spans="2:10" ht="15.75" x14ac:dyDescent="0.25">
      <c r="B25" s="92" t="s">
        <v>61</v>
      </c>
      <c r="C25" s="102" t="str">
        <f>[22]Data!B21</f>
        <v>0.905</v>
      </c>
      <c r="D25" s="98" t="str">
        <f>[22]Data!C21</f>
        <v>1.306</v>
      </c>
      <c r="E25" s="102" t="str">
        <f>[22]Data!B43</f>
        <v>0.936</v>
      </c>
      <c r="F25" s="98" t="str">
        <f>[22]Data!C43</f>
        <v>1.030</v>
      </c>
      <c r="G25" s="102" t="str">
        <f>[22]Data!B65</f>
        <v>1.221</v>
      </c>
      <c r="H25" s="98" t="str">
        <f>[22]Data!C65</f>
        <v>1.003</v>
      </c>
      <c r="I25" s="102" t="str">
        <f>[22]Data!B87</f>
        <v>1.034</v>
      </c>
      <c r="J25" s="98" t="str">
        <f>[22]Data!C87</f>
        <v>1.054</v>
      </c>
    </row>
    <row r="26" spans="2:10" ht="15.75" x14ac:dyDescent="0.25">
      <c r="B26" s="92" t="s">
        <v>67</v>
      </c>
      <c r="C26" s="102" t="str">
        <f>[22]Data!B22</f>
        <v>0.283 **</v>
      </c>
      <c r="D26" s="98" t="str">
        <f>[22]Data!C22</f>
        <v>0.268 **</v>
      </c>
      <c r="E26" s="102" t="str">
        <f>[22]Data!B44</f>
        <v>0.204 **</v>
      </c>
      <c r="F26" s="98" t="str">
        <f>[22]Data!C44</f>
        <v>0.336 **</v>
      </c>
      <c r="G26" s="102" t="str">
        <f>[22]Data!B66</f>
        <v>0.756</v>
      </c>
      <c r="H26" s="98" t="str">
        <f>[22]Data!C66</f>
        <v>0.336 **</v>
      </c>
      <c r="I26" s="102" t="str">
        <f>[22]Data!B88</f>
        <v>0.201 **</v>
      </c>
      <c r="J26" s="98" t="str">
        <f>[22]Data!C88</f>
        <v>0.386 **</v>
      </c>
    </row>
    <row r="27" spans="2:10" ht="15.75" x14ac:dyDescent="0.25">
      <c r="B27" s="93" t="s">
        <v>120</v>
      </c>
      <c r="C27" s="109" t="str">
        <f>[22]Data!B23</f>
        <v>3102</v>
      </c>
      <c r="D27" s="110"/>
      <c r="E27" s="109" t="str">
        <f>[22]Data!B45</f>
        <v>2536</v>
      </c>
      <c r="F27" s="110"/>
      <c r="G27" s="109" t="str">
        <f>[22]Data!B67</f>
        <v>2119</v>
      </c>
      <c r="H27" s="110"/>
      <c r="I27" s="109" t="str">
        <f>[22]Data!B89</f>
        <v>2951</v>
      </c>
      <c r="J27" s="110"/>
    </row>
    <row r="28" spans="2:10" ht="15.75" x14ac:dyDescent="0.25">
      <c r="B28" s="8"/>
      <c r="C28" s="2"/>
      <c r="D28" s="2"/>
      <c r="E28" s="2"/>
      <c r="F28" s="2"/>
      <c r="G28" s="2"/>
      <c r="H28" s="2"/>
      <c r="I28" s="2"/>
      <c r="J28" s="2"/>
    </row>
    <row r="29" spans="2:10" ht="15.75" x14ac:dyDescent="0.25">
      <c r="B29" s="8"/>
      <c r="C29" s="2"/>
      <c r="D29" s="2"/>
      <c r="E29" s="2"/>
      <c r="F29" s="2"/>
      <c r="G29" s="2"/>
      <c r="H29" s="2"/>
      <c r="I29" s="2"/>
      <c r="J29" s="2"/>
    </row>
    <row r="30" spans="2:10" ht="15.75" x14ac:dyDescent="0.25">
      <c r="B30" s="103"/>
      <c r="C30" s="118" t="s">
        <v>5</v>
      </c>
      <c r="D30" s="118"/>
      <c r="E30" s="118" t="s">
        <v>6</v>
      </c>
      <c r="F30" s="118"/>
      <c r="G30" s="118" t="s">
        <v>7</v>
      </c>
      <c r="H30" s="118"/>
      <c r="I30" s="118" t="s">
        <v>8</v>
      </c>
      <c r="J30" s="119"/>
    </row>
    <row r="31" spans="2:10" ht="15.75" x14ac:dyDescent="0.25">
      <c r="B31" s="104" t="s">
        <v>119</v>
      </c>
      <c r="C31" s="108" t="s">
        <v>64</v>
      </c>
      <c r="D31" s="107" t="s">
        <v>65</v>
      </c>
      <c r="E31" s="108" t="s">
        <v>64</v>
      </c>
      <c r="F31" s="107" t="s">
        <v>65</v>
      </c>
      <c r="G31" s="106" t="s">
        <v>64</v>
      </c>
      <c r="H31" s="106" t="s">
        <v>65</v>
      </c>
      <c r="I31" s="108" t="s">
        <v>64</v>
      </c>
      <c r="J31" s="107" t="s">
        <v>65</v>
      </c>
    </row>
    <row r="32" spans="2:10" ht="15.75" x14ac:dyDescent="0.25">
      <c r="B32" s="94" t="s">
        <v>52</v>
      </c>
      <c r="C32" s="102" t="str">
        <f>[22]Data!B93</f>
        <v>0.982 **</v>
      </c>
      <c r="D32" s="98" t="str">
        <f>[22]Data!C93</f>
        <v>1.035 **</v>
      </c>
      <c r="E32" s="102" t="str">
        <f>[22]Data!B115</f>
        <v>0.988 **</v>
      </c>
      <c r="F32" s="98" t="str">
        <f>[22]Data!C115</f>
        <v>1.032 **</v>
      </c>
      <c r="G32" s="102" t="str">
        <f>[22]Data!B137</f>
        <v>0.986 **</v>
      </c>
      <c r="H32" s="98" t="str">
        <f>[22]Data!C137</f>
        <v>1.035 **</v>
      </c>
      <c r="I32" s="102" t="str">
        <f>[22]Data!B159</f>
        <v>0.989</v>
      </c>
      <c r="J32" s="98" t="str">
        <f>[22]Data!C159</f>
        <v>1.044 **</v>
      </c>
    </row>
    <row r="33" spans="2:10" ht="15.75" x14ac:dyDescent="0.25">
      <c r="B33" s="94" t="s">
        <v>16</v>
      </c>
      <c r="C33" s="102" t="str">
        <f>[22]Data!B94</f>
        <v>1.293</v>
      </c>
      <c r="D33" s="98" t="str">
        <f>[22]Data!C94</f>
        <v>0.508 **</v>
      </c>
      <c r="E33" s="102" t="str">
        <f>[22]Data!B116</f>
        <v>1.186</v>
      </c>
      <c r="F33" s="98" t="str">
        <f>[22]Data!C116</f>
        <v>0.506 **</v>
      </c>
      <c r="G33" s="102" t="str">
        <f>[22]Data!B138</f>
        <v>1.684 **</v>
      </c>
      <c r="H33" s="98" t="str">
        <f>[22]Data!C138</f>
        <v>0.690 **</v>
      </c>
      <c r="I33" s="102" t="str">
        <f>[22]Data!B160</f>
        <v>1.470 **</v>
      </c>
      <c r="J33" s="98" t="str">
        <f>[22]Data!C160</f>
        <v>0.816</v>
      </c>
    </row>
    <row r="34" spans="2:10" ht="15.75" x14ac:dyDescent="0.25">
      <c r="B34" s="94" t="s">
        <v>53</v>
      </c>
      <c r="C34" s="102" t="str">
        <f>[22]Data!B95</f>
        <v>1.028</v>
      </c>
      <c r="D34" s="98" t="str">
        <f>[22]Data!C95</f>
        <v>0.996</v>
      </c>
      <c r="E34" s="102" t="str">
        <f>[22]Data!B117</f>
        <v>0.991</v>
      </c>
      <c r="F34" s="98" t="str">
        <f>[22]Data!C117</f>
        <v>1.015</v>
      </c>
      <c r="G34" s="102" t="str">
        <f>[22]Data!B139</f>
        <v>0.937</v>
      </c>
      <c r="H34" s="98" t="str">
        <f>[22]Data!C139</f>
        <v>0.962 **</v>
      </c>
      <c r="I34" s="102" t="str">
        <f>[22]Data!B161</f>
        <v>0.909 **</v>
      </c>
      <c r="J34" s="98" t="str">
        <f>[22]Data!C161</f>
        <v>0.957</v>
      </c>
    </row>
    <row r="35" spans="2:10" ht="15.75" x14ac:dyDescent="0.25">
      <c r="B35" s="94" t="s">
        <v>54</v>
      </c>
      <c r="C35" s="102" t="str">
        <f>[22]Data!B96</f>
        <v>0.933</v>
      </c>
      <c r="D35" s="98" t="str">
        <f>[22]Data!C96</f>
        <v>1.084</v>
      </c>
      <c r="E35" s="102" t="str">
        <f>[22]Data!B118</f>
        <v>0.774</v>
      </c>
      <c r="F35" s="98" t="str">
        <f>[22]Data!C118</f>
        <v>0.870</v>
      </c>
      <c r="G35" s="102" t="str">
        <f>[22]Data!B140</f>
        <v>0.904</v>
      </c>
      <c r="H35" s="98" t="str">
        <f>[22]Data!C140</f>
        <v>1.210 **</v>
      </c>
      <c r="I35" s="102" t="str">
        <f>[22]Data!B162</f>
        <v>0.924</v>
      </c>
      <c r="J35" s="98" t="str">
        <f>[22]Data!C162</f>
        <v>1.282 **</v>
      </c>
    </row>
    <row r="36" spans="2:10" ht="15.75" x14ac:dyDescent="0.25">
      <c r="B36" s="94" t="s">
        <v>46</v>
      </c>
      <c r="C36" s="102" t="str">
        <f>[22]Data!B97</f>
        <v>0.854</v>
      </c>
      <c r="D36" s="98" t="str">
        <f>[22]Data!C97</f>
        <v>0.963</v>
      </c>
      <c r="E36" s="102" t="str">
        <f>[22]Data!B119</f>
        <v>0.938</v>
      </c>
      <c r="F36" s="98" t="str">
        <f>[22]Data!C119</f>
        <v>0.886</v>
      </c>
      <c r="G36" s="102" t="str">
        <f>[22]Data!B141</f>
        <v>1.042</v>
      </c>
      <c r="H36" s="98" t="str">
        <f>[22]Data!C141</f>
        <v>0.870</v>
      </c>
      <c r="I36" s="102" t="str">
        <f>[22]Data!B163</f>
        <v>1.437 **</v>
      </c>
      <c r="J36" s="98" t="str">
        <f>[22]Data!C163</f>
        <v>1.141</v>
      </c>
    </row>
    <row r="37" spans="2:10" ht="15.75" x14ac:dyDescent="0.25">
      <c r="B37" s="94" t="s">
        <v>34</v>
      </c>
      <c r="C37" s="102" t="str">
        <f>[22]Data!B98</f>
        <v>1.417 **</v>
      </c>
      <c r="D37" s="98" t="str">
        <f>[22]Data!C98</f>
        <v>1.088</v>
      </c>
      <c r="E37" s="102" t="str">
        <f>[22]Data!B120</f>
        <v>1.140</v>
      </c>
      <c r="F37" s="98" t="str">
        <f>[22]Data!C120</f>
        <v>1.117</v>
      </c>
      <c r="G37" s="102" t="str">
        <f>[22]Data!B142</f>
        <v>0.993</v>
      </c>
      <c r="H37" s="98" t="str">
        <f>[22]Data!C142</f>
        <v>1.092</v>
      </c>
      <c r="I37" s="102" t="str">
        <f>[22]Data!B164</f>
        <v>1.147</v>
      </c>
      <c r="J37" s="98" t="str">
        <f>[22]Data!C164</f>
        <v>0.806</v>
      </c>
    </row>
    <row r="38" spans="2:10" ht="15.75" x14ac:dyDescent="0.25">
      <c r="B38" s="94" t="s">
        <v>55</v>
      </c>
      <c r="C38" s="102" t="str">
        <f>[22]Data!B99</f>
        <v>1.015</v>
      </c>
      <c r="D38" s="98" t="str">
        <f>[22]Data!C99</f>
        <v>0.959 **</v>
      </c>
      <c r="E38" s="102" t="str">
        <f>[22]Data!B121</f>
        <v>1.018</v>
      </c>
      <c r="F38" s="98" t="str">
        <f>[22]Data!C121</f>
        <v>0.976</v>
      </c>
      <c r="G38" s="102" t="str">
        <f>[22]Data!B143</f>
        <v>0.997</v>
      </c>
      <c r="H38" s="98" t="str">
        <f>[22]Data!C143</f>
        <v>0.974 **</v>
      </c>
      <c r="I38" s="102" t="str">
        <f>[22]Data!B165</f>
        <v>1.035</v>
      </c>
      <c r="J38" s="98" t="str">
        <f>[22]Data!C165</f>
        <v>0.952 **</v>
      </c>
    </row>
    <row r="39" spans="2:10" ht="15.75" x14ac:dyDescent="0.25">
      <c r="B39" s="94" t="s">
        <v>56</v>
      </c>
      <c r="C39" s="97"/>
      <c r="D39" s="99"/>
      <c r="E39" s="97"/>
      <c r="F39" s="99"/>
      <c r="G39" s="97"/>
      <c r="H39" s="99"/>
      <c r="I39" s="97"/>
      <c r="J39" s="99"/>
    </row>
    <row r="40" spans="2:10" ht="15.75" x14ac:dyDescent="0.25">
      <c r="B40" s="95" t="s">
        <v>26</v>
      </c>
      <c r="C40" s="102" t="str">
        <f>[22]Data!B100</f>
        <v>0.795</v>
      </c>
      <c r="D40" s="98" t="str">
        <f>[22]Data!C100</f>
        <v>1.314</v>
      </c>
      <c r="E40" s="102" t="str">
        <f>[22]Data!B122</f>
        <v>1.607 **</v>
      </c>
      <c r="F40" s="98" t="str">
        <f>[22]Data!C122</f>
        <v>0.695 **</v>
      </c>
      <c r="G40" s="102" t="str">
        <f>[22]Data!B144</f>
        <v>1.149</v>
      </c>
      <c r="H40" s="98" t="str">
        <f>[22]Data!C144</f>
        <v>0.836</v>
      </c>
      <c r="I40" s="102" t="str">
        <f>[22]Data!B166</f>
        <v>1.192</v>
      </c>
      <c r="J40" s="98" t="str">
        <f>[22]Data!C166</f>
        <v>1.112</v>
      </c>
    </row>
    <row r="41" spans="2:10" ht="15.75" x14ac:dyDescent="0.25">
      <c r="B41" s="95" t="s">
        <v>27</v>
      </c>
      <c r="C41" s="102" t="str">
        <f>[22]Data!B101</f>
        <v>0.925</v>
      </c>
      <c r="D41" s="98" t="str">
        <f>[22]Data!C101</f>
        <v>1.402</v>
      </c>
      <c r="E41" s="102" t="str">
        <f>[22]Data!B123</f>
        <v>1.491</v>
      </c>
      <c r="F41" s="98" t="str">
        <f>[22]Data!C123</f>
        <v>0.961</v>
      </c>
      <c r="G41" s="102" t="str">
        <f>[22]Data!B145</f>
        <v>1.524</v>
      </c>
      <c r="H41" s="98" t="str">
        <f>[22]Data!C145</f>
        <v>0.644 **</v>
      </c>
      <c r="I41" s="102" t="str">
        <f>[22]Data!B167</f>
        <v>1.479</v>
      </c>
      <c r="J41" s="98" t="str">
        <f>[22]Data!C167</f>
        <v>0.804</v>
      </c>
    </row>
    <row r="42" spans="2:10" ht="15.75" x14ac:dyDescent="0.25">
      <c r="B42" s="95" t="s">
        <v>28</v>
      </c>
      <c r="C42" s="102" t="str">
        <f>[22]Data!B102</f>
        <v>1.270</v>
      </c>
      <c r="D42" s="98" t="str">
        <f>[22]Data!C102</f>
        <v>1.423</v>
      </c>
      <c r="E42" s="102" t="str">
        <f>[22]Data!B124</f>
        <v>1.598</v>
      </c>
      <c r="F42" s="98" t="str">
        <f>[22]Data!C124</f>
        <v>0.835</v>
      </c>
      <c r="G42" s="102" t="str">
        <f>[22]Data!B146</f>
        <v>2.269 **</v>
      </c>
      <c r="H42" s="98" t="str">
        <f>[22]Data!C146</f>
        <v>0.434 **</v>
      </c>
      <c r="I42" s="102" t="str">
        <f>[22]Data!B168</f>
        <v>1.502</v>
      </c>
      <c r="J42" s="98" t="str">
        <f>[22]Data!C168</f>
        <v>0.972</v>
      </c>
    </row>
    <row r="43" spans="2:10" ht="15.75" x14ac:dyDescent="0.25">
      <c r="B43" s="95" t="s">
        <v>29</v>
      </c>
      <c r="C43" s="102" t="str">
        <f>[22]Data!B103</f>
        <v>0.841</v>
      </c>
      <c r="D43" s="98" t="str">
        <f>[22]Data!C103</f>
        <v>0.743</v>
      </c>
      <c r="E43" s="102" t="str">
        <f>[22]Data!B125</f>
        <v>3.359 **</v>
      </c>
      <c r="F43" s="98" t="str">
        <f>[22]Data!C125</f>
        <v>0.453 **</v>
      </c>
      <c r="G43" s="102" t="str">
        <f>[22]Data!B147</f>
        <v>2.101 **</v>
      </c>
      <c r="H43" s="98" t="str">
        <f>[22]Data!C147</f>
        <v>0.417 **</v>
      </c>
      <c r="I43" s="102" t="str">
        <f>[22]Data!B169</f>
        <v>3.468</v>
      </c>
      <c r="J43" s="98" t="str">
        <f>[22]Data!C169</f>
        <v>1.664</v>
      </c>
    </row>
    <row r="44" spans="2:10" ht="15.75" x14ac:dyDescent="0.25">
      <c r="B44" s="96" t="s">
        <v>57</v>
      </c>
      <c r="C44" s="97"/>
      <c r="D44" s="99"/>
      <c r="E44" s="97"/>
      <c r="F44" s="99"/>
      <c r="G44" s="97"/>
      <c r="H44" s="99"/>
      <c r="I44" s="97"/>
      <c r="J44" s="99"/>
    </row>
    <row r="45" spans="2:10" ht="15.75" x14ac:dyDescent="0.25">
      <c r="B45" s="95" t="s">
        <v>58</v>
      </c>
      <c r="C45" s="102" t="str">
        <f>[22]Data!B104</f>
        <v>0.991</v>
      </c>
      <c r="D45" s="98" t="str">
        <f>[22]Data!C104</f>
        <v>0.664</v>
      </c>
      <c r="E45" s="102" t="str">
        <f>[22]Data!B126</f>
        <v>1.230</v>
      </c>
      <c r="F45" s="98" t="str">
        <f>[22]Data!C126</f>
        <v>0.716 **</v>
      </c>
      <c r="G45" s="102" t="str">
        <f>[22]Data!B148</f>
        <v>0.822</v>
      </c>
      <c r="H45" s="98" t="str">
        <f>[22]Data!C148</f>
        <v>0.644 **</v>
      </c>
      <c r="I45" s="102" t="str">
        <f>[22]Data!B170</f>
        <v>1.600</v>
      </c>
      <c r="J45" s="98" t="str">
        <f>[22]Data!C170</f>
        <v>0.514 **</v>
      </c>
    </row>
    <row r="46" spans="2:10" ht="15.75" x14ac:dyDescent="0.25">
      <c r="B46" s="95" t="s">
        <v>59</v>
      </c>
      <c r="C46" s="102" t="str">
        <f>[22]Data!B105</f>
        <v>0.805</v>
      </c>
      <c r="D46" s="98" t="str">
        <f>[22]Data!C105</f>
        <v>0.827</v>
      </c>
      <c r="E46" s="102" t="str">
        <f>[22]Data!B127</f>
        <v>0.973</v>
      </c>
      <c r="F46" s="98" t="str">
        <f>[22]Data!C127</f>
        <v>1.035</v>
      </c>
      <c r="G46" s="102" t="str">
        <f>[22]Data!B149</f>
        <v>0.452 **</v>
      </c>
      <c r="H46" s="98" t="str">
        <f>[22]Data!C149</f>
        <v>0.757 **</v>
      </c>
      <c r="I46" s="102" t="str">
        <f>[22]Data!B171</f>
        <v>1.357</v>
      </c>
      <c r="J46" s="98" t="str">
        <f>[22]Data!C171</f>
        <v>0.693</v>
      </c>
    </row>
    <row r="47" spans="2:10" ht="15.75" x14ac:dyDescent="0.25">
      <c r="B47" s="95" t="s">
        <v>60</v>
      </c>
      <c r="C47" s="102" t="str">
        <f>[22]Data!B106</f>
        <v>4.309 **</v>
      </c>
      <c r="D47" s="98" t="str">
        <f>[22]Data!C106</f>
        <v>0.530</v>
      </c>
      <c r="E47" s="102" t="str">
        <f>[22]Data!B128</f>
        <v>1.073</v>
      </c>
      <c r="F47" s="98" t="str">
        <f>[22]Data!C128</f>
        <v>1.381</v>
      </c>
      <c r="G47" s="102" t="str">
        <f>[22]Data!B150</f>
        <v>0.491</v>
      </c>
      <c r="H47" s="98" t="str">
        <f>[22]Data!C150</f>
        <v>0.481 **</v>
      </c>
      <c r="I47" s="102" t="str">
        <f>[22]Data!B172</f>
        <v>1.135</v>
      </c>
      <c r="J47" s="98" t="str">
        <f>[22]Data!C172</f>
        <v>1.151</v>
      </c>
    </row>
    <row r="48" spans="2:10" ht="15.75" x14ac:dyDescent="0.25">
      <c r="B48" s="96" t="s">
        <v>86</v>
      </c>
      <c r="C48" s="97"/>
      <c r="D48" s="99"/>
      <c r="E48" s="97"/>
      <c r="F48" s="99"/>
      <c r="G48" s="97"/>
      <c r="H48" s="99"/>
      <c r="I48" s="97"/>
      <c r="J48" s="99"/>
    </row>
    <row r="49" spans="2:10" ht="15.75" x14ac:dyDescent="0.25">
      <c r="B49" s="94" t="s">
        <v>70</v>
      </c>
      <c r="C49" s="102" t="str">
        <f>[22]Data!B107</f>
        <v>0.931</v>
      </c>
      <c r="D49" s="98" t="str">
        <f>[22]Data!C107</f>
        <v>1.136</v>
      </c>
      <c r="E49" s="102" t="str">
        <f>[22]Data!B129</f>
        <v>1.072</v>
      </c>
      <c r="F49" s="98" t="str">
        <f>[22]Data!C129</f>
        <v>1.192</v>
      </c>
      <c r="G49" s="102" t="str">
        <f>[22]Data!B151</f>
        <v>0.884</v>
      </c>
      <c r="H49" s="98" t="str">
        <f>[22]Data!C151</f>
        <v>0.975</v>
      </c>
      <c r="I49" s="102" t="str">
        <f>[22]Data!B173</f>
        <v>1.004</v>
      </c>
      <c r="J49" s="98" t="str">
        <f>[22]Data!C173</f>
        <v>1.050</v>
      </c>
    </row>
    <row r="50" spans="2:10" ht="15.75" x14ac:dyDescent="0.25">
      <c r="B50" s="94" t="s">
        <v>69</v>
      </c>
      <c r="C50" s="102" t="str">
        <f>[22]Data!B108</f>
        <v>1.144</v>
      </c>
      <c r="D50" s="98" t="str">
        <f>[22]Data!C108</f>
        <v>1.351</v>
      </c>
      <c r="E50" s="102" t="str">
        <f>[22]Data!B130</f>
        <v>0.998</v>
      </c>
      <c r="F50" s="98" t="str">
        <f>[22]Data!C130</f>
        <v>0.950</v>
      </c>
      <c r="G50" s="102" t="str">
        <f>[22]Data!B152</f>
        <v>0.784</v>
      </c>
      <c r="H50" s="98" t="str">
        <f>[22]Data!C152</f>
        <v>1.202</v>
      </c>
      <c r="I50" s="102" t="str">
        <f>[22]Data!B174</f>
        <v>1.157</v>
      </c>
      <c r="J50" s="98" t="str">
        <f>[22]Data!C174</f>
        <v>1.194</v>
      </c>
    </row>
    <row r="51" spans="2:10" ht="15.75" x14ac:dyDescent="0.25">
      <c r="B51" s="94" t="s">
        <v>61</v>
      </c>
      <c r="C51" s="102" t="str">
        <f>[22]Data!B109</f>
        <v>1.320</v>
      </c>
      <c r="D51" s="98" t="str">
        <f>[22]Data!C109</f>
        <v>1.021</v>
      </c>
      <c r="E51" s="102" t="str">
        <f>[22]Data!B131</f>
        <v>1.097</v>
      </c>
      <c r="F51" s="98" t="str">
        <f>[22]Data!C131</f>
        <v>0.992</v>
      </c>
      <c r="G51" s="102" t="str">
        <f>[22]Data!B153</f>
        <v>0.604 **</v>
      </c>
      <c r="H51" s="98" t="str">
        <f>[22]Data!C153</f>
        <v>0.952</v>
      </c>
      <c r="I51" s="102" t="str">
        <f>[22]Data!B175</f>
        <v>1.278</v>
      </c>
      <c r="J51" s="98" t="str">
        <f>[22]Data!C175</f>
        <v>0.810</v>
      </c>
    </row>
    <row r="52" spans="2:10" ht="15.75" x14ac:dyDescent="0.25">
      <c r="B52" s="94" t="s">
        <v>67</v>
      </c>
      <c r="C52" s="102" t="str">
        <f>[22]Data!B110</f>
        <v>0.427 **</v>
      </c>
      <c r="D52" s="98" t="str">
        <f>[22]Data!C110</f>
        <v>0.264 **</v>
      </c>
      <c r="E52" s="102" t="str">
        <f>[22]Data!B132</f>
        <v>0.235 **</v>
      </c>
      <c r="F52" s="98" t="str">
        <f>[22]Data!C132</f>
        <v>0.364 **</v>
      </c>
      <c r="G52" s="102" t="str">
        <f>[22]Data!B154</f>
        <v>0.570</v>
      </c>
      <c r="H52" s="98" t="str">
        <f>[22]Data!C154</f>
        <v>0.437 **</v>
      </c>
      <c r="I52" s="102" t="str">
        <f>[22]Data!B176</f>
        <v>0.100 **</v>
      </c>
      <c r="J52" s="98" t="str">
        <f>[22]Data!C176</f>
        <v>0.182 **</v>
      </c>
    </row>
    <row r="53" spans="2:10" ht="15.75" x14ac:dyDescent="0.25">
      <c r="B53" s="105" t="s">
        <v>120</v>
      </c>
      <c r="C53" s="109" t="str">
        <f>[22]Data!B111</f>
        <v>1949</v>
      </c>
      <c r="D53" s="110"/>
      <c r="E53" s="109" t="str">
        <f>[22]Data!B133</f>
        <v>2433</v>
      </c>
      <c r="F53" s="110"/>
      <c r="G53" s="109" t="str">
        <f>[22]Data!B155</f>
        <v>2825</v>
      </c>
      <c r="H53" s="110"/>
      <c r="I53" s="109" t="str">
        <f>[22]Data!B177</f>
        <v>2400</v>
      </c>
      <c r="J53" s="110"/>
    </row>
    <row r="54" spans="2:10" ht="15.75" x14ac:dyDescent="0.25">
      <c r="B54" s="8"/>
      <c r="C54" s="8"/>
      <c r="D54" s="8"/>
      <c r="E54" s="8"/>
      <c r="F54" s="8"/>
      <c r="G54" s="8"/>
      <c r="H54" s="8"/>
      <c r="I54" s="8"/>
      <c r="J54" s="8"/>
    </row>
    <row r="55" spans="2:10" ht="15.75" x14ac:dyDescent="0.25">
      <c r="B55" s="8"/>
      <c r="C55" s="8"/>
      <c r="D55" s="8"/>
      <c r="E55" s="8"/>
      <c r="F55" s="8"/>
      <c r="G55" s="8"/>
      <c r="H55" s="8"/>
      <c r="I55" s="8"/>
      <c r="J55" s="8"/>
    </row>
    <row r="56" spans="2:10" ht="15.75" x14ac:dyDescent="0.25">
      <c r="B56" s="8"/>
      <c r="C56" s="8"/>
      <c r="D56" s="8"/>
      <c r="E56" s="8"/>
      <c r="F56" s="8"/>
      <c r="G56" s="8"/>
      <c r="H56" s="8"/>
      <c r="I56" s="8"/>
      <c r="J56" s="8"/>
    </row>
    <row r="57" spans="2:10" ht="15.75" x14ac:dyDescent="0.25">
      <c r="B57" s="8"/>
      <c r="C57" s="8"/>
      <c r="D57" s="8"/>
      <c r="E57" s="8"/>
      <c r="F57" s="8"/>
      <c r="G57" s="8"/>
      <c r="H57" s="8"/>
      <c r="I57" s="8"/>
      <c r="J57" s="8"/>
    </row>
    <row r="58" spans="2:10" ht="15.75" x14ac:dyDescent="0.25">
      <c r="B58" s="8"/>
      <c r="C58" s="8"/>
      <c r="D58" s="8"/>
      <c r="E58" s="8"/>
      <c r="F58" s="8"/>
      <c r="G58" s="8"/>
      <c r="H58" s="8"/>
      <c r="I58" s="8"/>
      <c r="J58" s="8"/>
    </row>
  </sheetData>
  <mergeCells count="8">
    <mergeCell ref="C4:D4"/>
    <mergeCell ref="E4:F4"/>
    <mergeCell ref="G4:H4"/>
    <mergeCell ref="I4:J4"/>
    <mergeCell ref="C30:D30"/>
    <mergeCell ref="E30:F30"/>
    <mergeCell ref="G30:H30"/>
    <mergeCell ref="I30:J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B2" sqref="B2:E9"/>
    </sheetView>
  </sheetViews>
  <sheetFormatPr baseColWidth="10" defaultRowHeight="15" x14ac:dyDescent="0.25"/>
  <cols>
    <col min="2" max="2" width="14.140625" bestFit="1" customWidth="1"/>
  </cols>
  <sheetData>
    <row r="2" spans="2:5" ht="15.75" x14ac:dyDescent="0.25">
      <c r="B2" s="12" t="s">
        <v>12</v>
      </c>
      <c r="C2" s="13" t="s">
        <v>13</v>
      </c>
      <c r="D2" s="13" t="s">
        <v>14</v>
      </c>
      <c r="E2" s="13" t="s">
        <v>15</v>
      </c>
    </row>
    <row r="3" spans="2:5" ht="15.75" x14ac:dyDescent="0.25">
      <c r="B3" s="2" t="str">
        <f>[2]Data!A5</f>
        <v>Entre 18 y 24</v>
      </c>
      <c r="C3" s="9" t="str">
        <f>[2]Data!B5</f>
        <v>18.5</v>
      </c>
      <c r="D3" s="9" t="str">
        <f>[2]Data!C5</f>
        <v>62.1</v>
      </c>
      <c r="E3" s="9" t="str">
        <f>[2]Data!D5</f>
        <v>19.4</v>
      </c>
    </row>
    <row r="4" spans="2:5" ht="15.75" x14ac:dyDescent="0.25">
      <c r="B4" s="2" t="str">
        <f>[2]Data!A6</f>
        <v>Entre 25 y 34</v>
      </c>
      <c r="C4" s="9" t="str">
        <f>[2]Data!B6</f>
        <v>16.3</v>
      </c>
      <c r="D4" s="9" t="str">
        <f>[2]Data!C6</f>
        <v>61.2</v>
      </c>
      <c r="E4" s="9" t="str">
        <f>[2]Data!D6</f>
        <v>22.5</v>
      </c>
    </row>
    <row r="5" spans="2:5" ht="15.75" x14ac:dyDescent="0.25">
      <c r="B5" s="2" t="str">
        <f>[2]Data!A7</f>
        <v>Entre 35 y 44</v>
      </c>
      <c r="C5" s="9" t="str">
        <f>[2]Data!B7</f>
        <v>13.7</v>
      </c>
      <c r="D5" s="9" t="str">
        <f>[2]Data!C7</f>
        <v>53.0</v>
      </c>
      <c r="E5" s="9" t="str">
        <f>[2]Data!D7</f>
        <v>33.3</v>
      </c>
    </row>
    <row r="6" spans="2:5" ht="15.75" x14ac:dyDescent="0.25">
      <c r="B6" s="2" t="str">
        <f>[2]Data!A8</f>
        <v>Entre 45 y 54</v>
      </c>
      <c r="C6" s="9" t="str">
        <f>[2]Data!B8</f>
        <v>10.7</v>
      </c>
      <c r="D6" s="9" t="str">
        <f>[2]Data!C8</f>
        <v>47.1</v>
      </c>
      <c r="E6" s="9" t="str">
        <f>[2]Data!D8</f>
        <v>42.2</v>
      </c>
    </row>
    <row r="7" spans="2:5" ht="15.75" x14ac:dyDescent="0.25">
      <c r="B7" s="2" t="str">
        <f>[2]Data!A9</f>
        <v>Entre 55 y 64</v>
      </c>
      <c r="C7" s="9" t="str">
        <f>[2]Data!B9</f>
        <v>9.1</v>
      </c>
      <c r="D7" s="9" t="str">
        <f>[2]Data!C9</f>
        <v>45.7</v>
      </c>
      <c r="E7" s="9" t="str">
        <f>[2]Data!D9</f>
        <v>45.1</v>
      </c>
    </row>
    <row r="8" spans="2:5" ht="15.75" x14ac:dyDescent="0.25">
      <c r="B8" s="2" t="str">
        <f>[2]Data!A10</f>
        <v>65 o más</v>
      </c>
      <c r="C8" s="9" t="str">
        <f>[2]Data!B10</f>
        <v>6.2</v>
      </c>
      <c r="D8" s="9" t="str">
        <f>[2]Data!C10</f>
        <v>36.5</v>
      </c>
      <c r="E8" s="9" t="str">
        <f>[2]Data!D10</f>
        <v>57.3</v>
      </c>
    </row>
    <row r="9" spans="2:5" ht="15.75" x14ac:dyDescent="0.25">
      <c r="B9" s="10" t="str">
        <f>[2]Data!A11</f>
        <v>Total</v>
      </c>
      <c r="C9" s="11" t="str">
        <f>[2]Data!B11</f>
        <v>13.5</v>
      </c>
      <c r="D9" s="11" t="str">
        <f>[2]Data!C11</f>
        <v>53.1</v>
      </c>
      <c r="E9" s="11" t="str">
        <f>[2]Data!D11</f>
        <v>33.4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1"/>
  <sheetViews>
    <sheetView workbookViewId="0">
      <selection activeCell="F11" sqref="F11"/>
    </sheetView>
  </sheetViews>
  <sheetFormatPr baseColWidth="10" defaultRowHeight="15" x14ac:dyDescent="0.25"/>
  <cols>
    <col min="1" max="1" width="13.85546875" bestFit="1" customWidth="1"/>
  </cols>
  <sheetData>
    <row r="2" spans="1:17" ht="15.75" x14ac:dyDescent="0.25">
      <c r="A2" s="15" t="s">
        <v>10</v>
      </c>
      <c r="B2" s="12" t="s">
        <v>16</v>
      </c>
      <c r="C2" s="13" t="s">
        <v>13</v>
      </c>
      <c r="D2" s="13" t="s">
        <v>14</v>
      </c>
      <c r="E2" s="13" t="s">
        <v>15</v>
      </c>
    </row>
    <row r="3" spans="1:17" x14ac:dyDescent="0.25">
      <c r="A3" s="114" t="s">
        <v>17</v>
      </c>
      <c r="B3" s="14" t="str">
        <f>[3]Data!A5</f>
        <v>Mujer</v>
      </c>
      <c r="C3" t="str">
        <f>CONCATENATE(H3,K3)</f>
        <v>11.0*</v>
      </c>
      <c r="D3" t="str">
        <f t="shared" ref="D3:E3" si="0">CONCATENATE(I3,L3)</f>
        <v>51.4*</v>
      </c>
      <c r="E3" t="str">
        <f t="shared" si="0"/>
        <v>37.6*</v>
      </c>
      <c r="G3" s="114" t="s">
        <v>17</v>
      </c>
      <c r="H3" s="14" t="str">
        <f>[3]Data!B5</f>
        <v>11.0</v>
      </c>
      <c r="I3" s="14" t="str">
        <f>[3]Data!C5</f>
        <v>51.4</v>
      </c>
      <c r="J3" s="14" t="str">
        <f>[3]Data!D5</f>
        <v>37.6</v>
      </c>
      <c r="K3" s="14" t="s">
        <v>128</v>
      </c>
      <c r="L3" s="14" t="s">
        <v>128</v>
      </c>
      <c r="M3" t="s">
        <v>128</v>
      </c>
      <c r="N3" s="14"/>
      <c r="O3" s="14"/>
      <c r="P3" s="14"/>
      <c r="Q3" s="14"/>
    </row>
    <row r="4" spans="1:17" x14ac:dyDescent="0.25">
      <c r="A4" s="113"/>
      <c r="B4" s="14" t="str">
        <f>[3]Data!A6</f>
        <v>Hombre</v>
      </c>
      <c r="C4" t="str">
        <f t="shared" ref="C4:C19" si="1">CONCATENATE(H4,K4)</f>
        <v>16.1</v>
      </c>
      <c r="D4" t="str">
        <f t="shared" ref="D4:D19" si="2">CONCATENATE(I4,L4)</f>
        <v>54.9</v>
      </c>
      <c r="E4" t="str">
        <f t="shared" ref="E4:E19" si="3">CONCATENATE(J4,M4)</f>
        <v>28.9</v>
      </c>
      <c r="G4" s="113"/>
      <c r="H4" s="14" t="str">
        <f>[3]Data!B6</f>
        <v>16.1</v>
      </c>
      <c r="I4" s="14" t="str">
        <f>[3]Data!C6</f>
        <v>54.9</v>
      </c>
      <c r="J4" s="14" t="str">
        <f>[3]Data!D6</f>
        <v>28.9</v>
      </c>
      <c r="K4" s="14"/>
      <c r="L4" s="14"/>
      <c r="N4" s="14"/>
      <c r="O4" s="14"/>
      <c r="P4" s="14"/>
      <c r="Q4" s="14"/>
    </row>
    <row r="5" spans="1:17" x14ac:dyDescent="0.25">
      <c r="A5" s="113" t="s">
        <v>1</v>
      </c>
      <c r="B5" s="14" t="str">
        <f>[3]Data!A11</f>
        <v>Mujer</v>
      </c>
      <c r="C5" t="str">
        <f t="shared" si="1"/>
        <v>10.3*</v>
      </c>
      <c r="D5" t="str">
        <f t="shared" si="2"/>
        <v>57.1</v>
      </c>
      <c r="E5" t="str">
        <f t="shared" si="3"/>
        <v>32.5*</v>
      </c>
      <c r="G5" s="113" t="s">
        <v>1</v>
      </c>
      <c r="H5" s="14" t="str">
        <f>[3]Data!B11</f>
        <v>10.3</v>
      </c>
      <c r="I5" s="14" t="str">
        <f>[3]Data!C11</f>
        <v>57.1</v>
      </c>
      <c r="J5" s="14" t="str">
        <f>[3]Data!D11</f>
        <v>32.5</v>
      </c>
      <c r="K5" s="14" t="s">
        <v>128</v>
      </c>
      <c r="L5" s="14"/>
      <c r="M5" t="s">
        <v>128</v>
      </c>
      <c r="N5" s="14"/>
      <c r="O5" s="14"/>
      <c r="P5" s="14"/>
      <c r="Q5" s="14"/>
    </row>
    <row r="6" spans="1:17" x14ac:dyDescent="0.25">
      <c r="A6" s="113"/>
      <c r="B6" s="14" t="str">
        <f>[3]Data!A12</f>
        <v>Hombre</v>
      </c>
      <c r="C6" t="str">
        <f t="shared" si="1"/>
        <v>16.5</v>
      </c>
      <c r="D6" t="str">
        <f t="shared" si="2"/>
        <v>60.1</v>
      </c>
      <c r="E6" t="str">
        <f t="shared" si="3"/>
        <v>23.4</v>
      </c>
      <c r="G6" s="113"/>
      <c r="H6" s="14" t="str">
        <f>[3]Data!B12</f>
        <v>16.5</v>
      </c>
      <c r="I6" s="14" t="str">
        <f>[3]Data!C12</f>
        <v>60.1</v>
      </c>
      <c r="J6" s="14" t="str">
        <f>[3]Data!D12</f>
        <v>23.4</v>
      </c>
      <c r="K6" s="14"/>
      <c r="L6" s="14"/>
      <c r="N6" s="14"/>
      <c r="O6" s="14"/>
      <c r="P6" s="14"/>
      <c r="Q6" s="14"/>
    </row>
    <row r="7" spans="1:17" x14ac:dyDescent="0.25">
      <c r="A7" s="113" t="s">
        <v>2</v>
      </c>
      <c r="B7" s="14" t="str">
        <f>[3]Data!A17</f>
        <v>Mujer</v>
      </c>
      <c r="C7" t="str">
        <f t="shared" si="1"/>
        <v>11.5*</v>
      </c>
      <c r="D7" t="str">
        <f t="shared" si="2"/>
        <v>51.0</v>
      </c>
      <c r="E7" t="str">
        <f t="shared" si="3"/>
        <v>37.5*</v>
      </c>
      <c r="G7" s="113" t="s">
        <v>2</v>
      </c>
      <c r="H7" s="14" t="str">
        <f>[3]Data!B17</f>
        <v>11.5</v>
      </c>
      <c r="I7" s="14" t="str">
        <f>[3]Data!C17</f>
        <v>51.0</v>
      </c>
      <c r="J7" s="14" t="str">
        <f>[3]Data!D17</f>
        <v>37.5</v>
      </c>
      <c r="K7" s="14" t="s">
        <v>128</v>
      </c>
      <c r="L7" s="14"/>
      <c r="M7" t="s">
        <v>128</v>
      </c>
      <c r="N7" s="14"/>
      <c r="O7" s="14"/>
      <c r="P7" s="14"/>
      <c r="Q7" s="14"/>
    </row>
    <row r="8" spans="1:17" x14ac:dyDescent="0.25">
      <c r="A8" s="113"/>
      <c r="B8" s="14" t="str">
        <f>[3]Data!A18</f>
        <v>Hombre</v>
      </c>
      <c r="C8" t="str">
        <f t="shared" si="1"/>
        <v>17.9</v>
      </c>
      <c r="D8" t="str">
        <f t="shared" si="2"/>
        <v>52.6</v>
      </c>
      <c r="E8" t="str">
        <f t="shared" si="3"/>
        <v>29.5</v>
      </c>
      <c r="G8" s="113"/>
      <c r="H8" s="14" t="str">
        <f>[3]Data!B18</f>
        <v>17.9</v>
      </c>
      <c r="I8" s="14" t="str">
        <f>[3]Data!C18</f>
        <v>52.6</v>
      </c>
      <c r="J8" s="14" t="str">
        <f>[3]Data!D18</f>
        <v>29.5</v>
      </c>
      <c r="K8" s="14"/>
      <c r="L8" s="14"/>
      <c r="N8" s="14"/>
      <c r="O8" s="14"/>
      <c r="P8" s="14"/>
      <c r="Q8" s="14"/>
    </row>
    <row r="9" spans="1:17" x14ac:dyDescent="0.25">
      <c r="A9" s="113" t="s">
        <v>3</v>
      </c>
      <c r="B9" s="14" t="str">
        <f>[3]Data!A23</f>
        <v>Mujer</v>
      </c>
      <c r="C9" t="str">
        <f t="shared" si="1"/>
        <v>16.1*</v>
      </c>
      <c r="D9" t="str">
        <f t="shared" si="2"/>
        <v>44.6</v>
      </c>
      <c r="E9" t="str">
        <f t="shared" si="3"/>
        <v>39.3*</v>
      </c>
      <c r="G9" s="113" t="s">
        <v>3</v>
      </c>
      <c r="H9" s="14" t="str">
        <f>[3]Data!B23</f>
        <v>16.1</v>
      </c>
      <c r="I9" s="14" t="str">
        <f>[3]Data!C23</f>
        <v>44.6</v>
      </c>
      <c r="J9" s="14" t="str">
        <f>[3]Data!D23</f>
        <v>39.3</v>
      </c>
      <c r="K9" s="14" t="s">
        <v>128</v>
      </c>
      <c r="L9" s="14"/>
      <c r="M9" t="s">
        <v>128</v>
      </c>
      <c r="N9" s="14"/>
      <c r="O9" s="14"/>
      <c r="P9" s="14"/>
      <c r="Q9" s="14"/>
    </row>
    <row r="10" spans="1:17" x14ac:dyDescent="0.25">
      <c r="A10" s="113"/>
      <c r="B10" s="14" t="str">
        <f>[3]Data!A24</f>
        <v>Hombre</v>
      </c>
      <c r="C10" t="str">
        <f t="shared" si="1"/>
        <v>22.6</v>
      </c>
      <c r="D10" t="str">
        <f t="shared" si="2"/>
        <v>45.5</v>
      </c>
      <c r="E10" t="str">
        <f t="shared" si="3"/>
        <v>32.0</v>
      </c>
      <c r="G10" s="113"/>
      <c r="H10" s="14" t="str">
        <f>[3]Data!B24</f>
        <v>22.6</v>
      </c>
      <c r="I10" s="14" t="str">
        <f>[3]Data!C24</f>
        <v>45.5</v>
      </c>
      <c r="J10" s="14" t="str">
        <f>[3]Data!D24</f>
        <v>32.0</v>
      </c>
      <c r="K10" s="14"/>
      <c r="L10" s="14"/>
      <c r="N10" s="14"/>
      <c r="O10" s="14"/>
      <c r="P10" s="14"/>
      <c r="Q10" s="14"/>
    </row>
    <row r="11" spans="1:17" x14ac:dyDescent="0.25">
      <c r="A11" s="113" t="s">
        <v>4</v>
      </c>
      <c r="B11" s="14" t="str">
        <f>[3]Data!A29</f>
        <v>Mujer</v>
      </c>
      <c r="C11" t="str">
        <f t="shared" si="1"/>
        <v>7.1*</v>
      </c>
      <c r="D11" t="str">
        <f t="shared" si="2"/>
        <v>51.6*</v>
      </c>
      <c r="E11" t="str">
        <f t="shared" si="3"/>
        <v>41.3*</v>
      </c>
      <c r="G11" s="113" t="s">
        <v>4</v>
      </c>
      <c r="H11" s="14" t="str">
        <f>[3]Data!B29</f>
        <v>7.1</v>
      </c>
      <c r="I11" s="14" t="str">
        <f>[3]Data!C29</f>
        <v>51.6</v>
      </c>
      <c r="J11" s="14" t="str">
        <f>[3]Data!D29</f>
        <v>41.3</v>
      </c>
      <c r="K11" s="14" t="s">
        <v>128</v>
      </c>
      <c r="L11" s="14" t="s">
        <v>128</v>
      </c>
      <c r="M11" t="s">
        <v>128</v>
      </c>
      <c r="N11" s="14"/>
      <c r="O11" s="14"/>
      <c r="P11" s="14"/>
      <c r="Q11" s="14"/>
    </row>
    <row r="12" spans="1:17" x14ac:dyDescent="0.25">
      <c r="A12" s="113"/>
      <c r="B12" s="14" t="str">
        <f>[3]Data!A30</f>
        <v>Hombre</v>
      </c>
      <c r="C12" t="str">
        <f t="shared" si="1"/>
        <v>10.0</v>
      </c>
      <c r="D12" t="str">
        <f t="shared" si="2"/>
        <v>56.6</v>
      </c>
      <c r="E12" t="str">
        <f t="shared" si="3"/>
        <v>33.4</v>
      </c>
      <c r="G12" s="113"/>
      <c r="H12" s="14" t="str">
        <f>[3]Data!B30</f>
        <v>10.0</v>
      </c>
      <c r="I12" s="14" t="str">
        <f>[3]Data!C30</f>
        <v>56.6</v>
      </c>
      <c r="J12" s="14" t="str">
        <f>[3]Data!D30</f>
        <v>33.4</v>
      </c>
      <c r="K12" s="14"/>
      <c r="L12" s="14"/>
      <c r="N12" s="14"/>
      <c r="O12" s="14"/>
      <c r="P12" s="14"/>
      <c r="Q12" s="14"/>
    </row>
    <row r="13" spans="1:17" x14ac:dyDescent="0.25">
      <c r="A13" s="113" t="s">
        <v>5</v>
      </c>
      <c r="B13" s="14" t="str">
        <f>[3]Data!A35</f>
        <v>Mujer</v>
      </c>
      <c r="C13" t="str">
        <f t="shared" si="1"/>
        <v>15.9*</v>
      </c>
      <c r="D13" t="str">
        <f t="shared" si="2"/>
        <v>45.5*</v>
      </c>
      <c r="E13" t="str">
        <f t="shared" si="3"/>
        <v>38.6*</v>
      </c>
      <c r="G13" s="113" t="s">
        <v>5</v>
      </c>
      <c r="H13" s="14" t="str">
        <f>[3]Data!B35</f>
        <v>15.9</v>
      </c>
      <c r="I13" s="14" t="str">
        <f>[3]Data!C35</f>
        <v>45.5</v>
      </c>
      <c r="J13" s="14" t="str">
        <f>[3]Data!D35</f>
        <v>38.6</v>
      </c>
      <c r="K13" s="14" t="s">
        <v>128</v>
      </c>
      <c r="L13" s="14" t="s">
        <v>128</v>
      </c>
      <c r="M13" t="s">
        <v>128</v>
      </c>
      <c r="N13" s="14"/>
      <c r="O13" s="14"/>
      <c r="P13" s="14"/>
      <c r="Q13" s="14"/>
    </row>
    <row r="14" spans="1:17" x14ac:dyDescent="0.25">
      <c r="A14" s="113"/>
      <c r="B14" s="14" t="str">
        <f>[3]Data!A36</f>
        <v>Hombre</v>
      </c>
      <c r="C14" t="str">
        <f t="shared" si="1"/>
        <v>21.8</v>
      </c>
      <c r="D14" t="str">
        <f t="shared" si="2"/>
        <v>51.0</v>
      </c>
      <c r="E14" t="str">
        <f t="shared" si="3"/>
        <v>27.2</v>
      </c>
      <c r="G14" s="113"/>
      <c r="H14" s="14" t="str">
        <f>[3]Data!B36</f>
        <v>21.8</v>
      </c>
      <c r="I14" s="14" t="str">
        <f>[3]Data!C36</f>
        <v>51.0</v>
      </c>
      <c r="J14" s="14" t="str">
        <f>[3]Data!D36</f>
        <v>27.2</v>
      </c>
      <c r="K14" s="14"/>
      <c r="L14" s="14"/>
      <c r="N14" s="14"/>
      <c r="O14" s="14"/>
      <c r="P14" s="14"/>
      <c r="Q14" s="14"/>
    </row>
    <row r="15" spans="1:17" x14ac:dyDescent="0.25">
      <c r="A15" s="113" t="s">
        <v>6</v>
      </c>
      <c r="B15" s="14" t="str">
        <f>[3]Data!A41</f>
        <v>Mujer</v>
      </c>
      <c r="C15" t="str">
        <f t="shared" si="1"/>
        <v>13.5*</v>
      </c>
      <c r="D15" t="str">
        <f t="shared" si="2"/>
        <v>46.0*</v>
      </c>
      <c r="E15" t="str">
        <f t="shared" si="3"/>
        <v>40.5*</v>
      </c>
      <c r="G15" s="113" t="s">
        <v>6</v>
      </c>
      <c r="H15" s="14" t="str">
        <f>[3]Data!B41</f>
        <v>13.5</v>
      </c>
      <c r="I15" s="14" t="str">
        <f>[3]Data!C41</f>
        <v>46.0</v>
      </c>
      <c r="J15" s="14" t="str">
        <f>[3]Data!D41</f>
        <v>40.5</v>
      </c>
      <c r="K15" t="s">
        <v>128</v>
      </c>
      <c r="L15" s="14" t="s">
        <v>128</v>
      </c>
      <c r="M15" t="s">
        <v>128</v>
      </c>
      <c r="N15" s="14"/>
      <c r="O15" s="14"/>
      <c r="P15" s="14"/>
      <c r="Q15" s="14"/>
    </row>
    <row r="16" spans="1:17" x14ac:dyDescent="0.25">
      <c r="A16" s="113"/>
      <c r="B16" s="14" t="str">
        <f>[3]Data!A42</f>
        <v>Hombre</v>
      </c>
      <c r="C16" t="str">
        <f t="shared" si="1"/>
        <v>17.3</v>
      </c>
      <c r="D16" t="str">
        <f t="shared" si="2"/>
        <v>53.8</v>
      </c>
      <c r="E16" t="str">
        <f t="shared" si="3"/>
        <v>28.9</v>
      </c>
      <c r="G16" s="113"/>
      <c r="H16" s="14" t="str">
        <f>[3]Data!B42</f>
        <v>17.3</v>
      </c>
      <c r="I16" s="14" t="str">
        <f>[3]Data!C42</f>
        <v>53.8</v>
      </c>
      <c r="J16" s="14" t="str">
        <f>[3]Data!D42</f>
        <v>28.9</v>
      </c>
      <c r="L16" s="14"/>
      <c r="N16" s="14"/>
      <c r="O16" s="14"/>
      <c r="P16" s="14"/>
      <c r="Q16" s="14"/>
    </row>
    <row r="17" spans="1:17" x14ac:dyDescent="0.25">
      <c r="A17" s="113" t="s">
        <v>7</v>
      </c>
      <c r="B17" s="14" t="str">
        <f>[3]Data!A47</f>
        <v>Mujer</v>
      </c>
      <c r="C17" t="str">
        <f t="shared" si="1"/>
        <v>6.8*</v>
      </c>
      <c r="D17" t="str">
        <f t="shared" si="2"/>
        <v>53.9*</v>
      </c>
      <c r="E17" t="str">
        <f t="shared" si="3"/>
        <v>39.3*</v>
      </c>
      <c r="G17" s="113" t="s">
        <v>7</v>
      </c>
      <c r="H17" s="14" t="str">
        <f>[3]Data!B47</f>
        <v>6.8</v>
      </c>
      <c r="I17" s="14" t="str">
        <f>[3]Data!C47</f>
        <v>53.9</v>
      </c>
      <c r="J17" s="14" t="str">
        <f>[3]Data!D47</f>
        <v>39.3</v>
      </c>
      <c r="K17" t="s">
        <v>128</v>
      </c>
      <c r="L17" s="14" t="s">
        <v>128</v>
      </c>
      <c r="M17" t="s">
        <v>128</v>
      </c>
      <c r="N17" s="14"/>
      <c r="O17" s="14"/>
      <c r="P17" s="14"/>
      <c r="Q17" s="14"/>
    </row>
    <row r="18" spans="1:17" x14ac:dyDescent="0.25">
      <c r="A18" s="113"/>
      <c r="B18" s="14" t="str">
        <f>[3]Data!A48</f>
        <v>Hombre</v>
      </c>
      <c r="C18" t="str">
        <f t="shared" si="1"/>
        <v>11.4</v>
      </c>
      <c r="D18" t="str">
        <f t="shared" si="2"/>
        <v>56.6</v>
      </c>
      <c r="E18" t="str">
        <f t="shared" si="3"/>
        <v>32.0</v>
      </c>
      <c r="G18" s="113"/>
      <c r="H18" s="14" t="str">
        <f>[3]Data!B48</f>
        <v>11.4</v>
      </c>
      <c r="I18" s="14" t="str">
        <f>[3]Data!C48</f>
        <v>56.6</v>
      </c>
      <c r="J18" s="14" t="str">
        <f>[3]Data!D48</f>
        <v>32.0</v>
      </c>
      <c r="K18" s="14"/>
      <c r="L18" s="14"/>
      <c r="N18" s="14"/>
      <c r="O18" s="14"/>
      <c r="P18" s="14"/>
      <c r="Q18" s="14"/>
    </row>
    <row r="19" spans="1:17" x14ac:dyDescent="0.25">
      <c r="A19" s="113" t="s">
        <v>8</v>
      </c>
      <c r="B19" s="14" t="str">
        <f>[3]Data!A53</f>
        <v>Mujer</v>
      </c>
      <c r="C19" t="str">
        <f t="shared" si="1"/>
        <v>11.9*</v>
      </c>
      <c r="D19" t="str">
        <f t="shared" si="2"/>
        <v>62.5</v>
      </c>
      <c r="E19" t="str">
        <f t="shared" si="3"/>
        <v>25.6*</v>
      </c>
      <c r="G19" s="113" t="s">
        <v>8</v>
      </c>
      <c r="H19" s="14" t="str">
        <f>[3]Data!B53</f>
        <v>11.9</v>
      </c>
      <c r="I19" s="14" t="str">
        <f>[3]Data!C53</f>
        <v>62.5</v>
      </c>
      <c r="J19" s="14" t="str">
        <f>[3]Data!D53</f>
        <v>25.6</v>
      </c>
      <c r="K19" s="14" t="s">
        <v>128</v>
      </c>
      <c r="L19" s="14"/>
      <c r="M19" t="s">
        <v>128</v>
      </c>
      <c r="N19" s="14"/>
      <c r="O19" s="14"/>
      <c r="P19" s="14"/>
      <c r="Q19" s="14"/>
    </row>
    <row r="20" spans="1:17" x14ac:dyDescent="0.25">
      <c r="A20" s="113"/>
      <c r="B20" s="14" t="str">
        <f>[3]Data!A54</f>
        <v>Hombre</v>
      </c>
      <c r="C20" t="str">
        <f t="shared" ref="C20" si="4">CONCATENATE(H20,K20)</f>
        <v>16.0</v>
      </c>
      <c r="D20" t="str">
        <f t="shared" ref="D20" si="5">CONCATENATE(I20,L20)</f>
        <v>64.1</v>
      </c>
      <c r="E20" t="str">
        <f t="shared" ref="E20" si="6">CONCATENATE(J20,M20)</f>
        <v>19.9</v>
      </c>
      <c r="G20" s="113"/>
      <c r="H20" s="14" t="str">
        <f>[3]Data!B54</f>
        <v>16.0</v>
      </c>
      <c r="I20" s="14" t="str">
        <f>[3]Data!C54</f>
        <v>64.1</v>
      </c>
      <c r="J20" s="14" t="str">
        <f>[3]Data!D54</f>
        <v>19.9</v>
      </c>
      <c r="K20" s="14"/>
      <c r="L20" s="14"/>
      <c r="N20" s="14"/>
      <c r="O20" s="14"/>
      <c r="P20" s="14"/>
      <c r="Q20" s="14"/>
    </row>
    <row r="21" spans="1:17" x14ac:dyDescent="0.25">
      <c r="K21" s="14"/>
      <c r="L21" s="14"/>
    </row>
    <row r="22" spans="1:17" x14ac:dyDescent="0.25">
      <c r="K22" s="14" t="str">
        <f>[3]Data!E24</f>
        <v>100.0</v>
      </c>
      <c r="L22" s="14">
        <f>[3]Data!G24</f>
        <v>0</v>
      </c>
    </row>
    <row r="23" spans="1:17" x14ac:dyDescent="0.25">
      <c r="H23" s="14"/>
      <c r="I23" s="14"/>
      <c r="J23" s="14"/>
      <c r="K23" s="14" t="str">
        <f>[3]Data!E25</f>
        <v>100.0</v>
      </c>
      <c r="L23" s="14">
        <f>[3]Data!G25</f>
        <v>0</v>
      </c>
    </row>
    <row r="24" spans="1:17" x14ac:dyDescent="0.25">
      <c r="K24" s="14" t="str">
        <f>[3]Data!E29</f>
        <v>100.0</v>
      </c>
      <c r="L24" s="14">
        <f>[3]Data!G29</f>
        <v>0</v>
      </c>
    </row>
    <row r="25" spans="1:17" x14ac:dyDescent="0.25">
      <c r="K25" s="14" t="str">
        <f>[3]Data!E30</f>
        <v>100.0</v>
      </c>
      <c r="L25" s="14">
        <f>[3]Data!G30</f>
        <v>0</v>
      </c>
    </row>
    <row r="26" spans="1:17" x14ac:dyDescent="0.25">
      <c r="H26" s="14"/>
      <c r="I26" s="14"/>
      <c r="J26" s="14"/>
      <c r="K26" s="14" t="str">
        <f>[3]Data!E31</f>
        <v>100.0</v>
      </c>
      <c r="L26" s="14">
        <f>[3]Data!G31</f>
        <v>0</v>
      </c>
    </row>
    <row r="27" spans="1:17" x14ac:dyDescent="0.25">
      <c r="K27" s="14" t="str">
        <f>[3]Data!E35</f>
        <v>100.0</v>
      </c>
      <c r="L27" s="14">
        <f>[3]Data!G35</f>
        <v>0</v>
      </c>
    </row>
    <row r="28" spans="1:17" x14ac:dyDescent="0.25">
      <c r="K28" s="14" t="str">
        <f>[3]Data!E36</f>
        <v>100.0</v>
      </c>
      <c r="L28" s="14">
        <f>[3]Data!G36</f>
        <v>0</v>
      </c>
    </row>
    <row r="29" spans="1:17" x14ac:dyDescent="0.25">
      <c r="H29" s="14"/>
      <c r="I29" s="14"/>
      <c r="J29" s="14"/>
      <c r="K29" s="14" t="str">
        <f>[3]Data!E37</f>
        <v>100.0</v>
      </c>
      <c r="L29" s="14">
        <f>[3]Data!G37</f>
        <v>0</v>
      </c>
    </row>
    <row r="30" spans="1:17" x14ac:dyDescent="0.25">
      <c r="K30" s="14" t="str">
        <f>[3]Data!E41</f>
        <v>100.0</v>
      </c>
      <c r="L30" s="14">
        <f>[3]Data!G41</f>
        <v>0</v>
      </c>
    </row>
    <row r="31" spans="1:17" x14ac:dyDescent="0.25">
      <c r="K31" s="14" t="str">
        <f>[3]Data!E42</f>
        <v>100.0</v>
      </c>
      <c r="L31" s="14">
        <f>[3]Data!G42</f>
        <v>0</v>
      </c>
    </row>
    <row r="32" spans="1:17" x14ac:dyDescent="0.25">
      <c r="K32" s="14" t="str">
        <f>[3]Data!E43</f>
        <v>100.0</v>
      </c>
      <c r="L32" s="14">
        <f>[3]Data!G43</f>
        <v>0</v>
      </c>
    </row>
    <row r="33" spans="8:12" x14ac:dyDescent="0.25">
      <c r="K33" s="14" t="str">
        <f>[3]Data!E47</f>
        <v>100.0</v>
      </c>
      <c r="L33" s="14">
        <f>[3]Data!G47</f>
        <v>0</v>
      </c>
    </row>
    <row r="34" spans="8:12" x14ac:dyDescent="0.25">
      <c r="K34" s="14" t="str">
        <f>[3]Data!E48</f>
        <v>100.0</v>
      </c>
      <c r="L34" s="14">
        <f>[3]Data!G48</f>
        <v>0</v>
      </c>
    </row>
    <row r="35" spans="8:12" x14ac:dyDescent="0.25">
      <c r="K35" s="14" t="str">
        <f>[3]Data!E49</f>
        <v>100.0</v>
      </c>
      <c r="L35" s="14">
        <f>[3]Data!G49</f>
        <v>0</v>
      </c>
    </row>
    <row r="36" spans="8:12" x14ac:dyDescent="0.25">
      <c r="K36" s="14" t="str">
        <f>[3]Data!E53</f>
        <v>100.0</v>
      </c>
      <c r="L36" s="14">
        <f>[3]Data!G53</f>
        <v>0</v>
      </c>
    </row>
    <row r="37" spans="8:12" x14ac:dyDescent="0.25">
      <c r="K37" s="14" t="str">
        <f>[3]Data!E54</f>
        <v>100.0</v>
      </c>
      <c r="L37" s="14">
        <f>[3]Data!G54</f>
        <v>0</v>
      </c>
    </row>
    <row r="38" spans="8:12" x14ac:dyDescent="0.25">
      <c r="K38" s="14" t="str">
        <f>[3]Data!E55</f>
        <v>100.0</v>
      </c>
      <c r="L38" s="14">
        <f>[3]Data!G55</f>
        <v>0</v>
      </c>
    </row>
    <row r="39" spans="8:12" x14ac:dyDescent="0.25">
      <c r="H39" s="14"/>
      <c r="I39" s="14"/>
      <c r="J39" s="14"/>
      <c r="K39" s="14"/>
      <c r="L39" s="14"/>
    </row>
    <row r="40" spans="8:12" x14ac:dyDescent="0.25">
      <c r="H40" s="14"/>
      <c r="I40" s="14"/>
      <c r="J40" s="14"/>
      <c r="K40" s="14"/>
      <c r="L40" s="14"/>
    </row>
    <row r="41" spans="8:12" x14ac:dyDescent="0.25">
      <c r="H41" s="14"/>
      <c r="I41" s="14"/>
      <c r="J41" s="14"/>
      <c r="K41" s="14"/>
      <c r="L41" s="14"/>
    </row>
  </sheetData>
  <mergeCells count="18">
    <mergeCell ref="G13:G14"/>
    <mergeCell ref="G15:G16"/>
    <mergeCell ref="G17:G18"/>
    <mergeCell ref="G19:G20"/>
    <mergeCell ref="G3:G4"/>
    <mergeCell ref="G5:G6"/>
    <mergeCell ref="G7:G8"/>
    <mergeCell ref="G9:G10"/>
    <mergeCell ref="G11:G12"/>
    <mergeCell ref="A7:A8"/>
    <mergeCell ref="A5:A6"/>
    <mergeCell ref="A3:A4"/>
    <mergeCell ref="A19:A20"/>
    <mergeCell ref="A17:A18"/>
    <mergeCell ref="A15:A16"/>
    <mergeCell ref="A13:A14"/>
    <mergeCell ref="A11:A12"/>
    <mergeCell ref="A9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6"/>
  <sheetViews>
    <sheetView workbookViewId="0">
      <selection activeCell="H13" sqref="H13"/>
    </sheetView>
  </sheetViews>
  <sheetFormatPr baseColWidth="10" defaultRowHeight="15" x14ac:dyDescent="0.25"/>
  <cols>
    <col min="2" max="2" width="13.28515625" bestFit="1" customWidth="1"/>
    <col min="3" max="3" width="14.42578125" bestFit="1" customWidth="1"/>
  </cols>
  <sheetData>
    <row r="4" spans="2:6" ht="15.75" x14ac:dyDescent="0.25">
      <c r="B4" s="16" t="s">
        <v>16</v>
      </c>
      <c r="C4" s="12" t="s">
        <v>18</v>
      </c>
      <c r="D4" s="13" t="s">
        <v>13</v>
      </c>
      <c r="E4" s="13" t="s">
        <v>14</v>
      </c>
      <c r="F4" s="13" t="s">
        <v>15</v>
      </c>
    </row>
    <row r="5" spans="2:6" ht="15.75" x14ac:dyDescent="0.25">
      <c r="B5" s="115" t="s">
        <v>0</v>
      </c>
      <c r="C5" s="8" t="s">
        <v>19</v>
      </c>
      <c r="D5" s="2" t="str">
        <f>[4]Data!B5</f>
        <v>7.1</v>
      </c>
      <c r="E5" s="2" t="str">
        <f>[4]Data!C5</f>
        <v>41.5</v>
      </c>
      <c r="F5" s="2" t="str">
        <f>[4]Data!D5</f>
        <v>51.5</v>
      </c>
    </row>
    <row r="6" spans="2:6" ht="15.75" x14ac:dyDescent="0.25">
      <c r="B6" s="116"/>
      <c r="C6" s="8" t="s">
        <v>20</v>
      </c>
      <c r="D6" s="2" t="str">
        <f>[4]Data!B6</f>
        <v>9.1</v>
      </c>
      <c r="E6" s="2" t="str">
        <f>[4]Data!C6</f>
        <v>47.1</v>
      </c>
      <c r="F6" s="2" t="str">
        <f>[4]Data!D6</f>
        <v>43.8</v>
      </c>
    </row>
    <row r="7" spans="2:6" ht="15.75" x14ac:dyDescent="0.25">
      <c r="B7" s="116"/>
      <c r="C7" s="8" t="s">
        <v>21</v>
      </c>
      <c r="D7" s="2" t="str">
        <f>[4]Data!B7</f>
        <v>14.3</v>
      </c>
      <c r="E7" s="2" t="str">
        <f>[4]Data!C7</f>
        <v>57.8</v>
      </c>
      <c r="F7" s="2" t="str">
        <f>[4]Data!D7</f>
        <v>27.9</v>
      </c>
    </row>
    <row r="8" spans="2:6" ht="15.75" x14ac:dyDescent="0.25">
      <c r="B8" s="116"/>
      <c r="C8" s="8" t="s">
        <v>22</v>
      </c>
      <c r="D8" s="2" t="str">
        <f>[4]Data!B8</f>
        <v>22.5</v>
      </c>
      <c r="E8" s="2" t="str">
        <f>[4]Data!C8</f>
        <v>59.2</v>
      </c>
      <c r="F8" s="2" t="str">
        <f>[4]Data!D8</f>
        <v>18.3</v>
      </c>
    </row>
    <row r="9" spans="2:6" ht="15.75" x14ac:dyDescent="0.25">
      <c r="B9" s="116" t="s">
        <v>24</v>
      </c>
      <c r="C9" s="8" t="s">
        <v>19</v>
      </c>
      <c r="D9" s="2" t="str">
        <f>[4]Data!B14</f>
        <v>5.3</v>
      </c>
      <c r="E9" s="2" t="str">
        <f>[4]Data!C14</f>
        <v>39.5</v>
      </c>
      <c r="F9" s="2" t="str">
        <f>[4]Data!D14</f>
        <v>55.2</v>
      </c>
    </row>
    <row r="10" spans="2:6" ht="15.75" x14ac:dyDescent="0.25">
      <c r="B10" s="116"/>
      <c r="C10" s="8" t="s">
        <v>20</v>
      </c>
      <c r="D10" s="2" t="str">
        <f>[4]Data!B15</f>
        <v>6.5</v>
      </c>
      <c r="E10" s="2" t="str">
        <f>[4]Data!C15</f>
        <v>43.6</v>
      </c>
      <c r="F10" s="2" t="str">
        <f>[4]Data!D15</f>
        <v>49.9</v>
      </c>
    </row>
    <row r="11" spans="2:6" ht="15.75" x14ac:dyDescent="0.25">
      <c r="B11" s="116"/>
      <c r="C11" s="8" t="s">
        <v>21</v>
      </c>
      <c r="D11" s="2" t="str">
        <f>[4]Data!B16</f>
        <v>11.4</v>
      </c>
      <c r="E11" s="2" t="str">
        <f>[4]Data!C16</f>
        <v>56.3</v>
      </c>
      <c r="F11" s="2" t="str">
        <f>[4]Data!D16</f>
        <v>32.3</v>
      </c>
    </row>
    <row r="12" spans="2:6" ht="15.75" x14ac:dyDescent="0.25">
      <c r="B12" s="116"/>
      <c r="C12" s="8" t="s">
        <v>22</v>
      </c>
      <c r="D12" s="2" t="str">
        <f>[4]Data!B17</f>
        <v>19.7</v>
      </c>
      <c r="E12" s="2" t="str">
        <f>[4]Data!C17</f>
        <v>59.5</v>
      </c>
      <c r="F12" s="2" t="str">
        <f>[4]Data!D17</f>
        <v>20.8</v>
      </c>
    </row>
    <row r="13" spans="2:6" ht="15.75" x14ac:dyDescent="0.25">
      <c r="B13" s="116" t="s">
        <v>23</v>
      </c>
      <c r="C13" s="8" t="s">
        <v>19</v>
      </c>
      <c r="D13" s="2" t="str">
        <f>[4]Data!B23</f>
        <v>8.9</v>
      </c>
      <c r="E13" s="2" t="str">
        <f>[4]Data!C23</f>
        <v>43.4</v>
      </c>
      <c r="F13" s="2" t="str">
        <f>[4]Data!D23</f>
        <v>47.8</v>
      </c>
    </row>
    <row r="14" spans="2:6" ht="15.75" x14ac:dyDescent="0.25">
      <c r="B14" s="116"/>
      <c r="C14" s="8" t="s">
        <v>20</v>
      </c>
      <c r="D14" s="2" t="str">
        <f>[4]Data!B24</f>
        <v>11.9</v>
      </c>
      <c r="E14" s="2" t="str">
        <f>[4]Data!C24</f>
        <v>50.9</v>
      </c>
      <c r="F14" s="2" t="str">
        <f>[4]Data!D24</f>
        <v>37.2</v>
      </c>
    </row>
    <row r="15" spans="2:6" ht="15.75" x14ac:dyDescent="0.25">
      <c r="B15" s="116"/>
      <c r="C15" s="8" t="s">
        <v>21</v>
      </c>
      <c r="D15" s="2" t="str">
        <f>[4]Data!B25</f>
        <v>17.4</v>
      </c>
      <c r="E15" s="2" t="str">
        <f>[4]Data!C25</f>
        <v>59.3</v>
      </c>
      <c r="F15" s="2" t="str">
        <f>[4]Data!D25</f>
        <v>23.3</v>
      </c>
    </row>
    <row r="16" spans="2:6" ht="15.75" x14ac:dyDescent="0.25">
      <c r="B16" s="116"/>
      <c r="C16" s="8" t="s">
        <v>22</v>
      </c>
      <c r="D16" s="2" t="str">
        <f>[4]Data!B26</f>
        <v>26.4</v>
      </c>
      <c r="E16" s="2" t="str">
        <f>[4]Data!C26</f>
        <v>58.8</v>
      </c>
      <c r="F16" s="2" t="str">
        <f>[4]Data!D26</f>
        <v>14.9</v>
      </c>
    </row>
  </sheetData>
  <mergeCells count="3">
    <mergeCell ref="B5:B8"/>
    <mergeCell ref="B9:B12"/>
    <mergeCell ref="B13:B16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workbookViewId="0">
      <selection activeCell="C17" sqref="C17"/>
    </sheetView>
  </sheetViews>
  <sheetFormatPr baseColWidth="10" defaultRowHeight="15" x14ac:dyDescent="0.25"/>
  <sheetData>
    <row r="2" spans="1:5" ht="15.75" x14ac:dyDescent="0.25">
      <c r="A2" s="16" t="s">
        <v>30</v>
      </c>
      <c r="B2" s="12" t="s">
        <v>33</v>
      </c>
      <c r="C2" s="13" t="s">
        <v>13</v>
      </c>
      <c r="D2" s="13" t="s">
        <v>14</v>
      </c>
      <c r="E2" s="13" t="s">
        <v>15</v>
      </c>
    </row>
    <row r="3" spans="1:5" ht="15.75" x14ac:dyDescent="0.25">
      <c r="A3" s="115" t="s">
        <v>31</v>
      </c>
      <c r="B3" s="17">
        <v>1</v>
      </c>
      <c r="C3" s="18" t="str">
        <f>[5]Data!B14</f>
        <v>10.4</v>
      </c>
      <c r="D3" s="19" t="str">
        <f>[5]Data!C14</f>
        <v>49.2</v>
      </c>
      <c r="E3" s="19" t="str">
        <f>[5]Data!D14</f>
        <v>40.4</v>
      </c>
    </row>
    <row r="4" spans="1:5" ht="15.75" x14ac:dyDescent="0.25">
      <c r="A4" s="116"/>
      <c r="B4" s="17">
        <v>2</v>
      </c>
      <c r="C4" s="18" t="str">
        <f>[5]Data!B15</f>
        <v>11.4</v>
      </c>
      <c r="D4" s="19" t="str">
        <f>[5]Data!C15</f>
        <v>55.3</v>
      </c>
      <c r="E4" s="19" t="str">
        <f>[5]Data!D15</f>
        <v>33.3</v>
      </c>
    </row>
    <row r="5" spans="1:5" ht="15.75" x14ac:dyDescent="0.25">
      <c r="A5" s="116"/>
      <c r="B5" s="17">
        <v>3</v>
      </c>
      <c r="C5" s="18" t="str">
        <f>[5]Data!B16</f>
        <v>14.5</v>
      </c>
      <c r="D5" s="19" t="str">
        <f>[5]Data!C16</f>
        <v>52.5</v>
      </c>
      <c r="E5" s="19" t="str">
        <f>[5]Data!D16</f>
        <v>33.0</v>
      </c>
    </row>
    <row r="6" spans="1:5" ht="15.75" x14ac:dyDescent="0.25">
      <c r="A6" s="116"/>
      <c r="B6" s="17">
        <v>4</v>
      </c>
      <c r="C6" s="18" t="str">
        <f>[5]Data!B17</f>
        <v>15.8</v>
      </c>
      <c r="D6" s="19" t="str">
        <f>[5]Data!C17</f>
        <v>55.6</v>
      </c>
      <c r="E6" s="19" t="str">
        <f>[5]Data!D17</f>
        <v>28.6</v>
      </c>
    </row>
    <row r="7" spans="1:5" ht="15.75" x14ac:dyDescent="0.25">
      <c r="A7" s="116"/>
      <c r="B7" s="17">
        <v>5</v>
      </c>
      <c r="C7" s="18" t="str">
        <f>[5]Data!B18</f>
        <v>22.8</v>
      </c>
      <c r="D7" s="19" t="str">
        <f>[5]Data!C18</f>
        <v>56.0</v>
      </c>
      <c r="E7" s="19" t="str">
        <f>[5]Data!D18</f>
        <v>21.2</v>
      </c>
    </row>
    <row r="8" spans="1:5" ht="15.75" x14ac:dyDescent="0.25">
      <c r="A8" s="116" t="s">
        <v>32</v>
      </c>
      <c r="B8" s="17">
        <v>1</v>
      </c>
      <c r="C8" s="18" t="str">
        <f>[5]Data!B23</f>
        <v>8.9</v>
      </c>
      <c r="D8" s="19" t="str">
        <f>[5]Data!C23</f>
        <v>50.1</v>
      </c>
      <c r="E8" s="19" t="str">
        <f>[5]Data!D23</f>
        <v>41.0</v>
      </c>
    </row>
    <row r="9" spans="1:5" ht="15.75" x14ac:dyDescent="0.25">
      <c r="A9" s="116"/>
      <c r="B9" s="17">
        <v>2</v>
      </c>
      <c r="C9" s="18" t="str">
        <f>[5]Data!B24</f>
        <v>13.7</v>
      </c>
      <c r="D9" s="19" t="str">
        <f>[5]Data!C24</f>
        <v>51.4</v>
      </c>
      <c r="E9" s="19" t="str">
        <f>[5]Data!D24</f>
        <v>34.9</v>
      </c>
    </row>
    <row r="10" spans="1:5" ht="15.75" x14ac:dyDescent="0.25">
      <c r="A10" s="116"/>
      <c r="B10" s="17">
        <v>3</v>
      </c>
      <c r="C10" s="18" t="str">
        <f>[5]Data!B25</f>
        <v>25.4</v>
      </c>
      <c r="D10" s="19" t="str">
        <f>[5]Data!C25</f>
        <v>65.6</v>
      </c>
      <c r="E10" s="19" t="str">
        <f>[5]Data!D25</f>
        <v>8.9</v>
      </c>
    </row>
    <row r="11" spans="1:5" ht="15.75" x14ac:dyDescent="0.25">
      <c r="A11" s="115" t="s">
        <v>0</v>
      </c>
      <c r="B11" s="17" t="s">
        <v>25</v>
      </c>
      <c r="C11" s="19" t="str">
        <f>[5]Data!B5</f>
        <v>9.3</v>
      </c>
      <c r="D11" s="19" t="str">
        <f>[5]Data!C5</f>
        <v>49.9</v>
      </c>
      <c r="E11" s="19" t="str">
        <f>[5]Data!D5</f>
        <v>40.8</v>
      </c>
    </row>
    <row r="12" spans="1:5" ht="15.75" x14ac:dyDescent="0.25">
      <c r="A12" s="116"/>
      <c r="B12" s="17" t="s">
        <v>26</v>
      </c>
      <c r="C12" s="19" t="str">
        <f>[5]Data!B6</f>
        <v>11.9</v>
      </c>
      <c r="D12" s="19" t="str">
        <f>[5]Data!C6</f>
        <v>54.5</v>
      </c>
      <c r="E12" s="19" t="str">
        <f>[5]Data!D6</f>
        <v>33.7</v>
      </c>
    </row>
    <row r="13" spans="1:5" ht="15.75" x14ac:dyDescent="0.25">
      <c r="A13" s="116"/>
      <c r="B13" s="17" t="s">
        <v>27</v>
      </c>
      <c r="C13" s="19" t="str">
        <f>[5]Data!B7</f>
        <v>14.6</v>
      </c>
      <c r="D13" s="19" t="str">
        <f>[5]Data!C7</f>
        <v>52.5</v>
      </c>
      <c r="E13" s="19" t="str">
        <f>[5]Data!D7</f>
        <v>33.0</v>
      </c>
    </row>
    <row r="14" spans="1:5" ht="15.75" x14ac:dyDescent="0.25">
      <c r="A14" s="116"/>
      <c r="B14" s="17" t="s">
        <v>28</v>
      </c>
      <c r="C14" s="19" t="str">
        <f>[5]Data!B8</f>
        <v>15.8</v>
      </c>
      <c r="D14" s="19" t="str">
        <f>[5]Data!C8</f>
        <v>55.6</v>
      </c>
      <c r="E14" s="19" t="str">
        <f>[5]Data!D8</f>
        <v>28.6</v>
      </c>
    </row>
    <row r="15" spans="1:5" ht="15.75" x14ac:dyDescent="0.25">
      <c r="A15" s="116"/>
      <c r="B15" s="17" t="s">
        <v>29</v>
      </c>
      <c r="C15" s="19" t="str">
        <f>[5]Data!B9</f>
        <v>22.8</v>
      </c>
      <c r="D15" s="19" t="str">
        <f>[5]Data!C9</f>
        <v>56.0</v>
      </c>
      <c r="E15" s="19" t="str">
        <f>[5]Data!D9</f>
        <v>21.2</v>
      </c>
    </row>
  </sheetData>
  <mergeCells count="3">
    <mergeCell ref="A3:A7"/>
    <mergeCell ref="A8:A10"/>
    <mergeCell ref="A11:A15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B2" sqref="B2:B3"/>
    </sheetView>
  </sheetViews>
  <sheetFormatPr baseColWidth="10" defaultRowHeight="15" x14ac:dyDescent="0.25"/>
  <cols>
    <col min="2" max="2" width="18" customWidth="1"/>
  </cols>
  <sheetData>
    <row r="2" spans="2:5" ht="15.75" x14ac:dyDescent="0.25">
      <c r="B2" s="12" t="s">
        <v>34</v>
      </c>
      <c r="C2" s="13" t="s">
        <v>13</v>
      </c>
      <c r="D2" s="13" t="s">
        <v>14</v>
      </c>
      <c r="E2" s="13" t="s">
        <v>15</v>
      </c>
    </row>
    <row r="3" spans="2:5" x14ac:dyDescent="0.25">
      <c r="B3" t="s">
        <v>35</v>
      </c>
      <c r="C3" s="14" t="str">
        <f>[6]Data!B5</f>
        <v>16.0</v>
      </c>
      <c r="D3" s="14" t="str">
        <f>[6]Data!C5</f>
        <v>55.6</v>
      </c>
      <c r="E3" s="14" t="str">
        <f>[6]Data!D5</f>
        <v>28.4</v>
      </c>
    </row>
    <row r="4" spans="2:5" x14ac:dyDescent="0.25">
      <c r="B4" t="s">
        <v>36</v>
      </c>
      <c r="C4" s="14" t="str">
        <f>[6]Data!B6</f>
        <v>14.2</v>
      </c>
      <c r="D4" s="14" t="str">
        <f>[6]Data!C6</f>
        <v>51.2</v>
      </c>
      <c r="E4" s="14" t="str">
        <f>[6]Data!D6</f>
        <v>34.6</v>
      </c>
    </row>
    <row r="5" spans="2:5" x14ac:dyDescent="0.25">
      <c r="B5" t="s">
        <v>37</v>
      </c>
      <c r="C5" s="14" t="str">
        <f>[6]Data!B7</f>
        <v>15.8</v>
      </c>
      <c r="D5" s="14" t="str">
        <f>[6]Data!C7</f>
        <v>55.6</v>
      </c>
      <c r="E5" s="14" t="str">
        <f>[6]Data!D7</f>
        <v>28.5</v>
      </c>
    </row>
    <row r="6" spans="2:5" x14ac:dyDescent="0.25">
      <c r="B6" t="s">
        <v>38</v>
      </c>
      <c r="C6" s="14" t="str">
        <f>[6]Data!B8</f>
        <v>21.7</v>
      </c>
      <c r="D6" s="14" t="str">
        <f>[6]Data!C8</f>
        <v>62.8</v>
      </c>
      <c r="E6" s="14" t="str">
        <f>[6]Data!D8</f>
        <v>15.5</v>
      </c>
    </row>
    <row r="7" spans="2:5" x14ac:dyDescent="0.25">
      <c r="B7" t="s">
        <v>39</v>
      </c>
      <c r="C7" s="14" t="str">
        <f>[6]Data!B9</f>
        <v>8.7</v>
      </c>
      <c r="D7" s="14" t="str">
        <f>[6]Data!C9</f>
        <v>50.2</v>
      </c>
      <c r="E7" s="14" t="str">
        <f>[6]Data!D9</f>
        <v>41.1</v>
      </c>
    </row>
    <row r="8" spans="2:5" x14ac:dyDescent="0.25">
      <c r="B8" t="s">
        <v>40</v>
      </c>
      <c r="C8" s="14" t="str">
        <f>[6]Data!B10</f>
        <v>11.8</v>
      </c>
      <c r="D8" s="14" t="str">
        <f>[6]Data!C10</f>
        <v>48.1</v>
      </c>
      <c r="E8" s="14" t="str">
        <f>[6]Data!D10</f>
        <v>40.1</v>
      </c>
    </row>
    <row r="9" spans="2:5" x14ac:dyDescent="0.25">
      <c r="B9" t="s">
        <v>41</v>
      </c>
      <c r="C9" s="14" t="str">
        <f>[6]Data!B11</f>
        <v>14.5</v>
      </c>
      <c r="D9" s="14" t="str">
        <f>[6]Data!C11</f>
        <v>38.6</v>
      </c>
      <c r="E9" s="14" t="str">
        <f>[6]Data!D11</f>
        <v>46.9</v>
      </c>
    </row>
    <row r="10" spans="2:5" x14ac:dyDescent="0.25">
      <c r="B10" t="s">
        <v>42</v>
      </c>
      <c r="C10" s="14" t="str">
        <f>[6]Data!B12</f>
        <v>5.1</v>
      </c>
      <c r="D10" s="14" t="str">
        <f>[6]Data!C12</f>
        <v>26.3</v>
      </c>
      <c r="E10" s="14" t="str">
        <f>[6]Data!D12</f>
        <v>68.6</v>
      </c>
    </row>
    <row r="11" spans="2:5" x14ac:dyDescent="0.25">
      <c r="B11" t="s">
        <v>43</v>
      </c>
      <c r="C11" s="14" t="str">
        <f>[6]Data!B13</f>
        <v>11.6</v>
      </c>
      <c r="D11" s="14" t="str">
        <f>[6]Data!C13</f>
        <v>46.5</v>
      </c>
      <c r="E11" s="14" t="str">
        <f>[6]Data!D13</f>
        <v>41.8</v>
      </c>
    </row>
    <row r="12" spans="2:5" x14ac:dyDescent="0.25">
      <c r="B12" t="s">
        <v>44</v>
      </c>
      <c r="C12" s="14" t="str">
        <f>[6]Data!B14</f>
        <v>0.4</v>
      </c>
      <c r="D12" s="14" t="str">
        <f>[6]Data!C14</f>
        <v>61.5</v>
      </c>
      <c r="E12" s="14" t="str">
        <f>[6]Data!D14</f>
        <v>38.1</v>
      </c>
    </row>
    <row r="13" spans="2:5" x14ac:dyDescent="0.25">
      <c r="B13" t="s">
        <v>45</v>
      </c>
      <c r="C13" s="14" t="str">
        <f>[6]Data!B15</f>
        <v>13.5</v>
      </c>
      <c r="D13" s="14" t="str">
        <f>[6]Data!C15</f>
        <v>53.1</v>
      </c>
      <c r="E13" s="14" t="str">
        <f>[6]Data!D15</f>
        <v>33.5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"/>
  <sheetViews>
    <sheetView workbookViewId="0">
      <selection activeCell="C4" sqref="C4"/>
    </sheetView>
  </sheetViews>
  <sheetFormatPr baseColWidth="10" defaultRowHeight="15" x14ac:dyDescent="0.25"/>
  <sheetData>
    <row r="3" spans="2:6" ht="15.75" x14ac:dyDescent="0.25">
      <c r="B3" s="16" t="s">
        <v>16</v>
      </c>
      <c r="C3" s="12" t="s">
        <v>46</v>
      </c>
      <c r="D3" s="13" t="s">
        <v>13</v>
      </c>
      <c r="E3" s="13" t="s">
        <v>14</v>
      </c>
      <c r="F3" s="13" t="s">
        <v>15</v>
      </c>
    </row>
    <row r="4" spans="2:6" ht="15.75" x14ac:dyDescent="0.25">
      <c r="B4" s="116" t="s">
        <v>24</v>
      </c>
      <c r="C4" s="2" t="str">
        <f>[7]Data!A17</f>
        <v>No étnicos</v>
      </c>
      <c r="D4" s="2" t="str">
        <f>[7]Data!B17</f>
        <v>15.7</v>
      </c>
      <c r="E4" s="2" t="str">
        <f>[7]Data!C17</f>
        <v>55.1</v>
      </c>
      <c r="F4" s="2" t="str">
        <f>[7]Data!D17</f>
        <v>29.2</v>
      </c>
    </row>
    <row r="5" spans="2:6" ht="15.75" x14ac:dyDescent="0.25">
      <c r="B5" s="116"/>
      <c r="C5" s="2" t="str">
        <f>[7]Data!A18</f>
        <v>Étnicos</v>
      </c>
      <c r="D5" s="2" t="str">
        <f>[7]Data!B18</f>
        <v>17.5</v>
      </c>
      <c r="E5" s="2" t="str">
        <f>[7]Data!C18</f>
        <v>54.3</v>
      </c>
      <c r="F5" s="2" t="str">
        <f>[7]Data!D18</f>
        <v>28.2</v>
      </c>
    </row>
    <row r="6" spans="2:6" ht="15.75" x14ac:dyDescent="0.25">
      <c r="B6" s="116" t="s">
        <v>23</v>
      </c>
      <c r="C6" s="2" t="str">
        <f>[7]Data!A11</f>
        <v>No étnicos</v>
      </c>
      <c r="D6" s="2" t="str">
        <f>[7]Data!B11</f>
        <v>10.9</v>
      </c>
      <c r="E6" s="2" t="str">
        <f>[7]Data!C11</f>
        <v>50.9</v>
      </c>
      <c r="F6" s="2" t="str">
        <f>[7]Data!D11</f>
        <v>38.1</v>
      </c>
    </row>
    <row r="7" spans="2:6" ht="15.75" x14ac:dyDescent="0.25">
      <c r="B7" s="116"/>
      <c r="C7" s="2" t="str">
        <f>[7]Data!A12</f>
        <v>Étnicos</v>
      </c>
      <c r="D7" s="2" t="str">
        <f>[7]Data!B12</f>
        <v>11.2</v>
      </c>
      <c r="E7" s="2" t="str">
        <f>[7]Data!C12</f>
        <v>53.1</v>
      </c>
      <c r="F7" s="2" t="str">
        <f>[7]Data!D12</f>
        <v>35.7</v>
      </c>
    </row>
    <row r="8" spans="2:6" ht="15.75" x14ac:dyDescent="0.25">
      <c r="B8" s="116" t="s">
        <v>0</v>
      </c>
      <c r="C8" s="2" t="str">
        <f>[7]Data!A5</f>
        <v>No étnicos</v>
      </c>
      <c r="D8" s="2" t="str">
        <f>[7]Data!B5</f>
        <v>13.2</v>
      </c>
      <c r="E8" s="2" t="str">
        <f>[7]Data!C5</f>
        <v>52.9</v>
      </c>
      <c r="F8" s="2" t="str">
        <f>[7]Data!D5</f>
        <v>33.9</v>
      </c>
    </row>
    <row r="9" spans="2:6" ht="15.75" x14ac:dyDescent="0.25">
      <c r="B9" s="116"/>
      <c r="C9" s="2" t="str">
        <f>[7]Data!A6</f>
        <v>Étnicos</v>
      </c>
      <c r="D9" s="2" t="str">
        <f>[7]Data!B6</f>
        <v>14.3</v>
      </c>
      <c r="E9" s="2" t="str">
        <f>[7]Data!C6</f>
        <v>53.7</v>
      </c>
      <c r="F9" s="2" t="str">
        <f>[7]Data!D6</f>
        <v>32.0</v>
      </c>
    </row>
  </sheetData>
  <mergeCells count="3">
    <mergeCell ref="B8:B9"/>
    <mergeCell ref="B4:B5"/>
    <mergeCell ref="B6:B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5"/>
  <sheetViews>
    <sheetView workbookViewId="0">
      <selection activeCell="C27" sqref="C27"/>
    </sheetView>
  </sheetViews>
  <sheetFormatPr baseColWidth="10" defaultRowHeight="15" x14ac:dyDescent="0.25"/>
  <sheetData>
    <row r="4" spans="1:4" x14ac:dyDescent="0.25">
      <c r="A4" s="20" t="s">
        <v>47</v>
      </c>
      <c r="B4" s="21" t="s">
        <v>48</v>
      </c>
      <c r="C4" s="21" t="s">
        <v>49</v>
      </c>
      <c r="D4" s="22" t="s">
        <v>50</v>
      </c>
    </row>
    <row r="5" spans="1:4" x14ac:dyDescent="0.25">
      <c r="A5" s="23"/>
      <c r="B5" s="24"/>
      <c r="C5" s="24"/>
      <c r="D5" s="25"/>
    </row>
    <row r="6" spans="1:4" x14ac:dyDescent="0.25">
      <c r="A6" s="23" t="s">
        <v>51</v>
      </c>
      <c r="B6" s="36" t="str">
        <f>[8]Data!B4</f>
        <v>104.726</v>
      </c>
      <c r="C6" s="37" t="str">
        <f>[8]Data!C4</f>
        <v>0.000</v>
      </c>
      <c r="D6" s="26">
        <v>18</v>
      </c>
    </row>
    <row r="7" spans="1:4" x14ac:dyDescent="0.25">
      <c r="A7" s="23" t="s">
        <v>52</v>
      </c>
      <c r="B7" s="31" t="str">
        <f>[8]Data!B5</f>
        <v>20.551</v>
      </c>
      <c r="C7" s="32" t="str">
        <f>[8]Data!C5</f>
        <v>0.000</v>
      </c>
      <c r="D7" s="29">
        <v>1</v>
      </c>
    </row>
    <row r="8" spans="1:4" x14ac:dyDescent="0.25">
      <c r="A8" s="23" t="s">
        <v>16</v>
      </c>
      <c r="B8" s="31" t="str">
        <f>[8]Data!B6</f>
        <v>0.036</v>
      </c>
      <c r="C8" s="32" t="str">
        <f>[8]Data!C6</f>
        <v>0.851</v>
      </c>
      <c r="D8" s="29">
        <v>1</v>
      </c>
    </row>
    <row r="9" spans="1:4" x14ac:dyDescent="0.25">
      <c r="A9" s="23" t="s">
        <v>53</v>
      </c>
      <c r="B9" s="31" t="str">
        <f>[8]Data!B7</f>
        <v>10.482</v>
      </c>
      <c r="C9" s="32" t="str">
        <f>[8]Data!C7</f>
        <v>0.001</v>
      </c>
      <c r="D9" s="29">
        <v>1</v>
      </c>
    </row>
    <row r="10" spans="1:4" x14ac:dyDescent="0.25">
      <c r="A10" s="23" t="s">
        <v>54</v>
      </c>
      <c r="B10" s="31" t="str">
        <f>[8]Data!B8</f>
        <v>1.257</v>
      </c>
      <c r="C10" s="32" t="str">
        <f>[8]Data!C8</f>
        <v>0.262</v>
      </c>
      <c r="D10" s="29">
        <v>1</v>
      </c>
    </row>
    <row r="11" spans="1:4" x14ac:dyDescent="0.25">
      <c r="A11" s="23" t="s">
        <v>46</v>
      </c>
      <c r="B11" s="31" t="str">
        <f>[8]Data!B9</f>
        <v>0.088</v>
      </c>
      <c r="C11" s="32" t="str">
        <f>[8]Data!C9</f>
        <v>0.767</v>
      </c>
      <c r="D11" s="29">
        <v>1</v>
      </c>
    </row>
    <row r="12" spans="1:4" x14ac:dyDescent="0.25">
      <c r="A12" s="23" t="s">
        <v>34</v>
      </c>
      <c r="B12" s="31" t="str">
        <f>[8]Data!B10</f>
        <v>4.784</v>
      </c>
      <c r="C12" s="32" t="str">
        <f>[8]Data!C10</f>
        <v>0.029</v>
      </c>
      <c r="D12" s="29">
        <v>1</v>
      </c>
    </row>
    <row r="13" spans="1:4" x14ac:dyDescent="0.25">
      <c r="A13" s="23" t="s">
        <v>55</v>
      </c>
      <c r="B13" s="31" t="str">
        <f>[8]Data!B11</f>
        <v>4.210</v>
      </c>
      <c r="C13" s="32" t="str">
        <f>[8]Data!C11</f>
        <v>0.040</v>
      </c>
      <c r="D13" s="29">
        <v>1</v>
      </c>
    </row>
    <row r="14" spans="1:4" x14ac:dyDescent="0.25">
      <c r="A14" s="23" t="s">
        <v>56</v>
      </c>
      <c r="B14" s="27"/>
      <c r="C14" s="28"/>
      <c r="D14" s="29"/>
    </row>
    <row r="15" spans="1:4" x14ac:dyDescent="0.25">
      <c r="A15" s="30" t="s">
        <v>26</v>
      </c>
      <c r="B15" s="31" t="str">
        <f>[8]Data!B12</f>
        <v>0.257</v>
      </c>
      <c r="C15" s="32" t="str">
        <f>[8]Data!C12</f>
        <v>0.612</v>
      </c>
      <c r="D15" s="29">
        <v>1</v>
      </c>
    </row>
    <row r="16" spans="1:4" x14ac:dyDescent="0.25">
      <c r="A16" s="30" t="s">
        <v>27</v>
      </c>
      <c r="B16" s="31" t="str">
        <f>[8]Data!B13</f>
        <v>10.454</v>
      </c>
      <c r="C16" s="32" t="str">
        <f>[8]Data!C13</f>
        <v>0.001</v>
      </c>
      <c r="D16" s="29">
        <v>1</v>
      </c>
    </row>
    <row r="17" spans="1:4" x14ac:dyDescent="0.25">
      <c r="A17" s="30" t="s">
        <v>28</v>
      </c>
      <c r="B17" s="31" t="str">
        <f>[8]Data!B14</f>
        <v>3.896</v>
      </c>
      <c r="C17" s="32" t="str">
        <f>[8]Data!C14</f>
        <v>0.048</v>
      </c>
      <c r="D17" s="29">
        <v>1</v>
      </c>
    </row>
    <row r="18" spans="1:4" x14ac:dyDescent="0.25">
      <c r="A18" s="30" t="s">
        <v>29</v>
      </c>
      <c r="B18" s="31" t="str">
        <f>[8]Data!B15</f>
        <v>4.054</v>
      </c>
      <c r="C18" s="32" t="str">
        <f>[8]Data!C15</f>
        <v>0.044</v>
      </c>
      <c r="D18" s="29">
        <v>1</v>
      </c>
    </row>
    <row r="19" spans="1:4" x14ac:dyDescent="0.25">
      <c r="A19" s="30" t="s">
        <v>57</v>
      </c>
      <c r="B19" s="31"/>
      <c r="C19" s="32"/>
      <c r="D19" s="25"/>
    </row>
    <row r="20" spans="1:4" x14ac:dyDescent="0.25">
      <c r="A20" s="30" t="s">
        <v>58</v>
      </c>
      <c r="B20" s="31" t="str">
        <f>[8]Data!B16</f>
        <v>18.337</v>
      </c>
      <c r="C20" s="32" t="str">
        <f>[8]Data!C16</f>
        <v>0.000</v>
      </c>
      <c r="D20" s="29">
        <v>1</v>
      </c>
    </row>
    <row r="21" spans="1:4" x14ac:dyDescent="0.25">
      <c r="A21" s="30" t="s">
        <v>59</v>
      </c>
      <c r="B21" s="31" t="str">
        <f>[8]Data!B17</f>
        <v>10.287</v>
      </c>
      <c r="C21" s="32" t="str">
        <f>[8]Data!C17</f>
        <v>0.001</v>
      </c>
      <c r="D21" s="29">
        <v>1</v>
      </c>
    </row>
    <row r="22" spans="1:4" x14ac:dyDescent="0.25">
      <c r="A22" s="30" t="s">
        <v>60</v>
      </c>
      <c r="B22" s="31" t="str">
        <f>[8]Data!B18</f>
        <v>1.688</v>
      </c>
      <c r="C22" s="32" t="str">
        <f>[8]Data!C18</f>
        <v>0.194</v>
      </c>
      <c r="D22" s="29">
        <v>1</v>
      </c>
    </row>
    <row r="23" spans="1:4" x14ac:dyDescent="0.25">
      <c r="A23" s="23" t="s">
        <v>70</v>
      </c>
      <c r="B23" s="31" t="str">
        <f>[8]Data!B19</f>
        <v>0.194</v>
      </c>
      <c r="C23" s="32" t="str">
        <f>[8]Data!C19</f>
        <v>0.660</v>
      </c>
      <c r="D23" s="29">
        <v>1</v>
      </c>
    </row>
    <row r="24" spans="1:4" x14ac:dyDescent="0.25">
      <c r="A24" s="23" t="s">
        <v>69</v>
      </c>
      <c r="B24" s="31" t="str">
        <f>[8]Data!B20</f>
        <v>1.035</v>
      </c>
      <c r="C24" s="32" t="str">
        <f>[8]Data!C20</f>
        <v>0.309</v>
      </c>
      <c r="D24" s="29">
        <v>1</v>
      </c>
    </row>
    <row r="25" spans="1:4" x14ac:dyDescent="0.25">
      <c r="A25" s="51" t="s">
        <v>61</v>
      </c>
      <c r="B25" s="38" t="str">
        <f>[8]Data!B21</f>
        <v>1.111</v>
      </c>
      <c r="C25" s="39" t="str">
        <f>[8]Data!C21</f>
        <v>0.292</v>
      </c>
      <c r="D25" s="3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workbookViewId="0">
      <selection activeCell="D5" sqref="D5"/>
    </sheetView>
  </sheetViews>
  <sheetFormatPr baseColWidth="10" defaultRowHeight="15" x14ac:dyDescent="0.25"/>
  <cols>
    <col min="2" max="2" width="18.85546875" bestFit="1" customWidth="1"/>
    <col min="3" max="7" width="12.7109375" customWidth="1"/>
    <col min="8" max="8" width="12.28515625" customWidth="1"/>
  </cols>
  <sheetData>
    <row r="1" spans="2:11" x14ac:dyDescent="0.25">
      <c r="B1" s="49"/>
      <c r="C1" s="122"/>
      <c r="D1" s="122"/>
      <c r="E1" s="122"/>
      <c r="F1" s="122"/>
      <c r="G1" s="122"/>
    </row>
    <row r="3" spans="2:11" ht="15.75" x14ac:dyDescent="0.25">
      <c r="B3" s="131"/>
      <c r="C3" s="129"/>
      <c r="D3" s="130" t="s">
        <v>64</v>
      </c>
      <c r="E3" s="131"/>
      <c r="F3" s="129"/>
      <c r="G3" s="130" t="s">
        <v>65</v>
      </c>
      <c r="H3" s="132"/>
    </row>
    <row r="4" spans="2:11" ht="15.75" x14ac:dyDescent="0.25">
      <c r="B4" s="131"/>
      <c r="C4" s="130" t="s">
        <v>127</v>
      </c>
      <c r="D4" s="130" t="s">
        <v>63</v>
      </c>
      <c r="E4" s="130" t="s">
        <v>129</v>
      </c>
      <c r="F4" s="130" t="s">
        <v>127</v>
      </c>
      <c r="G4" s="131" t="s">
        <v>63</v>
      </c>
      <c r="H4" s="130" t="s">
        <v>129</v>
      </c>
    </row>
    <row r="5" spans="2:11" ht="15.75" x14ac:dyDescent="0.25">
      <c r="B5" s="133" t="s">
        <v>52</v>
      </c>
      <c r="C5" s="111" t="str">
        <f>[9]Data!B5</f>
        <v>0.988</v>
      </c>
      <c r="D5" s="34" t="str">
        <f>[9]Data!C5</f>
        <v>0.000 **</v>
      </c>
      <c r="E5" s="34" t="str">
        <f>CONCATENATE("(",J5,")")</f>
        <v>(0.983,0.992)</v>
      </c>
      <c r="F5" s="111" t="str">
        <f>[9]Data!E5</f>
        <v>1.033</v>
      </c>
      <c r="G5" s="111" t="str">
        <f>[9]Data!F5</f>
        <v>0.000 **</v>
      </c>
      <c r="H5" s="111" t="str">
        <f>CONCATENATE("(",K5,")")</f>
        <v>(1.030,1.037)</v>
      </c>
      <c r="J5" s="63" t="str">
        <f>[9]Data!D5</f>
        <v>0.983,0.992</v>
      </c>
      <c r="K5" s="64" t="str">
        <f>[9]Data!G5</f>
        <v>1.030,1.037</v>
      </c>
    </row>
    <row r="6" spans="2:11" ht="15.75" x14ac:dyDescent="0.25">
      <c r="B6" s="133" t="s">
        <v>16</v>
      </c>
      <c r="C6" s="111" t="str">
        <f>[9]Data!B6</f>
        <v>1.344</v>
      </c>
      <c r="D6" s="34" t="str">
        <f>[9]Data!C6</f>
        <v>0.000 **</v>
      </c>
      <c r="E6" s="34" t="str">
        <f t="shared" ref="E6:E25" si="0">CONCATENATE("(",J6,")")</f>
        <v>(1.217,1.484)</v>
      </c>
      <c r="F6" s="111" t="str">
        <f>[9]Data!E6</f>
        <v>0.697</v>
      </c>
      <c r="G6" s="111" t="str">
        <f>[9]Data!F6</f>
        <v>0.000 **</v>
      </c>
      <c r="H6" s="111" t="str">
        <f t="shared" ref="H6:H25" si="1">CONCATENATE("(",K6,")")</f>
        <v>(0.638,0.762)</v>
      </c>
      <c r="J6" s="63" t="str">
        <f>[9]Data!D6</f>
        <v>1.217,1.484</v>
      </c>
      <c r="K6" s="64" t="str">
        <f>[9]Data!G6</f>
        <v>0.638,0.762</v>
      </c>
    </row>
    <row r="7" spans="2:11" ht="15.75" x14ac:dyDescent="0.25">
      <c r="B7" s="133" t="s">
        <v>53</v>
      </c>
      <c r="C7" s="111" t="str">
        <f>[9]Data!B7</f>
        <v>0.963</v>
      </c>
      <c r="D7" s="34" t="str">
        <f>[9]Data!C7</f>
        <v>0.012 **</v>
      </c>
      <c r="E7" s="34" t="str">
        <f t="shared" si="0"/>
        <v>(0.936,0.992)</v>
      </c>
      <c r="F7" s="111" t="str">
        <f>[9]Data!E7</f>
        <v>0.979</v>
      </c>
      <c r="G7" s="111" t="str">
        <f>[9]Data!F7</f>
        <v>0.030 **</v>
      </c>
      <c r="H7" s="111" t="str">
        <f t="shared" si="1"/>
        <v>(0.961,0.998)</v>
      </c>
      <c r="J7" s="63" t="str">
        <f>[9]Data!D7</f>
        <v>0.936,0.992</v>
      </c>
      <c r="K7" s="64" t="str">
        <f>[9]Data!G7</f>
        <v>0.961,0.998</v>
      </c>
    </row>
    <row r="8" spans="2:11" ht="15.75" x14ac:dyDescent="0.25">
      <c r="B8" s="133" t="s">
        <v>66</v>
      </c>
      <c r="C8" s="111" t="str">
        <f>[9]Data!B8</f>
        <v>0.980</v>
      </c>
      <c r="D8" s="34" t="str">
        <f>[9]Data!C8</f>
        <v>0.725</v>
      </c>
      <c r="E8" s="34" t="str">
        <f t="shared" si="0"/>
        <v>(0.875,1.098)</v>
      </c>
      <c r="F8" s="111" t="str">
        <f>[9]Data!E8</f>
        <v>1.045</v>
      </c>
      <c r="G8" s="111" t="str">
        <f>[9]Data!F8</f>
        <v>0.331</v>
      </c>
      <c r="H8" s="111" t="str">
        <f t="shared" si="1"/>
        <v>(0.956,1.141)</v>
      </c>
      <c r="J8" s="63" t="str">
        <f>[9]Data!D8</f>
        <v>0.875,1.098</v>
      </c>
      <c r="K8" s="64" t="str">
        <f>[9]Data!G8</f>
        <v>0.956,1.141</v>
      </c>
    </row>
    <row r="9" spans="2:11" ht="15.75" x14ac:dyDescent="0.25">
      <c r="B9" s="133" t="s">
        <v>46</v>
      </c>
      <c r="C9" s="111" t="str">
        <f>[9]Data!B9</f>
        <v>1.130</v>
      </c>
      <c r="D9" s="34" t="str">
        <f>[9]Data!C9</f>
        <v>0.094</v>
      </c>
      <c r="E9" s="34" t="str">
        <f t="shared" si="0"/>
        <v>(0.980,1.303)</v>
      </c>
      <c r="F9" s="111" t="str">
        <f>[9]Data!E9</f>
        <v>0.903</v>
      </c>
      <c r="G9" s="111" t="str">
        <f>[9]Data!F9</f>
        <v>0.060</v>
      </c>
      <c r="H9" s="111" t="str">
        <f t="shared" si="1"/>
        <v>(0.811,1.004)</v>
      </c>
      <c r="J9" s="63" t="str">
        <f>[9]Data!D9</f>
        <v>0.980,1.303</v>
      </c>
      <c r="K9" s="64" t="str">
        <f>[9]Data!G9</f>
        <v>0.811,1.004</v>
      </c>
    </row>
    <row r="10" spans="2:11" ht="15.75" x14ac:dyDescent="0.25">
      <c r="B10" s="133" t="s">
        <v>34</v>
      </c>
      <c r="C10" s="111" t="str">
        <f>[9]Data!B10</f>
        <v>1.228</v>
      </c>
      <c r="D10" s="34" t="str">
        <f>[9]Data!C10</f>
        <v>0.000 **</v>
      </c>
      <c r="E10" s="34" t="str">
        <f t="shared" si="0"/>
        <v>(1.096,1.375)</v>
      </c>
      <c r="F10" s="111" t="str">
        <f>[9]Data!E10</f>
        <v>0.926</v>
      </c>
      <c r="G10" s="111" t="str">
        <f>[9]Data!F10</f>
        <v>0.096</v>
      </c>
      <c r="H10" s="111" t="str">
        <f t="shared" si="1"/>
        <v>(0.847,1.014)</v>
      </c>
      <c r="J10" s="63" t="str">
        <f>[9]Data!D10</f>
        <v>1.096,1.375</v>
      </c>
      <c r="K10" s="64" t="str">
        <f>[9]Data!G10</f>
        <v>0.847,1.014</v>
      </c>
    </row>
    <row r="11" spans="2:11" ht="15.75" x14ac:dyDescent="0.25">
      <c r="B11" s="133" t="s">
        <v>55</v>
      </c>
      <c r="C11" s="111" t="str">
        <f>[9]Data!B11</f>
        <v>1.017</v>
      </c>
      <c r="D11" s="34" t="str">
        <f>[9]Data!C11</f>
        <v>0.030 **</v>
      </c>
      <c r="E11" s="34" t="str">
        <f t="shared" si="0"/>
        <v>(1.002,1.032)</v>
      </c>
      <c r="F11" s="111" t="str">
        <f>[9]Data!E11</f>
        <v>0.969</v>
      </c>
      <c r="G11" s="111" t="str">
        <f>[9]Data!F11</f>
        <v>0.000 **</v>
      </c>
      <c r="H11" s="111" t="str">
        <f t="shared" si="1"/>
        <v>(0.958,0.981)</v>
      </c>
      <c r="J11" s="63" t="str">
        <f>[9]Data!D11</f>
        <v>1.002,1.032</v>
      </c>
      <c r="K11" s="64" t="str">
        <f>[9]Data!G11</f>
        <v>0.958,0.981</v>
      </c>
    </row>
    <row r="12" spans="2:11" ht="15.75" x14ac:dyDescent="0.25">
      <c r="B12" s="133" t="s">
        <v>56</v>
      </c>
      <c r="C12" s="8"/>
      <c r="D12" s="8"/>
      <c r="E12" s="34"/>
      <c r="F12" s="111"/>
      <c r="G12" s="34"/>
      <c r="H12" s="111"/>
      <c r="J12" s="120"/>
      <c r="K12" s="124"/>
    </row>
    <row r="13" spans="2:11" ht="15.75" x14ac:dyDescent="0.25">
      <c r="B13" s="134" t="s">
        <v>26</v>
      </c>
      <c r="C13" s="111" t="str">
        <f>[9]Data!B12</f>
        <v>1.155</v>
      </c>
      <c r="D13" s="34" t="str">
        <f>[9]Data!C12</f>
        <v>0.145</v>
      </c>
      <c r="E13" s="34" t="str">
        <f t="shared" si="0"/>
        <v>(0.951,1.403)</v>
      </c>
      <c r="F13" s="111" t="str">
        <f>[9]Data!E12</f>
        <v>0.869</v>
      </c>
      <c r="G13" s="111" t="str">
        <f>[9]Data!F12</f>
        <v>0.062</v>
      </c>
      <c r="H13" s="111" t="str">
        <f t="shared" si="1"/>
        <v>(0.751,1.007)</v>
      </c>
      <c r="J13" s="63" t="str">
        <f>[9]Data!D12</f>
        <v>0.951,1.403</v>
      </c>
      <c r="K13" s="64" t="str">
        <f>[9]Data!G12</f>
        <v>0.751,1.007</v>
      </c>
    </row>
    <row r="14" spans="2:11" ht="15.75" x14ac:dyDescent="0.25">
      <c r="B14" s="134" t="s">
        <v>27</v>
      </c>
      <c r="C14" s="111" t="str">
        <f>[9]Data!B13</f>
        <v>1.440</v>
      </c>
      <c r="D14" s="34" t="str">
        <f>[9]Data!C13</f>
        <v>0.002 **</v>
      </c>
      <c r="E14" s="34" t="str">
        <f t="shared" si="0"/>
        <v>(1.140,1.819)</v>
      </c>
      <c r="F14" s="111" t="str">
        <f>[9]Data!E13</f>
        <v>0.845</v>
      </c>
      <c r="G14" s="111" t="str">
        <f>[9]Data!F13</f>
        <v>0.060</v>
      </c>
      <c r="H14" s="111" t="str">
        <f t="shared" si="1"/>
        <v>(0.708,1.007)</v>
      </c>
      <c r="J14" s="63" t="str">
        <f>[9]Data!D13</f>
        <v>1.140,1.819</v>
      </c>
      <c r="K14" s="64" t="str">
        <f>[9]Data!G13</f>
        <v>0.708,1.007</v>
      </c>
    </row>
    <row r="15" spans="2:11" ht="15.75" x14ac:dyDescent="0.25">
      <c r="B15" s="134" t="s">
        <v>28</v>
      </c>
      <c r="C15" s="111" t="str">
        <f>[9]Data!B14</f>
        <v>1.447</v>
      </c>
      <c r="D15" s="34" t="str">
        <f>[9]Data!C14</f>
        <v>0.003 **</v>
      </c>
      <c r="E15" s="34" t="str">
        <f t="shared" si="0"/>
        <v>(1.130,1.853)</v>
      </c>
      <c r="F15" s="111" t="str">
        <f>[9]Data!E14</f>
        <v>0.712</v>
      </c>
      <c r="G15" s="111" t="str">
        <f>[9]Data!F14</f>
        <v>0.000 **</v>
      </c>
      <c r="H15" s="111" t="str">
        <f t="shared" si="1"/>
        <v>(0.592,0.856)</v>
      </c>
      <c r="J15" s="63" t="str">
        <f>[9]Data!D14</f>
        <v>1.130,1.853</v>
      </c>
      <c r="K15" s="64" t="str">
        <f>[9]Data!G14</f>
        <v>0.592,0.856</v>
      </c>
    </row>
    <row r="16" spans="2:11" ht="15.75" x14ac:dyDescent="0.25">
      <c r="B16" s="134" t="s">
        <v>29</v>
      </c>
      <c r="C16" s="111" t="str">
        <f>[9]Data!B15</f>
        <v>1.938</v>
      </c>
      <c r="D16" s="34" t="str">
        <f>[9]Data!C15</f>
        <v>0.000 **</v>
      </c>
      <c r="E16" s="34" t="str">
        <f t="shared" si="0"/>
        <v>(1.473,2.551)</v>
      </c>
      <c r="F16" s="111" t="str">
        <f>[9]Data!E15</f>
        <v>0.550</v>
      </c>
      <c r="G16" s="111" t="str">
        <f>[9]Data!F15</f>
        <v>0.000 **</v>
      </c>
      <c r="H16" s="111" t="str">
        <f t="shared" si="1"/>
        <v>(0.437,0.691)</v>
      </c>
      <c r="J16" s="63" t="str">
        <f>[9]Data!D15</f>
        <v>1.473,2.551</v>
      </c>
      <c r="K16" s="64" t="str">
        <f>[9]Data!G15</f>
        <v>0.437,0.691</v>
      </c>
    </row>
    <row r="17" spans="2:11" ht="15.75" x14ac:dyDescent="0.25">
      <c r="B17" s="135" t="s">
        <v>57</v>
      </c>
      <c r="C17" s="52"/>
      <c r="D17" s="34"/>
      <c r="E17" s="34"/>
      <c r="F17" s="111"/>
      <c r="G17" s="34"/>
      <c r="H17" s="111"/>
      <c r="J17" s="63"/>
      <c r="K17" s="124"/>
    </row>
    <row r="18" spans="2:11" ht="15.75" x14ac:dyDescent="0.25">
      <c r="B18" s="134" t="s">
        <v>58</v>
      </c>
      <c r="C18" s="111" t="str">
        <f>[9]Data!B16</f>
        <v>1.002</v>
      </c>
      <c r="D18" s="34" t="str">
        <f>[9]Data!C16</f>
        <v>0.984</v>
      </c>
      <c r="E18" s="34" t="str">
        <f t="shared" si="0"/>
        <v>(0.861,1.165)</v>
      </c>
      <c r="F18" s="111" t="str">
        <f>[9]Data!E16</f>
        <v>0.735</v>
      </c>
      <c r="G18" s="111" t="str">
        <f>[9]Data!F16</f>
        <v>0.000 **</v>
      </c>
      <c r="H18" s="111" t="str">
        <f t="shared" si="1"/>
        <v>(0.646,0.838)</v>
      </c>
      <c r="J18" s="63" t="str">
        <f>[9]Data!D16</f>
        <v>0.861,1.165</v>
      </c>
      <c r="K18" s="64" t="str">
        <f>[9]Data!G16</f>
        <v>0.646,0.838</v>
      </c>
    </row>
    <row r="19" spans="2:11" ht="15.75" x14ac:dyDescent="0.25">
      <c r="B19" s="134" t="s">
        <v>59</v>
      </c>
      <c r="C19" s="111" t="str">
        <f>[9]Data!B17</f>
        <v>0.872</v>
      </c>
      <c r="D19" s="34" t="str">
        <f>[9]Data!C17</f>
        <v>0.068</v>
      </c>
      <c r="E19" s="34" t="str">
        <f t="shared" si="0"/>
        <v>(0.753,1.010)</v>
      </c>
      <c r="F19" s="111" t="str">
        <f>[9]Data!E17</f>
        <v>0.919</v>
      </c>
      <c r="G19" s="111" t="str">
        <f>[9]Data!F17</f>
        <v>0.119</v>
      </c>
      <c r="H19" s="111" t="str">
        <f t="shared" si="1"/>
        <v>(0.827,1.022)</v>
      </c>
      <c r="J19" s="63" t="str">
        <f>[9]Data!D17</f>
        <v>0.753,1.010</v>
      </c>
      <c r="K19" s="64" t="str">
        <f>[9]Data!G17</f>
        <v>0.827,1.022</v>
      </c>
    </row>
    <row r="20" spans="2:11" ht="15.75" x14ac:dyDescent="0.25">
      <c r="B20" s="134" t="s">
        <v>60</v>
      </c>
      <c r="C20" s="111" t="str">
        <f>[9]Data!B18</f>
        <v>1.068</v>
      </c>
      <c r="D20" s="34" t="str">
        <f>[9]Data!C18</f>
        <v>0.678</v>
      </c>
      <c r="E20" s="34" t="str">
        <f t="shared" si="0"/>
        <v>(0.784,1.454)</v>
      </c>
      <c r="F20" s="111" t="str">
        <f>[9]Data!E18</f>
        <v>0.727</v>
      </c>
      <c r="G20" s="111" t="str">
        <f>[9]Data!F18</f>
        <v>0.015 **</v>
      </c>
      <c r="H20" s="111" t="str">
        <f t="shared" si="1"/>
        <v>(0.562,0.939)</v>
      </c>
      <c r="J20" s="63" t="str">
        <f>[9]Data!D18</f>
        <v>0.784,1.454</v>
      </c>
      <c r="K20" s="64" t="str">
        <f>[9]Data!G18</f>
        <v>0.562,0.939</v>
      </c>
    </row>
    <row r="21" spans="2:11" ht="15.75" x14ac:dyDescent="0.25">
      <c r="B21" s="135" t="s">
        <v>68</v>
      </c>
      <c r="C21" s="52"/>
      <c r="D21" s="34"/>
      <c r="E21" s="34"/>
      <c r="F21" s="111"/>
      <c r="G21" s="34"/>
      <c r="H21" s="111"/>
      <c r="J21" s="63"/>
      <c r="K21" s="124"/>
    </row>
    <row r="22" spans="2:11" ht="15.75" x14ac:dyDescent="0.25">
      <c r="B22" s="134" t="s">
        <v>70</v>
      </c>
      <c r="C22" s="111" t="str">
        <f>[9]Data!B19</f>
        <v>0.834</v>
      </c>
      <c r="D22" s="34" t="str">
        <f>[9]Data!C19</f>
        <v>0.020 **</v>
      </c>
      <c r="E22" s="34" t="str">
        <f t="shared" si="0"/>
        <v>(0.715,0.972)</v>
      </c>
      <c r="F22" s="111" t="str">
        <f>[9]Data!E19</f>
        <v>1.156</v>
      </c>
      <c r="G22" s="111" t="str">
        <f>[9]Data!F19</f>
        <v>0.005 **</v>
      </c>
      <c r="H22" s="111" t="str">
        <f t="shared" si="1"/>
        <v>(1.046,1.278)</v>
      </c>
      <c r="J22" s="63" t="str">
        <f>[9]Data!D19</f>
        <v>0.715,0.972</v>
      </c>
      <c r="K22" s="64" t="str">
        <f>[9]Data!G19</f>
        <v>1.046,1.278</v>
      </c>
    </row>
    <row r="23" spans="2:11" ht="15.75" x14ac:dyDescent="0.25">
      <c r="B23" s="134" t="s">
        <v>69</v>
      </c>
      <c r="C23" s="111" t="str">
        <f>[9]Data!B20</f>
        <v>0.712</v>
      </c>
      <c r="D23" s="34" t="str">
        <f>[9]Data!C20</f>
        <v>0.014 **</v>
      </c>
      <c r="E23" s="34" t="str">
        <f t="shared" si="0"/>
        <v>(0.544,0.934)</v>
      </c>
      <c r="F23" s="111" t="str">
        <f>[9]Data!E20</f>
        <v>1.196</v>
      </c>
      <c r="G23" s="111" t="str">
        <f>[9]Data!F20</f>
        <v>0.058</v>
      </c>
      <c r="H23" s="111" t="str">
        <f t="shared" si="1"/>
        <v>(0.994,1.438)</v>
      </c>
      <c r="J23" s="63" t="str">
        <f>[9]Data!D20</f>
        <v>0.544,0.934</v>
      </c>
      <c r="K23" s="64" t="str">
        <f>[9]Data!G20</f>
        <v>0.994,1.438</v>
      </c>
    </row>
    <row r="24" spans="2:11" ht="15.75" x14ac:dyDescent="0.25">
      <c r="B24" s="133" t="s">
        <v>61</v>
      </c>
      <c r="C24" s="111" t="str">
        <f>[9]Data!B21</f>
        <v>0.972</v>
      </c>
      <c r="D24" s="34" t="str">
        <f>[9]Data!C21</f>
        <v>0.786</v>
      </c>
      <c r="E24" s="34" t="str">
        <f t="shared" si="0"/>
        <v>(0.792,1.192)</v>
      </c>
      <c r="F24" s="111" t="str">
        <f>[9]Data!E21</f>
        <v>1.026</v>
      </c>
      <c r="G24" s="111" t="str">
        <f>[9]Data!F21</f>
        <v>0.722</v>
      </c>
      <c r="H24" s="111" t="str">
        <f t="shared" si="1"/>
        <v>(0.890,1.183)</v>
      </c>
      <c r="J24" s="63" t="str">
        <f>[9]Data!D21</f>
        <v>0.792,1.192</v>
      </c>
      <c r="K24" s="64" t="str">
        <f>[9]Data!G21</f>
        <v>0.890,1.183</v>
      </c>
    </row>
    <row r="25" spans="2:11" ht="16.5" thickBot="1" x14ac:dyDescent="0.3">
      <c r="B25" s="79" t="s">
        <v>67</v>
      </c>
      <c r="C25" s="57" t="str">
        <f>[9]Data!B22</f>
        <v>0.271</v>
      </c>
      <c r="D25" s="123" t="str">
        <f>[9]Data!C22</f>
        <v>0.000 **</v>
      </c>
      <c r="E25" s="34" t="str">
        <f t="shared" si="0"/>
        <v>(0.198,0.371)</v>
      </c>
      <c r="F25" s="57" t="str">
        <f>[9]Data!E22</f>
        <v>0.358</v>
      </c>
      <c r="G25" s="57" t="str">
        <f>[9]Data!F22</f>
        <v>0.000 **</v>
      </c>
      <c r="H25" s="111" t="str">
        <f t="shared" si="1"/>
        <v>(0.284,0.452)</v>
      </c>
      <c r="J25" s="127" t="str">
        <f>[9]Data!D22</f>
        <v>0.198,0.371</v>
      </c>
      <c r="K25" s="128" t="str">
        <f>[9]Data!G22</f>
        <v>0.284,0.452</v>
      </c>
    </row>
    <row r="26" spans="2:11" ht="16.5" thickTop="1" x14ac:dyDescent="0.25">
      <c r="B26" s="125" t="str">
        <f>[9]Data!B23</f>
        <v>20315</v>
      </c>
      <c r="C26" s="125"/>
      <c r="D26" s="125"/>
      <c r="E26" s="125"/>
      <c r="F26" s="125"/>
      <c r="G26" s="125"/>
    </row>
    <row r="27" spans="2:11" x14ac:dyDescent="0.25">
      <c r="B27" s="126" t="s">
        <v>79</v>
      </c>
      <c r="C27" s="126"/>
      <c r="D27" s="126"/>
      <c r="E27" s="126"/>
      <c r="F27" s="126"/>
      <c r="G27" s="12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Tabla3</vt:lpstr>
      <vt:lpstr>Tabla4</vt:lpstr>
      <vt:lpstr>Tabla5</vt:lpstr>
      <vt:lpstr>Tabla6</vt:lpstr>
      <vt:lpstr>Tabla7</vt:lpstr>
      <vt:lpstr>Tabla8</vt:lpstr>
      <vt:lpstr>Tabla9</vt:lpstr>
      <vt:lpstr>Anexo1</vt:lpstr>
      <vt:lpstr>tabla10</vt:lpstr>
      <vt:lpstr>Tabla11</vt:lpstr>
      <vt:lpstr>Tabla12</vt:lpstr>
      <vt:lpstr>Tabla13</vt:lpstr>
      <vt:lpstr>Tabla14</vt:lpstr>
      <vt:lpstr>Tabla15</vt:lpstr>
      <vt:lpstr>Tabla16</vt:lpstr>
      <vt:lpstr>Tabla17</vt:lpstr>
      <vt:lpstr>Tabla18</vt:lpstr>
      <vt:lpstr>Tabla19</vt:lpstr>
      <vt:lpstr>Tabla20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</dc:creator>
  <cp:lastModifiedBy>JUAN</cp:lastModifiedBy>
  <dcterms:created xsi:type="dcterms:W3CDTF">2013-06-14T20:58:39Z</dcterms:created>
  <dcterms:modified xsi:type="dcterms:W3CDTF">2013-10-29T04:14:41Z</dcterms:modified>
</cp:coreProperties>
</file>