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yhj\Desktop\빅데이터\뭐라도해보자아아\"/>
    </mc:Choice>
  </mc:AlternateContent>
  <xr:revisionPtr revIDLastSave="0" documentId="13_ncr:1_{727F771B-9EEE-4EA5-9EC5-0CCF5651C826}" xr6:coauthVersionLast="41" xr6:coauthVersionMax="41" xr10:uidLastSave="{00000000-0000-0000-0000-000000000000}"/>
  <bookViews>
    <workbookView xWindow="-120" yWindow="-120" windowWidth="20730" windowHeight="11160" xr2:uid="{AC488CEE-4836-40B0-AF97-773FD4A02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7" i="1"/>
  <c r="N16" i="1"/>
  <c r="N4" i="1"/>
  <c r="N8" i="1"/>
  <c r="N5" i="1"/>
  <c r="N15" i="1"/>
  <c r="N10" i="1"/>
  <c r="N14" i="1"/>
  <c r="N25" i="1"/>
  <c r="N13" i="1"/>
  <c r="N9" i="1"/>
  <c r="N6" i="1"/>
  <c r="N20" i="1"/>
  <c r="N18" i="1"/>
  <c r="N19" i="1"/>
  <c r="N11" i="1"/>
  <c r="N12" i="1"/>
  <c r="N23" i="1"/>
  <c r="N22" i="1"/>
  <c r="N17" i="1"/>
  <c r="N21" i="1"/>
  <c r="N26" i="1"/>
  <c r="N24" i="1"/>
  <c r="N3" i="1"/>
  <c r="M11" i="1"/>
  <c r="M12" i="1"/>
  <c r="M19" i="1"/>
  <c r="M13" i="1"/>
  <c r="M4" i="1"/>
  <c r="M20" i="1"/>
  <c r="M23" i="1"/>
  <c r="M9" i="1"/>
  <c r="M18" i="1"/>
  <c r="M10" i="1"/>
  <c r="M25" i="1"/>
  <c r="M26" i="1"/>
  <c r="M2" i="1"/>
  <c r="M22" i="1"/>
  <c r="M7" i="1"/>
  <c r="M14" i="1"/>
  <c r="M21" i="1"/>
  <c r="M24" i="1"/>
  <c r="M15" i="1"/>
  <c r="M5" i="1"/>
  <c r="M17" i="1"/>
  <c r="M3" i="1"/>
  <c r="M8" i="1"/>
  <c r="M16" i="1"/>
  <c r="M6" i="1"/>
  <c r="O9" i="1" l="1"/>
  <c r="P9" i="1" s="1"/>
  <c r="O14" i="1"/>
  <c r="P14" i="1" s="1"/>
  <c r="O23" i="1"/>
  <c r="K18" i="1"/>
  <c r="K12" i="1"/>
  <c r="K19" i="1"/>
  <c r="K20" i="1"/>
  <c r="K24" i="1"/>
  <c r="K22" i="1"/>
  <c r="K3" i="1"/>
  <c r="K11" i="1"/>
  <c r="K6" i="1"/>
  <c r="K25" i="1"/>
  <c r="K21" i="1"/>
  <c r="K5" i="1"/>
  <c r="K4" i="1"/>
  <c r="K2" i="1"/>
  <c r="K26" i="1"/>
  <c r="K9" i="1"/>
  <c r="K17" i="1"/>
  <c r="K7" i="1"/>
  <c r="K14" i="1"/>
  <c r="K16" i="1"/>
  <c r="K15" i="1"/>
  <c r="K10" i="1"/>
  <c r="K13" i="1"/>
  <c r="K23" i="1"/>
  <c r="K8" i="1"/>
  <c r="J6" i="1"/>
  <c r="J12" i="1"/>
  <c r="J8" i="1"/>
  <c r="J11" i="1"/>
  <c r="J22" i="1"/>
  <c r="J4" i="1"/>
  <c r="J3" i="1"/>
  <c r="J18" i="1"/>
  <c r="J14" i="1"/>
  <c r="J9" i="1"/>
  <c r="J2" i="1"/>
  <c r="J25" i="1"/>
  <c r="J7" i="1"/>
  <c r="J19" i="1"/>
  <c r="J5" i="1"/>
  <c r="J24" i="1"/>
  <c r="J17" i="1"/>
  <c r="J26" i="1"/>
  <c r="J16" i="1"/>
  <c r="J15" i="1"/>
  <c r="J21" i="1"/>
  <c r="J10" i="1"/>
  <c r="J13" i="1"/>
  <c r="J23" i="1"/>
  <c r="J20" i="1"/>
  <c r="I11" i="1"/>
  <c r="I18" i="1"/>
  <c r="I19" i="1"/>
  <c r="I25" i="1"/>
  <c r="I17" i="1"/>
  <c r="I24" i="1"/>
  <c r="I4" i="1"/>
  <c r="I22" i="1"/>
  <c r="I6" i="1"/>
  <c r="I15" i="1"/>
  <c r="I20" i="1"/>
  <c r="I12" i="1"/>
  <c r="I26" i="1"/>
  <c r="I14" i="1"/>
  <c r="I21" i="1"/>
  <c r="I3" i="1"/>
  <c r="I16" i="1"/>
  <c r="I2" i="1"/>
  <c r="I5" i="1"/>
  <c r="I7" i="1"/>
  <c r="I9" i="1"/>
  <c r="I10" i="1"/>
  <c r="I23" i="1"/>
  <c r="I13" i="1"/>
  <c r="I8" i="1"/>
  <c r="H18" i="1"/>
  <c r="H19" i="1"/>
  <c r="H16" i="1"/>
  <c r="H6" i="1"/>
  <c r="H12" i="1"/>
  <c r="H8" i="1"/>
  <c r="H24" i="1"/>
  <c r="H9" i="1"/>
  <c r="H22" i="1"/>
  <c r="H25" i="1"/>
  <c r="H5" i="1"/>
  <c r="H11" i="1"/>
  <c r="H7" i="1"/>
  <c r="H20" i="1"/>
  <c r="H3" i="1"/>
  <c r="H10" i="1"/>
  <c r="H2" i="1"/>
  <c r="H26" i="1"/>
  <c r="H14" i="1"/>
  <c r="H21" i="1"/>
  <c r="H17" i="1"/>
  <c r="H13" i="1"/>
  <c r="H23" i="1"/>
  <c r="H15" i="1"/>
  <c r="H4" i="1"/>
  <c r="T17" i="1" l="1"/>
  <c r="U17" i="1" s="1"/>
  <c r="T6" i="1"/>
  <c r="U6" i="1" s="1"/>
  <c r="T15" i="1"/>
  <c r="U15" i="1" s="1"/>
  <c r="T24" i="1"/>
  <c r="U24" i="1" s="1"/>
  <c r="T18" i="1"/>
  <c r="U18" i="1" s="1"/>
  <c r="T23" i="1"/>
  <c r="U23" i="1" s="1"/>
  <c r="T16" i="1"/>
  <c r="U16" i="1" s="1"/>
  <c r="T9" i="1"/>
  <c r="T5" i="1"/>
  <c r="U5" i="1" s="1"/>
  <c r="T11" i="1"/>
  <c r="U11" i="1" s="1"/>
  <c r="T20" i="1"/>
  <c r="U20" i="1" s="1"/>
  <c r="T13" i="1"/>
  <c r="U13" i="1" s="1"/>
  <c r="T14" i="1"/>
  <c r="T26" i="1"/>
  <c r="U26" i="1" s="1"/>
  <c r="T21" i="1"/>
  <c r="U21" i="1" s="1"/>
  <c r="T3" i="1"/>
  <c r="U3" i="1" s="1"/>
  <c r="T19" i="1"/>
  <c r="U19" i="1" s="1"/>
  <c r="T8" i="1"/>
  <c r="U8" i="1" s="1"/>
  <c r="T4" i="1"/>
  <c r="U4" i="1" s="1"/>
  <c r="T10" i="1"/>
  <c r="U10" i="1" s="1"/>
  <c r="T7" i="1"/>
  <c r="U7" i="1" s="1"/>
  <c r="T2" i="1"/>
  <c r="U2" i="1" s="1"/>
  <c r="T25" i="1"/>
  <c r="U25" i="1" s="1"/>
  <c r="T22" i="1"/>
  <c r="U22" i="1" s="1"/>
  <c r="T12" i="1"/>
  <c r="U12" i="1" s="1"/>
  <c r="P23" i="1"/>
  <c r="V23" i="1" s="1"/>
  <c r="O13" i="1"/>
  <c r="P13" i="1" s="1"/>
  <c r="O21" i="1"/>
  <c r="P21" i="1" s="1"/>
  <c r="V21" i="1" s="1"/>
  <c r="O25" i="1"/>
  <c r="P25" i="1" s="1"/>
  <c r="O24" i="1"/>
  <c r="P24" i="1" s="1"/>
  <c r="O5" i="1"/>
  <c r="P5" i="1" s="1"/>
  <c r="O26" i="1"/>
  <c r="P26" i="1" s="1"/>
  <c r="Q10" i="1"/>
  <c r="R10" i="1" s="1"/>
  <c r="Q2" i="1"/>
  <c r="R2" i="1" s="1"/>
  <c r="Q12" i="1"/>
  <c r="R12" i="1" s="1"/>
  <c r="Q8" i="1"/>
  <c r="R8" i="1" s="1"/>
  <c r="Q15" i="1"/>
  <c r="R15" i="1" s="1"/>
  <c r="Q17" i="1"/>
  <c r="R17" i="1" s="1"/>
  <c r="Q4" i="1"/>
  <c r="R4" i="1" s="1"/>
  <c r="Q6" i="1"/>
  <c r="R6" i="1" s="1"/>
  <c r="Q24" i="1"/>
  <c r="R24" i="1" s="1"/>
  <c r="Q18" i="1"/>
  <c r="R18" i="1" s="1"/>
  <c r="Q25" i="1"/>
  <c r="R25" i="1" s="1"/>
  <c r="Q23" i="1"/>
  <c r="R23" i="1" s="1"/>
  <c r="Q16" i="1"/>
  <c r="R16" i="1" s="1"/>
  <c r="Q9" i="1"/>
  <c r="R9" i="1" s="1"/>
  <c r="Q5" i="1"/>
  <c r="R5" i="1" s="1"/>
  <c r="Q11" i="1"/>
  <c r="R11" i="1" s="1"/>
  <c r="Q20" i="1"/>
  <c r="R20" i="1" s="1"/>
  <c r="Q7" i="1"/>
  <c r="R7" i="1" s="1"/>
  <c r="Q22" i="1"/>
  <c r="R22" i="1" s="1"/>
  <c r="Q13" i="1"/>
  <c r="R13" i="1" s="1"/>
  <c r="Q14" i="1"/>
  <c r="R14" i="1" s="1"/>
  <c r="Q26" i="1"/>
  <c r="R26" i="1" s="1"/>
  <c r="Q21" i="1"/>
  <c r="R21" i="1" s="1"/>
  <c r="Q3" i="1"/>
  <c r="R3" i="1" s="1"/>
  <c r="Q19" i="1"/>
  <c r="R19" i="1" s="1"/>
  <c r="O10" i="1"/>
  <c r="O2" i="1"/>
  <c r="P2" i="1" s="1"/>
  <c r="O8" i="1"/>
  <c r="P8" i="1" s="1"/>
  <c r="O12" i="1"/>
  <c r="P12" i="1" s="1"/>
  <c r="V12" i="1" s="1"/>
  <c r="O20" i="1"/>
  <c r="P20" i="1" s="1"/>
  <c r="O4" i="1"/>
  <c r="P4" i="1" s="1"/>
  <c r="V4" i="1" s="1"/>
  <c r="O3" i="1"/>
  <c r="P3" i="1" s="1"/>
  <c r="V3" i="1" s="1"/>
  <c r="O18" i="1"/>
  <c r="P18" i="1" s="1"/>
  <c r="V18" i="1" s="1"/>
  <c r="O19" i="1"/>
  <c r="P19" i="1" s="1"/>
  <c r="V19" i="1" s="1"/>
  <c r="O7" i="1"/>
  <c r="P7" i="1" s="1"/>
  <c r="O17" i="1"/>
  <c r="P17" i="1" s="1"/>
  <c r="V17" i="1" s="1"/>
  <c r="O6" i="1"/>
  <c r="P6" i="1" s="1"/>
  <c r="O15" i="1"/>
  <c r="P15" i="1" s="1"/>
  <c r="O16" i="1"/>
  <c r="P16" i="1" s="1"/>
  <c r="V16" i="1" s="1"/>
  <c r="O11" i="1"/>
  <c r="P11" i="1" s="1"/>
  <c r="O22" i="1"/>
  <c r="P22" i="1" s="1"/>
  <c r="V6" i="1" l="1"/>
  <c r="U14" i="1"/>
  <c r="V14" i="1" s="1"/>
  <c r="U9" i="1"/>
  <c r="V9" i="1" s="1"/>
  <c r="V11" i="1"/>
  <c r="V8" i="1"/>
  <c r="V26" i="1"/>
  <c r="V7" i="1"/>
  <c r="V2" i="1"/>
  <c r="V5" i="1"/>
  <c r="V13" i="1"/>
  <c r="V15" i="1"/>
  <c r="V20" i="1"/>
  <c r="V24" i="1"/>
  <c r="V22" i="1"/>
  <c r="V25" i="1"/>
  <c r="S25" i="1"/>
  <c r="S21" i="1"/>
  <c r="S14" i="1"/>
  <c r="S13" i="1"/>
  <c r="S5" i="1"/>
  <c r="S9" i="1"/>
  <c r="S23" i="1"/>
  <c r="P10" i="1"/>
  <c r="S26" i="1"/>
  <c r="S12" i="1"/>
  <c r="S24" i="1"/>
  <c r="S8" i="1"/>
  <c r="S18" i="1"/>
  <c r="S6" i="1"/>
  <c r="S2" i="1"/>
  <c r="S19" i="1"/>
  <c r="S22" i="1"/>
  <c r="S20" i="1"/>
  <c r="S16" i="1"/>
  <c r="S4" i="1"/>
  <c r="S3" i="1"/>
  <c r="S11" i="1"/>
  <c r="S17" i="1"/>
  <c r="S7" i="1"/>
  <c r="S15" i="1"/>
  <c r="S10" i="1" l="1"/>
  <c r="V10" i="1"/>
</calcChain>
</file>

<file path=xl/sharedStrings.xml><?xml version="1.0" encoding="utf-8"?>
<sst xmlns="http://schemas.openxmlformats.org/spreadsheetml/2006/main" count="47" uniqueCount="47">
  <si>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</si>
  <si>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</si>
  <si>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</si>
  <si>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</si>
  <si>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</si>
  <si>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</si>
  <si>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</si>
  <si>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</si>
  <si>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</si>
  <si>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</si>
  <si>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</si>
  <si>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</si>
  <si>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</si>
  <si>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</si>
  <si>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</si>
  <si>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</si>
  <si>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</si>
  <si>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</si>
  <si>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</si>
  <si>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</si>
  <si>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</si>
  <si>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</si>
  <si>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</si>
  <si>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</si>
  <si>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</si>
  <si>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다문화가정</t>
  </si>
  <si>
    <t>장애아동</t>
  </si>
  <si>
    <t xml:space="preserve"> 가정위탁수급자수</t>
  </si>
  <si>
    <t>기초생활수급자수</t>
  </si>
  <si>
    <t>복지시설수</t>
  </si>
  <si>
    <t>시설대비종사자수</t>
  </si>
  <si>
    <t>z다문화수급자수</t>
    <phoneticPr fontId="1" type="noConversion"/>
  </si>
  <si>
    <t>z장애아동</t>
    <phoneticPr fontId="1" type="noConversion"/>
  </si>
  <si>
    <t>z가정위탁수급자수</t>
    <phoneticPr fontId="1" type="noConversion"/>
  </si>
  <si>
    <t>z기초생활수급자아동수</t>
    <phoneticPr fontId="1" type="noConversion"/>
  </si>
  <si>
    <t>z복지시설수</t>
    <phoneticPr fontId="1" type="noConversion"/>
  </si>
  <si>
    <t>z시설대비종사자수</t>
    <phoneticPr fontId="1" type="noConversion"/>
  </si>
  <si>
    <t>z아동복지서비스</t>
    <phoneticPr fontId="1" type="noConversion"/>
  </si>
  <si>
    <t>가자치구</t>
  </si>
  <si>
    <t>아동복지서비스</t>
    <phoneticPr fontId="1" type="noConversion"/>
  </si>
  <si>
    <t>z한부모가구수</t>
  </si>
  <si>
    <t>취약계층합</t>
    <phoneticPr fontId="1" type="noConversion"/>
  </si>
  <si>
    <t>z취약계층합</t>
    <phoneticPr fontId="1" type="noConversion"/>
  </si>
  <si>
    <t>취약계층복지간극</t>
    <phoneticPr fontId="1" type="noConversion"/>
  </si>
  <si>
    <t>취약계층합2</t>
    <phoneticPr fontId="1" type="noConversion"/>
  </si>
  <si>
    <t>z취약계층합2</t>
    <phoneticPr fontId="1" type="noConversion"/>
  </si>
  <si>
    <t>취약계층복지간극2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</si>
</sst>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8" formatCode="0.000000"/>
    <numFmt numFmtId="179" formatCode="0.000000_ "/>
    <numFmt numFmtId="183" formatCode="0.0000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DE51-5DD2-4ADC-8126-28CA1F7F0FFC}">
  <dimension ref="A1:V26"/>
  <sheetViews>
    <sheetView tabSelected="1" workbookViewId="0">
      <selection activeCell="R7" sqref="R7"/>
    </sheetView>
  </sheetViews>
  <sheetFormatPr defaultRowHeight="16.5" x14ac:dyDescent="0.3"/>
  <cols>
    <col min="8" max="8" width="10.5" customWidth="1"/>
    <col min="12" max="12" width="13.25" customWidth="1"/>
    <col min="15" max="15" width="16.625" customWidth="1"/>
    <col min="16" max="16" width="10.875" customWidth="1"/>
    <col min="17" max="17" width="11.375" customWidth="1"/>
    <col min="18" max="18" width="13.5" customWidth="1"/>
    <col min="19" max="19" width="13.375" customWidth="1"/>
    <col min="22" max="22" width="20.25" bestFit="1" customWidth="1"/>
  </cols>
  <sheetData>
    <row r="1" spans="1:22" x14ac:dyDescent="0.3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40</v>
      </c>
      <c r="M1" t="s">
        <v>35</v>
      </c>
      <c r="N1" t="s">
        <v>36</v>
      </c>
      <c r="O1" t="s">
        <v>39</v>
      </c>
      <c r="P1" t="s">
        <v>37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3">
      <c r="A2" t="s">
        <v>18</v>
      </c>
      <c r="B2">
        <v>647</v>
      </c>
      <c r="C2">
        <v>441</v>
      </c>
      <c r="D2">
        <v>63</v>
      </c>
      <c r="E2">
        <v>1308</v>
      </c>
      <c r="F2">
        <v>25</v>
      </c>
      <c r="G2">
        <v>7.52</v>
      </c>
      <c r="H2">
        <f>(B2-205)/(979-205)</f>
        <v>0.57105943152454786</v>
      </c>
      <c r="I2">
        <f>(C2-124)/(952-124)</f>
        <v>0.3828502415458937</v>
      </c>
      <c r="J2">
        <f>(D2-34)/(267-34)</f>
        <v>0.12446351931330472</v>
      </c>
      <c r="K2">
        <f>(E2-492)/(4152-492)</f>
        <v>0.22295081967213115</v>
      </c>
      <c r="L2" s="5">
        <v>0.12023217247097844</v>
      </c>
      <c r="M2">
        <f>(F2-7)/(43-7)</f>
        <v>0.5</v>
      </c>
      <c r="N2">
        <f>(G2-2.4375)/(9.2-2.4375)</f>
        <v>0.75157116451016637</v>
      </c>
      <c r="O2">
        <f>(0.5*M2)+(0.5*N2)</f>
        <v>0.62578558225508318</v>
      </c>
      <c r="P2" s="1">
        <f>(O2-0.098711234)/(0.634440958-0.098711234)</f>
        <v>0.983843764202046</v>
      </c>
      <c r="Q2">
        <f>0.21*K2+0.21*J2+0.2*L2+0.24*H2+0.14*I2</f>
        <v>0.28765674306345385</v>
      </c>
      <c r="R2" s="2">
        <f>(Q2-0.02369635)/(0.79687893-0.02369635)</f>
        <v>0.34139464583314061</v>
      </c>
      <c r="S2" s="3">
        <f>P2-R2</f>
        <v>0.64244911836890539</v>
      </c>
      <c r="T2">
        <f>(0.16*K2)+(0.22*J2)+(0.22*L2)+(0.23*H2)+(0.17*I2)</f>
        <v>0.28593339365353121</v>
      </c>
      <c r="U2" s="1">
        <f>(T2-0.027791)/(0.798502-0.027791)</f>
        <v>0.33494058558075751</v>
      </c>
      <c r="V2" s="4">
        <f>P2-U2</f>
        <v>0.64890317862128843</v>
      </c>
    </row>
    <row r="3" spans="1:22" x14ac:dyDescent="0.3">
      <c r="A3" t="s">
        <v>2</v>
      </c>
      <c r="B3">
        <v>418</v>
      </c>
      <c r="C3">
        <v>286</v>
      </c>
      <c r="D3">
        <v>54</v>
      </c>
      <c r="E3">
        <v>1040</v>
      </c>
      <c r="F3">
        <v>10</v>
      </c>
      <c r="G3">
        <v>9.1999999999999993</v>
      </c>
      <c r="H3">
        <f>(B3-205)/(979-205)</f>
        <v>0.27519379844961239</v>
      </c>
      <c r="I3">
        <f>(C3-124)/(952-124)</f>
        <v>0.19565217391304349</v>
      </c>
      <c r="J3">
        <f>(D3-34)/(267-34)</f>
        <v>8.5836909871244635E-2</v>
      </c>
      <c r="K3">
        <f>(E3-492)/(4152-492)</f>
        <v>0.14972677595628414</v>
      </c>
      <c r="L3" s="5">
        <v>0.12313432835820895</v>
      </c>
      <c r="M3">
        <f>(F3-7)/(43-7)</f>
        <v>8.3333333333333329E-2</v>
      </c>
      <c r="N3">
        <f>(G3-2.4375)/(9.2-2.4375)</f>
        <v>1</v>
      </c>
      <c r="O3">
        <f>(0.5*M3)+(0.5*N3)</f>
        <v>0.54166666666666663</v>
      </c>
      <c r="P3" s="1">
        <f>(O3-0.098711234)/(0.634440958-0.098711234)</f>
        <v>0.8268263133868351</v>
      </c>
      <c r="Q3">
        <f>0.21*K3+0.21*J3+0.2*L3+0.24*H3+0.14*I3</f>
        <v>0.16753305567115589</v>
      </c>
      <c r="R3" s="2">
        <f>(Q3-0.02369635)/(0.79687893-0.02369635)</f>
        <v>0.18603200510693851</v>
      </c>
      <c r="S3" s="3">
        <f>P3-R3</f>
        <v>0.64079430827989659</v>
      </c>
      <c r="T3">
        <f>(0.16*K3)+(0.22*J3)+(0.22*L3)+(0.23*H3)+(0.17*I3)</f>
        <v>0.16648539977211352</v>
      </c>
      <c r="U3" s="1">
        <f>(T3-0.027791)/(0.798502-0.027791)</f>
        <v>0.17995642954637148</v>
      </c>
      <c r="V3" s="4">
        <f>P3-U3</f>
        <v>0.64686988384046362</v>
      </c>
    </row>
    <row r="4" spans="1:22" x14ac:dyDescent="0.3">
      <c r="A4" t="s">
        <v>19</v>
      </c>
      <c r="B4">
        <v>386</v>
      </c>
      <c r="C4">
        <v>521</v>
      </c>
      <c r="D4">
        <v>79</v>
      </c>
      <c r="E4">
        <v>1776</v>
      </c>
      <c r="F4">
        <v>32</v>
      </c>
      <c r="G4">
        <v>5.90625</v>
      </c>
      <c r="H4">
        <f>(B4-205)/(979-205)</f>
        <v>0.23385012919896642</v>
      </c>
      <c r="I4">
        <f>(C4-124)/(952-124)</f>
        <v>0.47946859903381644</v>
      </c>
      <c r="J4">
        <f>(D4-34)/(267-34)</f>
        <v>0.19313304721030042</v>
      </c>
      <c r="K4">
        <f>(E4-492)/(4152-492)</f>
        <v>0.35081967213114756</v>
      </c>
      <c r="L4" s="5">
        <v>0.28772802653399671</v>
      </c>
      <c r="M4">
        <f>(F4-7)/(43-7)</f>
        <v>0.69444444444444442</v>
      </c>
      <c r="N4">
        <f>(G4-2.4375)/(9.2-2.4375)</f>
        <v>0.51293900184842889</v>
      </c>
      <c r="O4">
        <f>(0.5*M4)+(0.5*N4)</f>
        <v>0.60369172314643671</v>
      </c>
      <c r="P4" s="1">
        <f>(O4-0.098711234)/(0.634440958-0.098711234)</f>
        <v>0.94260308234537438</v>
      </c>
      <c r="Q4">
        <f>0.21*K4+0.21*J4+0.2*L4+0.24*H4+0.14*I4</f>
        <v>0.29502531124098963</v>
      </c>
      <c r="R4" s="2">
        <f>(Q4-0.02369635)/(0.79687893-0.02369635)</f>
        <v>0.35092482456212304</v>
      </c>
      <c r="S4" s="3">
        <f>P4-R4</f>
        <v>0.59167825778325134</v>
      </c>
      <c r="T4">
        <f>(0.16*K4)+(0.22*J4)+(0.22*L4)+(0.23*H4)+(0.17*I4)</f>
        <v>0.29721577531624005</v>
      </c>
      <c r="U4" s="1">
        <f>(T4-0.027791)/(0.798502-0.027791)</f>
        <v>0.34957951205606258</v>
      </c>
      <c r="V4" s="4">
        <f>P4-U4</f>
        <v>0.59302357028931185</v>
      </c>
    </row>
    <row r="5" spans="1:22" x14ac:dyDescent="0.3">
      <c r="A5" t="s">
        <v>0</v>
      </c>
      <c r="B5">
        <v>215</v>
      </c>
      <c r="C5">
        <v>236</v>
      </c>
      <c r="D5">
        <v>34</v>
      </c>
      <c r="E5">
        <v>492</v>
      </c>
      <c r="F5">
        <v>13</v>
      </c>
      <c r="G5">
        <v>5.5384615384615383</v>
      </c>
      <c r="H5">
        <f>(B5-205)/(979-205)</f>
        <v>1.2919896640826873E-2</v>
      </c>
      <c r="I5">
        <f>(C5-124)/(952-124)</f>
        <v>0.13526570048309178</v>
      </c>
      <c r="J5">
        <f>(D5-34)/(267-34)</f>
        <v>0</v>
      </c>
      <c r="K5">
        <f>(E5-492)/(4152-492)</f>
        <v>0</v>
      </c>
      <c r="L5" s="5">
        <v>8.291873963515755E-3</v>
      </c>
      <c r="M5">
        <f>(F5-7)/(43-7)</f>
        <v>0.16666666666666666</v>
      </c>
      <c r="N5">
        <f>(G5-2.4375)/(9.2-2.4375)</f>
        <v>0.45855253803497797</v>
      </c>
      <c r="O5">
        <f>(0.5*M5)+(0.5*N5)</f>
        <v>0.3126096023508223</v>
      </c>
      <c r="P5" s="1">
        <f>(O5-0.098711234)/(0.634440958-0.098711234)</f>
        <v>0.39926544816994758</v>
      </c>
      <c r="Q5">
        <f>0.21*K5+0.21*J5+0.2*L5+0.24*H5+0.14*I5</f>
        <v>2.3696348054134449E-2</v>
      </c>
      <c r="R5" s="2">
        <f>(Q5-0.02369635)/(0.79687893-0.02369635)</f>
        <v>-2.5166960590629723E-9</v>
      </c>
      <c r="S5" s="3">
        <f>P5-R5</f>
        <v>0.39926545068664365</v>
      </c>
      <c r="T5">
        <f>(0.16*K5)+(0.22*J5)+(0.22*L5)+(0.23*H5)+(0.17*I5)</f>
        <v>2.7790957581489251E-2</v>
      </c>
      <c r="U5" s="1">
        <f>(T5-0.027791)/(0.798502-0.027791)</f>
        <v>-5.5038154053945559E-8</v>
      </c>
      <c r="V5" s="4">
        <f>P5-U5</f>
        <v>0.39926550320810161</v>
      </c>
    </row>
    <row r="6" spans="1:22" x14ac:dyDescent="0.3">
      <c r="A6" t="s">
        <v>20</v>
      </c>
      <c r="B6">
        <v>583</v>
      </c>
      <c r="C6">
        <v>613</v>
      </c>
      <c r="D6">
        <v>202</v>
      </c>
      <c r="E6">
        <v>2418</v>
      </c>
      <c r="F6">
        <v>43</v>
      </c>
      <c r="G6">
        <v>4.2558139534883717</v>
      </c>
      <c r="H6">
        <f>(B6-205)/(979-205)</f>
        <v>0.48837209302325579</v>
      </c>
      <c r="I6">
        <f>(C6-124)/(952-124)</f>
        <v>0.59057971014492749</v>
      </c>
      <c r="J6">
        <f>(D6-34)/(267-34)</f>
        <v>0.72103004291845496</v>
      </c>
      <c r="K6">
        <f>(E6-492)/(4152-492)</f>
        <v>0.52622950819672132</v>
      </c>
      <c r="L6" s="5">
        <v>0.49834162520729686</v>
      </c>
      <c r="M6">
        <f>(F6-7)/(43-7)</f>
        <v>1</v>
      </c>
      <c r="N6">
        <f>(G6-2.4375)/(9.2-2.4375)</f>
        <v>0.26888191548811413</v>
      </c>
      <c r="O6">
        <f>(0.5*M6)+(0.5*N6)</f>
        <v>0.63444095774405707</v>
      </c>
      <c r="P6" s="1">
        <f>(O6-0.098711234)/(0.634440958-0.098711234)</f>
        <v>0.9999999995222536</v>
      </c>
      <c r="Q6">
        <f>0.21*K6+0.21*J6+0.2*L6+0.24*H6+0.14*I6</f>
        <v>0.56148329252151763</v>
      </c>
      <c r="R6" s="2">
        <f>(Q6-0.02369635)/(0.79687893-0.02369635)</f>
        <v>0.69554974003878567</v>
      </c>
      <c r="S6" s="3">
        <f>P6-R6</f>
        <v>0.30445025948346793</v>
      </c>
      <c r="T6">
        <f>(0.16*K6)+(0.22*J6)+(0.22*L6)+(0.23*H6)+(0.17*I6)</f>
        <v>0.56518262041912737</v>
      </c>
      <c r="U6" s="1">
        <f>(T6-0.027791)/(0.798502-0.027791)</f>
        <v>0.69726735497368963</v>
      </c>
      <c r="V6" s="4">
        <f>P6-U6</f>
        <v>0.30273264454856397</v>
      </c>
    </row>
    <row r="7" spans="1:22" x14ac:dyDescent="0.3">
      <c r="A7" t="s">
        <v>12</v>
      </c>
      <c r="B7">
        <v>322</v>
      </c>
      <c r="C7">
        <v>479</v>
      </c>
      <c r="D7">
        <v>61</v>
      </c>
      <c r="E7">
        <v>2033</v>
      </c>
      <c r="F7">
        <v>18</v>
      </c>
      <c r="G7">
        <v>6.1666666666666696</v>
      </c>
      <c r="H7">
        <f>(B7-205)/(979-205)</f>
        <v>0.15116279069767441</v>
      </c>
      <c r="I7">
        <f>(C7-124)/(952-124)</f>
        <v>0.42874396135265702</v>
      </c>
      <c r="J7">
        <f>(D7-34)/(267-34)</f>
        <v>0.11587982832618025</v>
      </c>
      <c r="K7">
        <f>(E7-492)/(4152-492)</f>
        <v>0.42103825136612022</v>
      </c>
      <c r="L7" s="5">
        <v>0.30306799336650081</v>
      </c>
      <c r="M7">
        <f>(F7-7)/(43-7)</f>
        <v>0.30555555555555558</v>
      </c>
      <c r="N7">
        <f>(G7-2.4375)/(9.2-2.4375)</f>
        <v>0.55144793592113417</v>
      </c>
      <c r="O7">
        <f>(0.5*M7)+(0.5*N7)</f>
        <v>0.42850174573834487</v>
      </c>
      <c r="P7" s="1">
        <f>(O7-0.098711234)/(0.634440958-0.098711234)</f>
        <v>0.61559121505519621</v>
      </c>
      <c r="Q7">
        <f>0.21*K7+0.21*J7+0.2*L7+0.24*H7+0.14*I7</f>
        <v>0.26966961976549708</v>
      </c>
      <c r="R7" s="2">
        <f>(Q7-0.02369635)/(0.79687893-0.02369635)</f>
        <v>0.3181308996453297</v>
      </c>
      <c r="S7" s="3">
        <f>P7-R7</f>
        <v>0.2974603154098665</v>
      </c>
      <c r="T7">
        <f>(0.16*K7)+(0.22*J7)+(0.22*L7)+(0.23*H7)+(0.17*I7)</f>
        <v>0.26718855628138594</v>
      </c>
      <c r="U7" s="1">
        <f>(T7-0.027791)/(0.798502-0.027791)</f>
        <v>0.31061909883391559</v>
      </c>
      <c r="V7" s="4">
        <f>P7-U7</f>
        <v>0.30497211622128062</v>
      </c>
    </row>
    <row r="8" spans="1:22" x14ac:dyDescent="0.3">
      <c r="A8" t="s">
        <v>1</v>
      </c>
      <c r="B8">
        <v>258</v>
      </c>
      <c r="C8">
        <v>124</v>
      </c>
      <c r="D8">
        <v>45</v>
      </c>
      <c r="E8">
        <v>635</v>
      </c>
      <c r="F8">
        <v>8</v>
      </c>
      <c r="G8">
        <v>5.75</v>
      </c>
      <c r="H8">
        <f>(B8-205)/(979-205)</f>
        <v>6.847545219638243E-2</v>
      </c>
      <c r="I8">
        <f>(C8-124)/(952-124)</f>
        <v>0</v>
      </c>
      <c r="J8">
        <f>(D8-34)/(267-34)</f>
        <v>4.7210300429184553E-2</v>
      </c>
      <c r="K8">
        <f>(E8-492)/(4152-492)</f>
        <v>3.9071038251366118E-2</v>
      </c>
      <c r="L8" s="5">
        <v>0</v>
      </c>
      <c r="M8">
        <f>(F8-7)/(43-7)</f>
        <v>2.7777777777777776E-2</v>
      </c>
      <c r="N8">
        <f>(G8-2.4375)/(9.2-2.4375)</f>
        <v>0.48983364140480595</v>
      </c>
      <c r="O8">
        <f>(0.5*M8)+(0.5*N8)</f>
        <v>0.25880570959129184</v>
      </c>
      <c r="P8" s="1">
        <f>(O8-0.098711234)/(0.634440958-0.098711234)</f>
        <v>0.29883440925389437</v>
      </c>
      <c r="Q8">
        <f>0.21*K8+0.21*J8+0.2*L8+0.24*H8+0.14*I8</f>
        <v>3.4553189650047417E-2</v>
      </c>
      <c r="R8" s="2">
        <f>(Q8-0.02369635)/(0.79687893-0.02369635)</f>
        <v>1.404175408355348E-2</v>
      </c>
      <c r="S8" s="3">
        <f>P8-R8</f>
        <v>0.28479265517034091</v>
      </c>
      <c r="T8">
        <f>(0.16*K8)+(0.22*J8)+(0.22*L8)+(0.23*H8)+(0.17*I8)</f>
        <v>3.2386986219807137E-2</v>
      </c>
      <c r="U8" s="1">
        <f>(T8-0.027791)/(0.798502-0.027791)</f>
        <v>5.9633068942925912E-3</v>
      </c>
      <c r="V8" s="4">
        <f>P8-U8</f>
        <v>0.29287110235960179</v>
      </c>
    </row>
    <row r="9" spans="1:22" x14ac:dyDescent="0.3">
      <c r="A9" t="s">
        <v>17</v>
      </c>
      <c r="B9">
        <v>550</v>
      </c>
      <c r="C9">
        <v>328</v>
      </c>
      <c r="D9">
        <v>120</v>
      </c>
      <c r="E9">
        <v>1728</v>
      </c>
      <c r="F9">
        <v>29</v>
      </c>
      <c r="G9">
        <v>4.3448275862068968</v>
      </c>
      <c r="H9">
        <f>(B9-205)/(979-205)</f>
        <v>0.44573643410852715</v>
      </c>
      <c r="I9">
        <f>(C9-124)/(952-124)</f>
        <v>0.24637681159420291</v>
      </c>
      <c r="J9">
        <f>(D9-34)/(267-34)</f>
        <v>0.36909871244635195</v>
      </c>
      <c r="K9">
        <f>(E9-492)/(4152-492)</f>
        <v>0.3377049180327869</v>
      </c>
      <c r="L9" s="5">
        <v>0.40091210613598671</v>
      </c>
      <c r="M9">
        <f>(F9-7)/(43-7)</f>
        <v>0.61111111111111116</v>
      </c>
      <c r="N9">
        <f>(G9-2.4375)/(9.2-2.4375)</f>
        <v>0.28204474472560398</v>
      </c>
      <c r="O9">
        <f>(0.5*M9)+(0.5*N9)</f>
        <v>0.4465779279183576</v>
      </c>
      <c r="P9" s="1">
        <f>(O9-0.098711234)/(0.634440958-0.098711234)</f>
        <v>0.64933244943182888</v>
      </c>
      <c r="Q9">
        <f>0.21*K9+0.21*J9+0.2*L9+0.24*H9+0.14*I9</f>
        <v>0.37008068143705142</v>
      </c>
      <c r="R9" s="2">
        <f>(Q9-0.02369635)/(0.79687893-0.02369635)</f>
        <v>0.44799810600628309</v>
      </c>
      <c r="S9" s="3">
        <f>P9-R9</f>
        <v>0.20133434342554579</v>
      </c>
      <c r="T9">
        <f>(0.16*K9)+(0.22*J9)+(0.22*L9)+(0.23*H9)+(0.17*I9)</f>
        <v>0.36783860478933617</v>
      </c>
      <c r="U9" s="1">
        <f>(T9-0.027791)/(0.798502-0.027791)</f>
        <v>0.44121286031902507</v>
      </c>
      <c r="V9" s="4">
        <f>P9-U9</f>
        <v>0.20811958911280382</v>
      </c>
    </row>
    <row r="10" spans="1:22" x14ac:dyDescent="0.3">
      <c r="A10" t="s">
        <v>24</v>
      </c>
      <c r="B10">
        <v>467</v>
      </c>
      <c r="C10">
        <v>812</v>
      </c>
      <c r="D10">
        <v>116</v>
      </c>
      <c r="E10">
        <v>2135</v>
      </c>
      <c r="F10">
        <v>27</v>
      </c>
      <c r="G10">
        <v>5.0370370370370372</v>
      </c>
      <c r="H10">
        <f>(B10-205)/(979-205)</f>
        <v>0.33850129198966411</v>
      </c>
      <c r="I10">
        <f>(C10-124)/(952-124)</f>
        <v>0.83091787439613529</v>
      </c>
      <c r="J10">
        <f>(D10-34)/(267-34)</f>
        <v>0.35193133047210301</v>
      </c>
      <c r="K10">
        <f>(E10-492)/(4152-492)</f>
        <v>0.4489071038251366</v>
      </c>
      <c r="L10" s="5">
        <v>0.40754560530679934</v>
      </c>
      <c r="M10">
        <f>(F10-7)/(43-7)</f>
        <v>0.55555555555555558</v>
      </c>
      <c r="N10">
        <f>(G10-2.4375)/(9.2-2.4375)</f>
        <v>0.3844047374546451</v>
      </c>
      <c r="O10">
        <f>(0.5*M10)+(0.5*N10)</f>
        <v>0.46998014650510034</v>
      </c>
      <c r="P10" s="1">
        <f>(O10-0.098711234)/(0.634440958-0.098711234)</f>
        <v>0.69301533193461629</v>
      </c>
      <c r="Q10">
        <f>0.21*K10+0.21*J10+0.2*L10+0.24*H10+0.14*I10</f>
        <v>0.44725400475675853</v>
      </c>
      <c r="R10" s="2">
        <f>(Q10-0.02369635)/(0.79687893-0.02369635)</f>
        <v>0.54781065392957839</v>
      </c>
      <c r="S10" s="3">
        <f>P10-R10</f>
        <v>0.14520467800503789</v>
      </c>
      <c r="T10">
        <f>(0.16*K10)+(0.22*J10)+(0.22*L10)+(0.23*H10)+(0.17*I10)</f>
        <v>0.45802139828834609</v>
      </c>
      <c r="U10" s="1">
        <f>(T10-0.027791)/(0.798502-0.027791)</f>
        <v>0.55822532478237119</v>
      </c>
      <c r="V10" s="4">
        <f>P10-U10</f>
        <v>0.13479000715224509</v>
      </c>
    </row>
    <row r="11" spans="1:22" x14ac:dyDescent="0.3">
      <c r="A11" t="s">
        <v>7</v>
      </c>
      <c r="B11">
        <v>516</v>
      </c>
      <c r="C11">
        <v>621</v>
      </c>
      <c r="D11">
        <v>147</v>
      </c>
      <c r="E11">
        <v>2644</v>
      </c>
      <c r="F11">
        <v>39</v>
      </c>
      <c r="G11">
        <v>3.2564102564102564</v>
      </c>
      <c r="H11">
        <f>(B11-205)/(979-205)</f>
        <v>0.40180878552971577</v>
      </c>
      <c r="I11">
        <f>(C11-124)/(952-124)</f>
        <v>0.60024154589371981</v>
      </c>
      <c r="J11">
        <f>(D11-34)/(267-34)</f>
        <v>0.48497854077253216</v>
      </c>
      <c r="K11">
        <f>(E11-492)/(4152-492)</f>
        <v>0.58797814207650279</v>
      </c>
      <c r="L11" s="5">
        <v>0.51285240464344939</v>
      </c>
      <c r="M11">
        <f>(F11-7)/(43-7)</f>
        <v>0.88888888888888884</v>
      </c>
      <c r="N11">
        <f>(G11-2.4375)/(9.2-2.4375)</f>
        <v>0.12109578653016731</v>
      </c>
      <c r="O11">
        <f>(0.5*M11)+(0.5*N11)</f>
        <v>0.50499233770952812</v>
      </c>
      <c r="P11" s="1">
        <f>(O11-0.098711234)/(0.634440958-0.098711234)</f>
        <v>0.75836953879663427</v>
      </c>
      <c r="Q11">
        <f>0.21*K11+0.21*J11+0.2*L11+0.24*H11+0.14*I11</f>
        <v>0.50835930927923978</v>
      </c>
      <c r="R11" s="2">
        <f>(Q11-0.02369635)/(0.79687893-0.02369635)</f>
        <v>0.62684154016925708</v>
      </c>
      <c r="S11" s="3">
        <f>P11-R11</f>
        <v>0.13152799862737719</v>
      </c>
      <c r="T11">
        <f>(0.16*K11)+(0.22*J11)+(0.22*L11)+(0.23*H11)+(0.17*I11)</f>
        <v>0.50805639419752335</v>
      </c>
      <c r="U11" s="1">
        <f>(T11-0.027791)/(0.798502-0.027791)</f>
        <v>0.62314589281523591</v>
      </c>
      <c r="V11" s="4">
        <f>P11-U11</f>
        <v>0.13522364598139835</v>
      </c>
    </row>
    <row r="12" spans="1:22" x14ac:dyDescent="0.3">
      <c r="A12" t="s">
        <v>14</v>
      </c>
      <c r="B12">
        <v>558</v>
      </c>
      <c r="C12">
        <v>682</v>
      </c>
      <c r="D12">
        <v>87</v>
      </c>
      <c r="E12">
        <v>2695</v>
      </c>
      <c r="F12">
        <v>36</v>
      </c>
      <c r="G12">
        <v>3.1944444444444446</v>
      </c>
      <c r="H12">
        <f>(B12-205)/(979-205)</f>
        <v>0.45607235142118863</v>
      </c>
      <c r="I12">
        <f>(C12-124)/(952-124)</f>
        <v>0.67391304347826086</v>
      </c>
      <c r="J12">
        <f>(D12-34)/(267-34)</f>
        <v>0.22746781115879827</v>
      </c>
      <c r="K12">
        <f>(E12-492)/(4152-492)</f>
        <v>0.60191256830601092</v>
      </c>
      <c r="L12" s="5">
        <v>0.51202321724709787</v>
      </c>
      <c r="M12">
        <f>(F12-7)/(43-7)</f>
        <v>0.80555555555555558</v>
      </c>
      <c r="N12">
        <f>(G12-2.4375)/(9.2-2.4375)</f>
        <v>0.11193263503799553</v>
      </c>
      <c r="O12">
        <f>(0.5*M12)+(0.5*N12)</f>
        <v>0.45874409529677557</v>
      </c>
      <c r="P12" s="1">
        <f>(O12-0.098711234)/(0.634440958-0.098711234)</f>
        <v>0.67204197409209954</v>
      </c>
      <c r="Q12">
        <f>0.21*K12+0.21*J12+0.2*L12+0.24*H12+0.14*I12</f>
        <v>0.48037971356507131</v>
      </c>
      <c r="R12" s="2">
        <f>(Q12-0.02369635)/(0.79687893-0.02369635)</f>
        <v>0.59065397407824605</v>
      </c>
      <c r="S12" s="3">
        <f>P12-R12</f>
        <v>8.138800001385349E-2</v>
      </c>
      <c r="T12">
        <f>(0.16*K12)+(0.22*J12)+(0.22*L12)+(0.23*H12)+(0.17*I12)</f>
        <v>0.47845589539643668</v>
      </c>
      <c r="U12" s="1">
        <f>(T12-0.027791)/(0.798502-0.027791)</f>
        <v>0.58473915046812186</v>
      </c>
      <c r="V12" s="4">
        <f>P12-U12</f>
        <v>8.7302823623977677E-2</v>
      </c>
    </row>
    <row r="13" spans="1:22" x14ac:dyDescent="0.3">
      <c r="A13" t="s">
        <v>16</v>
      </c>
      <c r="B13">
        <v>979</v>
      </c>
      <c r="C13">
        <v>644</v>
      </c>
      <c r="D13">
        <v>132</v>
      </c>
      <c r="E13">
        <v>1909</v>
      </c>
      <c r="F13">
        <v>34</v>
      </c>
      <c r="G13">
        <v>4.4705882352941178</v>
      </c>
      <c r="H13">
        <f>(B13-205)/(979-205)</f>
        <v>1</v>
      </c>
      <c r="I13">
        <f>(C13-124)/(952-124)</f>
        <v>0.6280193236714976</v>
      </c>
      <c r="J13">
        <f>(D13-34)/(267-34)</f>
        <v>0.42060085836909872</v>
      </c>
      <c r="K13">
        <f>(E13-492)/(4152-492)</f>
        <v>0.38715846994535519</v>
      </c>
      <c r="L13" s="5">
        <v>0.40713101160862353</v>
      </c>
      <c r="M13">
        <f>(F13-7)/(43-7)</f>
        <v>0.75</v>
      </c>
      <c r="N13">
        <f>(G13-2.4375)/(9.2-2.4375)</f>
        <v>0.30064151353702301</v>
      </c>
      <c r="O13">
        <f>(0.5*M13)+(0.5*N13)</f>
        <v>0.52532075676851153</v>
      </c>
      <c r="P13" s="1">
        <f>(O13-0.098711234)/(0.634440958-0.098711234)</f>
        <v>0.7963148275276799</v>
      </c>
      <c r="Q13">
        <f>0.21*K13+0.21*J13+0.2*L13+0.24*H13+0.14*I13</f>
        <v>0.57897836658176971</v>
      </c>
      <c r="R13" s="2">
        <f>(Q13-0.02369635)/(0.79687893-0.02369635)</f>
        <v>0.71817709160205045</v>
      </c>
      <c r="S13" s="3">
        <f>P13-R13</f>
        <v>7.8137735925629448E-2</v>
      </c>
      <c r="T13">
        <f>(0.16*K13)+(0.22*J13)+(0.22*L13)+(0.23*H13)+(0.17*I13)</f>
        <v>0.58080965161051035</v>
      </c>
      <c r="U13" s="1">
        <f>(T13-0.027791)/(0.798502-0.027791)</f>
        <v>0.71754347817860431</v>
      </c>
      <c r="V13" s="4">
        <f>P13-U13</f>
        <v>7.8771349349075592E-2</v>
      </c>
    </row>
    <row r="14" spans="1:22" x14ac:dyDescent="0.3">
      <c r="A14" t="s">
        <v>13</v>
      </c>
      <c r="B14">
        <v>342</v>
      </c>
      <c r="C14">
        <v>493</v>
      </c>
      <c r="D14">
        <v>120</v>
      </c>
      <c r="E14">
        <v>1349</v>
      </c>
      <c r="F14">
        <v>17</v>
      </c>
      <c r="G14">
        <v>4.8235294117647056</v>
      </c>
      <c r="H14">
        <f>(B14-205)/(979-205)</f>
        <v>0.17700258397932817</v>
      </c>
      <c r="I14">
        <f>(C14-124)/(952-124)</f>
        <v>0.44565217391304346</v>
      </c>
      <c r="J14">
        <f>(D14-34)/(267-34)</f>
        <v>0.36909871244635195</v>
      </c>
      <c r="K14">
        <f>(E14-492)/(4152-492)</f>
        <v>0.23415300546448087</v>
      </c>
      <c r="L14" s="5">
        <v>0.25290215588723053</v>
      </c>
      <c r="M14">
        <f>(F14-7)/(43-7)</f>
        <v>0.27777777777777779</v>
      </c>
      <c r="N14">
        <f>(G14-2.4375)/(9.2-2.4375)</f>
        <v>0.35283244536261826</v>
      </c>
      <c r="O14">
        <f>(0.5*M14)+(0.5*N14)</f>
        <v>0.31530511157019803</v>
      </c>
      <c r="P14" s="1">
        <f>(O14-0.098711234)/(0.634440958-0.098711234)</f>
        <v>0.40429692038181192</v>
      </c>
      <c r="Q14">
        <f>0.21*K14+0.21*J14+0.2*L14+0.24*H14+0.14*I14</f>
        <v>0.28213521644158585</v>
      </c>
      <c r="R14" s="2">
        <f>(Q14-0.02369635)/(0.79687893-0.02369635)</f>
        <v>0.33425334859663536</v>
      </c>
      <c r="S14" s="3">
        <f>P14-R14</f>
        <v>7.0043571785176562E-2</v>
      </c>
      <c r="T14">
        <f>(0.16*K14)+(0.22*J14)+(0.22*L14)+(0.23*H14)+(0.17*I14)</f>
        <v>0.29077613578816797</v>
      </c>
      <c r="U14" s="1">
        <f>(T14-0.027791)/(0.798502-0.027791)</f>
        <v>0.34122405906775427</v>
      </c>
      <c r="V14" s="4">
        <f>P14-U14</f>
        <v>6.3072861314057649E-2</v>
      </c>
    </row>
    <row r="15" spans="1:22" x14ac:dyDescent="0.3">
      <c r="A15" t="s">
        <v>3</v>
      </c>
      <c r="B15">
        <v>432</v>
      </c>
      <c r="C15">
        <v>376</v>
      </c>
      <c r="D15">
        <v>109</v>
      </c>
      <c r="E15">
        <v>1361</v>
      </c>
      <c r="F15">
        <v>13</v>
      </c>
      <c r="G15">
        <v>5.384615384615385</v>
      </c>
      <c r="H15">
        <f>(B15-205)/(979-205)</f>
        <v>0.29328165374677001</v>
      </c>
      <c r="I15">
        <f>(C15-124)/(952-124)</f>
        <v>0.30434782608695654</v>
      </c>
      <c r="J15">
        <f>(D15-34)/(267-34)</f>
        <v>0.32188841201716739</v>
      </c>
      <c r="K15">
        <f>(E15-492)/(4152-492)</f>
        <v>0.23743169398907105</v>
      </c>
      <c r="L15" s="5">
        <v>0.21185737976782754</v>
      </c>
      <c r="M15">
        <f>(F15-7)/(43-7)</f>
        <v>0.16666666666666666</v>
      </c>
      <c r="N15">
        <f>(G15-2.4375)/(9.2-2.4375)</f>
        <v>0.43580264467510321</v>
      </c>
      <c r="O15">
        <f>(0.5*M15)+(0.5*N15)</f>
        <v>0.30123465567088492</v>
      </c>
      <c r="P15" s="1">
        <f>(O15-0.098711234)/(0.634440958-0.098711234)</f>
        <v>0.3780328262519273</v>
      </c>
      <c r="Q15">
        <f>0.21*K15+0.21*J15+0.2*L15+0.24*H15+0.14*I15</f>
        <v>0.27282499076627431</v>
      </c>
      <c r="R15" s="2">
        <f>(Q15-0.02369635)/(0.79687893-0.02369635)</f>
        <v>0.32221191631900747</v>
      </c>
      <c r="S15" s="3">
        <f>P15-R15</f>
        <v>5.5820909932919827E-2</v>
      </c>
      <c r="T15">
        <f>(0.16*K15)+(0.22*J15)+(0.22*L15)+(0.23*H15)+(0.17*I15)</f>
        <v>0.27460705602748997</v>
      </c>
      <c r="U15" s="1">
        <f>(T15-0.027791)/(0.798502-0.027791)</f>
        <v>0.32024462610172938</v>
      </c>
      <c r="V15" s="4">
        <f>P15-U15</f>
        <v>5.7788200150197921E-2</v>
      </c>
    </row>
    <row r="16" spans="1:22" x14ac:dyDescent="0.3">
      <c r="A16" t="s">
        <v>22</v>
      </c>
      <c r="B16">
        <v>274</v>
      </c>
      <c r="C16">
        <v>735</v>
      </c>
      <c r="D16">
        <v>81</v>
      </c>
      <c r="E16">
        <v>1703</v>
      </c>
      <c r="F16">
        <v>7</v>
      </c>
      <c r="G16">
        <v>6</v>
      </c>
      <c r="H16">
        <f>(B16-205)/(979-205)</f>
        <v>8.9147286821705432E-2</v>
      </c>
      <c r="I16">
        <f>(C16-124)/(952-124)</f>
        <v>0.73792270531400961</v>
      </c>
      <c r="J16">
        <f>(D16-34)/(267-34)</f>
        <v>0.20171673819742489</v>
      </c>
      <c r="K16">
        <f>(E16-492)/(4152-492)</f>
        <v>0.33087431693989072</v>
      </c>
      <c r="L16" s="5">
        <v>0.28482587064676618</v>
      </c>
      <c r="M16">
        <f>(F16-7)/(43-7)</f>
        <v>0</v>
      </c>
      <c r="N16">
        <f>(G16-2.4375)/(9.2-2.4375)</f>
        <v>0.52680221811460259</v>
      </c>
      <c r="O16">
        <f>(0.5*M16)+(0.5*N16)</f>
        <v>0.2634011090573013</v>
      </c>
      <c r="P16" s="1">
        <f>(O16-0.098711234)/(0.634440958-0.098711234)</f>
        <v>0.3074122410600113</v>
      </c>
      <c r="Q16">
        <f>0.21*K16+0.21*J16+0.2*L16+0.24*H16+0.14*I16</f>
        <v>0.29351382328936015</v>
      </c>
      <c r="R16" s="2">
        <f>(Q16-0.02369635)/(0.79687893-0.02369635)</f>
        <v>0.34896993319399433</v>
      </c>
      <c r="S16" s="3">
        <f>P16-R16</f>
        <v>-4.1557692133983026E-2</v>
      </c>
      <c r="T16">
        <f>(0.16*K16)+(0.22*J16)+(0.22*L16)+(0.23*H16)+(0.17*I16)</f>
        <v>0.30593000052847846</v>
      </c>
      <c r="U16" s="1">
        <f>(T16-0.027791)/(0.798502-0.027791)</f>
        <v>0.36088624728137841</v>
      </c>
      <c r="V16" s="4">
        <f>P16-U16</f>
        <v>-5.347400622136711E-2</v>
      </c>
    </row>
    <row r="17" spans="1:22" x14ac:dyDescent="0.3">
      <c r="A17" t="s">
        <v>21</v>
      </c>
      <c r="B17">
        <v>205</v>
      </c>
      <c r="C17">
        <v>568</v>
      </c>
      <c r="D17">
        <v>62</v>
      </c>
      <c r="E17">
        <v>1098</v>
      </c>
      <c r="F17">
        <v>12</v>
      </c>
      <c r="G17">
        <v>2.8333333333333335</v>
      </c>
      <c r="H17">
        <f>(B17-205)/(979-205)</f>
        <v>0</v>
      </c>
      <c r="I17">
        <f>(C17-124)/(952-124)</f>
        <v>0.53623188405797106</v>
      </c>
      <c r="J17">
        <f>(D17-34)/(267-34)</f>
        <v>0.12017167381974249</v>
      </c>
      <c r="K17">
        <f>(E17-492)/(4152-492)</f>
        <v>0.16557377049180327</v>
      </c>
      <c r="L17" s="5">
        <v>9.369817578772803E-2</v>
      </c>
      <c r="M17">
        <f>(F17-7)/(43-7)</f>
        <v>0.1388888888888889</v>
      </c>
      <c r="N17">
        <f>(G17-2.4375)/(9.2-2.4375)</f>
        <v>5.8533579790511429E-2</v>
      </c>
      <c r="O17">
        <f>(0.5*M17)+(0.5*N17)</f>
        <v>9.8711234339700166E-2</v>
      </c>
      <c r="P17" s="1">
        <f>(O17-0.098711234)/(0.634440958-0.098711234)</f>
        <v>6.3408871218533081E-10</v>
      </c>
      <c r="Q17">
        <f>0.21*K17+0.21*J17+0.2*L17+0.24*H17+0.14*I17</f>
        <v>0.15381864223108616</v>
      </c>
      <c r="R17" s="2">
        <f>(Q17-0.02369635)/(0.79687893-0.02369635)</f>
        <v>0.16829439203232716</v>
      </c>
      <c r="S17" s="3">
        <f>P17-R17</f>
        <v>-0.16829439139823843</v>
      </c>
      <c r="T17">
        <f>(0.16*K17)+(0.22*J17)+(0.22*L17)+(0.23*H17)+(0.17*I17)</f>
        <v>0.16470259048218711</v>
      </c>
      <c r="U17" s="1">
        <f>(T17-0.027791)/(0.798502-0.027791)</f>
        <v>0.17764322876173699</v>
      </c>
      <c r="V17" s="4">
        <f>P17-U17</f>
        <v>-0.17764322812764827</v>
      </c>
    </row>
    <row r="18" spans="1:22" x14ac:dyDescent="0.3">
      <c r="A18" t="s">
        <v>23</v>
      </c>
      <c r="B18">
        <v>453</v>
      </c>
      <c r="C18">
        <v>897</v>
      </c>
      <c r="D18">
        <v>169</v>
      </c>
      <c r="E18">
        <v>2522</v>
      </c>
      <c r="F18">
        <v>28</v>
      </c>
      <c r="G18">
        <v>3.4285714285714284</v>
      </c>
      <c r="H18">
        <f>(B18-205)/(979-205)</f>
        <v>0.32041343669250644</v>
      </c>
      <c r="I18">
        <f>(C18-124)/(952-124)</f>
        <v>0.93357487922705318</v>
      </c>
      <c r="J18">
        <f>(D18-34)/(267-34)</f>
        <v>0.57939914163090134</v>
      </c>
      <c r="K18">
        <f>(E18-492)/(4152-492)</f>
        <v>0.55464480874316935</v>
      </c>
      <c r="L18" s="5">
        <v>0.58167495854063023</v>
      </c>
      <c r="M18">
        <f>(F18-7)/(43-7)</f>
        <v>0.58333333333333337</v>
      </c>
      <c r="N18">
        <f>(G18-2.4375)/(9.2-2.4375)</f>
        <v>0.14655400052812251</v>
      </c>
      <c r="O18">
        <f>(0.5*M18)+(0.5*N18)</f>
        <v>0.36494366693072794</v>
      </c>
      <c r="P18" s="1">
        <f>(O18-0.098711234)/(0.634440958-0.098711234)</f>
        <v>0.49695288688280431</v>
      </c>
      <c r="Q18">
        <f>0.21*K18+0.21*J18+0.2*L18+0.24*H18+0.14*I18</f>
        <v>0.56208392918466987</v>
      </c>
      <c r="R18" s="2">
        <f>(Q18-0.02369635)/(0.79687893-0.02369635)</f>
        <v>0.69632657681536214</v>
      </c>
      <c r="S18" s="3">
        <f>P18-R18</f>
        <v>-0.19937368993255783</v>
      </c>
      <c r="T18">
        <f>(0.16*K18)+(0.22*J18)+(0.22*L18)+(0.23*H18)+(0.17*I18)</f>
        <v>0.57658229134451955</v>
      </c>
      <c r="U18" s="1">
        <f>(T18-0.027791)/(0.798502-0.027791)</f>
        <v>0.71205846464436018</v>
      </c>
      <c r="V18" s="4">
        <f>P18-U18</f>
        <v>-0.21510557776155587</v>
      </c>
    </row>
    <row r="19" spans="1:22" x14ac:dyDescent="0.3">
      <c r="A19" t="s">
        <v>11</v>
      </c>
      <c r="B19">
        <v>756</v>
      </c>
      <c r="C19">
        <v>827</v>
      </c>
      <c r="D19">
        <v>124</v>
      </c>
      <c r="E19">
        <v>3968</v>
      </c>
      <c r="F19">
        <v>36</v>
      </c>
      <c r="G19">
        <v>3.3055555555555554</v>
      </c>
      <c r="H19">
        <f>(B19-205)/(979-205)</f>
        <v>0.71188630490956073</v>
      </c>
      <c r="I19">
        <f>(C19-124)/(952-124)</f>
        <v>0.84903381642512077</v>
      </c>
      <c r="J19">
        <f>(D19-34)/(267-34)</f>
        <v>0.38626609442060084</v>
      </c>
      <c r="K19">
        <f>(E19-492)/(4152-492)</f>
        <v>0.94972677595628419</v>
      </c>
      <c r="L19" s="5">
        <v>0.78316749585406298</v>
      </c>
      <c r="M19">
        <f>(F19-7)/(43-7)</f>
        <v>0.80555555555555558</v>
      </c>
      <c r="N19">
        <f>(G19-2.4375)/(9.2-2.4375)</f>
        <v>0.12836311357568286</v>
      </c>
      <c r="O19">
        <f>(0.5*M19)+(0.5*N19)</f>
        <v>0.46695933456561922</v>
      </c>
      <c r="P19" s="1">
        <f>(O19-0.098711234)/(0.634440958-0.098711234)</f>
        <v>0.68737664547733635</v>
      </c>
      <c r="Q19">
        <f>0.21*K19+0.21*J19+0.2*L19+0.24*H19+0.14*I19</f>
        <v>0.72690944942776992</v>
      </c>
      <c r="R19" s="2">
        <f>(Q19-0.02369635)/(0.79687893-0.02369635)</f>
        <v>0.90950458225244801</v>
      </c>
      <c r="S19" s="3">
        <f>P19-R19</f>
        <v>-0.22212793677511167</v>
      </c>
      <c r="T19">
        <f>(0.16*K19)+(0.22*J19)+(0.22*L19)+(0.23*H19)+(0.17*I19)</f>
        <v>0.71730127293490098</v>
      </c>
      <c r="U19" s="1">
        <f>(T19-0.027791)/(0.798502-0.027791)</f>
        <v>0.89464179560808255</v>
      </c>
      <c r="V19" s="4">
        <f>P19-U19</f>
        <v>-0.2072651501307462</v>
      </c>
    </row>
    <row r="20" spans="1:22" x14ac:dyDescent="0.3">
      <c r="A20" t="s">
        <v>6</v>
      </c>
      <c r="B20">
        <v>575</v>
      </c>
      <c r="C20">
        <v>555</v>
      </c>
      <c r="D20">
        <v>183</v>
      </c>
      <c r="E20">
        <v>3762</v>
      </c>
      <c r="F20">
        <v>30</v>
      </c>
      <c r="G20">
        <v>3.5333333333333332</v>
      </c>
      <c r="H20">
        <f>(B20-205)/(979-205)</f>
        <v>0.47803617571059431</v>
      </c>
      <c r="I20">
        <f>(C20-124)/(952-124)</f>
        <v>0.52053140096618356</v>
      </c>
      <c r="J20">
        <f>(D20-34)/(267-34)</f>
        <v>0.63948497854077258</v>
      </c>
      <c r="K20">
        <f>(E20-492)/(4152-492)</f>
        <v>0.89344262295081966</v>
      </c>
      <c r="L20" s="5">
        <v>0.85157545605306795</v>
      </c>
      <c r="M20">
        <f>(F20-7)/(43-7)</f>
        <v>0.63888888888888884</v>
      </c>
      <c r="N20">
        <f>(G20-2.4375)/(9.2-2.4375)</f>
        <v>0.16204559457794207</v>
      </c>
      <c r="O20">
        <f>(0.5*M20)+(0.5*N20)</f>
        <v>0.40046724173341547</v>
      </c>
      <c r="P20" s="1">
        <f>(O20-0.098711234)/(0.634440958-0.098711234)</f>
        <v>0.56326164895307451</v>
      </c>
      <c r="Q20">
        <f>0.21*K20+0.21*J20+0.2*L20+0.24*H20+0.14*I20</f>
        <v>0.67983296582965635</v>
      </c>
      <c r="R20" s="2">
        <f>(Q20-0.02369635)/(0.79687893-0.02369635)</f>
        <v>0.84861794975988258</v>
      </c>
      <c r="S20" s="3">
        <f>P20-R20</f>
        <v>-0.28535630080680807</v>
      </c>
      <c r="T20">
        <f>(0.16*K20)+(0.22*J20)+(0.22*L20)+(0.23*H20)+(0.17*I20)</f>
        <v>0.669422773860464</v>
      </c>
      <c r="U20" s="1">
        <f>(T20-0.027791)/(0.798502-0.027791)</f>
        <v>0.83251928915049089</v>
      </c>
      <c r="V20" s="4">
        <f>P20-U20</f>
        <v>-0.26925764019741638</v>
      </c>
    </row>
    <row r="21" spans="1:22" x14ac:dyDescent="0.3">
      <c r="A21" t="s">
        <v>4</v>
      </c>
      <c r="B21">
        <v>396</v>
      </c>
      <c r="C21">
        <v>403</v>
      </c>
      <c r="D21">
        <v>118</v>
      </c>
      <c r="E21">
        <v>1844</v>
      </c>
      <c r="F21">
        <v>16</v>
      </c>
      <c r="G21">
        <v>2.6875</v>
      </c>
      <c r="H21">
        <f>(B21-205)/(979-205)</f>
        <v>0.24677002583979329</v>
      </c>
      <c r="I21">
        <f>(C21-124)/(952-124)</f>
        <v>0.33695652173913043</v>
      </c>
      <c r="J21">
        <f>(D21-34)/(267-34)</f>
        <v>0.36051502145922748</v>
      </c>
      <c r="K21">
        <f>(E21-492)/(4152-492)</f>
        <v>0.36939890710382511</v>
      </c>
      <c r="L21" s="5">
        <v>0.39966832504145938</v>
      </c>
      <c r="M21">
        <f>(F21-7)/(43-7)</f>
        <v>0.25</v>
      </c>
      <c r="N21">
        <f>(G21-2.4375)/(9.2-2.4375)</f>
        <v>3.6968576709796676E-2</v>
      </c>
      <c r="O21">
        <f>(0.5*M21)+(0.5*N21)</f>
        <v>0.14348428835489835</v>
      </c>
      <c r="P21" s="1">
        <f>(O21-0.098711234)/(0.634440958-0.098711234)</f>
        <v>8.3573959683630239E-2</v>
      </c>
      <c r="Q21">
        <f>0.21*K21+0.21*J21+0.2*L21+0.24*H21+0.14*I21</f>
        <v>0.33961430925156161</v>
      </c>
      <c r="R21" s="2">
        <f>(Q21-0.02369635)/(0.79687893-0.02369635)</f>
        <v>0.40859425370339003</v>
      </c>
      <c r="S21" s="3">
        <f>P21-R21</f>
        <v>-0.32502029401975979</v>
      </c>
      <c r="T21">
        <f>(0.16*K21)+(0.22*J21)+(0.22*L21)+(0.23*H21)+(0.17*I21)</f>
        <v>0.34038387600556774</v>
      </c>
      <c r="U21" s="1">
        <f>(T21-0.027791)/(0.798502-0.027791)</f>
        <v>0.40559026146709692</v>
      </c>
      <c r="V21" s="4">
        <f>P21-U21</f>
        <v>-0.32201630178346669</v>
      </c>
    </row>
    <row r="22" spans="1:22" x14ac:dyDescent="0.3">
      <c r="A22" t="s">
        <v>9</v>
      </c>
      <c r="B22">
        <v>426</v>
      </c>
      <c r="C22">
        <v>472</v>
      </c>
      <c r="D22">
        <v>128</v>
      </c>
      <c r="E22">
        <v>2581</v>
      </c>
      <c r="F22">
        <v>19</v>
      </c>
      <c r="G22">
        <v>2.9473684210526314</v>
      </c>
      <c r="H22">
        <f>(B22-205)/(979-205)</f>
        <v>0.28552971576227393</v>
      </c>
      <c r="I22">
        <f>(C22-124)/(952-124)</f>
        <v>0.42028985507246375</v>
      </c>
      <c r="J22">
        <f>(D22-34)/(267-34)</f>
        <v>0.40343347639484978</v>
      </c>
      <c r="K22">
        <f>(E22-492)/(4152-492)</f>
        <v>0.57076502732240442</v>
      </c>
      <c r="L22" s="5">
        <v>0.60447761194029848</v>
      </c>
      <c r="M22">
        <f>(F22-7)/(43-7)</f>
        <v>0.33333333333333331</v>
      </c>
      <c r="N22">
        <f>(G22-2.4375)/(9.2-2.4375)</f>
        <v>7.5396439342348465E-2</v>
      </c>
      <c r="O22">
        <f>(0.5*M22)+(0.5*N22)</f>
        <v>0.20436488633784089</v>
      </c>
      <c r="P22" s="1">
        <f>(O22-0.098711234)/(0.634440958-0.098711234)</f>
        <v>0.19721446767781156</v>
      </c>
      <c r="Q22">
        <f>0.21*K22+0.21*J22+0.2*L22+0.24*H22+0.14*I22</f>
        <v>0.45284491966177376</v>
      </c>
      <c r="R22" s="2">
        <f>(Q22-0.02369635)/(0.79687893-0.02369635)</f>
        <v>0.55504169488890165</v>
      </c>
      <c r="S22" s="3">
        <f>P22-R22</f>
        <v>-0.35782722721109006</v>
      </c>
      <c r="T22">
        <f>(0.16*K22)+(0.22*J22)+(0.22*L22)+(0.23*H22)+(0.17*I22)</f>
        <v>0.45018395379295917</v>
      </c>
      <c r="U22" s="1">
        <f>(T22-0.027791)/(0.798502-0.027791)</f>
        <v>0.54805621535563798</v>
      </c>
      <c r="V22" s="4">
        <f>P22-U22</f>
        <v>-0.35084174767782639</v>
      </c>
    </row>
    <row r="23" spans="1:22" x14ac:dyDescent="0.3">
      <c r="A23" t="s">
        <v>15</v>
      </c>
      <c r="B23">
        <v>731</v>
      </c>
      <c r="C23">
        <v>812</v>
      </c>
      <c r="D23">
        <v>108</v>
      </c>
      <c r="E23">
        <v>3293</v>
      </c>
      <c r="F23">
        <v>29</v>
      </c>
      <c r="G23">
        <v>3.103448275862069</v>
      </c>
      <c r="H23">
        <f>(B23-205)/(979-205)</f>
        <v>0.67958656330749356</v>
      </c>
      <c r="I23">
        <f>(C23-124)/(952-124)</f>
        <v>0.83091787439613529</v>
      </c>
      <c r="J23">
        <f>(D23-34)/(267-34)</f>
        <v>0.31759656652360513</v>
      </c>
      <c r="K23">
        <f>(E23-492)/(4152-492)</f>
        <v>0.76530054644808743</v>
      </c>
      <c r="L23" s="5">
        <v>0.82296849087893864</v>
      </c>
      <c r="M23">
        <f>(F23-7)/(43-7)</f>
        <v>0.61111111111111116</v>
      </c>
      <c r="N23">
        <f>(G23-2.4375)/(9.2-2.4375)</f>
        <v>9.8476639683854936E-2</v>
      </c>
      <c r="O23">
        <f>(0.5*M23)+(0.5*N23)</f>
        <v>0.35479387539748303</v>
      </c>
      <c r="P23" s="1">
        <f>(O23-0.098711234)/(0.634440958-0.098711234)</f>
        <v>0.47800715533469834</v>
      </c>
      <c r="Q23">
        <f>0.21*K23+0.21*J23+0.2*L23+0.24*H23+0.14*I23</f>
        <v>0.67143136950910054</v>
      </c>
      <c r="R23" s="2">
        <f>(Q23-0.02369635)/(0.79687893-0.02369635)</f>
        <v>0.83775169832344198</v>
      </c>
      <c r="S23" s="3">
        <f>P23-R23</f>
        <v>-0.35974454298874364</v>
      </c>
      <c r="T23">
        <f>(0.16*K23)+(0.22*J23)+(0.22*L23)+(0.23*H23)+(0.17*I23)</f>
        <v>0.67093334826832018</v>
      </c>
      <c r="U23" s="1">
        <f>(T23-0.027791)/(0.798502-0.027791)</f>
        <v>0.83447926430052266</v>
      </c>
      <c r="V23" s="4">
        <f>P23-U23</f>
        <v>-0.35647210896582432</v>
      </c>
    </row>
    <row r="24" spans="1:22" x14ac:dyDescent="0.3">
      <c r="A24" t="s">
        <v>5</v>
      </c>
      <c r="B24">
        <v>458</v>
      </c>
      <c r="C24">
        <v>400</v>
      </c>
      <c r="D24">
        <v>94</v>
      </c>
      <c r="E24">
        <v>1988</v>
      </c>
      <c r="F24">
        <v>16</v>
      </c>
      <c r="G24">
        <v>2.4375</v>
      </c>
      <c r="H24">
        <f>(B24-205)/(979-205)</f>
        <v>0.3268733850129199</v>
      </c>
      <c r="I24">
        <f>(C24-124)/(952-124)</f>
        <v>0.33333333333333331</v>
      </c>
      <c r="J24">
        <f>(D24-34)/(267-34)</f>
        <v>0.25751072961373389</v>
      </c>
      <c r="K24">
        <f>(E24-492)/(4152-492)</f>
        <v>0.40874316939890709</v>
      </c>
      <c r="L24" s="5">
        <v>0.38225538971807627</v>
      </c>
      <c r="M24">
        <f>(F24-7)/(43-7)</f>
        <v>0.25</v>
      </c>
      <c r="N24">
        <f>(G24-2.4375)/(9.2-2.4375)</f>
        <v>0</v>
      </c>
      <c r="O24">
        <f>(0.5*M24)+(0.5*N24)</f>
        <v>0.125</v>
      </c>
      <c r="P24" s="1">
        <f>(O24-0.098711234)/(0.634440958-0.098711234)</f>
        <v>4.907094906684701E-2</v>
      </c>
      <c r="Q24">
        <f>0.21*K24+0.21*J24+0.2*L24+0.24*H24+0.14*I24</f>
        <v>0.34148067580603736</v>
      </c>
      <c r="R24" s="2">
        <f>(Q24-0.02369635)/(0.79687893-0.02369635)</f>
        <v>0.41100812929080399</v>
      </c>
      <c r="S24" s="3">
        <f>P24-R24</f>
        <v>-0.36193718022395699</v>
      </c>
      <c r="T24">
        <f>(0.16*K24)+(0.22*J24)+(0.22*L24)+(0.23*H24)+(0.17*I24)</f>
        <v>0.33799499857646165</v>
      </c>
      <c r="U24" s="1">
        <f>(T24-0.027791)/(0.798502-0.027791)</f>
        <v>0.40249068532363186</v>
      </c>
      <c r="V24" s="4">
        <f>P24-U24</f>
        <v>-0.35341973625678486</v>
      </c>
    </row>
    <row r="25" spans="1:22" x14ac:dyDescent="0.3">
      <c r="A25" t="s">
        <v>10</v>
      </c>
      <c r="B25">
        <v>571</v>
      </c>
      <c r="C25">
        <v>952</v>
      </c>
      <c r="D25">
        <v>182</v>
      </c>
      <c r="E25">
        <v>4152</v>
      </c>
      <c r="F25">
        <v>27</v>
      </c>
      <c r="G25">
        <v>4.4814814814814818</v>
      </c>
      <c r="H25">
        <f>(B25-205)/(979-205)</f>
        <v>0.47286821705426357</v>
      </c>
      <c r="I25">
        <f>(C25-124)/(952-124)</f>
        <v>1</v>
      </c>
      <c r="J25">
        <f>(D25-34)/(267-34)</f>
        <v>0.63519313304721026</v>
      </c>
      <c r="K25">
        <f>(E25-492)/(4152-492)</f>
        <v>1</v>
      </c>
      <c r="L25" s="5">
        <v>1</v>
      </c>
      <c r="M25">
        <f>(F25-7)/(43-7)</f>
        <v>0.55555555555555558</v>
      </c>
      <c r="N25">
        <f>(G25-2.4375)/(9.2-2.4375)</f>
        <v>0.30225234476620805</v>
      </c>
      <c r="O25">
        <f>(0.5*M25)+(0.5*N25)</f>
        <v>0.42890395016088179</v>
      </c>
      <c r="P25" s="1">
        <f>(O25-0.098711234)/(0.634440958-0.098711234)</f>
        <v>0.61634197500843135</v>
      </c>
      <c r="Q25">
        <f>0.21*K25+0.21*J25+0.2*L25+0.24*H25+0.14*I25</f>
        <v>0.79687893003293742</v>
      </c>
      <c r="R25" s="2">
        <f>(Q25-0.02369635)/(0.79687893-0.02369635)</f>
        <v>1.0000000000425997</v>
      </c>
      <c r="S25" s="3">
        <f>P25-R25</f>
        <v>-0.38365802503416835</v>
      </c>
      <c r="T25">
        <f>(0.16*K25)+(0.22*J25)+(0.22*L25)+(0.23*H25)+(0.17*I25)</f>
        <v>0.79850217919286692</v>
      </c>
      <c r="U25" s="1">
        <f>(T25-0.027791)/(0.798502-0.027791)</f>
        <v>1.0000002325033208</v>
      </c>
      <c r="V25" s="4">
        <f>P25-U25</f>
        <v>-0.38365825749488947</v>
      </c>
    </row>
    <row r="26" spans="1:22" x14ac:dyDescent="0.3">
      <c r="A26" t="s">
        <v>8</v>
      </c>
      <c r="B26">
        <v>426</v>
      </c>
      <c r="C26">
        <v>567</v>
      </c>
      <c r="D26">
        <v>267</v>
      </c>
      <c r="E26">
        <v>3010</v>
      </c>
      <c r="F26">
        <v>25</v>
      </c>
      <c r="G26">
        <v>2.44</v>
      </c>
      <c r="H26">
        <f>(B26-205)/(979-205)</f>
        <v>0.28552971576227393</v>
      </c>
      <c r="I26">
        <f>(C26-124)/(952-124)</f>
        <v>0.53502415458937203</v>
      </c>
      <c r="J26">
        <f>(D26-34)/(267-34)</f>
        <v>1</v>
      </c>
      <c r="K26">
        <f>(E26-492)/(4152-492)</f>
        <v>0.68797814207650276</v>
      </c>
      <c r="L26" s="5">
        <v>0.74212271973466004</v>
      </c>
      <c r="M26">
        <f>(F26-7)/(43-7)</f>
        <v>0.5</v>
      </c>
      <c r="N26">
        <f>(G26-2.4375)/(9.2-2.4375)</f>
        <v>3.6968576709795891E-4</v>
      </c>
      <c r="O26">
        <f>(0.5*M26)+(0.5*N26)</f>
        <v>0.25018484288354897</v>
      </c>
      <c r="P26" s="1">
        <f>(O26-0.098711234)/(0.634440958-0.098711234)</f>
        <v>0.28274258846901129</v>
      </c>
      <c r="Q26">
        <f>0.21*K26+0.21*J26+0.2*L26+0.24*H26+0.14*I26</f>
        <v>0.64633046720845544</v>
      </c>
      <c r="R26" s="2">
        <f>(Q26-0.02369635)/(0.79687893-0.02369635)</f>
        <v>0.80528730640627655</v>
      </c>
      <c r="S26" s="3">
        <f>P26-R26</f>
        <v>-0.52254471793726531</v>
      </c>
      <c r="T26">
        <f>(0.16*K26)+(0.22*J26)+(0.22*L26)+(0.23*H26)+(0.17*I26)</f>
        <v>0.64996944197938189</v>
      </c>
      <c r="U26" s="1">
        <f>(T26-0.027791)/(0.798502-0.027791)</f>
        <v>0.80727852850080228</v>
      </c>
      <c r="V26" s="4">
        <f>P26-U26</f>
        <v>-0.52453594003179105</v>
      </c>
    </row>
  </sheetData>
  <sortState xmlns:xlrd2="http://schemas.microsoft.com/office/spreadsheetml/2017/richdata2" ref="A2:V52">
    <sortCondition descending="1" ref="S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김도연</dc:creator>
  <cp:lastModifiedBy>김도연</cp:lastModifiedBy>
  <dcterms:created xsi:type="dcterms:W3CDTF">2019-08-22T14:08:18Z</dcterms:created>
  <dcterms:modified xsi:type="dcterms:W3CDTF">2019-08-26T08:02:51Z</dcterms:modified>
</cp:coreProperties>
</file>