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GIT\CIS453\"/>
    </mc:Choice>
  </mc:AlternateContent>
  <xr:revisionPtr revIDLastSave="0" documentId="8_{90E7EB21-7999-428A-829B-8F60A757BC35}" xr6:coauthVersionLast="47" xr6:coauthVersionMax="47" xr10:uidLastSave="{00000000-0000-0000-0000-000000000000}"/>
  <bookViews>
    <workbookView xWindow="-7635" yWindow="-21600" windowWidth="26010" windowHeight="20985" activeTab="1" xr2:uid="{00000000-000D-0000-FFFF-FFFF00000000}"/>
  </bookViews>
  <sheets>
    <sheet name="Summary" sheetId="1" r:id="rId1"/>
    <sheet name="Attendance" sheetId="2" r:id="rId2"/>
    <sheet name="Grade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G14" i="1"/>
  <c r="G16" i="1"/>
  <c r="F17" i="1"/>
  <c r="F23" i="1"/>
  <c r="E24" i="1"/>
  <c r="F25" i="1"/>
  <c r="F31" i="1"/>
  <c r="F32" i="1"/>
  <c r="F33" i="1"/>
  <c r="G39" i="1"/>
  <c r="G40" i="1"/>
  <c r="F41" i="1"/>
  <c r="H43" i="1"/>
  <c r="G42" i="1"/>
  <c r="F36" i="1"/>
  <c r="I34" i="1"/>
  <c r="G28" i="1"/>
  <c r="E27" i="1"/>
  <c r="F26" i="1"/>
  <c r="G20" i="1"/>
  <c r="G19" i="1"/>
  <c r="F18" i="1"/>
  <c r="G10" i="1"/>
  <c r="G9" i="1"/>
  <c r="F8" i="1"/>
  <c r="F3" i="1"/>
  <c r="F42" i="1"/>
  <c r="F9" i="1"/>
  <c r="X3" i="3"/>
  <c r="Y3" i="3" s="1"/>
  <c r="X4" i="3"/>
  <c r="Y4" i="3" s="1"/>
  <c r="X5" i="3"/>
  <c r="Y5" i="3" s="1"/>
  <c r="X6" i="3"/>
  <c r="Y6" i="3" s="1"/>
  <c r="X7" i="3"/>
  <c r="Y7" i="3" s="1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X14" i="3"/>
  <c r="Y14" i="3" s="1"/>
  <c r="X15" i="3"/>
  <c r="Y15" i="3" s="1"/>
  <c r="X16" i="3"/>
  <c r="Y16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Y23" i="3" s="1"/>
  <c r="X24" i="3"/>
  <c r="Y24" i="3" s="1"/>
  <c r="X25" i="3"/>
  <c r="Y25" i="3" s="1"/>
  <c r="X26" i="3"/>
  <c r="Y26" i="3" s="1"/>
  <c r="X27" i="3"/>
  <c r="Y27" i="3" s="1"/>
  <c r="X28" i="3"/>
  <c r="Y28" i="3" s="1"/>
  <c r="X29" i="3"/>
  <c r="Y29" i="3" s="1"/>
  <c r="X30" i="3"/>
  <c r="Y30" i="3" s="1"/>
  <c r="X31" i="3"/>
  <c r="Y31" i="3" s="1"/>
  <c r="X32" i="3"/>
  <c r="Y32" i="3" s="1"/>
  <c r="X33" i="3"/>
  <c r="Y33" i="3" s="1"/>
  <c r="X34" i="3"/>
  <c r="Y34" i="3" s="1"/>
  <c r="X35" i="3"/>
  <c r="Y35" i="3" s="1"/>
  <c r="X36" i="3"/>
  <c r="Y36" i="3" s="1"/>
  <c r="X37" i="3"/>
  <c r="Y37" i="3" s="1"/>
  <c r="X38" i="3"/>
  <c r="Y38" i="3" s="1"/>
  <c r="X39" i="3"/>
  <c r="Y39" i="3" s="1"/>
  <c r="X40" i="3"/>
  <c r="Y40" i="3" s="1"/>
  <c r="X41" i="3"/>
  <c r="Y41" i="3" s="1"/>
  <c r="X42" i="3"/>
  <c r="Y42" i="3" s="1"/>
  <c r="X43" i="3"/>
  <c r="Y43" i="3" s="1"/>
  <c r="X2" i="3"/>
  <c r="Y2" i="3" s="1"/>
  <c r="W45" i="3"/>
  <c r="V45" i="3"/>
  <c r="U3" i="3"/>
  <c r="U4" i="3"/>
  <c r="U5" i="3"/>
  <c r="I5" i="1" s="1"/>
  <c r="U6" i="3"/>
  <c r="U7" i="3"/>
  <c r="U8" i="3"/>
  <c r="U9" i="3"/>
  <c r="U10" i="3"/>
  <c r="I10" i="1" s="1"/>
  <c r="U11" i="3"/>
  <c r="I11" i="1" s="1"/>
  <c r="U12" i="3"/>
  <c r="I12" i="1" s="1"/>
  <c r="U13" i="3"/>
  <c r="I13" i="1" s="1"/>
  <c r="U14" i="3"/>
  <c r="U15" i="3"/>
  <c r="U16" i="3"/>
  <c r="U17" i="3"/>
  <c r="U18" i="3"/>
  <c r="I19" i="1" s="1"/>
  <c r="U19" i="3"/>
  <c r="I20" i="1" s="1"/>
  <c r="U20" i="3"/>
  <c r="I21" i="1" s="1"/>
  <c r="U21" i="3"/>
  <c r="I22" i="1" s="1"/>
  <c r="U22" i="3"/>
  <c r="U23" i="3"/>
  <c r="U24" i="3"/>
  <c r="U25" i="3"/>
  <c r="U26" i="3"/>
  <c r="I27" i="1" s="1"/>
  <c r="U27" i="3"/>
  <c r="I28" i="1" s="1"/>
  <c r="U28" i="3"/>
  <c r="I29" i="1" s="1"/>
  <c r="U29" i="3"/>
  <c r="I30" i="1" s="1"/>
  <c r="U30" i="3"/>
  <c r="U31" i="3"/>
  <c r="U32" i="3"/>
  <c r="U33" i="3"/>
  <c r="U34" i="3"/>
  <c r="I35" i="1" s="1"/>
  <c r="U35" i="3"/>
  <c r="I36" i="1" s="1"/>
  <c r="U36" i="3"/>
  <c r="I37" i="1" s="1"/>
  <c r="U37" i="3"/>
  <c r="I38" i="1" s="1"/>
  <c r="U38" i="3"/>
  <c r="U39" i="3"/>
  <c r="U40" i="3"/>
  <c r="U41" i="3"/>
  <c r="U42" i="3"/>
  <c r="U43" i="3"/>
  <c r="U2" i="3"/>
  <c r="I4" i="1"/>
  <c r="I44" i="1"/>
  <c r="H10" i="1"/>
  <c r="H35" i="1"/>
  <c r="T43" i="3"/>
  <c r="T3" i="3"/>
  <c r="H3" i="1" s="1"/>
  <c r="T4" i="3"/>
  <c r="H4" i="1" s="1"/>
  <c r="T5" i="3"/>
  <c r="H5" i="1" s="1"/>
  <c r="T6" i="3"/>
  <c r="T7" i="3"/>
  <c r="T8" i="3"/>
  <c r="T9" i="3"/>
  <c r="T10" i="3"/>
  <c r="T11" i="3"/>
  <c r="H11" i="1" s="1"/>
  <c r="T12" i="3"/>
  <c r="H12" i="1" s="1"/>
  <c r="T13" i="3"/>
  <c r="H13" i="1" s="1"/>
  <c r="T14" i="3"/>
  <c r="T15" i="3"/>
  <c r="T16" i="3"/>
  <c r="T17" i="3"/>
  <c r="T18" i="3"/>
  <c r="T19" i="3"/>
  <c r="H20" i="1" s="1"/>
  <c r="T20" i="3"/>
  <c r="H21" i="1" s="1"/>
  <c r="T21" i="3"/>
  <c r="H22" i="1" s="1"/>
  <c r="T22" i="3"/>
  <c r="T23" i="3"/>
  <c r="T24" i="3"/>
  <c r="T25" i="3"/>
  <c r="T26" i="3"/>
  <c r="T27" i="3"/>
  <c r="H28" i="1" s="1"/>
  <c r="T28" i="3"/>
  <c r="H29" i="1" s="1"/>
  <c r="T29" i="3"/>
  <c r="H30" i="1" s="1"/>
  <c r="T30" i="3"/>
  <c r="T31" i="3"/>
  <c r="T32" i="3"/>
  <c r="T33" i="3"/>
  <c r="T34" i="3"/>
  <c r="T35" i="3"/>
  <c r="H36" i="1" s="1"/>
  <c r="T36" i="3"/>
  <c r="H37" i="1" s="1"/>
  <c r="T37" i="3"/>
  <c r="H38" i="1" s="1"/>
  <c r="T38" i="3"/>
  <c r="T39" i="3"/>
  <c r="T40" i="3"/>
  <c r="T41" i="3"/>
  <c r="T42" i="3"/>
  <c r="T2" i="3"/>
  <c r="G4" i="1"/>
  <c r="G5" i="1"/>
  <c r="G11" i="1"/>
  <c r="G12" i="1"/>
  <c r="G13" i="1"/>
  <c r="G18" i="1"/>
  <c r="G21" i="1"/>
  <c r="G22" i="1"/>
  <c r="G23" i="1"/>
  <c r="G24" i="1"/>
  <c r="G26" i="1"/>
  <c r="G27" i="1"/>
  <c r="G29" i="1"/>
  <c r="G30" i="1"/>
  <c r="G35" i="1"/>
  <c r="G36" i="1"/>
  <c r="G37" i="1"/>
  <c r="G38" i="1"/>
  <c r="G43" i="1"/>
  <c r="G44" i="1"/>
  <c r="G2" i="1"/>
  <c r="F4" i="1"/>
  <c r="F5" i="1"/>
  <c r="F10" i="1"/>
  <c r="F11" i="1"/>
  <c r="F12" i="1"/>
  <c r="F13" i="1"/>
  <c r="F14" i="1"/>
  <c r="F16" i="1"/>
  <c r="F20" i="1"/>
  <c r="F21" i="1"/>
  <c r="F22" i="1"/>
  <c r="F28" i="1"/>
  <c r="F29" i="1"/>
  <c r="F30" i="1"/>
  <c r="F35" i="1"/>
  <c r="F37" i="1"/>
  <c r="F38" i="1"/>
  <c r="F39" i="1"/>
  <c r="F40" i="1"/>
  <c r="F43" i="1"/>
  <c r="F44" i="1"/>
  <c r="F2" i="1"/>
  <c r="E4" i="1"/>
  <c r="E5" i="1"/>
  <c r="E10" i="1"/>
  <c r="E11" i="1"/>
  <c r="E12" i="1"/>
  <c r="E13" i="1"/>
  <c r="E20" i="1"/>
  <c r="E21" i="1"/>
  <c r="E22" i="1"/>
  <c r="E23" i="1"/>
  <c r="E28" i="1"/>
  <c r="E29" i="1"/>
  <c r="E30" i="1"/>
  <c r="E35" i="1"/>
  <c r="E37" i="1"/>
  <c r="E38" i="1"/>
  <c r="E43" i="1"/>
  <c r="E44" i="1"/>
  <c r="E2" i="1"/>
  <c r="D4" i="1"/>
  <c r="D5" i="1"/>
  <c r="D10" i="1"/>
  <c r="D11" i="1"/>
  <c r="D12" i="1"/>
  <c r="D13" i="1"/>
  <c r="D14" i="1"/>
  <c r="D16" i="1"/>
  <c r="D20" i="1"/>
  <c r="D21" i="1"/>
  <c r="D22" i="1"/>
  <c r="D28" i="1"/>
  <c r="D29" i="1"/>
  <c r="D30" i="1"/>
  <c r="D35" i="1"/>
  <c r="D37" i="1"/>
  <c r="D38" i="1"/>
  <c r="D39" i="1"/>
  <c r="D40" i="1"/>
  <c r="D43" i="1"/>
  <c r="D44" i="1"/>
  <c r="D2" i="1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2" i="2"/>
  <c r="AH3" i="2"/>
  <c r="AI3" i="2"/>
  <c r="AH4" i="2"/>
  <c r="AI4" i="2"/>
  <c r="AH5" i="2"/>
  <c r="AI5" i="2"/>
  <c r="AH6" i="2"/>
  <c r="AI6" i="2"/>
  <c r="AH7" i="2"/>
  <c r="AI7" i="2"/>
  <c r="AH8" i="2"/>
  <c r="AI8" i="2"/>
  <c r="AH9" i="2"/>
  <c r="AI9" i="2"/>
  <c r="AH10" i="2"/>
  <c r="AI10" i="2"/>
  <c r="AH11" i="2"/>
  <c r="AI11" i="2"/>
  <c r="AH12" i="2"/>
  <c r="AI12" i="2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23" i="2"/>
  <c r="AI23" i="2"/>
  <c r="AH24" i="2"/>
  <c r="AI24" i="2"/>
  <c r="AH25" i="2"/>
  <c r="AI25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H32" i="2"/>
  <c r="AI32" i="2"/>
  <c r="AH33" i="2"/>
  <c r="AI33" i="2"/>
  <c r="AH34" i="2"/>
  <c r="AI34" i="2"/>
  <c r="AH35" i="2"/>
  <c r="AI35" i="2"/>
  <c r="AH36" i="2"/>
  <c r="AI36" i="2"/>
  <c r="AH37" i="2"/>
  <c r="AI37" i="2"/>
  <c r="AH38" i="2"/>
  <c r="AI38" i="2"/>
  <c r="AH39" i="2"/>
  <c r="AI39" i="2"/>
  <c r="AH40" i="2"/>
  <c r="AI40" i="2"/>
  <c r="AH41" i="2"/>
  <c r="AI41" i="2"/>
  <c r="AH42" i="2"/>
  <c r="AI42" i="2"/>
  <c r="AH43" i="2"/>
  <c r="AI43" i="2"/>
  <c r="AH2" i="2"/>
  <c r="AI2" i="2"/>
  <c r="E7" i="1" l="1"/>
  <c r="I24" i="1"/>
  <c r="D24" i="1"/>
  <c r="E31" i="1"/>
  <c r="E6" i="1"/>
  <c r="F24" i="1"/>
  <c r="G32" i="1"/>
  <c r="G7" i="1"/>
  <c r="H40" i="1"/>
  <c r="H32" i="1"/>
  <c r="H24" i="1"/>
  <c r="H16" i="1"/>
  <c r="H7" i="1"/>
  <c r="I39" i="1"/>
  <c r="I31" i="1"/>
  <c r="I23" i="1"/>
  <c r="I14" i="1"/>
  <c r="I6" i="1"/>
  <c r="I16" i="1"/>
  <c r="D23" i="1"/>
  <c r="E16" i="1"/>
  <c r="G31" i="1"/>
  <c r="G6" i="1"/>
  <c r="H39" i="1"/>
  <c r="H31" i="1"/>
  <c r="H23" i="1"/>
  <c r="H14" i="1"/>
  <c r="H6" i="1"/>
  <c r="E32" i="1"/>
  <c r="I40" i="1"/>
  <c r="E40" i="1"/>
  <c r="E14" i="1"/>
  <c r="I7" i="1"/>
  <c r="D32" i="1"/>
  <c r="D7" i="1"/>
  <c r="E39" i="1"/>
  <c r="I32" i="1"/>
  <c r="D31" i="1"/>
  <c r="D6" i="1"/>
  <c r="G34" i="1"/>
  <c r="I33" i="1"/>
  <c r="D19" i="1"/>
  <c r="E19" i="1"/>
  <c r="F19" i="1"/>
  <c r="G3" i="1"/>
  <c r="I26" i="1"/>
  <c r="H2" i="1"/>
  <c r="D27" i="1"/>
  <c r="F27" i="1"/>
  <c r="H27" i="1"/>
  <c r="H19" i="1"/>
  <c r="H44" i="1"/>
  <c r="I3" i="1"/>
  <c r="D36" i="1"/>
  <c r="D3" i="1"/>
  <c r="E36" i="1"/>
  <c r="E3" i="1"/>
  <c r="H42" i="1"/>
  <c r="H34" i="1"/>
  <c r="H26" i="1"/>
  <c r="H18" i="1"/>
  <c r="H9" i="1"/>
  <c r="I2" i="1"/>
  <c r="I25" i="1"/>
  <c r="D8" i="1"/>
  <c r="E42" i="1"/>
  <c r="E34" i="1"/>
  <c r="E26" i="1"/>
  <c r="E18" i="1"/>
  <c r="E9" i="1"/>
  <c r="I17" i="1"/>
  <c r="G17" i="1"/>
  <c r="D34" i="1"/>
  <c r="D26" i="1"/>
  <c r="D9" i="1"/>
  <c r="H41" i="1"/>
  <c r="H25" i="1"/>
  <c r="H8" i="1"/>
  <c r="D33" i="1"/>
  <c r="I18" i="1"/>
  <c r="E41" i="1"/>
  <c r="E33" i="1"/>
  <c r="E25" i="1"/>
  <c r="E17" i="1"/>
  <c r="E8" i="1"/>
  <c r="I42" i="1"/>
  <c r="I9" i="1"/>
  <c r="G41" i="1"/>
  <c r="G33" i="1"/>
  <c r="G25" i="1"/>
  <c r="G8" i="1"/>
  <c r="D42" i="1"/>
  <c r="D18" i="1"/>
  <c r="H33" i="1"/>
  <c r="H17" i="1"/>
  <c r="D41" i="1"/>
  <c r="D17" i="1"/>
  <c r="F34" i="1"/>
  <c r="I41" i="1"/>
  <c r="I8" i="1"/>
  <c r="D25" i="1"/>
  <c r="Y45" i="3"/>
  <c r="I43" i="1"/>
  <c r="X45" i="3"/>
</calcChain>
</file>

<file path=xl/sharedStrings.xml><?xml version="1.0" encoding="utf-8"?>
<sst xmlns="http://schemas.openxmlformats.org/spreadsheetml/2006/main" count="1056" uniqueCount="482">
  <si>
    <t>Abraham,Yohaan Matthew</t>
  </si>
  <si>
    <t>Bello,Ziven</t>
  </si>
  <si>
    <t>Chang,Esther Hanwool</t>
  </si>
  <si>
    <t>Chen,Jialiang</t>
  </si>
  <si>
    <t>Chopliani,Nicholas</t>
  </si>
  <si>
    <t>Cruz,Jason Richard</t>
  </si>
  <si>
    <t>Hernandez-Jones,Raychel</t>
  </si>
  <si>
    <t>Le,Han</t>
  </si>
  <si>
    <t>Petrie,Anthony</t>
  </si>
  <si>
    <t>S,Mallika</t>
  </si>
  <si>
    <t>Zhou,Yunya</t>
  </si>
  <si>
    <t>SUID</t>
  </si>
  <si>
    <t>Name</t>
  </si>
  <si>
    <t>Attendance</t>
  </si>
  <si>
    <t>Last Name</t>
  </si>
  <si>
    <t>First Name</t>
  </si>
  <si>
    <t>Username</t>
  </si>
  <si>
    <t>Aug 27 (2024-08-27 17:43:24)</t>
  </si>
  <si>
    <t>Aug 29 (2024-08-29 00:00:00)</t>
  </si>
  <si>
    <t>Sep 03 (2024-09-03 00:00:00)</t>
  </si>
  <si>
    <t>Sep 05 (2024-09-05 17:25:47)</t>
  </si>
  <si>
    <t>Sep 10 (2024-09-10 18:08:50)</t>
  </si>
  <si>
    <t>Sep 12 (2024-09-12 00:00:00)</t>
  </si>
  <si>
    <t>Sep 17 (2024-09-17 00:00:00)</t>
  </si>
  <si>
    <t>Sep 19 (2024-09-19 17:02:11)</t>
  </si>
  <si>
    <t>Sep 24 (2024-09-24 18:18:06)</t>
  </si>
  <si>
    <t>Sep 26 (2024-09-26 00:00:00)</t>
  </si>
  <si>
    <t>Oct 01 (2024-10-01 00:00:00)</t>
  </si>
  <si>
    <t>Oct 03 (2024-10-03 00:00:00)</t>
  </si>
  <si>
    <t>Oct 08 (2024-10-08 18:06:33)</t>
  </si>
  <si>
    <t>Oct 10 (2024-10-10 18:00:46)</t>
  </si>
  <si>
    <t>Oct 15 (2024-10-15 00:00:00)</t>
  </si>
  <si>
    <t>Oct 17 (2024-10-17 18:16:48)</t>
  </si>
  <si>
    <t>Oct 22 (2024-10-22 17:29:45)</t>
  </si>
  <si>
    <t>Oct 24 (2024-10-24 18:05:18)</t>
  </si>
  <si>
    <t>Oct 29 (2024-10-29 18:04:43)</t>
  </si>
  <si>
    <t>Oct 31 (2024-10-31 00:00:00)</t>
  </si>
  <si>
    <t>Nov 05 (2024-11-05 00:00:00)</t>
  </si>
  <si>
    <t>Nov 07 (2024-11-07 00:00:00)</t>
  </si>
  <si>
    <t>Nov 12 (2024-11-12 00:00:00)</t>
  </si>
  <si>
    <t>Nov 14 (2024-11-14 00:00:00)</t>
  </si>
  <si>
    <t>Nov 19 (2024-11-19 00:00:00)</t>
  </si>
  <si>
    <t>Nov 21 (2024-11-21 00:00:00)</t>
  </si>
  <si>
    <t>Nov 26 (2024-11-26 00:00:00)</t>
  </si>
  <si>
    <t>Nov 28 (2024-11-28 00:00:00)</t>
  </si>
  <si>
    <t>Dec 03 (2024-12-03 00:00:00)</t>
  </si>
  <si>
    <t>Dec 05 (2024-12-05 00:00:00)</t>
  </si>
  <si>
    <t>Points</t>
  </si>
  <si>
    <t># of Absence</t>
  </si>
  <si>
    <t>Percent Attended</t>
  </si>
  <si>
    <t>Abraham</t>
  </si>
  <si>
    <t xml:space="preserve"> Yohaan</t>
  </si>
  <si>
    <t>ymabraha</t>
  </si>
  <si>
    <t>Present</t>
  </si>
  <si>
    <t>Absent</t>
  </si>
  <si>
    <t>Anantha Krishnan</t>
  </si>
  <si>
    <t xml:space="preserve"> Narayan</t>
  </si>
  <si>
    <t>nanantha</t>
  </si>
  <si>
    <t>Batick</t>
  </si>
  <si>
    <t xml:space="preserve"> Ethan</t>
  </si>
  <si>
    <t>ehbatick</t>
  </si>
  <si>
    <t>Bello</t>
  </si>
  <si>
    <t xml:space="preserve"> Ziven</t>
  </si>
  <si>
    <t>zlbello</t>
  </si>
  <si>
    <t>Bohnenberger</t>
  </si>
  <si>
    <t xml:space="preserve"> Steven</t>
  </si>
  <si>
    <t>sgbohnen</t>
  </si>
  <si>
    <t>Chang</t>
  </si>
  <si>
    <t xml:space="preserve"> Esther</t>
  </si>
  <si>
    <t>ehchang</t>
  </si>
  <si>
    <t>Chen</t>
  </si>
  <si>
    <t xml:space="preserve"> Ivan</t>
  </si>
  <si>
    <t>izchen</t>
  </si>
  <si>
    <t xml:space="preserve"> Jialiang</t>
  </si>
  <si>
    <t>jchen287</t>
  </si>
  <si>
    <t>Chopliani</t>
  </si>
  <si>
    <t xml:space="preserve"> Nicholas</t>
  </si>
  <si>
    <t>nchoplia</t>
  </si>
  <si>
    <t>Cruz</t>
  </si>
  <si>
    <t xml:space="preserve"> Jason</t>
  </si>
  <si>
    <t>jcruz25</t>
  </si>
  <si>
    <t>Damico</t>
  </si>
  <si>
    <t xml:space="preserve"> Sophia</t>
  </si>
  <si>
    <t>sadamico</t>
  </si>
  <si>
    <t>Godfrey</t>
  </si>
  <si>
    <t xml:space="preserve"> Elle</t>
  </si>
  <si>
    <t>egodfrey</t>
  </si>
  <si>
    <t>Goncalves</t>
  </si>
  <si>
    <t xml:space="preserve"> Tony</t>
  </si>
  <si>
    <t>agoncalv</t>
  </si>
  <si>
    <t>Hernandez-Jones</t>
  </si>
  <si>
    <t xml:space="preserve"> Raychel</t>
  </si>
  <si>
    <t>rlhernan</t>
  </si>
  <si>
    <t>Huang</t>
  </si>
  <si>
    <t xml:space="preserve"> Xingtai</t>
  </si>
  <si>
    <t>xhuang90</t>
  </si>
  <si>
    <t>Ingrassia</t>
  </si>
  <si>
    <t xml:space="preserve"> James</t>
  </si>
  <si>
    <t>jaingras</t>
  </si>
  <si>
    <t>Jackson</t>
  </si>
  <si>
    <t xml:space="preserve"> Henry</t>
  </si>
  <si>
    <t>htjackso</t>
  </si>
  <si>
    <t>Jin</t>
  </si>
  <si>
    <t xml:space="preserve"> Vincent</t>
  </si>
  <si>
    <t>yjin60</t>
  </si>
  <si>
    <t>Keuler</t>
  </si>
  <si>
    <t xml:space="preserve"> Jack</t>
  </si>
  <si>
    <t>jjkeuler</t>
  </si>
  <si>
    <t>Kocak</t>
  </si>
  <si>
    <t xml:space="preserve"> Andy</t>
  </si>
  <si>
    <t>aekocak</t>
  </si>
  <si>
    <t>Lawal</t>
  </si>
  <si>
    <t xml:space="preserve"> Simisola</t>
  </si>
  <si>
    <t>shlawal</t>
  </si>
  <si>
    <t>Le</t>
  </si>
  <si>
    <t xml:space="preserve"> Han</t>
  </si>
  <si>
    <t>hle112</t>
  </si>
  <si>
    <t>Lewis</t>
  </si>
  <si>
    <t xml:space="preserve"> Nailah</t>
  </si>
  <si>
    <t>nlewis03</t>
  </si>
  <si>
    <t>Li</t>
  </si>
  <si>
    <t xml:space="preserve"> Hangye</t>
  </si>
  <si>
    <t>hli299</t>
  </si>
  <si>
    <t>Lin</t>
  </si>
  <si>
    <t xml:space="preserve"> Zekai</t>
  </si>
  <si>
    <t>zlin48</t>
  </si>
  <si>
    <t>Meshi</t>
  </si>
  <si>
    <t xml:space="preserve"> Endrit</t>
  </si>
  <si>
    <t>emeshi</t>
  </si>
  <si>
    <t>Miller</t>
  </si>
  <si>
    <t xml:space="preserve"> Trevor</t>
  </si>
  <si>
    <t>tmille12</t>
  </si>
  <si>
    <t>Mimaroglu</t>
  </si>
  <si>
    <t xml:space="preserve"> Hunter</t>
  </si>
  <si>
    <t>hdmimaro</t>
  </si>
  <si>
    <t>Mokhtar</t>
  </si>
  <si>
    <t xml:space="preserve"> Seif</t>
  </si>
  <si>
    <t>smmokhta</t>
  </si>
  <si>
    <t>Moo</t>
  </si>
  <si>
    <t xml:space="preserve"> Say Tee</t>
  </si>
  <si>
    <t>smoo03</t>
  </si>
  <si>
    <t>Park</t>
  </si>
  <si>
    <t xml:space="preserve"> Sungbin</t>
  </si>
  <si>
    <t>spark161</t>
  </si>
  <si>
    <t>Petrie</t>
  </si>
  <si>
    <t xml:space="preserve"> Anthony</t>
  </si>
  <si>
    <t>ampetrie</t>
  </si>
  <si>
    <t>Prestamo</t>
  </si>
  <si>
    <t xml:space="preserve"> Diego</t>
  </si>
  <si>
    <t>dprestam</t>
  </si>
  <si>
    <t>Randlett</t>
  </si>
  <si>
    <t xml:space="preserve"> Beckett</t>
  </si>
  <si>
    <t>bjrandle</t>
  </si>
  <si>
    <t>Riek</t>
  </si>
  <si>
    <t>jtriek</t>
  </si>
  <si>
    <t>Rogers</t>
  </si>
  <si>
    <t xml:space="preserve"> Adam</t>
  </si>
  <si>
    <t>aroger12</t>
  </si>
  <si>
    <t>S</t>
  </si>
  <si>
    <t xml:space="preserve"> Mallika</t>
  </si>
  <si>
    <t>musaikhe</t>
  </si>
  <si>
    <t>Santilli</t>
  </si>
  <si>
    <t xml:space="preserve"> Stephen</t>
  </si>
  <si>
    <t>sjsantil</t>
  </si>
  <si>
    <t>Voce</t>
  </si>
  <si>
    <t xml:space="preserve"> Gianna</t>
  </si>
  <si>
    <t>gtvoce</t>
  </si>
  <si>
    <t>Wang</t>
  </si>
  <si>
    <t xml:space="preserve"> Guozheng</t>
  </si>
  <si>
    <t>gwang35</t>
  </si>
  <si>
    <t>Zhang</t>
  </si>
  <si>
    <t xml:space="preserve"> Yihong</t>
  </si>
  <si>
    <t>yzhan606</t>
  </si>
  <si>
    <t>Zhou</t>
  </si>
  <si>
    <t xml:space="preserve"> Yunya</t>
  </si>
  <si>
    <t>yzhou70</t>
  </si>
  <si>
    <t>Exam I</t>
  </si>
  <si>
    <t>Exam II</t>
  </si>
  <si>
    <t>Student ID</t>
  </si>
  <si>
    <t>Last Access</t>
  </si>
  <si>
    <t>Availability</t>
  </si>
  <si>
    <t>Exercise 1 - Capture Terminal Output [Total Pts: 10 Score] |3054880</t>
  </si>
  <si>
    <t>Excercise 2 - Simple Commands [Total Pts: 10 Score] |3057200</t>
  </si>
  <si>
    <t>Exercise 5 - First C Program [Total Pts: 10 Score] |3060712</t>
  </si>
  <si>
    <t>Exercise 6 - Simple C Program Update [Total Pts: 100 Score] |3060713</t>
  </si>
  <si>
    <t>Exercise 3 - Essential Commands [Total Pts: 100 Score] |3060710</t>
  </si>
  <si>
    <t>Exam I - Linux [Total Pts: 85 Score] |3064392</t>
  </si>
  <si>
    <t>Exam 1A - Linux [Total Pts: 60 Score] |3072489</t>
  </si>
  <si>
    <t>Exercise 4 - Bash Scripting [Total Pts: 50 Score] |3074170</t>
  </si>
  <si>
    <t>Exam 2 - Bash and C Programming [Total Pts: 100 Score] |3098726</t>
  </si>
  <si>
    <t>Yes</t>
  </si>
  <si>
    <t>Ziven</t>
  </si>
  <si>
    <t>Jialiang</t>
  </si>
  <si>
    <t>Nicholas</t>
  </si>
  <si>
    <t>Sophia</t>
  </si>
  <si>
    <t>Raychel</t>
  </si>
  <si>
    <t>Needs Grading</t>
  </si>
  <si>
    <t>Han</t>
  </si>
  <si>
    <t>Anthony</t>
  </si>
  <si>
    <t>Mallika</t>
  </si>
  <si>
    <t>Yunya</t>
  </si>
  <si>
    <t>Exam 1A</t>
  </si>
  <si>
    <t>Exercises</t>
  </si>
  <si>
    <t>Homework</t>
  </si>
  <si>
    <t>Homework 1 - Working with Commands and Permissions [Total Pts: 100 Score] |3064422</t>
  </si>
  <si>
    <t>Homework 2 - More Work with Commands [Total Pts: 100 Score] |3064423</t>
  </si>
  <si>
    <t>Homework 3 - Bash Calculator [Total Pts: 40 Score] |3071940</t>
  </si>
  <si>
    <t>Exam 2 C</t>
  </si>
  <si>
    <t>Exam 2 Bash</t>
  </si>
  <si>
    <t>Exam 2 Adjusted</t>
  </si>
  <si>
    <t>Last</t>
  </si>
  <si>
    <t>First</t>
  </si>
  <si>
    <t>email</t>
  </si>
  <si>
    <t>Yohaan Matthew</t>
  </si>
  <si>
    <t>ymabraha@syr.edu</t>
  </si>
  <si>
    <t>An</t>
  </si>
  <si>
    <t>Zhengxu</t>
  </si>
  <si>
    <t>zan105@syr.edu</t>
  </si>
  <si>
    <t>Brianna Danielle</t>
  </si>
  <si>
    <t>bdanthon@syr.edu</t>
  </si>
  <si>
    <t>Azumah</t>
  </si>
  <si>
    <t>Fiona Asungedib</t>
  </si>
  <si>
    <t>faazumah@syr.edu</t>
  </si>
  <si>
    <t>Bagcal</t>
  </si>
  <si>
    <t>Janjay Keith</t>
  </si>
  <si>
    <t>jkbagcal@syr.edu</t>
  </si>
  <si>
    <t>Barahona-Gonzalez</t>
  </si>
  <si>
    <t>Sebastian</t>
  </si>
  <si>
    <t>sbarahon@syr.edu</t>
  </si>
  <si>
    <t>Basak</t>
  </si>
  <si>
    <t>Niloy</t>
  </si>
  <si>
    <t>nbasak@syr.edu</t>
  </si>
  <si>
    <t>zlbello@syr.edu</t>
  </si>
  <si>
    <t>Brekke</t>
  </si>
  <si>
    <t>Nathan Thor</t>
  </si>
  <si>
    <t>ntbrekke@syr.edu</t>
  </si>
  <si>
    <t>Cedeno</t>
  </si>
  <si>
    <t>Kayla N</t>
  </si>
  <si>
    <t>kncedeno@syr.edu</t>
  </si>
  <si>
    <t>Champagne Jr</t>
  </si>
  <si>
    <t>Andrew Miles</t>
  </si>
  <si>
    <t>amchampa@syr.edu</t>
  </si>
  <si>
    <t>Esther Hanwool</t>
  </si>
  <si>
    <t>ehchang@syr.edu</t>
  </si>
  <si>
    <t>jchen287@syr.edu</t>
  </si>
  <si>
    <t>nchoplia@syr.edu</t>
  </si>
  <si>
    <t>Clarke</t>
  </si>
  <si>
    <t>Rahnaya T</t>
  </si>
  <si>
    <t>rclark07@syr.edu</t>
  </si>
  <si>
    <t>Jason Richard</t>
  </si>
  <si>
    <t>jcruz25@syr.edu</t>
  </si>
  <si>
    <t>Czarnecki</t>
  </si>
  <si>
    <t>Nathan James</t>
  </si>
  <si>
    <t>njczarne@syr.edu</t>
  </si>
  <si>
    <t>Danso</t>
  </si>
  <si>
    <t>Akosua</t>
  </si>
  <si>
    <t>adanso@syr.edu</t>
  </si>
  <si>
    <t>Daubert</t>
  </si>
  <si>
    <t>Philippe Alexandre</t>
  </si>
  <si>
    <t>padauber@syr.edu</t>
  </si>
  <si>
    <t>Davis</t>
  </si>
  <si>
    <t>ndavis16@syr.edu</t>
  </si>
  <si>
    <t>Dennen</t>
  </si>
  <si>
    <t>Leon</t>
  </si>
  <si>
    <t>ldennen@syr.edu</t>
  </si>
  <si>
    <t>Dubert</t>
  </si>
  <si>
    <t>Annica Claudia</t>
  </si>
  <si>
    <t>acdubert@syr.edu</t>
  </si>
  <si>
    <t>Espina</t>
  </si>
  <si>
    <t>Evan J</t>
  </si>
  <si>
    <t>ejespina@syr.edu</t>
  </si>
  <si>
    <t>Evans-Cole</t>
  </si>
  <si>
    <t>Spencer</t>
  </si>
  <si>
    <t>sevansco@syr.edu</t>
  </si>
  <si>
    <t>Franco Leon</t>
  </si>
  <si>
    <t>Emiliano</t>
  </si>
  <si>
    <t>fefranco@syr.edu</t>
  </si>
  <si>
    <t>Geiwitz</t>
  </si>
  <si>
    <t>Kelly Jane</t>
  </si>
  <si>
    <t>kjgeiwit@syr.edu</t>
  </si>
  <si>
    <t>Gharibian</t>
  </si>
  <si>
    <t>Aren Sevag</t>
  </si>
  <si>
    <t>asgharib@syr.edu</t>
  </si>
  <si>
    <t>Gonzalez</t>
  </si>
  <si>
    <t>Derek</t>
  </si>
  <si>
    <t>dgonza08@syr.edu</t>
  </si>
  <si>
    <t>Meagan Anessa</t>
  </si>
  <si>
    <t>mgonza51@syr.edu</t>
  </si>
  <si>
    <t>Gordon</t>
  </si>
  <si>
    <t>Dene' Dior</t>
  </si>
  <si>
    <t>dgordo05@syr.edu</t>
  </si>
  <si>
    <t>Gory</t>
  </si>
  <si>
    <t>Aicha</t>
  </si>
  <si>
    <t>aigory@syr.edu</t>
  </si>
  <si>
    <t>Hai</t>
  </si>
  <si>
    <t>Alexander Joseph</t>
  </si>
  <si>
    <t>ahai02@syr.edu</t>
  </si>
  <si>
    <t>Hassan</t>
  </si>
  <si>
    <t>Alisha</t>
  </si>
  <si>
    <t>alhassan@syr.edu</t>
  </si>
  <si>
    <t>rlhernan@syr.edu</t>
  </si>
  <si>
    <t>Ho</t>
  </si>
  <si>
    <t>Richard</t>
  </si>
  <si>
    <t>rho100@syr.edu</t>
  </si>
  <si>
    <t>Hollensworth-Wooten</t>
  </si>
  <si>
    <t>Isaiah J</t>
  </si>
  <si>
    <t>ijhollen@syr.edu</t>
  </si>
  <si>
    <t>Hung</t>
  </si>
  <si>
    <t>Pui Yi Christine</t>
  </si>
  <si>
    <t>puhung@syr.edu</t>
  </si>
  <si>
    <t>Islam</t>
  </si>
  <si>
    <t>Peeal</t>
  </si>
  <si>
    <t>mislam10@syr.edu</t>
  </si>
  <si>
    <t>Ivkovic</t>
  </si>
  <si>
    <t>Aleksa</t>
  </si>
  <si>
    <t>alivkovi@syr.edu</t>
  </si>
  <si>
    <t>Kaminski</t>
  </si>
  <si>
    <t>Brunon Donovan</t>
  </si>
  <si>
    <t>bdkamins@syr.edu</t>
  </si>
  <si>
    <t>Laylor</t>
  </si>
  <si>
    <t>Kyle Antonio</t>
  </si>
  <si>
    <t>kalaylor@syr.edu</t>
  </si>
  <si>
    <t>hle112@syr.edu</t>
  </si>
  <si>
    <t>Runnan</t>
  </si>
  <si>
    <t>rli136@syr.edu</t>
  </si>
  <si>
    <t>Luo</t>
  </si>
  <si>
    <t>sluo08@syr.edu</t>
  </si>
  <si>
    <t>Manhardt</t>
  </si>
  <si>
    <t>Jacob E</t>
  </si>
  <si>
    <t>jemanhar@syr.edu</t>
  </si>
  <si>
    <t>Olajobi</t>
  </si>
  <si>
    <t>Dominion O</t>
  </si>
  <si>
    <t>doolajob@syr.edu</t>
  </si>
  <si>
    <t>Parra</t>
  </si>
  <si>
    <t>Geovanni Fernando</t>
  </si>
  <si>
    <t>gfparra@syr.edu</t>
  </si>
  <si>
    <t>ampetrie@syr.edu</t>
  </si>
  <si>
    <t>Pradhan</t>
  </si>
  <si>
    <t>Amlan</t>
  </si>
  <si>
    <t>ampradha@syr.edu</t>
  </si>
  <si>
    <t>Rakotoarivony</t>
  </si>
  <si>
    <t>David</t>
  </si>
  <si>
    <t>drakotoa@syr.edu</t>
  </si>
  <si>
    <t>musaikhe@syr.edu</t>
  </si>
  <si>
    <t>Snow</t>
  </si>
  <si>
    <t>Andrew</t>
  </si>
  <si>
    <t>msnow03@syr.edu</t>
  </si>
  <si>
    <t>Sundaresan</t>
  </si>
  <si>
    <t>Nandini</t>
  </si>
  <si>
    <t>nsundare@syr.edu</t>
  </si>
  <si>
    <t>Thomas</t>
  </si>
  <si>
    <t>Javari</t>
  </si>
  <si>
    <t>jthoma62@syr.edu</t>
  </si>
  <si>
    <t>Thongchanh</t>
  </si>
  <si>
    <t>Timasco</t>
  </si>
  <si>
    <t>mvthongc@syr.edu</t>
  </si>
  <si>
    <t>Udedibia</t>
  </si>
  <si>
    <t>Zimuzo Somadi</t>
  </si>
  <si>
    <t>zsudedib@syr.edu</t>
  </si>
  <si>
    <t>Vardanyan</t>
  </si>
  <si>
    <t>Arina</t>
  </si>
  <si>
    <t>avardany@syr.edu</t>
  </si>
  <si>
    <t>Villegas Taillefer</t>
  </si>
  <si>
    <t>Cesar</t>
  </si>
  <si>
    <t>cevilleg@syr.edu</t>
  </si>
  <si>
    <t>Weir</t>
  </si>
  <si>
    <t>Samantha</t>
  </si>
  <si>
    <t>smweir@syr.edu</t>
  </si>
  <si>
    <t>Whelan</t>
  </si>
  <si>
    <t>Daniel Zachary</t>
  </si>
  <si>
    <t>dzwhelan@syr.edu</t>
  </si>
  <si>
    <t>Yokoo</t>
  </si>
  <si>
    <t>Naomi Lum</t>
  </si>
  <si>
    <t>nlyokoo@syr.edu</t>
  </si>
  <si>
    <t>yzhou70@syr.edu</t>
  </si>
  <si>
    <t>cheng</t>
  </si>
  <si>
    <t>peter</t>
  </si>
  <si>
    <t>zcheng05@syr.edu</t>
  </si>
  <si>
    <t>An,Zhengxu</t>
  </si>
  <si>
    <t>Anthony,Brianna Danielle</t>
  </si>
  <si>
    <t>Azumah,Fiona Asungedib</t>
  </si>
  <si>
    <t>Bagcal,Janjay Keith</t>
  </si>
  <si>
    <t>Barahona-Gonzalez,Sebastian</t>
  </si>
  <si>
    <t>Basak,Niloy</t>
  </si>
  <si>
    <t>Brekke,Nathan Thor</t>
  </si>
  <si>
    <t>Cedeno,Kayla N</t>
  </si>
  <si>
    <t>Champagne Jr,Andrew Miles</t>
  </si>
  <si>
    <t>Clarke,Rahnaya T</t>
  </si>
  <si>
    <t>Czarnecki,Nathan James</t>
  </si>
  <si>
    <t>Danso,Akosua</t>
  </si>
  <si>
    <t>Daubert,Philippe Alexandre</t>
  </si>
  <si>
    <t>Davis,Nicholas</t>
  </si>
  <si>
    <t>Dennen,Leon</t>
  </si>
  <si>
    <t>Dubert,Annica Claudia</t>
  </si>
  <si>
    <t>Espina,Evan J</t>
  </si>
  <si>
    <t>Evans-Cole,Spencer</t>
  </si>
  <si>
    <t>Franco Leon,Emiliano</t>
  </si>
  <si>
    <t>Geiwitz,Kelly Jane</t>
  </si>
  <si>
    <t>Gharibian,Aren Sevag</t>
  </si>
  <si>
    <t>Gonzalez,Derek</t>
  </si>
  <si>
    <t>Gonzalez,Meagan Anessa</t>
  </si>
  <si>
    <t>Gordon,Dene' Dior</t>
  </si>
  <si>
    <t>Gory,Aicha</t>
  </si>
  <si>
    <t>Hai,Alexander Joseph</t>
  </si>
  <si>
    <t>Hassan,Alisha</t>
  </si>
  <si>
    <t>Ho,Richard</t>
  </si>
  <si>
    <t>Hollensworth-Wooten,Isaiah J</t>
  </si>
  <si>
    <t>Hung,Pui Yi Christine</t>
  </si>
  <si>
    <t>Islam,Peeal</t>
  </si>
  <si>
    <t>Ivkovic,Aleksa</t>
  </si>
  <si>
    <t>Kaminski,Brunon Donovan</t>
  </si>
  <si>
    <t>Laylor,Kyle Antonio</t>
  </si>
  <si>
    <t>Li,Runnan</t>
  </si>
  <si>
    <t>Luo,Sophia</t>
  </si>
  <si>
    <t>Manhardt,Jacob E</t>
  </si>
  <si>
    <t>Olajobi,Dominion O</t>
  </si>
  <si>
    <t>Parra,Geovanni Fernando</t>
  </si>
  <si>
    <t>Pradhan,Amlan</t>
  </si>
  <si>
    <t>Rakotoarivony,David</t>
  </si>
  <si>
    <t>Snow,Andrew</t>
  </si>
  <si>
    <t>Sundaresan,Nandini</t>
  </si>
  <si>
    <t>Thomas,Javari</t>
  </si>
  <si>
    <t>Thongchanh,Timasco</t>
  </si>
  <si>
    <t>Udedibia,Zimuzo Somadi</t>
  </si>
  <si>
    <t>Vardanyan,Arina</t>
  </si>
  <si>
    <t>Villegas Taillefer,Cesar</t>
  </si>
  <si>
    <t>Weir,Samantha</t>
  </si>
  <si>
    <t>Whelan,Daniel Zachary</t>
  </si>
  <si>
    <t>Yokoo,Naomi Lum</t>
  </si>
  <si>
    <t>cheng,peter</t>
  </si>
  <si>
    <t>zan105</t>
  </si>
  <si>
    <t>bdanthon</t>
  </si>
  <si>
    <t>faazumah</t>
  </si>
  <si>
    <t>jkbagcal</t>
  </si>
  <si>
    <t>sbarahon</t>
  </si>
  <si>
    <t>nbasak</t>
  </si>
  <si>
    <t>ntbrekke</t>
  </si>
  <si>
    <t>kncedeno</t>
  </si>
  <si>
    <t>amchampa</t>
  </si>
  <si>
    <t>rclark07</t>
  </si>
  <si>
    <t>njczarne</t>
  </si>
  <si>
    <t>adanso</t>
  </si>
  <si>
    <t>padauber</t>
  </si>
  <si>
    <t>ndavis16</t>
  </si>
  <si>
    <t>ldennen</t>
  </si>
  <si>
    <t>acdubert</t>
  </si>
  <si>
    <t>ejespina</t>
  </si>
  <si>
    <t>sevansco</t>
  </si>
  <si>
    <t>fefranco</t>
  </si>
  <si>
    <t>kjgeiwit</t>
  </si>
  <si>
    <t>asgharib</t>
  </si>
  <si>
    <t>dgonza08</t>
  </si>
  <si>
    <t>mgonza51</t>
  </si>
  <si>
    <t>dgordo05</t>
  </si>
  <si>
    <t>aigory</t>
  </si>
  <si>
    <t>ahai02</t>
  </si>
  <si>
    <t>alhassan</t>
  </si>
  <si>
    <t>rho100</t>
  </si>
  <si>
    <t>ijhollen</t>
  </si>
  <si>
    <t>puhung</t>
  </si>
  <si>
    <t>mislam10</t>
  </si>
  <si>
    <t>alivkovi</t>
  </si>
  <si>
    <t>bdkamins</t>
  </si>
  <si>
    <t>kalaylor</t>
  </si>
  <si>
    <t>rli136</t>
  </si>
  <si>
    <t>sluo08</t>
  </si>
  <si>
    <t>jemanhar</t>
  </si>
  <si>
    <t>doolajob</t>
  </si>
  <si>
    <t>gfparra</t>
  </si>
  <si>
    <t>ampradha</t>
  </si>
  <si>
    <t>drakotoa</t>
  </si>
  <si>
    <t>msnow03</t>
  </si>
  <si>
    <t>nsundare</t>
  </si>
  <si>
    <t>jthoma62</t>
  </si>
  <si>
    <t>mvthongc</t>
  </si>
  <si>
    <t>zsudedib</t>
  </si>
  <si>
    <t>avardany</t>
  </si>
  <si>
    <t>cevilleg</t>
  </si>
  <si>
    <t>smweir</t>
  </si>
  <si>
    <t>dzwhelan</t>
  </si>
  <si>
    <t>nlyokoo</t>
  </si>
  <si>
    <t>zcheng05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</si>
</sst>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opLeftCell="A4" workbookViewId="0">
      <selection activeCell="D4" sqref="D4"/>
    </sheetView>
  </sheetViews>
  <sheetFormatPr defaultRowHeight="14.5" x14ac:dyDescent="0.35"/>
  <cols>
    <col min="1" max="1" width="17.7265625" customWidth="1"/>
    <col min="2" max="2" width="30.7265625" customWidth="1"/>
    <col min="3" max="3" width="28" customWidth="1"/>
    <col min="4" max="4" width="19.6328125" style="1" customWidth="1"/>
    <col min="5" max="6" width="12" customWidth="1"/>
    <col min="7" max="7" width="13.453125" customWidth="1"/>
    <col min="8" max="8" width="17" customWidth="1"/>
    <col min="9" max="9" width="17.81640625" customWidth="1"/>
  </cols>
  <sheetData>
    <row r="1" spans="1:9" x14ac:dyDescent="0.35">
      <c r="A1" t="s">
        <v>11</v>
      </c>
      <c r="B1" t="s">
        <v>12</v>
      </c>
      <c r="C1" t="s">
        <v>16</v>
      </c>
      <c r="D1" s="1" t="s">
        <v>13</v>
      </c>
      <c r="E1" t="s">
        <v>176</v>
      </c>
      <c r="F1" t="s">
        <v>201</v>
      </c>
      <c r="G1" t="s">
        <v>177</v>
      </c>
      <c r="H1" t="s">
        <v>202</v>
      </c>
      <c r="I1" t="s">
        <v>203</v>
      </c>
    </row>
    <row r="2" spans="1:9" x14ac:dyDescent="0.35">
      <c r="A2">
        <v>374065381</v>
      </c>
      <c r="B2" t="s">
        <v>0</v>
      </c>
      <c r="C2" t="s">
        <v>52</v>
      </c>
      <c r="D2" s="1">
        <f>_xlfn.XLOOKUP(C2,Attendance!C:C,Attendance!AJ:AJ)</f>
        <v>0.91666666666666663</v>
      </c>
      <c r="E2" s="1" t="e">
        <f>_xlfn.XLOOKUP(C2,Gradebook!C:C,Gradebook!L:L)/85</f>
        <v>#N/A</v>
      </c>
      <c r="F2" s="1" t="e">
        <f>_xlfn.XLOOKUP(C2,Gradebook!C:C,Gradebook!M:M)/60*0.9</f>
        <v>#N/A</v>
      </c>
      <c r="G2" s="1" t="e">
        <f>_xlfn.XLOOKUP(C2,Gradebook!C:C,Gradebook!O:O)/100</f>
        <v>#N/A</v>
      </c>
      <c r="H2" s="1" t="e">
        <f>_xlfn.XLOOKUP(C2,Gradebook!C:C,Gradebook!T:T)</f>
        <v>#N/A</v>
      </c>
      <c r="I2" s="1" t="e">
        <f>_xlfn.XLOOKUP(C2,Gradebook!C:C,Gradebook!U:U)</f>
        <v>#N/A</v>
      </c>
    </row>
    <row r="3" spans="1:9" x14ac:dyDescent="0.35">
      <c r="A3">
        <v>930853356</v>
      </c>
      <c r="B3" t="s">
        <v>378</v>
      </c>
      <c r="C3" t="s">
        <v>430</v>
      </c>
      <c r="D3" s="1" t="e">
        <f>_xlfn.XLOOKUP(C3,Attendance!C:C,Attendance!AJ:AJ)</f>
        <v>#N/A</v>
      </c>
      <c r="E3" s="1" t="e">
        <f>_xlfn.XLOOKUP(C3,Gradebook!C:C,Gradebook!L:L)/85</f>
        <v>#N/A</v>
      </c>
      <c r="F3" s="1" t="e">
        <f>_xlfn.XLOOKUP(C3,Gradebook!C:C,Gradebook!M:M)/60*0.9</f>
        <v>#N/A</v>
      </c>
      <c r="G3" s="1" t="e">
        <f>_xlfn.XLOOKUP(C3,Gradebook!C:C,Gradebook!O:O)/100</f>
        <v>#N/A</v>
      </c>
      <c r="H3" s="1" t="e">
        <f>_xlfn.XLOOKUP(C3,Gradebook!C:C,Gradebook!T:T)</f>
        <v>#N/A</v>
      </c>
      <c r="I3" s="1" t="e">
        <f>_xlfn.XLOOKUP(C3,Gradebook!C:C,Gradebook!U:U)</f>
        <v>#N/A</v>
      </c>
    </row>
    <row r="4" spans="1:9" x14ac:dyDescent="0.35">
      <c r="A4">
        <v>319357124</v>
      </c>
      <c r="B4" t="s">
        <v>379</v>
      </c>
      <c r="C4" t="s">
        <v>431</v>
      </c>
      <c r="D4" s="1" t="e">
        <f>_xlfn.XLOOKUP(C4,Attendance!C:C,Attendance!AJ:AJ)</f>
        <v>#N/A</v>
      </c>
      <c r="E4" s="1" t="e">
        <f>_xlfn.XLOOKUP(C4,Gradebook!C:C,Gradebook!L:L)/85</f>
        <v>#N/A</v>
      </c>
      <c r="F4" s="1" t="e">
        <f>_xlfn.XLOOKUP(C4,Gradebook!C:C,Gradebook!M:M)/60*0.9</f>
        <v>#N/A</v>
      </c>
      <c r="G4" s="1" t="e">
        <f>_xlfn.XLOOKUP(C4,Gradebook!C:C,Gradebook!O:O)/100</f>
        <v>#N/A</v>
      </c>
      <c r="H4" s="1" t="e">
        <f>_xlfn.XLOOKUP(C4,Gradebook!C:C,Gradebook!T:T)</f>
        <v>#N/A</v>
      </c>
      <c r="I4" s="1" t="e">
        <f>_xlfn.XLOOKUP(C4,Gradebook!C:C,Gradebook!U:U)</f>
        <v>#N/A</v>
      </c>
    </row>
    <row r="5" spans="1:9" x14ac:dyDescent="0.35">
      <c r="A5">
        <v>572825297</v>
      </c>
      <c r="B5" t="s">
        <v>380</v>
      </c>
      <c r="C5" t="s">
        <v>432</v>
      </c>
      <c r="D5" s="1" t="e">
        <f>_xlfn.XLOOKUP(C5,Attendance!C:C,Attendance!AJ:AJ)</f>
        <v>#N/A</v>
      </c>
      <c r="E5" s="1" t="e">
        <f>_xlfn.XLOOKUP(C5,Gradebook!C:C,Gradebook!L:L)/85</f>
        <v>#N/A</v>
      </c>
      <c r="F5" s="1" t="e">
        <f>_xlfn.XLOOKUP(C5,Gradebook!C:C,Gradebook!M:M)/60*0.9</f>
        <v>#N/A</v>
      </c>
      <c r="G5" s="1" t="e">
        <f>_xlfn.XLOOKUP(C5,Gradebook!C:C,Gradebook!O:O)/100</f>
        <v>#N/A</v>
      </c>
      <c r="H5" s="1" t="e">
        <f>_xlfn.XLOOKUP(C5,Gradebook!C:C,Gradebook!T:T)</f>
        <v>#N/A</v>
      </c>
      <c r="I5" s="1" t="e">
        <f>_xlfn.XLOOKUP(C5,Gradebook!C:C,Gradebook!U:U)</f>
        <v>#N/A</v>
      </c>
    </row>
    <row r="6" spans="1:9" x14ac:dyDescent="0.35">
      <c r="A6">
        <v>857437495</v>
      </c>
      <c r="B6" t="s">
        <v>381</v>
      </c>
      <c r="C6" t="s">
        <v>433</v>
      </c>
      <c r="D6" s="1" t="e">
        <f>_xlfn.XLOOKUP(C6,Attendance!C:C,Attendance!AJ:AJ)</f>
        <v>#N/A</v>
      </c>
      <c r="E6" s="1" t="e">
        <f>_xlfn.XLOOKUP(C6,Gradebook!C:C,Gradebook!L:L)/85</f>
        <v>#N/A</v>
      </c>
      <c r="F6" s="1" t="e">
        <f>_xlfn.XLOOKUP(C6,Gradebook!C:C,Gradebook!M:M)/60*0.9</f>
        <v>#N/A</v>
      </c>
      <c r="G6" s="1" t="e">
        <f>_xlfn.XLOOKUP(C6,Gradebook!C:C,Gradebook!O:O)/100</f>
        <v>#N/A</v>
      </c>
      <c r="H6" s="1" t="e">
        <f>_xlfn.XLOOKUP(C6,Gradebook!C:C,Gradebook!T:T)</f>
        <v>#N/A</v>
      </c>
      <c r="I6" s="1" t="e">
        <f>_xlfn.XLOOKUP(C6,Gradebook!C:C,Gradebook!U:U)</f>
        <v>#N/A</v>
      </c>
    </row>
    <row r="7" spans="1:9" x14ac:dyDescent="0.35">
      <c r="A7">
        <v>341927917</v>
      </c>
      <c r="B7" t="s">
        <v>382</v>
      </c>
      <c r="C7" t="s">
        <v>434</v>
      </c>
      <c r="D7" s="1" t="e">
        <f>_xlfn.XLOOKUP(C7,Attendance!C:C,Attendance!AJ:AJ)</f>
        <v>#N/A</v>
      </c>
      <c r="E7" s="1" t="e">
        <f>_xlfn.XLOOKUP(C7,Gradebook!C:C,Gradebook!L:L)/85</f>
        <v>#N/A</v>
      </c>
      <c r="F7" s="1" t="e">
        <f>_xlfn.XLOOKUP(C7,Gradebook!C:C,Gradebook!M:M)/60*0.9</f>
        <v>#N/A</v>
      </c>
      <c r="G7" s="1" t="e">
        <f>_xlfn.XLOOKUP(C7,Gradebook!C:C,Gradebook!O:O)/100</f>
        <v>#N/A</v>
      </c>
      <c r="H7" s="1" t="e">
        <f>_xlfn.XLOOKUP(C7,Gradebook!C:C,Gradebook!T:T)</f>
        <v>#N/A</v>
      </c>
      <c r="I7" s="1" t="e">
        <f>_xlfn.XLOOKUP(C7,Gradebook!C:C,Gradebook!U:U)</f>
        <v>#N/A</v>
      </c>
    </row>
    <row r="8" spans="1:9" x14ac:dyDescent="0.35">
      <c r="A8">
        <v>895342898</v>
      </c>
      <c r="B8" t="s">
        <v>383</v>
      </c>
      <c r="C8" t="s">
        <v>435</v>
      </c>
      <c r="D8" s="1" t="e">
        <f>_xlfn.XLOOKUP(C8,Attendance!C:C,Attendance!AJ:AJ)</f>
        <v>#N/A</v>
      </c>
      <c r="E8" s="1" t="e">
        <f>_xlfn.XLOOKUP(C8,Gradebook!C:C,Gradebook!L:L)/85</f>
        <v>#N/A</v>
      </c>
      <c r="F8" s="1" t="e">
        <f>_xlfn.XLOOKUP(C8,Gradebook!C:C,Gradebook!M:M)/60*0.9</f>
        <v>#N/A</v>
      </c>
      <c r="G8" s="1" t="e">
        <f>_xlfn.XLOOKUP(C8,Gradebook!C:C,Gradebook!O:O)/100</f>
        <v>#N/A</v>
      </c>
      <c r="H8" s="1" t="e">
        <f>_xlfn.XLOOKUP(C8,Gradebook!C:C,Gradebook!T:T)</f>
        <v>#N/A</v>
      </c>
      <c r="I8" s="1" t="e">
        <f>_xlfn.XLOOKUP(C8,Gradebook!C:C,Gradebook!U:U)</f>
        <v>#N/A</v>
      </c>
    </row>
    <row r="9" spans="1:9" x14ac:dyDescent="0.35">
      <c r="A9">
        <v>272160585</v>
      </c>
      <c r="B9" t="s">
        <v>1</v>
      </c>
      <c r="C9" t="s">
        <v>63</v>
      </c>
      <c r="D9" s="1">
        <f>_xlfn.XLOOKUP(C9,Attendance!C:C,Attendance!AJ:AJ)</f>
        <v>1</v>
      </c>
      <c r="E9" s="1" t="e">
        <f>_xlfn.XLOOKUP(C9,Gradebook!C:C,Gradebook!L:L)/85</f>
        <v>#N/A</v>
      </c>
      <c r="F9" s="1" t="e">
        <f>_xlfn.XLOOKUP(C9,Gradebook!C:C,Gradebook!M:M)/60*0.9</f>
        <v>#N/A</v>
      </c>
      <c r="G9" s="1" t="e">
        <f>_xlfn.XLOOKUP(C9,Gradebook!C:C,Gradebook!O:O)/100</f>
        <v>#N/A</v>
      </c>
      <c r="H9" s="1" t="e">
        <f>_xlfn.XLOOKUP(C9,Gradebook!C:C,Gradebook!T:T)</f>
        <v>#N/A</v>
      </c>
      <c r="I9" s="1" t="e">
        <f>_xlfn.XLOOKUP(C9,Gradebook!C:C,Gradebook!U:U)</f>
        <v>#N/A</v>
      </c>
    </row>
    <row r="10" spans="1:9" x14ac:dyDescent="0.35">
      <c r="A10">
        <v>805789745</v>
      </c>
      <c r="B10" t="s">
        <v>384</v>
      </c>
      <c r="C10" t="s">
        <v>436</v>
      </c>
      <c r="D10" s="1" t="e">
        <f>_xlfn.XLOOKUP(C10,Attendance!C:C,Attendance!AJ:AJ)</f>
        <v>#N/A</v>
      </c>
      <c r="E10" s="1" t="e">
        <f>_xlfn.XLOOKUP(C10,Gradebook!C:C,Gradebook!L:L)/85</f>
        <v>#N/A</v>
      </c>
      <c r="F10" s="1" t="e">
        <f>_xlfn.XLOOKUP(C10,Gradebook!C:C,Gradebook!M:M)/60*0.9</f>
        <v>#N/A</v>
      </c>
      <c r="G10" s="1" t="e">
        <f>_xlfn.XLOOKUP(C10,Gradebook!C:C,Gradebook!O:O)/100</f>
        <v>#N/A</v>
      </c>
      <c r="H10" s="1" t="e">
        <f>_xlfn.XLOOKUP(C10,Gradebook!C:C,Gradebook!T:T)</f>
        <v>#N/A</v>
      </c>
      <c r="I10" s="1" t="e">
        <f>_xlfn.XLOOKUP(C10,Gradebook!C:C,Gradebook!U:U)</f>
        <v>#N/A</v>
      </c>
    </row>
    <row r="11" spans="1:9" x14ac:dyDescent="0.35">
      <c r="A11">
        <v>411411933</v>
      </c>
      <c r="B11" t="s">
        <v>385</v>
      </c>
      <c r="C11" t="s">
        <v>437</v>
      </c>
      <c r="D11" s="1" t="e">
        <f>_xlfn.XLOOKUP(C11,Attendance!C:C,Attendance!AJ:AJ)</f>
        <v>#N/A</v>
      </c>
      <c r="E11" s="1" t="e">
        <f>_xlfn.XLOOKUP(C11,Gradebook!C:C,Gradebook!L:L)/85</f>
        <v>#N/A</v>
      </c>
      <c r="F11" s="1" t="e">
        <f>_xlfn.XLOOKUP(C11,Gradebook!C:C,Gradebook!M:M)/60*0.9</f>
        <v>#N/A</v>
      </c>
      <c r="G11" s="1" t="e">
        <f>_xlfn.XLOOKUP(C11,Gradebook!C:C,Gradebook!O:O)/100</f>
        <v>#N/A</v>
      </c>
      <c r="H11" s="1" t="e">
        <f>_xlfn.XLOOKUP(C11,Gradebook!C:C,Gradebook!T:T)</f>
        <v>#N/A</v>
      </c>
      <c r="I11" s="1" t="e">
        <f>_xlfn.XLOOKUP(C11,Gradebook!C:C,Gradebook!U:U)</f>
        <v>#N/A</v>
      </c>
    </row>
    <row r="12" spans="1:9" x14ac:dyDescent="0.35">
      <c r="A12">
        <v>835875847</v>
      </c>
      <c r="B12" t="s">
        <v>386</v>
      </c>
      <c r="C12" t="s">
        <v>438</v>
      </c>
      <c r="D12" s="1" t="e">
        <f>_xlfn.XLOOKUP(C12,Attendance!C:C,Attendance!AJ:AJ)</f>
        <v>#N/A</v>
      </c>
      <c r="E12" s="1" t="e">
        <f>_xlfn.XLOOKUP(C12,Gradebook!C:C,Gradebook!L:L)/85</f>
        <v>#N/A</v>
      </c>
      <c r="F12" s="1" t="e">
        <f>_xlfn.XLOOKUP(C12,Gradebook!C:C,Gradebook!M:M)/60*0.9</f>
        <v>#N/A</v>
      </c>
      <c r="G12" s="1" t="e">
        <f>_xlfn.XLOOKUP(C12,Gradebook!C:C,Gradebook!O:O)/100</f>
        <v>#N/A</v>
      </c>
      <c r="H12" s="1" t="e">
        <f>_xlfn.XLOOKUP(C12,Gradebook!C:C,Gradebook!T:T)</f>
        <v>#N/A</v>
      </c>
      <c r="I12" s="1" t="e">
        <f>_xlfn.XLOOKUP(C12,Gradebook!C:C,Gradebook!U:U)</f>
        <v>#N/A</v>
      </c>
    </row>
    <row r="13" spans="1:9" x14ac:dyDescent="0.35">
      <c r="A13">
        <v>563729675</v>
      </c>
      <c r="B13" t="s">
        <v>2</v>
      </c>
      <c r="C13" t="s">
        <v>69</v>
      </c>
      <c r="D13" s="1">
        <f>_xlfn.XLOOKUP(C13,Attendance!C:C,Attendance!AJ:AJ)</f>
        <v>0.91666666666666663</v>
      </c>
      <c r="E13" s="1" t="e">
        <f>_xlfn.XLOOKUP(C13,Gradebook!C:C,Gradebook!L:L)/85</f>
        <v>#N/A</v>
      </c>
      <c r="F13" s="1" t="e">
        <f>_xlfn.XLOOKUP(C13,Gradebook!C:C,Gradebook!M:M)/60*0.9</f>
        <v>#N/A</v>
      </c>
      <c r="G13" s="1" t="e">
        <f>_xlfn.XLOOKUP(C13,Gradebook!C:C,Gradebook!O:O)/100</f>
        <v>#N/A</v>
      </c>
      <c r="H13" s="1" t="e">
        <f>_xlfn.XLOOKUP(C13,Gradebook!C:C,Gradebook!T:T)</f>
        <v>#N/A</v>
      </c>
      <c r="I13" s="1" t="e">
        <f>_xlfn.XLOOKUP(C13,Gradebook!C:C,Gradebook!U:U)</f>
        <v>#N/A</v>
      </c>
    </row>
    <row r="14" spans="1:9" x14ac:dyDescent="0.35">
      <c r="A14">
        <v>668714884</v>
      </c>
      <c r="B14" t="s">
        <v>3</v>
      </c>
      <c r="C14" t="s">
        <v>74</v>
      </c>
      <c r="D14" s="1">
        <f>_xlfn.XLOOKUP(C14,Attendance!C:C,Attendance!AJ:AJ)</f>
        <v>1</v>
      </c>
      <c r="E14" s="1" t="e">
        <f>_xlfn.XLOOKUP(C14,Gradebook!C:C,Gradebook!L:L)/85</f>
        <v>#N/A</v>
      </c>
      <c r="F14" s="1" t="e">
        <f>_xlfn.XLOOKUP(C14,Gradebook!C:C,Gradebook!M:M)/60*0.9</f>
        <v>#N/A</v>
      </c>
      <c r="G14" s="1" t="e">
        <f>_xlfn.XLOOKUP(C14,Gradebook!C:C,Gradebook!O:O)/100</f>
        <v>#N/A</v>
      </c>
      <c r="H14" s="1" t="e">
        <f>_xlfn.XLOOKUP(C14,Gradebook!C:C,Gradebook!T:T)</f>
        <v>#N/A</v>
      </c>
      <c r="I14" s="1" t="e">
        <f>_xlfn.XLOOKUP(C14,Gradebook!C:C,Gradebook!U:U)</f>
        <v>#N/A</v>
      </c>
    </row>
    <row r="15" spans="1:9" x14ac:dyDescent="0.35">
      <c r="A15">
        <v>919895894</v>
      </c>
      <c r="B15" t="s">
        <v>429</v>
      </c>
      <c r="C15" t="s">
        <v>481</v>
      </c>
    </row>
    <row r="16" spans="1:9" x14ac:dyDescent="0.35">
      <c r="A16">
        <v>812650207</v>
      </c>
      <c r="B16" t="s">
        <v>4</v>
      </c>
      <c r="C16" t="s">
        <v>77</v>
      </c>
      <c r="D16" s="1">
        <f>_xlfn.XLOOKUP(C16,Attendance!C:C,Attendance!AJ:AJ)</f>
        <v>0.91666666666666663</v>
      </c>
      <c r="E16" s="1" t="e">
        <f>_xlfn.XLOOKUP(C16,Gradebook!C:C,Gradebook!L:L)/85</f>
        <v>#N/A</v>
      </c>
      <c r="F16" s="1" t="e">
        <f>_xlfn.XLOOKUP(C16,Gradebook!C:C,Gradebook!M:M)/60*0.9</f>
        <v>#N/A</v>
      </c>
      <c r="G16" s="1" t="e">
        <f>_xlfn.XLOOKUP(C16,Gradebook!C:C,Gradebook!O:O)/100</f>
        <v>#N/A</v>
      </c>
      <c r="H16" s="1" t="e">
        <f>_xlfn.XLOOKUP(C16,Gradebook!C:C,Gradebook!T:T)</f>
        <v>#N/A</v>
      </c>
      <c r="I16" s="1" t="e">
        <f>_xlfn.XLOOKUP(C16,Gradebook!C:C,Gradebook!U:U)</f>
        <v>#N/A</v>
      </c>
    </row>
    <row r="17" spans="1:9" x14ac:dyDescent="0.35">
      <c r="A17">
        <v>270229233</v>
      </c>
      <c r="B17" t="s">
        <v>387</v>
      </c>
      <c r="C17" t="s">
        <v>439</v>
      </c>
      <c r="D17" s="1" t="e">
        <f>_xlfn.XLOOKUP(C17,Attendance!C:C,Attendance!AJ:AJ)</f>
        <v>#N/A</v>
      </c>
      <c r="E17" s="1" t="e">
        <f>_xlfn.XLOOKUP(C17,Gradebook!C:C,Gradebook!L:L)/85</f>
        <v>#N/A</v>
      </c>
      <c r="F17" s="1" t="e">
        <f>_xlfn.XLOOKUP(C17,Gradebook!C:C,Gradebook!M:M)/60*0.9</f>
        <v>#N/A</v>
      </c>
      <c r="G17" s="1" t="e">
        <f>_xlfn.XLOOKUP(C17,Gradebook!C:C,Gradebook!O:O)/100</f>
        <v>#N/A</v>
      </c>
      <c r="H17" s="1" t="e">
        <f>_xlfn.XLOOKUP(C17,Gradebook!C:C,Gradebook!T:T)</f>
        <v>#N/A</v>
      </c>
      <c r="I17" s="1" t="e">
        <f>_xlfn.XLOOKUP(C17,Gradebook!C:C,Gradebook!U:U)</f>
        <v>#N/A</v>
      </c>
    </row>
    <row r="18" spans="1:9" x14ac:dyDescent="0.35">
      <c r="A18">
        <v>288994879</v>
      </c>
      <c r="B18" t="s">
        <v>5</v>
      </c>
      <c r="C18" t="s">
        <v>80</v>
      </c>
      <c r="D18" s="1">
        <f>_xlfn.XLOOKUP(C18,Attendance!C:C,Attendance!AJ:AJ)</f>
        <v>0.83333333333333337</v>
      </c>
      <c r="E18" s="1" t="e">
        <f>_xlfn.XLOOKUP(C18,Gradebook!C:C,Gradebook!L:L)/85</f>
        <v>#N/A</v>
      </c>
      <c r="F18" s="1" t="e">
        <f>_xlfn.XLOOKUP(C18,Gradebook!C:C,Gradebook!M:M)/60*0.9</f>
        <v>#N/A</v>
      </c>
      <c r="G18" s="1" t="e">
        <f>_xlfn.XLOOKUP(C18,Gradebook!C:C,Gradebook!O:O)/100</f>
        <v>#N/A</v>
      </c>
      <c r="H18" s="1" t="e">
        <f>_xlfn.XLOOKUP(C18,Gradebook!C:C,Gradebook!T:T)</f>
        <v>#N/A</v>
      </c>
      <c r="I18" s="1" t="e">
        <f>_xlfn.XLOOKUP(C18,Gradebook!C:C,Gradebook!U:U)</f>
        <v>#N/A</v>
      </c>
    </row>
    <row r="19" spans="1:9" x14ac:dyDescent="0.35">
      <c r="A19">
        <v>383772164</v>
      </c>
      <c r="B19" t="s">
        <v>388</v>
      </c>
      <c r="C19" t="s">
        <v>440</v>
      </c>
      <c r="D19" s="1" t="e">
        <f>_xlfn.XLOOKUP(C19,Attendance!C:C,Attendance!AJ:AJ)</f>
        <v>#N/A</v>
      </c>
      <c r="E19" s="1" t="e">
        <f>_xlfn.XLOOKUP(C19,Gradebook!C:C,Gradebook!L:L)/85</f>
        <v>#N/A</v>
      </c>
      <c r="F19" s="1" t="e">
        <f>_xlfn.XLOOKUP(C19,Gradebook!C:C,Gradebook!M:M)/60*0.9</f>
        <v>#N/A</v>
      </c>
      <c r="G19" s="1" t="e">
        <f>_xlfn.XLOOKUP(C19,Gradebook!C:C,Gradebook!O:O)/100</f>
        <v>#N/A</v>
      </c>
      <c r="H19" s="1" t="e">
        <f>_xlfn.XLOOKUP(C19,Gradebook!C:C,Gradebook!T:T)</f>
        <v>#N/A</v>
      </c>
      <c r="I19" s="1" t="e">
        <f>_xlfn.XLOOKUP(C19,Gradebook!C:C,Gradebook!U:U)</f>
        <v>#N/A</v>
      </c>
    </row>
    <row r="20" spans="1:9" x14ac:dyDescent="0.35">
      <c r="A20">
        <v>973257027</v>
      </c>
      <c r="B20" t="s">
        <v>389</v>
      </c>
      <c r="C20" t="s">
        <v>441</v>
      </c>
      <c r="D20" s="1" t="e">
        <f>_xlfn.XLOOKUP(C20,Attendance!C:C,Attendance!AJ:AJ)</f>
        <v>#N/A</v>
      </c>
      <c r="E20" s="1" t="e">
        <f>_xlfn.XLOOKUP(C20,Gradebook!C:C,Gradebook!L:L)/85</f>
        <v>#N/A</v>
      </c>
      <c r="F20" s="1" t="e">
        <f>_xlfn.XLOOKUP(C20,Gradebook!C:C,Gradebook!M:M)/60*0.9</f>
        <v>#N/A</v>
      </c>
      <c r="G20" s="1" t="e">
        <f>_xlfn.XLOOKUP(C20,Gradebook!C:C,Gradebook!O:O)/100</f>
        <v>#N/A</v>
      </c>
      <c r="H20" s="1" t="e">
        <f>_xlfn.XLOOKUP(C20,Gradebook!C:C,Gradebook!T:T)</f>
        <v>#N/A</v>
      </c>
      <c r="I20" s="1" t="e">
        <f>_xlfn.XLOOKUP(C20,Gradebook!C:C,Gradebook!U:U)</f>
        <v>#N/A</v>
      </c>
    </row>
    <row r="21" spans="1:9" x14ac:dyDescent="0.35">
      <c r="A21">
        <v>461114968</v>
      </c>
      <c r="B21" t="s">
        <v>390</v>
      </c>
      <c r="C21" t="s">
        <v>442</v>
      </c>
      <c r="D21" s="1" t="e">
        <f>_xlfn.XLOOKUP(C21,Attendance!C:C,Attendance!AJ:AJ)</f>
        <v>#N/A</v>
      </c>
      <c r="E21" s="1" t="e">
        <f>_xlfn.XLOOKUP(C21,Gradebook!C:C,Gradebook!L:L)/85</f>
        <v>#N/A</v>
      </c>
      <c r="F21" s="1" t="e">
        <f>_xlfn.XLOOKUP(C21,Gradebook!C:C,Gradebook!M:M)/60*0.9</f>
        <v>#N/A</v>
      </c>
      <c r="G21" s="1" t="e">
        <f>_xlfn.XLOOKUP(C21,Gradebook!C:C,Gradebook!O:O)/100</f>
        <v>#N/A</v>
      </c>
      <c r="H21" s="1" t="e">
        <f>_xlfn.XLOOKUP(C21,Gradebook!C:C,Gradebook!T:T)</f>
        <v>#N/A</v>
      </c>
      <c r="I21" s="1" t="e">
        <f>_xlfn.XLOOKUP(C21,Gradebook!C:C,Gradebook!U:U)</f>
        <v>#N/A</v>
      </c>
    </row>
    <row r="22" spans="1:9" x14ac:dyDescent="0.35">
      <c r="A22">
        <v>813952761</v>
      </c>
      <c r="B22" t="s">
        <v>391</v>
      </c>
      <c r="C22" t="s">
        <v>443</v>
      </c>
      <c r="D22" s="1" t="e">
        <f>_xlfn.XLOOKUP(C22,Attendance!C:C,Attendance!AJ:AJ)</f>
        <v>#N/A</v>
      </c>
      <c r="E22" s="1" t="e">
        <f>_xlfn.XLOOKUP(C22,Gradebook!C:C,Gradebook!L:L)/85</f>
        <v>#N/A</v>
      </c>
      <c r="F22" s="1" t="e">
        <f>_xlfn.XLOOKUP(C22,Gradebook!C:C,Gradebook!M:M)/60*0.9</f>
        <v>#N/A</v>
      </c>
      <c r="G22" s="1" t="e">
        <f>_xlfn.XLOOKUP(C22,Gradebook!C:C,Gradebook!O:O)/100</f>
        <v>#N/A</v>
      </c>
      <c r="H22" s="1" t="e">
        <f>_xlfn.XLOOKUP(C22,Gradebook!C:C,Gradebook!T:T)</f>
        <v>#N/A</v>
      </c>
      <c r="I22" s="1" t="e">
        <f>_xlfn.XLOOKUP(C22,Gradebook!C:C,Gradebook!U:U)</f>
        <v>#N/A</v>
      </c>
    </row>
    <row r="23" spans="1:9" x14ac:dyDescent="0.35">
      <c r="A23">
        <v>875013833</v>
      </c>
      <c r="B23" t="s">
        <v>392</v>
      </c>
      <c r="C23" t="s">
        <v>444</v>
      </c>
      <c r="D23" s="1" t="e">
        <f>_xlfn.XLOOKUP(C23,Attendance!C:C,Attendance!AJ:AJ)</f>
        <v>#N/A</v>
      </c>
      <c r="E23" s="1" t="e">
        <f>_xlfn.XLOOKUP(C23,Gradebook!C:C,Gradebook!L:L)/85</f>
        <v>#N/A</v>
      </c>
      <c r="F23" s="1" t="e">
        <f>_xlfn.XLOOKUP(C23,Gradebook!C:C,Gradebook!M:M)/60*0.9</f>
        <v>#N/A</v>
      </c>
      <c r="G23" s="1" t="e">
        <f>_xlfn.XLOOKUP(C23,Gradebook!C:C,Gradebook!O:O)/100</f>
        <v>#N/A</v>
      </c>
      <c r="H23" s="1" t="e">
        <f>_xlfn.XLOOKUP(C23,Gradebook!C:C,Gradebook!T:T)</f>
        <v>#N/A</v>
      </c>
      <c r="I23" s="1" t="e">
        <f>_xlfn.XLOOKUP(C23,Gradebook!C:C,Gradebook!U:U)</f>
        <v>#N/A</v>
      </c>
    </row>
    <row r="24" spans="1:9" x14ac:dyDescent="0.35">
      <c r="A24">
        <v>345513928</v>
      </c>
      <c r="B24" t="s">
        <v>393</v>
      </c>
      <c r="C24" t="s">
        <v>445</v>
      </c>
      <c r="D24" s="1" t="e">
        <f>_xlfn.XLOOKUP(C24,Attendance!C:C,Attendance!AJ:AJ)</f>
        <v>#N/A</v>
      </c>
      <c r="E24" s="1" t="e">
        <f>_xlfn.XLOOKUP(C24,Gradebook!C:C,Gradebook!L:L)/85</f>
        <v>#N/A</v>
      </c>
      <c r="F24" s="1" t="e">
        <f>_xlfn.XLOOKUP(C24,Gradebook!C:C,Gradebook!M:M)/60*0.9</f>
        <v>#N/A</v>
      </c>
      <c r="G24" s="1" t="e">
        <f>_xlfn.XLOOKUP(C24,Gradebook!C:C,Gradebook!O:O)/100</f>
        <v>#N/A</v>
      </c>
      <c r="H24" s="1" t="e">
        <f>_xlfn.XLOOKUP(C24,Gradebook!C:C,Gradebook!T:T)</f>
        <v>#N/A</v>
      </c>
      <c r="I24" s="1" t="e">
        <f>_xlfn.XLOOKUP(C24,Gradebook!C:C,Gradebook!U:U)</f>
        <v>#N/A</v>
      </c>
    </row>
    <row r="25" spans="1:9" x14ac:dyDescent="0.35">
      <c r="A25">
        <v>363388593</v>
      </c>
      <c r="B25" t="s">
        <v>394</v>
      </c>
      <c r="C25" t="s">
        <v>446</v>
      </c>
      <c r="D25" s="1" t="e">
        <f>_xlfn.XLOOKUP(C25,Attendance!C:C,Attendance!AJ:AJ)</f>
        <v>#N/A</v>
      </c>
      <c r="E25" s="1" t="e">
        <f>_xlfn.XLOOKUP(C25,Gradebook!C:C,Gradebook!L:L)/85</f>
        <v>#N/A</v>
      </c>
      <c r="F25" s="1" t="e">
        <f>_xlfn.XLOOKUP(C25,Gradebook!C:C,Gradebook!M:M)/60*0.9</f>
        <v>#N/A</v>
      </c>
      <c r="G25" s="1" t="e">
        <f>_xlfn.XLOOKUP(C25,Gradebook!C:C,Gradebook!O:O)/100</f>
        <v>#N/A</v>
      </c>
      <c r="H25" s="1" t="e">
        <f>_xlfn.XLOOKUP(C25,Gradebook!C:C,Gradebook!T:T)</f>
        <v>#N/A</v>
      </c>
      <c r="I25" s="1" t="e">
        <f>_xlfn.XLOOKUP(C25,Gradebook!C:C,Gradebook!U:U)</f>
        <v>#N/A</v>
      </c>
    </row>
    <row r="26" spans="1:9" x14ac:dyDescent="0.35">
      <c r="A26">
        <v>286964037</v>
      </c>
      <c r="B26" t="s">
        <v>395</v>
      </c>
      <c r="C26" t="s">
        <v>447</v>
      </c>
      <c r="D26" s="1" t="e">
        <f>_xlfn.XLOOKUP(C26,Attendance!C:C,Attendance!AJ:AJ)</f>
        <v>#N/A</v>
      </c>
      <c r="E26" s="1" t="e">
        <f>_xlfn.XLOOKUP(C26,Gradebook!C:C,Gradebook!L:L)/85</f>
        <v>#N/A</v>
      </c>
      <c r="F26" s="1" t="e">
        <f>_xlfn.XLOOKUP(C26,Gradebook!C:C,Gradebook!M:M)/60*0.9</f>
        <v>#N/A</v>
      </c>
      <c r="G26" s="1" t="e">
        <f>_xlfn.XLOOKUP(C26,Gradebook!C:C,Gradebook!O:O)/100</f>
        <v>#N/A</v>
      </c>
      <c r="H26" s="1" t="e">
        <f>_xlfn.XLOOKUP(C26,Gradebook!C:C,Gradebook!T:T)</f>
        <v>#N/A</v>
      </c>
      <c r="I26" s="1" t="e">
        <f>_xlfn.XLOOKUP(C26,Gradebook!C:C,Gradebook!U:U)</f>
        <v>#N/A</v>
      </c>
    </row>
    <row r="27" spans="1:9" x14ac:dyDescent="0.35">
      <c r="A27">
        <v>669470374</v>
      </c>
      <c r="B27" t="s">
        <v>396</v>
      </c>
      <c r="C27" t="s">
        <v>448</v>
      </c>
      <c r="D27" s="1" t="e">
        <f>_xlfn.XLOOKUP(C27,Attendance!C:C,Attendance!AJ:AJ)</f>
        <v>#N/A</v>
      </c>
      <c r="E27" s="1" t="e">
        <f>_xlfn.XLOOKUP(C27,Gradebook!C:C,Gradebook!L:L)/85</f>
        <v>#N/A</v>
      </c>
      <c r="F27" s="1" t="e">
        <f>_xlfn.XLOOKUP(C27,Gradebook!C:C,Gradebook!M:M)/60*0.9</f>
        <v>#N/A</v>
      </c>
      <c r="G27" s="1" t="e">
        <f>_xlfn.XLOOKUP(C27,Gradebook!C:C,Gradebook!O:O)/100</f>
        <v>#N/A</v>
      </c>
      <c r="H27" s="1" t="e">
        <f>_xlfn.XLOOKUP(C27,Gradebook!C:C,Gradebook!T:T)</f>
        <v>#N/A</v>
      </c>
      <c r="I27" s="1" t="e">
        <f>_xlfn.XLOOKUP(C27,Gradebook!C:C,Gradebook!U:U)</f>
        <v>#N/A</v>
      </c>
    </row>
    <row r="28" spans="1:9" x14ac:dyDescent="0.35">
      <c r="A28">
        <v>713231171</v>
      </c>
      <c r="B28" t="s">
        <v>397</v>
      </c>
      <c r="C28" t="s">
        <v>449</v>
      </c>
      <c r="D28" s="1" t="e">
        <f>_xlfn.XLOOKUP(C28,Attendance!C:C,Attendance!AJ:AJ)</f>
        <v>#N/A</v>
      </c>
      <c r="E28" s="1" t="e">
        <f>_xlfn.XLOOKUP(C28,Gradebook!C:C,Gradebook!L:L)/85</f>
        <v>#N/A</v>
      </c>
      <c r="F28" s="1" t="e">
        <f>_xlfn.XLOOKUP(C28,Gradebook!C:C,Gradebook!M:M)/60*0.9</f>
        <v>#N/A</v>
      </c>
      <c r="G28" s="1" t="e">
        <f>_xlfn.XLOOKUP(C28,Gradebook!C:C,Gradebook!O:O)/100</f>
        <v>#N/A</v>
      </c>
      <c r="H28" s="1" t="e">
        <f>_xlfn.XLOOKUP(C28,Gradebook!C:C,Gradebook!T:T)</f>
        <v>#N/A</v>
      </c>
      <c r="I28" s="1" t="e">
        <f>_xlfn.XLOOKUP(C28,Gradebook!C:C,Gradebook!U:U)</f>
        <v>#N/A</v>
      </c>
    </row>
    <row r="29" spans="1:9" x14ac:dyDescent="0.35">
      <c r="A29">
        <v>308094612</v>
      </c>
      <c r="B29" t="s">
        <v>398</v>
      </c>
      <c r="C29" t="s">
        <v>450</v>
      </c>
      <c r="D29" s="1" t="e">
        <f>_xlfn.XLOOKUP(C29,Attendance!C:C,Attendance!AJ:AJ)</f>
        <v>#N/A</v>
      </c>
      <c r="E29" s="1" t="e">
        <f>_xlfn.XLOOKUP(C29,Gradebook!C:C,Gradebook!L:L)/85</f>
        <v>#N/A</v>
      </c>
      <c r="F29" s="1" t="e">
        <f>_xlfn.XLOOKUP(C29,Gradebook!C:C,Gradebook!M:M)/60*0.9</f>
        <v>#N/A</v>
      </c>
      <c r="G29" s="1" t="e">
        <f>_xlfn.XLOOKUP(C29,Gradebook!C:C,Gradebook!O:O)/100</f>
        <v>#N/A</v>
      </c>
      <c r="H29" s="1" t="e">
        <f>_xlfn.XLOOKUP(C29,Gradebook!C:C,Gradebook!T:T)</f>
        <v>#N/A</v>
      </c>
      <c r="I29" s="1" t="e">
        <f>_xlfn.XLOOKUP(C29,Gradebook!C:C,Gradebook!U:U)</f>
        <v>#N/A</v>
      </c>
    </row>
    <row r="30" spans="1:9" x14ac:dyDescent="0.35">
      <c r="A30">
        <v>411038842</v>
      </c>
      <c r="B30" t="s">
        <v>399</v>
      </c>
      <c r="C30" t="s">
        <v>451</v>
      </c>
      <c r="D30" s="1" t="e">
        <f>_xlfn.XLOOKUP(C30,Attendance!C:C,Attendance!AJ:AJ)</f>
        <v>#N/A</v>
      </c>
      <c r="E30" s="1" t="e">
        <f>_xlfn.XLOOKUP(C30,Gradebook!C:C,Gradebook!L:L)/85</f>
        <v>#N/A</v>
      </c>
      <c r="F30" s="1" t="e">
        <f>_xlfn.XLOOKUP(C30,Gradebook!C:C,Gradebook!M:M)/60*0.9</f>
        <v>#N/A</v>
      </c>
      <c r="G30" s="1" t="e">
        <f>_xlfn.XLOOKUP(C30,Gradebook!C:C,Gradebook!O:O)/100</f>
        <v>#N/A</v>
      </c>
      <c r="H30" s="1" t="e">
        <f>_xlfn.XLOOKUP(C30,Gradebook!C:C,Gradebook!T:T)</f>
        <v>#N/A</v>
      </c>
      <c r="I30" s="1" t="e">
        <f>_xlfn.XLOOKUP(C30,Gradebook!C:C,Gradebook!U:U)</f>
        <v>#N/A</v>
      </c>
    </row>
    <row r="31" spans="1:9" x14ac:dyDescent="0.35">
      <c r="A31">
        <v>233635297</v>
      </c>
      <c r="B31" t="s">
        <v>400</v>
      </c>
      <c r="C31" t="s">
        <v>452</v>
      </c>
      <c r="D31" s="1" t="e">
        <f>_xlfn.XLOOKUP(C31,Attendance!C:C,Attendance!AJ:AJ)</f>
        <v>#N/A</v>
      </c>
      <c r="E31" s="1" t="e">
        <f>_xlfn.XLOOKUP(C31,Gradebook!C:C,Gradebook!L:L)/85</f>
        <v>#N/A</v>
      </c>
      <c r="F31" s="1" t="e">
        <f>_xlfn.XLOOKUP(C31,Gradebook!C:C,Gradebook!M:M)/60*0.9</f>
        <v>#N/A</v>
      </c>
      <c r="G31" s="1" t="e">
        <f>_xlfn.XLOOKUP(C31,Gradebook!C:C,Gradebook!O:O)/100</f>
        <v>#N/A</v>
      </c>
      <c r="H31" s="1" t="e">
        <f>_xlfn.XLOOKUP(C31,Gradebook!C:C,Gradebook!T:T)</f>
        <v>#N/A</v>
      </c>
      <c r="I31" s="1" t="e">
        <f>_xlfn.XLOOKUP(C31,Gradebook!C:C,Gradebook!U:U)</f>
        <v>#N/A</v>
      </c>
    </row>
    <row r="32" spans="1:9" x14ac:dyDescent="0.35">
      <c r="A32">
        <v>455785655</v>
      </c>
      <c r="B32" t="s">
        <v>401</v>
      </c>
      <c r="C32" t="s">
        <v>453</v>
      </c>
      <c r="D32" s="1" t="e">
        <f>_xlfn.XLOOKUP(C32,Attendance!C:C,Attendance!AJ:AJ)</f>
        <v>#N/A</v>
      </c>
      <c r="E32" s="1" t="e">
        <f>_xlfn.XLOOKUP(C32,Gradebook!C:C,Gradebook!L:L)/85</f>
        <v>#N/A</v>
      </c>
      <c r="F32" s="1" t="e">
        <f>_xlfn.XLOOKUP(C32,Gradebook!C:C,Gradebook!M:M)/60*0.9</f>
        <v>#N/A</v>
      </c>
      <c r="G32" s="1" t="e">
        <f>_xlfn.XLOOKUP(C32,Gradebook!C:C,Gradebook!O:O)/100</f>
        <v>#N/A</v>
      </c>
      <c r="H32" s="1" t="e">
        <f>_xlfn.XLOOKUP(C32,Gradebook!C:C,Gradebook!T:T)</f>
        <v>#N/A</v>
      </c>
      <c r="I32" s="1" t="e">
        <f>_xlfn.XLOOKUP(C32,Gradebook!C:C,Gradebook!U:U)</f>
        <v>#N/A</v>
      </c>
    </row>
    <row r="33" spans="1:9" x14ac:dyDescent="0.35">
      <c r="A33">
        <v>991118899</v>
      </c>
      <c r="B33" t="s">
        <v>402</v>
      </c>
      <c r="C33" t="s">
        <v>454</v>
      </c>
      <c r="D33" s="1" t="e">
        <f>_xlfn.XLOOKUP(C33,Attendance!C:C,Attendance!AJ:AJ)</f>
        <v>#N/A</v>
      </c>
      <c r="E33" s="1" t="e">
        <f>_xlfn.XLOOKUP(C33,Gradebook!C:C,Gradebook!L:L)/85</f>
        <v>#N/A</v>
      </c>
      <c r="F33" s="1" t="e">
        <f>_xlfn.XLOOKUP(C33,Gradebook!C:C,Gradebook!M:M)/60*0.9</f>
        <v>#N/A</v>
      </c>
      <c r="G33" s="1" t="e">
        <f>_xlfn.XLOOKUP(C33,Gradebook!C:C,Gradebook!O:O)/100</f>
        <v>#N/A</v>
      </c>
      <c r="H33" s="1" t="e">
        <f>_xlfn.XLOOKUP(C33,Gradebook!C:C,Gradebook!T:T)</f>
        <v>#N/A</v>
      </c>
      <c r="I33" s="1" t="e">
        <f>_xlfn.XLOOKUP(C33,Gradebook!C:C,Gradebook!U:U)</f>
        <v>#N/A</v>
      </c>
    </row>
    <row r="34" spans="1:9" x14ac:dyDescent="0.35">
      <c r="A34">
        <v>454980140</v>
      </c>
      <c r="B34" t="s">
        <v>403</v>
      </c>
      <c r="C34" t="s">
        <v>455</v>
      </c>
      <c r="D34" s="1" t="e">
        <f>_xlfn.XLOOKUP(C34,Attendance!C:C,Attendance!AJ:AJ)</f>
        <v>#N/A</v>
      </c>
      <c r="E34" s="1" t="e">
        <f>_xlfn.XLOOKUP(C34,Gradebook!C:C,Gradebook!L:L)/85</f>
        <v>#N/A</v>
      </c>
      <c r="F34" s="1" t="e">
        <f>_xlfn.XLOOKUP(C34,Gradebook!C:C,Gradebook!M:M)/60*0.9</f>
        <v>#N/A</v>
      </c>
      <c r="G34" s="1" t="e">
        <f>_xlfn.XLOOKUP(C34,Gradebook!C:C,Gradebook!O:O)/100</f>
        <v>#N/A</v>
      </c>
      <c r="H34" s="1" t="e">
        <f>_xlfn.XLOOKUP(C34,Gradebook!C:C,Gradebook!T:T)</f>
        <v>#N/A</v>
      </c>
      <c r="I34" s="1" t="e">
        <f>_xlfn.XLOOKUP(C34,Gradebook!C:C,Gradebook!U:U)</f>
        <v>#N/A</v>
      </c>
    </row>
    <row r="35" spans="1:9" x14ac:dyDescent="0.35">
      <c r="A35">
        <v>336295204</v>
      </c>
      <c r="B35" t="s">
        <v>404</v>
      </c>
      <c r="C35" t="s">
        <v>456</v>
      </c>
      <c r="D35" s="1" t="e">
        <f>_xlfn.XLOOKUP(C35,Attendance!C:C,Attendance!AJ:AJ)</f>
        <v>#N/A</v>
      </c>
      <c r="E35" s="1" t="e">
        <f>_xlfn.XLOOKUP(C35,Gradebook!C:C,Gradebook!L:L)/85</f>
        <v>#N/A</v>
      </c>
      <c r="F35" s="1" t="e">
        <f>_xlfn.XLOOKUP(C35,Gradebook!C:C,Gradebook!M:M)/60*0.9</f>
        <v>#N/A</v>
      </c>
      <c r="G35" s="1" t="e">
        <f>_xlfn.XLOOKUP(C35,Gradebook!C:C,Gradebook!O:O)/100</f>
        <v>#N/A</v>
      </c>
      <c r="H35" s="1" t="e">
        <f>_xlfn.XLOOKUP(C35,Gradebook!C:C,Gradebook!T:T)</f>
        <v>#N/A</v>
      </c>
      <c r="I35" s="1" t="e">
        <f>_xlfn.XLOOKUP(C35,Gradebook!C:C,Gradebook!U:U)</f>
        <v>#N/A</v>
      </c>
    </row>
    <row r="36" spans="1:9" x14ac:dyDescent="0.35">
      <c r="A36">
        <v>332754821</v>
      </c>
      <c r="B36" t="s">
        <v>6</v>
      </c>
      <c r="C36" t="s">
        <v>92</v>
      </c>
      <c r="D36" s="1">
        <f>_xlfn.XLOOKUP(C36,Attendance!C:C,Attendance!AJ:AJ)</f>
        <v>0.66666666666666674</v>
      </c>
      <c r="E36" s="1" t="e">
        <f>_xlfn.XLOOKUP(C36,Gradebook!C:C,Gradebook!L:L)/85</f>
        <v>#N/A</v>
      </c>
      <c r="F36" s="1" t="e">
        <f>_xlfn.XLOOKUP(C36,Gradebook!C:C,Gradebook!M:M)/60*0.9</f>
        <v>#N/A</v>
      </c>
      <c r="G36" s="1" t="e">
        <f>_xlfn.XLOOKUP(C36,Gradebook!C:C,Gradebook!O:O)/100</f>
        <v>#N/A</v>
      </c>
      <c r="H36" s="1" t="e">
        <f>_xlfn.XLOOKUP(C36,Gradebook!C:C,Gradebook!T:T)</f>
        <v>#N/A</v>
      </c>
      <c r="I36" s="1" t="e">
        <f>_xlfn.XLOOKUP(C36,Gradebook!C:C,Gradebook!U:U)</f>
        <v>#N/A</v>
      </c>
    </row>
    <row r="37" spans="1:9" x14ac:dyDescent="0.35">
      <c r="A37">
        <v>533405416</v>
      </c>
      <c r="B37" t="s">
        <v>405</v>
      </c>
      <c r="C37" t="s">
        <v>457</v>
      </c>
      <c r="D37" s="1" t="e">
        <f>_xlfn.XLOOKUP(C37,Attendance!C:C,Attendance!AJ:AJ)</f>
        <v>#N/A</v>
      </c>
      <c r="E37" s="1" t="e">
        <f>_xlfn.XLOOKUP(C37,Gradebook!C:C,Gradebook!L:L)/85</f>
        <v>#N/A</v>
      </c>
      <c r="F37" s="1" t="e">
        <f>_xlfn.XLOOKUP(C37,Gradebook!C:C,Gradebook!M:M)/60*0.9</f>
        <v>#N/A</v>
      </c>
      <c r="G37" s="1" t="e">
        <f>_xlfn.XLOOKUP(C37,Gradebook!C:C,Gradebook!O:O)/100</f>
        <v>#N/A</v>
      </c>
      <c r="H37" s="1" t="e">
        <f>_xlfn.XLOOKUP(C37,Gradebook!C:C,Gradebook!T:T)</f>
        <v>#N/A</v>
      </c>
      <c r="I37" s="1" t="e">
        <f>_xlfn.XLOOKUP(C37,Gradebook!C:C,Gradebook!U:U)</f>
        <v>#N/A</v>
      </c>
    </row>
    <row r="38" spans="1:9" x14ac:dyDescent="0.35">
      <c r="A38">
        <v>591376330</v>
      </c>
      <c r="B38" t="s">
        <v>406</v>
      </c>
      <c r="C38" t="s">
        <v>458</v>
      </c>
      <c r="D38" s="1" t="e">
        <f>_xlfn.XLOOKUP(C38,Attendance!C:C,Attendance!AJ:AJ)</f>
        <v>#N/A</v>
      </c>
      <c r="E38" s="1" t="e">
        <f>_xlfn.XLOOKUP(C38,Gradebook!C:C,Gradebook!L:L)/85</f>
        <v>#N/A</v>
      </c>
      <c r="F38" s="1" t="e">
        <f>_xlfn.XLOOKUP(C38,Gradebook!C:C,Gradebook!M:M)/60*0.9</f>
        <v>#N/A</v>
      </c>
      <c r="G38" s="1" t="e">
        <f>_xlfn.XLOOKUP(C38,Gradebook!C:C,Gradebook!O:O)/100</f>
        <v>#N/A</v>
      </c>
      <c r="H38" s="1" t="e">
        <f>_xlfn.XLOOKUP(C38,Gradebook!C:C,Gradebook!T:T)</f>
        <v>#N/A</v>
      </c>
      <c r="I38" s="1" t="e">
        <f>_xlfn.XLOOKUP(C38,Gradebook!C:C,Gradebook!U:U)</f>
        <v>#N/A</v>
      </c>
    </row>
    <row r="39" spans="1:9" x14ac:dyDescent="0.35">
      <c r="A39">
        <v>361252686</v>
      </c>
      <c r="B39" t="s">
        <v>407</v>
      </c>
      <c r="C39" t="s">
        <v>459</v>
      </c>
      <c r="D39" s="1" t="e">
        <f>_xlfn.XLOOKUP(C39,Attendance!C:C,Attendance!AJ:AJ)</f>
        <v>#N/A</v>
      </c>
      <c r="E39" s="1" t="e">
        <f>_xlfn.XLOOKUP(C39,Gradebook!C:C,Gradebook!L:L)/85</f>
        <v>#N/A</v>
      </c>
      <c r="F39" s="1" t="e">
        <f>_xlfn.XLOOKUP(C39,Gradebook!C:C,Gradebook!M:M)/60*0.9</f>
        <v>#N/A</v>
      </c>
      <c r="G39" s="1" t="e">
        <f>_xlfn.XLOOKUP(C39,Gradebook!C:C,Gradebook!O:O)/100</f>
        <v>#N/A</v>
      </c>
      <c r="H39" s="1" t="e">
        <f>_xlfn.XLOOKUP(C39,Gradebook!C:C,Gradebook!T:T)</f>
        <v>#N/A</v>
      </c>
      <c r="I39" s="1" t="e">
        <f>_xlfn.XLOOKUP(C39,Gradebook!C:C,Gradebook!U:U)</f>
        <v>#N/A</v>
      </c>
    </row>
    <row r="40" spans="1:9" x14ac:dyDescent="0.35">
      <c r="A40">
        <v>686695249</v>
      </c>
      <c r="B40" t="s">
        <v>408</v>
      </c>
      <c r="C40" t="s">
        <v>460</v>
      </c>
      <c r="D40" s="1" t="e">
        <f>_xlfn.XLOOKUP(C40,Attendance!C:C,Attendance!AJ:AJ)</f>
        <v>#N/A</v>
      </c>
      <c r="E40" s="1" t="e">
        <f>_xlfn.XLOOKUP(C40,Gradebook!C:C,Gradebook!L:L)/85</f>
        <v>#N/A</v>
      </c>
      <c r="F40" s="1" t="e">
        <f>_xlfn.XLOOKUP(C40,Gradebook!C:C,Gradebook!M:M)/60*0.9</f>
        <v>#N/A</v>
      </c>
      <c r="G40" s="1" t="e">
        <f>_xlfn.XLOOKUP(C40,Gradebook!C:C,Gradebook!O:O)/100</f>
        <v>#N/A</v>
      </c>
      <c r="H40" s="1" t="e">
        <f>_xlfn.XLOOKUP(C40,Gradebook!C:C,Gradebook!T:T)</f>
        <v>#N/A</v>
      </c>
      <c r="I40" s="1" t="e">
        <f>_xlfn.XLOOKUP(C40,Gradebook!C:C,Gradebook!U:U)</f>
        <v>#N/A</v>
      </c>
    </row>
    <row r="41" spans="1:9" x14ac:dyDescent="0.35">
      <c r="A41">
        <v>963597173</v>
      </c>
      <c r="B41" t="s">
        <v>409</v>
      </c>
      <c r="C41" t="s">
        <v>461</v>
      </c>
      <c r="D41" s="1" t="e">
        <f>_xlfn.XLOOKUP(C41,Attendance!C:C,Attendance!AJ:AJ)</f>
        <v>#N/A</v>
      </c>
      <c r="E41" s="1" t="e">
        <f>_xlfn.XLOOKUP(C41,Gradebook!C:C,Gradebook!L:L)/85</f>
        <v>#N/A</v>
      </c>
      <c r="F41" s="1" t="e">
        <f>_xlfn.XLOOKUP(C41,Gradebook!C:C,Gradebook!M:M)/60*0.9</f>
        <v>#N/A</v>
      </c>
      <c r="G41" s="1" t="e">
        <f>_xlfn.XLOOKUP(C41,Gradebook!C:C,Gradebook!O:O)/100</f>
        <v>#N/A</v>
      </c>
      <c r="H41" s="1" t="e">
        <f>_xlfn.XLOOKUP(C41,Gradebook!C:C,Gradebook!T:T)</f>
        <v>#N/A</v>
      </c>
      <c r="I41" s="1" t="e">
        <f>_xlfn.XLOOKUP(C41,Gradebook!C:C,Gradebook!U:U)</f>
        <v>#N/A</v>
      </c>
    </row>
    <row r="42" spans="1:9" x14ac:dyDescent="0.35">
      <c r="A42">
        <v>440345972</v>
      </c>
      <c r="B42" t="s">
        <v>410</v>
      </c>
      <c r="C42" t="s">
        <v>462</v>
      </c>
      <c r="D42" s="1" t="e">
        <f>_xlfn.XLOOKUP(C42,Attendance!C:C,Attendance!AJ:AJ)</f>
        <v>#N/A</v>
      </c>
      <c r="E42" s="1" t="e">
        <f>_xlfn.XLOOKUP(C42,Gradebook!C:C,Gradebook!L:L)/85</f>
        <v>#N/A</v>
      </c>
      <c r="F42" s="1" t="e">
        <f>_xlfn.XLOOKUP(C42,Gradebook!C:C,Gradebook!M:M)/60*0.9</f>
        <v>#N/A</v>
      </c>
      <c r="G42" s="1" t="e">
        <f>_xlfn.XLOOKUP(C42,Gradebook!C:C,Gradebook!O:O)/100</f>
        <v>#N/A</v>
      </c>
      <c r="H42" s="1" t="e">
        <f>_xlfn.XLOOKUP(C42,Gradebook!C:C,Gradebook!T:T)</f>
        <v>#N/A</v>
      </c>
      <c r="I42" s="1" t="e">
        <f>_xlfn.XLOOKUP(C42,Gradebook!C:C,Gradebook!U:U)</f>
        <v>#N/A</v>
      </c>
    </row>
    <row r="43" spans="1:9" x14ac:dyDescent="0.35">
      <c r="A43">
        <v>228938454</v>
      </c>
      <c r="B43" t="s">
        <v>411</v>
      </c>
      <c r="C43" t="s">
        <v>463</v>
      </c>
      <c r="D43" s="1" t="e">
        <f>_xlfn.XLOOKUP(C43,Attendance!C:C,Attendance!AJ:AJ)</f>
        <v>#N/A</v>
      </c>
      <c r="E43" s="1" t="e">
        <f>_xlfn.XLOOKUP(C43,Gradebook!C:C,Gradebook!L:L)/85</f>
        <v>#N/A</v>
      </c>
      <c r="F43" s="1" t="e">
        <f>_xlfn.XLOOKUP(C43,Gradebook!C:C,Gradebook!M:M)/60*0.9</f>
        <v>#N/A</v>
      </c>
      <c r="G43" s="1" t="e">
        <f>_xlfn.XLOOKUP(C43,Gradebook!C:C,Gradebook!O:O)/100</f>
        <v>#N/A</v>
      </c>
      <c r="H43" s="1" t="e">
        <f>_xlfn.XLOOKUP(C43,Gradebook!C:C,Gradebook!T:T)</f>
        <v>#N/A</v>
      </c>
      <c r="I43" s="1" t="e">
        <f>_xlfn.XLOOKUP(C43,Gradebook!C:C,Gradebook!U:U)</f>
        <v>#N/A</v>
      </c>
    </row>
    <row r="44" spans="1:9" x14ac:dyDescent="0.35">
      <c r="A44">
        <v>526807189</v>
      </c>
      <c r="B44" t="s">
        <v>7</v>
      </c>
      <c r="C44" t="s">
        <v>116</v>
      </c>
      <c r="D44" s="1">
        <f>_xlfn.XLOOKUP(C44,Attendance!C:C,Attendance!AJ:AJ)</f>
        <v>0.83333333333333337</v>
      </c>
      <c r="E44" s="1" t="e">
        <f>_xlfn.XLOOKUP(C44,Gradebook!C:C,Gradebook!L:L)/85</f>
        <v>#N/A</v>
      </c>
      <c r="F44" s="1" t="e">
        <f>_xlfn.XLOOKUP(C44,Gradebook!C:C,Gradebook!M:M)/60*0.9</f>
        <v>#N/A</v>
      </c>
      <c r="G44" s="1" t="e">
        <f>_xlfn.XLOOKUP(C44,Gradebook!C:C,Gradebook!O:O)/100</f>
        <v>#N/A</v>
      </c>
      <c r="H44" s="1" t="e">
        <f>_xlfn.XLOOKUP(C44,Gradebook!C:C,Gradebook!T:T)</f>
        <v>#N/A</v>
      </c>
      <c r="I44" s="1" t="e">
        <f>_xlfn.XLOOKUP(C44,Gradebook!C:C,Gradebook!U:U)</f>
        <v>#N/A</v>
      </c>
    </row>
    <row r="45" spans="1:9" x14ac:dyDescent="0.35">
      <c r="A45">
        <v>240215718</v>
      </c>
      <c r="B45" t="s">
        <v>412</v>
      </c>
      <c r="C45" t="s">
        <v>464</v>
      </c>
    </row>
    <row r="46" spans="1:9" x14ac:dyDescent="0.35">
      <c r="A46">
        <v>503204815</v>
      </c>
      <c r="B46" t="s">
        <v>413</v>
      </c>
      <c r="C46" t="s">
        <v>465</v>
      </c>
    </row>
    <row r="47" spans="1:9" x14ac:dyDescent="0.35">
      <c r="A47">
        <v>775460781</v>
      </c>
      <c r="B47" t="s">
        <v>414</v>
      </c>
      <c r="C47" t="s">
        <v>466</v>
      </c>
    </row>
    <row r="48" spans="1:9" x14ac:dyDescent="0.35">
      <c r="A48">
        <v>904457619</v>
      </c>
      <c r="B48" t="s">
        <v>415</v>
      </c>
      <c r="C48" t="s">
        <v>467</v>
      </c>
    </row>
    <row r="49" spans="1:3" x14ac:dyDescent="0.35">
      <c r="A49">
        <v>314560458</v>
      </c>
      <c r="B49" t="s">
        <v>416</v>
      </c>
      <c r="C49" t="s">
        <v>468</v>
      </c>
    </row>
    <row r="50" spans="1:3" x14ac:dyDescent="0.35">
      <c r="A50">
        <v>341544638</v>
      </c>
      <c r="B50" t="s">
        <v>8</v>
      </c>
      <c r="C50" t="s">
        <v>146</v>
      </c>
    </row>
    <row r="51" spans="1:3" x14ac:dyDescent="0.35">
      <c r="A51">
        <v>353988955</v>
      </c>
      <c r="B51" t="s">
        <v>417</v>
      </c>
      <c r="C51" t="s">
        <v>469</v>
      </c>
    </row>
    <row r="52" spans="1:3" x14ac:dyDescent="0.35">
      <c r="A52">
        <v>786978926</v>
      </c>
      <c r="B52" t="s">
        <v>418</v>
      </c>
      <c r="C52" t="s">
        <v>470</v>
      </c>
    </row>
    <row r="53" spans="1:3" x14ac:dyDescent="0.35">
      <c r="A53">
        <v>209368372</v>
      </c>
      <c r="B53" t="s">
        <v>9</v>
      </c>
      <c r="C53" t="s">
        <v>160</v>
      </c>
    </row>
    <row r="54" spans="1:3" x14ac:dyDescent="0.35">
      <c r="A54">
        <v>790714515</v>
      </c>
      <c r="B54" t="s">
        <v>419</v>
      </c>
      <c r="C54" t="s">
        <v>471</v>
      </c>
    </row>
    <row r="55" spans="1:3" x14ac:dyDescent="0.35">
      <c r="A55">
        <v>402771628</v>
      </c>
      <c r="B55" t="s">
        <v>420</v>
      </c>
      <c r="C55" t="s">
        <v>472</v>
      </c>
    </row>
    <row r="56" spans="1:3" x14ac:dyDescent="0.35">
      <c r="A56">
        <v>406410722</v>
      </c>
      <c r="B56" t="s">
        <v>421</v>
      </c>
      <c r="C56" t="s">
        <v>473</v>
      </c>
    </row>
    <row r="57" spans="1:3" x14ac:dyDescent="0.35">
      <c r="A57">
        <v>553687595</v>
      </c>
      <c r="B57" t="s">
        <v>422</v>
      </c>
      <c r="C57" t="s">
        <v>474</v>
      </c>
    </row>
    <row r="58" spans="1:3" x14ac:dyDescent="0.35">
      <c r="A58">
        <v>403892996</v>
      </c>
      <c r="B58" t="s">
        <v>423</v>
      </c>
      <c r="C58" t="s">
        <v>475</v>
      </c>
    </row>
    <row r="59" spans="1:3" x14ac:dyDescent="0.35">
      <c r="A59">
        <v>650395374</v>
      </c>
      <c r="B59" t="s">
        <v>424</v>
      </c>
      <c r="C59" t="s">
        <v>476</v>
      </c>
    </row>
    <row r="60" spans="1:3" x14ac:dyDescent="0.35">
      <c r="A60">
        <v>277109266</v>
      </c>
      <c r="B60" t="s">
        <v>425</v>
      </c>
      <c r="C60" t="s">
        <v>477</v>
      </c>
    </row>
    <row r="61" spans="1:3" x14ac:dyDescent="0.35">
      <c r="A61">
        <v>982926904</v>
      </c>
      <c r="B61" t="s">
        <v>426</v>
      </c>
      <c r="C61" t="s">
        <v>478</v>
      </c>
    </row>
    <row r="62" spans="1:3" x14ac:dyDescent="0.35">
      <c r="A62">
        <v>698773362</v>
      </c>
      <c r="B62" t="s">
        <v>427</v>
      </c>
      <c r="C62" t="s">
        <v>479</v>
      </c>
    </row>
    <row r="63" spans="1:3" x14ac:dyDescent="0.35">
      <c r="A63">
        <v>460457373</v>
      </c>
      <c r="B63" t="s">
        <v>428</v>
      </c>
      <c r="C63" t="s">
        <v>480</v>
      </c>
    </row>
    <row r="64" spans="1:3" x14ac:dyDescent="0.35">
      <c r="A64">
        <v>423479010</v>
      </c>
      <c r="B64" t="s">
        <v>10</v>
      </c>
      <c r="C64" t="s">
        <v>175</v>
      </c>
    </row>
  </sheetData>
  <sortState xmlns:xlrd2="http://schemas.microsoft.com/office/spreadsheetml/2017/richdata2" ref="A2:I64">
    <sortCondition ref="B2:B64"/>
  </sortState>
  <conditionalFormatting sqref="D2:D43">
    <cfRule type="cellIs" dxfId="8" priority="2" operator="between">
      <formula>0.7</formula>
      <formula>0.85</formula>
    </cfRule>
    <cfRule type="cellIs" dxfId="7" priority="3" operator="lessThanOrEqual">
      <formula>0.7</formula>
    </cfRule>
  </conditionalFormatting>
  <conditionalFormatting sqref="D2:I43">
    <cfRule type="cellIs" dxfId="6" priority="1" operator="greaterThanOrEqual">
      <formula>0.86</formula>
    </cfRule>
  </conditionalFormatting>
  <conditionalFormatting sqref="E2:F43">
    <cfRule type="cellIs" dxfId="5" priority="14" operator="between">
      <formula>0.7</formula>
      <formula>0.86</formula>
    </cfRule>
    <cfRule type="cellIs" dxfId="4" priority="15" operator="lessThanOrEqual">
      <formula>0.7</formula>
    </cfRule>
  </conditionalFormatting>
  <conditionalFormatting sqref="G2:I43">
    <cfRule type="cellIs" dxfId="3" priority="5" operator="between">
      <formula>0.7</formula>
      <formula>0.85</formula>
    </cfRule>
    <cfRule type="cellIs" dxfId="2" priority="6" operator="lessThanOrEqual">
      <formula>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0C73-4717-4321-BA67-B87B5963B2AF}">
  <dimension ref="A1:AJ43"/>
  <sheetViews>
    <sheetView tabSelected="1" workbookViewId="0">
      <selection activeCell="A2" sqref="A2"/>
    </sheetView>
  </sheetViews>
  <sheetFormatPr defaultRowHeight="14.5" x14ac:dyDescent="0.35"/>
  <cols>
    <col min="1" max="1" width="11.08984375" customWidth="1"/>
    <col min="6" max="6" width="0" hidden="1" customWidth="1"/>
    <col min="9" max="10" width="0" hidden="1" customWidth="1"/>
    <col min="13" max="15" width="0" hidden="1" customWidth="1"/>
    <col min="18" max="18" width="0" hidden="1" customWidth="1"/>
    <col min="23" max="33" width="0" hidden="1" customWidth="1"/>
  </cols>
  <sheetData>
    <row r="1" spans="1:36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</row>
    <row r="2" spans="1:36" x14ac:dyDescent="0.35">
      <c r="A2" t="s">
        <v>50</v>
      </c>
      <c r="B2" t="s">
        <v>51</v>
      </c>
      <c r="C2" t="s">
        <v>52</v>
      </c>
      <c r="D2" t="s">
        <v>53</v>
      </c>
      <c r="E2" t="s">
        <v>53</v>
      </c>
      <c r="G2" t="s">
        <v>53</v>
      </c>
      <c r="H2" t="s">
        <v>54</v>
      </c>
      <c r="K2" t="s">
        <v>53</v>
      </c>
      <c r="L2" t="s">
        <v>53</v>
      </c>
      <c r="P2" t="s">
        <v>53</v>
      </c>
      <c r="Q2" t="s">
        <v>53</v>
      </c>
      <c r="S2" t="s">
        <v>53</v>
      </c>
      <c r="T2" t="s">
        <v>53</v>
      </c>
      <c r="U2" t="s">
        <v>53</v>
      </c>
      <c r="V2" t="s">
        <v>53</v>
      </c>
      <c r="AH2">
        <f>COUNTA(D2:V2)</f>
        <v>12</v>
      </c>
      <c r="AI2">
        <f>COUNTIF(D2:V2,"Absent")</f>
        <v>1</v>
      </c>
      <c r="AJ2" s="1">
        <f>1-AI2/AH2</f>
        <v>0.91666666666666663</v>
      </c>
    </row>
    <row r="3" spans="1:36" x14ac:dyDescent="0.35">
      <c r="A3" t="s">
        <v>55</v>
      </c>
      <c r="B3" t="s">
        <v>56</v>
      </c>
      <c r="C3" t="s">
        <v>57</v>
      </c>
      <c r="D3" t="s">
        <v>53</v>
      </c>
      <c r="E3" t="s">
        <v>53</v>
      </c>
      <c r="G3" t="s">
        <v>53</v>
      </c>
      <c r="H3" t="s">
        <v>53</v>
      </c>
      <c r="K3" t="s">
        <v>53</v>
      </c>
      <c r="L3" t="s">
        <v>54</v>
      </c>
      <c r="P3" t="s">
        <v>53</v>
      </c>
      <c r="Q3" t="s">
        <v>53</v>
      </c>
      <c r="S3" t="s">
        <v>53</v>
      </c>
      <c r="T3" t="s">
        <v>53</v>
      </c>
      <c r="U3" t="s">
        <v>53</v>
      </c>
      <c r="V3" t="s">
        <v>53</v>
      </c>
      <c r="AH3">
        <f t="shared" ref="AH3:AH43" si="0">COUNTA(D3:V3)</f>
        <v>12</v>
      </c>
      <c r="AI3">
        <f t="shared" ref="AI3:AI43" si="1">COUNTIF(D3:V3,"Absent")</f>
        <v>1</v>
      </c>
      <c r="AJ3" s="1">
        <f t="shared" ref="AJ3:AJ43" si="2">1-AI3/AH3</f>
        <v>0.91666666666666663</v>
      </c>
    </row>
    <row r="4" spans="1:36" x14ac:dyDescent="0.35">
      <c r="A4" t="s">
        <v>58</v>
      </c>
      <c r="B4" t="s">
        <v>59</v>
      </c>
      <c r="C4" t="s">
        <v>60</v>
      </c>
      <c r="D4" t="s">
        <v>53</v>
      </c>
      <c r="E4" t="s">
        <v>53</v>
      </c>
      <c r="G4" t="s">
        <v>53</v>
      </c>
      <c r="H4" t="s">
        <v>54</v>
      </c>
      <c r="K4" t="s">
        <v>53</v>
      </c>
      <c r="L4" t="s">
        <v>54</v>
      </c>
      <c r="P4" t="s">
        <v>53</v>
      </c>
      <c r="Q4" t="s">
        <v>54</v>
      </c>
      <c r="S4" t="s">
        <v>53</v>
      </c>
      <c r="T4" t="s">
        <v>53</v>
      </c>
      <c r="U4" t="s">
        <v>53</v>
      </c>
      <c r="V4" t="s">
        <v>53</v>
      </c>
      <c r="AH4">
        <f t="shared" si="0"/>
        <v>12</v>
      </c>
      <c r="AI4">
        <f t="shared" si="1"/>
        <v>3</v>
      </c>
      <c r="AJ4" s="1">
        <f t="shared" si="2"/>
        <v>0.75</v>
      </c>
    </row>
    <row r="5" spans="1:36" x14ac:dyDescent="0.35">
      <c r="A5" t="s">
        <v>61</v>
      </c>
      <c r="B5" t="s">
        <v>62</v>
      </c>
      <c r="C5" t="s">
        <v>63</v>
      </c>
      <c r="D5" t="s">
        <v>53</v>
      </c>
      <c r="E5" t="s">
        <v>53</v>
      </c>
      <c r="G5" t="s">
        <v>53</v>
      </c>
      <c r="H5" t="s">
        <v>53</v>
      </c>
      <c r="K5" t="s">
        <v>53</v>
      </c>
      <c r="L5" t="s">
        <v>53</v>
      </c>
      <c r="P5" t="s">
        <v>53</v>
      </c>
      <c r="Q5" t="s">
        <v>53</v>
      </c>
      <c r="S5" t="s">
        <v>53</v>
      </c>
      <c r="T5" t="s">
        <v>53</v>
      </c>
      <c r="U5" t="s">
        <v>53</v>
      </c>
      <c r="V5" t="s">
        <v>53</v>
      </c>
      <c r="AH5">
        <f t="shared" si="0"/>
        <v>12</v>
      </c>
      <c r="AI5">
        <f t="shared" si="1"/>
        <v>0</v>
      </c>
      <c r="AJ5" s="1">
        <f t="shared" si="2"/>
        <v>1</v>
      </c>
    </row>
    <row r="6" spans="1:36" x14ac:dyDescent="0.35">
      <c r="A6" t="s">
        <v>64</v>
      </c>
      <c r="B6" t="s">
        <v>65</v>
      </c>
      <c r="C6" t="s">
        <v>66</v>
      </c>
      <c r="D6" t="s">
        <v>53</v>
      </c>
      <c r="E6" t="s">
        <v>53</v>
      </c>
      <c r="G6" t="s">
        <v>53</v>
      </c>
      <c r="H6" t="s">
        <v>53</v>
      </c>
      <c r="K6" t="s">
        <v>53</v>
      </c>
      <c r="L6" t="s">
        <v>53</v>
      </c>
      <c r="P6" t="s">
        <v>53</v>
      </c>
      <c r="Q6" t="s">
        <v>53</v>
      </c>
      <c r="S6" t="s">
        <v>53</v>
      </c>
      <c r="T6" t="s">
        <v>53</v>
      </c>
      <c r="U6" t="s">
        <v>53</v>
      </c>
      <c r="V6" t="s">
        <v>53</v>
      </c>
      <c r="AH6">
        <f t="shared" si="0"/>
        <v>12</v>
      </c>
      <c r="AI6">
        <f t="shared" si="1"/>
        <v>0</v>
      </c>
      <c r="AJ6" s="1">
        <f t="shared" si="2"/>
        <v>1</v>
      </c>
    </row>
    <row r="7" spans="1:36" x14ac:dyDescent="0.35">
      <c r="A7" t="s">
        <v>67</v>
      </c>
      <c r="B7" t="s">
        <v>68</v>
      </c>
      <c r="C7" t="s">
        <v>69</v>
      </c>
      <c r="D7" t="s">
        <v>53</v>
      </c>
      <c r="E7" t="s">
        <v>53</v>
      </c>
      <c r="G7" t="s">
        <v>53</v>
      </c>
      <c r="H7" t="s">
        <v>53</v>
      </c>
      <c r="K7" t="s">
        <v>53</v>
      </c>
      <c r="L7" t="s">
        <v>54</v>
      </c>
      <c r="P7" t="s">
        <v>53</v>
      </c>
      <c r="Q7" t="s">
        <v>53</v>
      </c>
      <c r="S7" t="s">
        <v>53</v>
      </c>
      <c r="T7" t="s">
        <v>53</v>
      </c>
      <c r="U7" t="s">
        <v>53</v>
      </c>
      <c r="V7" t="s">
        <v>53</v>
      </c>
      <c r="AH7">
        <f t="shared" si="0"/>
        <v>12</v>
      </c>
      <c r="AI7">
        <f t="shared" si="1"/>
        <v>1</v>
      </c>
      <c r="AJ7" s="1">
        <f t="shared" si="2"/>
        <v>0.91666666666666663</v>
      </c>
    </row>
    <row r="8" spans="1:36" x14ac:dyDescent="0.35">
      <c r="A8" t="s">
        <v>70</v>
      </c>
      <c r="B8" t="s">
        <v>71</v>
      </c>
      <c r="C8" t="s">
        <v>72</v>
      </c>
      <c r="D8" t="s">
        <v>53</v>
      </c>
      <c r="E8" t="s">
        <v>53</v>
      </c>
      <c r="G8" t="s">
        <v>53</v>
      </c>
      <c r="H8" t="s">
        <v>53</v>
      </c>
      <c r="K8" t="s">
        <v>53</v>
      </c>
      <c r="L8" t="s">
        <v>54</v>
      </c>
      <c r="P8" t="s">
        <v>53</v>
      </c>
      <c r="Q8" t="s">
        <v>54</v>
      </c>
      <c r="S8" t="s">
        <v>53</v>
      </c>
      <c r="T8" t="s">
        <v>53</v>
      </c>
      <c r="U8" t="s">
        <v>54</v>
      </c>
      <c r="V8" t="s">
        <v>54</v>
      </c>
      <c r="AH8">
        <f t="shared" si="0"/>
        <v>12</v>
      </c>
      <c r="AI8">
        <f t="shared" si="1"/>
        <v>4</v>
      </c>
      <c r="AJ8" s="1">
        <f t="shared" si="2"/>
        <v>0.66666666666666674</v>
      </c>
    </row>
    <row r="9" spans="1:36" x14ac:dyDescent="0.35">
      <c r="A9" t="s">
        <v>70</v>
      </c>
      <c r="B9" t="s">
        <v>73</v>
      </c>
      <c r="C9" t="s">
        <v>74</v>
      </c>
      <c r="D9" t="s">
        <v>53</v>
      </c>
      <c r="E9" t="s">
        <v>53</v>
      </c>
      <c r="G9" t="s">
        <v>53</v>
      </c>
      <c r="H9" t="s">
        <v>53</v>
      </c>
      <c r="K9" t="s">
        <v>53</v>
      </c>
      <c r="L9" t="s">
        <v>53</v>
      </c>
      <c r="P9" t="s">
        <v>53</v>
      </c>
      <c r="Q9" t="s">
        <v>53</v>
      </c>
      <c r="S9" t="s">
        <v>53</v>
      </c>
      <c r="T9" t="s">
        <v>53</v>
      </c>
      <c r="U9" t="s">
        <v>53</v>
      </c>
      <c r="V9" t="s">
        <v>53</v>
      </c>
      <c r="AH9">
        <f t="shared" si="0"/>
        <v>12</v>
      </c>
      <c r="AI9">
        <f t="shared" si="1"/>
        <v>0</v>
      </c>
      <c r="AJ9" s="1">
        <f t="shared" si="2"/>
        <v>1</v>
      </c>
    </row>
    <row r="10" spans="1:36" x14ac:dyDescent="0.35">
      <c r="A10" t="s">
        <v>75</v>
      </c>
      <c r="B10" t="s">
        <v>76</v>
      </c>
      <c r="C10" t="s">
        <v>77</v>
      </c>
      <c r="D10" t="s">
        <v>53</v>
      </c>
      <c r="E10" t="s">
        <v>53</v>
      </c>
      <c r="G10" t="s">
        <v>53</v>
      </c>
      <c r="H10" t="s">
        <v>53</v>
      </c>
      <c r="K10" t="s">
        <v>53</v>
      </c>
      <c r="L10" t="s">
        <v>54</v>
      </c>
      <c r="P10" t="s">
        <v>53</v>
      </c>
      <c r="Q10" t="s">
        <v>53</v>
      </c>
      <c r="S10" t="s">
        <v>53</v>
      </c>
      <c r="T10" t="s">
        <v>53</v>
      </c>
      <c r="U10" t="s">
        <v>53</v>
      </c>
      <c r="V10" t="s">
        <v>53</v>
      </c>
      <c r="AH10">
        <f t="shared" si="0"/>
        <v>12</v>
      </c>
      <c r="AI10">
        <f t="shared" si="1"/>
        <v>1</v>
      </c>
      <c r="AJ10" s="1">
        <f t="shared" si="2"/>
        <v>0.91666666666666663</v>
      </c>
    </row>
    <row r="11" spans="1:36" x14ac:dyDescent="0.35">
      <c r="A11" t="s">
        <v>78</v>
      </c>
      <c r="B11" t="s">
        <v>79</v>
      </c>
      <c r="C11" t="s">
        <v>80</v>
      </c>
      <c r="D11" t="s">
        <v>54</v>
      </c>
      <c r="E11" t="s">
        <v>53</v>
      </c>
      <c r="G11" t="s">
        <v>53</v>
      </c>
      <c r="H11" t="s">
        <v>53</v>
      </c>
      <c r="K11" t="s">
        <v>53</v>
      </c>
      <c r="L11" t="s">
        <v>53</v>
      </c>
      <c r="P11" t="s">
        <v>53</v>
      </c>
      <c r="Q11" t="s">
        <v>53</v>
      </c>
      <c r="S11" t="s">
        <v>54</v>
      </c>
      <c r="T11" t="s">
        <v>53</v>
      </c>
      <c r="U11" t="s">
        <v>53</v>
      </c>
      <c r="V11" t="s">
        <v>53</v>
      </c>
      <c r="AH11">
        <f t="shared" si="0"/>
        <v>12</v>
      </c>
      <c r="AI11">
        <f t="shared" si="1"/>
        <v>2</v>
      </c>
      <c r="AJ11" s="1">
        <f t="shared" si="2"/>
        <v>0.83333333333333337</v>
      </c>
    </row>
    <row r="12" spans="1:36" x14ac:dyDescent="0.35">
      <c r="A12" t="s">
        <v>81</v>
      </c>
      <c r="B12" t="s">
        <v>82</v>
      </c>
      <c r="C12" t="s">
        <v>83</v>
      </c>
      <c r="D12" t="s">
        <v>53</v>
      </c>
      <c r="E12" t="s">
        <v>53</v>
      </c>
      <c r="G12" t="s">
        <v>53</v>
      </c>
      <c r="H12" t="s">
        <v>53</v>
      </c>
      <c r="K12" t="s">
        <v>53</v>
      </c>
      <c r="L12" t="s">
        <v>53</v>
      </c>
      <c r="P12" t="s">
        <v>53</v>
      </c>
      <c r="Q12" t="s">
        <v>53</v>
      </c>
      <c r="S12" t="s">
        <v>53</v>
      </c>
      <c r="T12" t="s">
        <v>53</v>
      </c>
      <c r="U12" t="s">
        <v>53</v>
      </c>
      <c r="V12" t="s">
        <v>53</v>
      </c>
      <c r="AH12">
        <f t="shared" si="0"/>
        <v>12</v>
      </c>
      <c r="AI12">
        <f t="shared" si="1"/>
        <v>0</v>
      </c>
      <c r="AJ12" s="1">
        <f t="shared" si="2"/>
        <v>1</v>
      </c>
    </row>
    <row r="13" spans="1:36" x14ac:dyDescent="0.35">
      <c r="A13" t="s">
        <v>84</v>
      </c>
      <c r="B13" t="s">
        <v>85</v>
      </c>
      <c r="C13" t="s">
        <v>86</v>
      </c>
      <c r="D13" t="s">
        <v>53</v>
      </c>
      <c r="E13" t="s">
        <v>53</v>
      </c>
      <c r="G13" t="s">
        <v>53</v>
      </c>
      <c r="H13" t="s">
        <v>53</v>
      </c>
      <c r="K13" t="s">
        <v>53</v>
      </c>
      <c r="L13" t="s">
        <v>53</v>
      </c>
      <c r="P13" t="s">
        <v>53</v>
      </c>
      <c r="Q13" t="s">
        <v>53</v>
      </c>
      <c r="S13" t="s">
        <v>53</v>
      </c>
      <c r="T13" t="s">
        <v>53</v>
      </c>
      <c r="U13" t="s">
        <v>53</v>
      </c>
      <c r="V13" t="s">
        <v>53</v>
      </c>
      <c r="AH13">
        <f t="shared" si="0"/>
        <v>12</v>
      </c>
      <c r="AI13">
        <f t="shared" si="1"/>
        <v>0</v>
      </c>
      <c r="AJ13" s="1">
        <f t="shared" si="2"/>
        <v>1</v>
      </c>
    </row>
    <row r="14" spans="1:36" x14ac:dyDescent="0.35">
      <c r="A14" t="s">
        <v>87</v>
      </c>
      <c r="B14" t="s">
        <v>88</v>
      </c>
      <c r="C14" t="s">
        <v>89</v>
      </c>
      <c r="D14" t="s">
        <v>53</v>
      </c>
      <c r="E14" t="s">
        <v>53</v>
      </c>
      <c r="G14" t="s">
        <v>53</v>
      </c>
      <c r="H14" t="s">
        <v>53</v>
      </c>
      <c r="K14" t="s">
        <v>53</v>
      </c>
      <c r="L14" t="s">
        <v>53</v>
      </c>
      <c r="P14" t="s">
        <v>53</v>
      </c>
      <c r="Q14" t="s">
        <v>53</v>
      </c>
      <c r="S14" t="s">
        <v>53</v>
      </c>
      <c r="T14" t="s">
        <v>53</v>
      </c>
      <c r="U14" t="s">
        <v>53</v>
      </c>
      <c r="V14" t="s">
        <v>53</v>
      </c>
      <c r="AH14">
        <f t="shared" si="0"/>
        <v>12</v>
      </c>
      <c r="AI14">
        <f t="shared" si="1"/>
        <v>0</v>
      </c>
      <c r="AJ14" s="1">
        <f t="shared" si="2"/>
        <v>1</v>
      </c>
    </row>
    <row r="15" spans="1:36" x14ac:dyDescent="0.35">
      <c r="A15" t="s">
        <v>90</v>
      </c>
      <c r="B15" t="s">
        <v>91</v>
      </c>
      <c r="C15" t="s">
        <v>92</v>
      </c>
      <c r="D15" t="s">
        <v>53</v>
      </c>
      <c r="E15" t="s">
        <v>53</v>
      </c>
      <c r="G15" t="s">
        <v>53</v>
      </c>
      <c r="H15" t="s">
        <v>54</v>
      </c>
      <c r="K15" t="s">
        <v>53</v>
      </c>
      <c r="L15" t="s">
        <v>53</v>
      </c>
      <c r="P15" t="s">
        <v>54</v>
      </c>
      <c r="Q15" t="s">
        <v>53</v>
      </c>
      <c r="S15" t="s">
        <v>53</v>
      </c>
      <c r="T15" t="s">
        <v>54</v>
      </c>
      <c r="U15" t="s">
        <v>54</v>
      </c>
      <c r="V15" t="s">
        <v>53</v>
      </c>
      <c r="AH15">
        <f t="shared" si="0"/>
        <v>12</v>
      </c>
      <c r="AI15">
        <f t="shared" si="1"/>
        <v>4</v>
      </c>
      <c r="AJ15" s="1">
        <f t="shared" si="2"/>
        <v>0.66666666666666674</v>
      </c>
    </row>
    <row r="16" spans="1:36" x14ac:dyDescent="0.35">
      <c r="A16" t="s">
        <v>93</v>
      </c>
      <c r="B16" t="s">
        <v>94</v>
      </c>
      <c r="C16" t="s">
        <v>95</v>
      </c>
      <c r="D16" t="s">
        <v>53</v>
      </c>
      <c r="E16" t="s">
        <v>53</v>
      </c>
      <c r="G16" t="s">
        <v>53</v>
      </c>
      <c r="H16" t="s">
        <v>53</v>
      </c>
      <c r="K16" t="s">
        <v>53</v>
      </c>
      <c r="L16" t="s">
        <v>53</v>
      </c>
      <c r="P16" t="s">
        <v>53</v>
      </c>
      <c r="Q16" t="s">
        <v>53</v>
      </c>
      <c r="S16" t="s">
        <v>53</v>
      </c>
      <c r="T16" t="s">
        <v>53</v>
      </c>
      <c r="U16" t="s">
        <v>53</v>
      </c>
      <c r="V16" t="s">
        <v>53</v>
      </c>
      <c r="AH16">
        <f t="shared" si="0"/>
        <v>12</v>
      </c>
      <c r="AI16">
        <f t="shared" si="1"/>
        <v>0</v>
      </c>
      <c r="AJ16" s="1">
        <f t="shared" si="2"/>
        <v>1</v>
      </c>
    </row>
    <row r="17" spans="1:36" x14ac:dyDescent="0.35">
      <c r="A17" t="s">
        <v>96</v>
      </c>
      <c r="B17" t="s">
        <v>97</v>
      </c>
      <c r="C17" t="s">
        <v>98</v>
      </c>
      <c r="D17" t="s">
        <v>53</v>
      </c>
      <c r="E17" t="s">
        <v>53</v>
      </c>
      <c r="G17" t="s">
        <v>53</v>
      </c>
      <c r="H17" t="s">
        <v>53</v>
      </c>
      <c r="K17" t="s">
        <v>53</v>
      </c>
      <c r="L17" t="s">
        <v>54</v>
      </c>
      <c r="P17" t="s">
        <v>53</v>
      </c>
      <c r="Q17" t="s">
        <v>53</v>
      </c>
      <c r="S17" t="s">
        <v>54</v>
      </c>
      <c r="T17" t="s">
        <v>53</v>
      </c>
      <c r="U17" t="s">
        <v>53</v>
      </c>
      <c r="V17" t="s">
        <v>53</v>
      </c>
      <c r="AH17">
        <f t="shared" si="0"/>
        <v>12</v>
      </c>
      <c r="AI17">
        <f t="shared" si="1"/>
        <v>2</v>
      </c>
      <c r="AJ17" s="1">
        <f t="shared" si="2"/>
        <v>0.83333333333333337</v>
      </c>
    </row>
    <row r="18" spans="1:36" x14ac:dyDescent="0.35">
      <c r="A18" t="s">
        <v>99</v>
      </c>
      <c r="B18" t="s">
        <v>100</v>
      </c>
      <c r="C18" t="s">
        <v>101</v>
      </c>
      <c r="D18" t="s">
        <v>53</v>
      </c>
      <c r="E18" t="s">
        <v>53</v>
      </c>
      <c r="G18" t="s">
        <v>53</v>
      </c>
      <c r="H18" t="s">
        <v>53</v>
      </c>
      <c r="K18" t="s">
        <v>53</v>
      </c>
      <c r="L18" t="s">
        <v>53</v>
      </c>
      <c r="P18" t="s">
        <v>53</v>
      </c>
      <c r="Q18" t="s">
        <v>53</v>
      </c>
      <c r="S18" t="s">
        <v>53</v>
      </c>
      <c r="T18" t="s">
        <v>53</v>
      </c>
      <c r="U18" t="s">
        <v>53</v>
      </c>
      <c r="V18" t="s">
        <v>53</v>
      </c>
      <c r="AH18">
        <f t="shared" si="0"/>
        <v>12</v>
      </c>
      <c r="AI18">
        <f t="shared" si="1"/>
        <v>0</v>
      </c>
      <c r="AJ18" s="1">
        <f t="shared" si="2"/>
        <v>1</v>
      </c>
    </row>
    <row r="19" spans="1:36" x14ac:dyDescent="0.35">
      <c r="A19" t="s">
        <v>102</v>
      </c>
      <c r="B19" t="s">
        <v>103</v>
      </c>
      <c r="C19" t="s">
        <v>104</v>
      </c>
      <c r="D19" t="s">
        <v>53</v>
      </c>
      <c r="E19" t="s">
        <v>53</v>
      </c>
      <c r="G19" t="s">
        <v>53</v>
      </c>
      <c r="H19" t="s">
        <v>53</v>
      </c>
      <c r="K19" t="s">
        <v>53</v>
      </c>
      <c r="L19" t="s">
        <v>53</v>
      </c>
      <c r="P19" t="s">
        <v>53</v>
      </c>
      <c r="Q19" t="s">
        <v>53</v>
      </c>
      <c r="S19" t="s">
        <v>53</v>
      </c>
      <c r="T19" t="s">
        <v>53</v>
      </c>
      <c r="U19" t="s">
        <v>53</v>
      </c>
      <c r="V19" t="s">
        <v>53</v>
      </c>
      <c r="AH19">
        <f t="shared" si="0"/>
        <v>12</v>
      </c>
      <c r="AI19">
        <f t="shared" si="1"/>
        <v>0</v>
      </c>
      <c r="AJ19" s="1">
        <f t="shared" si="2"/>
        <v>1</v>
      </c>
    </row>
    <row r="20" spans="1:36" x14ac:dyDescent="0.35">
      <c r="A20" t="s">
        <v>105</v>
      </c>
      <c r="B20" t="s">
        <v>106</v>
      </c>
      <c r="C20" t="s">
        <v>107</v>
      </c>
      <c r="D20" t="s">
        <v>53</v>
      </c>
      <c r="E20" t="s">
        <v>53</v>
      </c>
      <c r="G20" t="s">
        <v>53</v>
      </c>
      <c r="H20" t="s">
        <v>53</v>
      </c>
      <c r="K20" t="s">
        <v>53</v>
      </c>
      <c r="L20" t="s">
        <v>54</v>
      </c>
      <c r="P20" t="s">
        <v>53</v>
      </c>
      <c r="Q20" t="s">
        <v>54</v>
      </c>
      <c r="S20" t="s">
        <v>53</v>
      </c>
      <c r="T20" t="s">
        <v>54</v>
      </c>
      <c r="U20" t="s">
        <v>54</v>
      </c>
      <c r="V20" t="s">
        <v>54</v>
      </c>
      <c r="AH20">
        <f t="shared" si="0"/>
        <v>12</v>
      </c>
      <c r="AI20">
        <f t="shared" si="1"/>
        <v>5</v>
      </c>
      <c r="AJ20" s="1">
        <f t="shared" si="2"/>
        <v>0.58333333333333326</v>
      </c>
    </row>
    <row r="21" spans="1:36" x14ac:dyDescent="0.35">
      <c r="A21" t="s">
        <v>108</v>
      </c>
      <c r="B21" t="s">
        <v>109</v>
      </c>
      <c r="C21" t="s">
        <v>110</v>
      </c>
      <c r="D21" t="s">
        <v>54</v>
      </c>
      <c r="E21" t="s">
        <v>53</v>
      </c>
      <c r="G21" t="s">
        <v>54</v>
      </c>
      <c r="H21" t="s">
        <v>53</v>
      </c>
      <c r="K21" t="s">
        <v>53</v>
      </c>
      <c r="L21" t="s">
        <v>54</v>
      </c>
      <c r="P21" t="s">
        <v>54</v>
      </c>
      <c r="Q21" t="s">
        <v>54</v>
      </c>
      <c r="S21" t="s">
        <v>54</v>
      </c>
      <c r="T21" t="s">
        <v>54</v>
      </c>
      <c r="U21" t="s">
        <v>54</v>
      </c>
      <c r="V21" t="s">
        <v>53</v>
      </c>
      <c r="AH21">
        <f t="shared" si="0"/>
        <v>12</v>
      </c>
      <c r="AI21">
        <f t="shared" si="1"/>
        <v>8</v>
      </c>
      <c r="AJ21" s="1">
        <f t="shared" si="2"/>
        <v>0.33333333333333337</v>
      </c>
    </row>
    <row r="22" spans="1:36" x14ac:dyDescent="0.35">
      <c r="A22" t="s">
        <v>111</v>
      </c>
      <c r="B22" t="s">
        <v>112</v>
      </c>
      <c r="C22" t="s">
        <v>113</v>
      </c>
      <c r="D22" t="s">
        <v>54</v>
      </c>
      <c r="E22" t="s">
        <v>53</v>
      </c>
      <c r="G22" t="s">
        <v>53</v>
      </c>
      <c r="H22" t="s">
        <v>53</v>
      </c>
      <c r="K22" t="s">
        <v>53</v>
      </c>
      <c r="L22" t="s">
        <v>53</v>
      </c>
      <c r="P22" t="s">
        <v>53</v>
      </c>
      <c r="Q22" t="s">
        <v>53</v>
      </c>
      <c r="S22" t="s">
        <v>53</v>
      </c>
      <c r="T22" t="s">
        <v>54</v>
      </c>
      <c r="U22" t="s">
        <v>53</v>
      </c>
      <c r="V22" t="s">
        <v>53</v>
      </c>
      <c r="AH22">
        <f t="shared" si="0"/>
        <v>12</v>
      </c>
      <c r="AI22">
        <f t="shared" si="1"/>
        <v>2</v>
      </c>
      <c r="AJ22" s="1">
        <f t="shared" si="2"/>
        <v>0.83333333333333337</v>
      </c>
    </row>
    <row r="23" spans="1:36" x14ac:dyDescent="0.35">
      <c r="A23" t="s">
        <v>114</v>
      </c>
      <c r="B23" t="s">
        <v>115</v>
      </c>
      <c r="C23" t="s">
        <v>116</v>
      </c>
      <c r="D23" t="s">
        <v>54</v>
      </c>
      <c r="E23" t="s">
        <v>54</v>
      </c>
      <c r="G23" t="s">
        <v>53</v>
      </c>
      <c r="H23" t="s">
        <v>53</v>
      </c>
      <c r="K23" t="s">
        <v>53</v>
      </c>
      <c r="L23" t="s">
        <v>53</v>
      </c>
      <c r="P23" t="s">
        <v>53</v>
      </c>
      <c r="Q23" t="s">
        <v>53</v>
      </c>
      <c r="S23" t="s">
        <v>53</v>
      </c>
      <c r="T23" t="s">
        <v>53</v>
      </c>
      <c r="U23" t="s">
        <v>53</v>
      </c>
      <c r="V23" t="s">
        <v>53</v>
      </c>
      <c r="AH23">
        <f t="shared" si="0"/>
        <v>12</v>
      </c>
      <c r="AI23">
        <f t="shared" si="1"/>
        <v>2</v>
      </c>
      <c r="AJ23" s="1">
        <f t="shared" si="2"/>
        <v>0.83333333333333337</v>
      </c>
    </row>
    <row r="24" spans="1:36" x14ac:dyDescent="0.35">
      <c r="A24" t="s">
        <v>117</v>
      </c>
      <c r="B24" t="s">
        <v>118</v>
      </c>
      <c r="C24" t="s">
        <v>119</v>
      </c>
      <c r="D24" t="s">
        <v>53</v>
      </c>
      <c r="E24" t="s">
        <v>53</v>
      </c>
      <c r="G24" t="s">
        <v>53</v>
      </c>
      <c r="H24" t="s">
        <v>53</v>
      </c>
      <c r="K24" t="s">
        <v>54</v>
      </c>
      <c r="L24" t="s">
        <v>54</v>
      </c>
      <c r="P24" t="s">
        <v>53</v>
      </c>
      <c r="Q24" t="s">
        <v>53</v>
      </c>
      <c r="S24" t="s">
        <v>53</v>
      </c>
      <c r="T24" t="s">
        <v>53</v>
      </c>
      <c r="U24" t="s">
        <v>54</v>
      </c>
      <c r="V24" t="s">
        <v>53</v>
      </c>
      <c r="AH24">
        <f t="shared" si="0"/>
        <v>12</v>
      </c>
      <c r="AI24">
        <f t="shared" si="1"/>
        <v>3</v>
      </c>
      <c r="AJ24" s="1">
        <f t="shared" si="2"/>
        <v>0.75</v>
      </c>
    </row>
    <row r="25" spans="1:36" x14ac:dyDescent="0.35">
      <c r="A25" t="s">
        <v>120</v>
      </c>
      <c r="B25" t="s">
        <v>121</v>
      </c>
      <c r="C25" t="s">
        <v>122</v>
      </c>
      <c r="D25" t="s">
        <v>54</v>
      </c>
      <c r="E25" t="s">
        <v>53</v>
      </c>
      <c r="G25" t="s">
        <v>53</v>
      </c>
      <c r="H25" t="s">
        <v>53</v>
      </c>
      <c r="K25" t="s">
        <v>53</v>
      </c>
      <c r="L25" t="s">
        <v>53</v>
      </c>
      <c r="P25" t="s">
        <v>53</v>
      </c>
      <c r="Q25" t="s">
        <v>53</v>
      </c>
      <c r="S25" t="s">
        <v>53</v>
      </c>
      <c r="T25" t="s">
        <v>53</v>
      </c>
      <c r="U25" t="s">
        <v>53</v>
      </c>
      <c r="V25" t="s">
        <v>53</v>
      </c>
      <c r="AH25">
        <f t="shared" si="0"/>
        <v>12</v>
      </c>
      <c r="AI25">
        <f t="shared" si="1"/>
        <v>1</v>
      </c>
      <c r="AJ25" s="1">
        <f t="shared" si="2"/>
        <v>0.91666666666666663</v>
      </c>
    </row>
    <row r="26" spans="1:36" x14ac:dyDescent="0.35">
      <c r="A26" t="s">
        <v>123</v>
      </c>
      <c r="B26" t="s">
        <v>124</v>
      </c>
      <c r="C26" t="s">
        <v>125</v>
      </c>
      <c r="D26" t="s">
        <v>54</v>
      </c>
      <c r="E26" t="s">
        <v>53</v>
      </c>
      <c r="G26" t="s">
        <v>53</v>
      </c>
      <c r="H26" t="s">
        <v>53</v>
      </c>
      <c r="K26" t="s">
        <v>53</v>
      </c>
      <c r="L26" t="s">
        <v>53</v>
      </c>
      <c r="P26" t="s">
        <v>53</v>
      </c>
      <c r="Q26" t="s">
        <v>53</v>
      </c>
      <c r="S26" t="s">
        <v>54</v>
      </c>
      <c r="T26" t="s">
        <v>54</v>
      </c>
      <c r="U26" t="s">
        <v>54</v>
      </c>
      <c r="V26" t="s">
        <v>53</v>
      </c>
      <c r="AH26">
        <f t="shared" si="0"/>
        <v>12</v>
      </c>
      <c r="AI26">
        <f t="shared" si="1"/>
        <v>4</v>
      </c>
      <c r="AJ26" s="1">
        <f t="shared" si="2"/>
        <v>0.66666666666666674</v>
      </c>
    </row>
    <row r="27" spans="1:36" x14ac:dyDescent="0.35">
      <c r="A27" t="s">
        <v>126</v>
      </c>
      <c r="B27" t="s">
        <v>127</v>
      </c>
      <c r="C27" t="s">
        <v>128</v>
      </c>
      <c r="D27" t="s">
        <v>54</v>
      </c>
      <c r="E27" t="s">
        <v>53</v>
      </c>
      <c r="G27" t="s">
        <v>53</v>
      </c>
      <c r="H27" t="s">
        <v>53</v>
      </c>
      <c r="K27" t="s">
        <v>53</v>
      </c>
      <c r="L27" t="s">
        <v>53</v>
      </c>
      <c r="P27" t="s">
        <v>53</v>
      </c>
      <c r="Q27" t="s">
        <v>53</v>
      </c>
      <c r="S27" t="s">
        <v>53</v>
      </c>
      <c r="T27" t="s">
        <v>53</v>
      </c>
      <c r="U27" t="s">
        <v>53</v>
      </c>
      <c r="V27" t="s">
        <v>53</v>
      </c>
      <c r="AH27">
        <f t="shared" si="0"/>
        <v>12</v>
      </c>
      <c r="AI27">
        <f t="shared" si="1"/>
        <v>1</v>
      </c>
      <c r="AJ27" s="1">
        <f t="shared" si="2"/>
        <v>0.91666666666666663</v>
      </c>
    </row>
    <row r="28" spans="1:36" x14ac:dyDescent="0.35">
      <c r="A28" t="s">
        <v>129</v>
      </c>
      <c r="B28" t="s">
        <v>130</v>
      </c>
      <c r="C28" t="s">
        <v>131</v>
      </c>
      <c r="D28" t="s">
        <v>53</v>
      </c>
      <c r="E28" t="s">
        <v>53</v>
      </c>
      <c r="G28" t="s">
        <v>53</v>
      </c>
      <c r="H28" t="s">
        <v>53</v>
      </c>
      <c r="K28" t="s">
        <v>53</v>
      </c>
      <c r="L28" t="s">
        <v>53</v>
      </c>
      <c r="P28" t="s">
        <v>53</v>
      </c>
      <c r="Q28" t="s">
        <v>53</v>
      </c>
      <c r="S28" t="s">
        <v>53</v>
      </c>
      <c r="T28" t="s">
        <v>54</v>
      </c>
      <c r="U28" t="s">
        <v>54</v>
      </c>
      <c r="V28" t="s">
        <v>53</v>
      </c>
      <c r="AH28">
        <f t="shared" si="0"/>
        <v>12</v>
      </c>
      <c r="AI28">
        <f t="shared" si="1"/>
        <v>2</v>
      </c>
      <c r="AJ28" s="1">
        <f t="shared" si="2"/>
        <v>0.83333333333333337</v>
      </c>
    </row>
    <row r="29" spans="1:36" x14ac:dyDescent="0.35">
      <c r="A29" t="s">
        <v>132</v>
      </c>
      <c r="B29" t="s">
        <v>133</v>
      </c>
      <c r="C29" t="s">
        <v>134</v>
      </c>
      <c r="D29" t="s">
        <v>53</v>
      </c>
      <c r="E29" t="s">
        <v>53</v>
      </c>
      <c r="G29" t="s">
        <v>53</v>
      </c>
      <c r="H29" t="s">
        <v>53</v>
      </c>
      <c r="K29" t="s">
        <v>53</v>
      </c>
      <c r="L29" t="s">
        <v>53</v>
      </c>
      <c r="P29" t="s">
        <v>53</v>
      </c>
      <c r="Q29" t="s">
        <v>53</v>
      </c>
      <c r="S29" t="s">
        <v>53</v>
      </c>
      <c r="T29" t="s">
        <v>53</v>
      </c>
      <c r="U29" t="s">
        <v>53</v>
      </c>
      <c r="V29" t="s">
        <v>53</v>
      </c>
      <c r="AH29">
        <f t="shared" si="0"/>
        <v>12</v>
      </c>
      <c r="AI29">
        <f t="shared" si="1"/>
        <v>0</v>
      </c>
      <c r="AJ29" s="1">
        <f t="shared" si="2"/>
        <v>1</v>
      </c>
    </row>
    <row r="30" spans="1:36" x14ac:dyDescent="0.35">
      <c r="A30" t="s">
        <v>135</v>
      </c>
      <c r="B30" t="s">
        <v>136</v>
      </c>
      <c r="C30" t="s">
        <v>137</v>
      </c>
      <c r="D30" t="s">
        <v>53</v>
      </c>
      <c r="E30" t="s">
        <v>53</v>
      </c>
      <c r="G30" t="s">
        <v>53</v>
      </c>
      <c r="H30" t="s">
        <v>53</v>
      </c>
      <c r="K30" t="s">
        <v>53</v>
      </c>
      <c r="L30" t="s">
        <v>53</v>
      </c>
      <c r="P30" t="s">
        <v>53</v>
      </c>
      <c r="Q30" t="s">
        <v>54</v>
      </c>
      <c r="S30" t="s">
        <v>53</v>
      </c>
      <c r="T30" t="s">
        <v>53</v>
      </c>
      <c r="U30" t="s">
        <v>53</v>
      </c>
      <c r="V30" t="s">
        <v>53</v>
      </c>
      <c r="AH30">
        <f t="shared" si="0"/>
        <v>12</v>
      </c>
      <c r="AI30">
        <f t="shared" si="1"/>
        <v>1</v>
      </c>
      <c r="AJ30" s="1">
        <f t="shared" si="2"/>
        <v>0.91666666666666663</v>
      </c>
    </row>
    <row r="31" spans="1:36" x14ac:dyDescent="0.35">
      <c r="A31" t="s">
        <v>138</v>
      </c>
      <c r="B31" t="s">
        <v>139</v>
      </c>
      <c r="C31" t="s">
        <v>140</v>
      </c>
      <c r="D31" t="s">
        <v>53</v>
      </c>
      <c r="E31" t="s">
        <v>53</v>
      </c>
      <c r="G31" t="s">
        <v>53</v>
      </c>
      <c r="H31" t="s">
        <v>53</v>
      </c>
      <c r="K31" t="s">
        <v>53</v>
      </c>
      <c r="L31" t="s">
        <v>53</v>
      </c>
      <c r="P31" t="s">
        <v>53</v>
      </c>
      <c r="Q31" t="s">
        <v>54</v>
      </c>
      <c r="S31" t="s">
        <v>53</v>
      </c>
      <c r="T31" t="s">
        <v>53</v>
      </c>
      <c r="U31" t="s">
        <v>53</v>
      </c>
      <c r="V31" t="s">
        <v>53</v>
      </c>
      <c r="AH31">
        <f t="shared" si="0"/>
        <v>12</v>
      </c>
      <c r="AI31">
        <f t="shared" si="1"/>
        <v>1</v>
      </c>
      <c r="AJ31" s="1">
        <f t="shared" si="2"/>
        <v>0.91666666666666663</v>
      </c>
    </row>
    <row r="32" spans="1:36" x14ac:dyDescent="0.35">
      <c r="A32" t="s">
        <v>141</v>
      </c>
      <c r="B32" t="s">
        <v>142</v>
      </c>
      <c r="C32" t="s">
        <v>143</v>
      </c>
      <c r="D32" t="s">
        <v>53</v>
      </c>
      <c r="E32" t="s">
        <v>53</v>
      </c>
      <c r="G32" t="s">
        <v>53</v>
      </c>
      <c r="H32" t="s">
        <v>53</v>
      </c>
      <c r="K32" t="s">
        <v>53</v>
      </c>
      <c r="L32" t="s">
        <v>53</v>
      </c>
      <c r="P32" t="s">
        <v>53</v>
      </c>
      <c r="Q32" t="s">
        <v>53</v>
      </c>
      <c r="S32" t="s">
        <v>53</v>
      </c>
      <c r="T32" t="s">
        <v>53</v>
      </c>
      <c r="U32" t="s">
        <v>53</v>
      </c>
      <c r="V32" t="s">
        <v>53</v>
      </c>
      <c r="AH32">
        <f t="shared" si="0"/>
        <v>12</v>
      </c>
      <c r="AI32">
        <f t="shared" si="1"/>
        <v>0</v>
      </c>
      <c r="AJ32" s="1">
        <f t="shared" si="2"/>
        <v>1</v>
      </c>
    </row>
    <row r="33" spans="1:36" x14ac:dyDescent="0.35">
      <c r="A33" t="s">
        <v>144</v>
      </c>
      <c r="B33" t="s">
        <v>145</v>
      </c>
      <c r="C33" t="s">
        <v>146</v>
      </c>
      <c r="D33" t="s">
        <v>53</v>
      </c>
      <c r="E33" t="s">
        <v>53</v>
      </c>
      <c r="G33" t="s">
        <v>53</v>
      </c>
      <c r="H33" t="s">
        <v>53</v>
      </c>
      <c r="K33" t="s">
        <v>53</v>
      </c>
      <c r="L33" t="s">
        <v>53</v>
      </c>
      <c r="P33" t="s">
        <v>53</v>
      </c>
      <c r="Q33" t="s">
        <v>53</v>
      </c>
      <c r="S33" t="s">
        <v>53</v>
      </c>
      <c r="T33" t="s">
        <v>53</v>
      </c>
      <c r="U33" t="s">
        <v>53</v>
      </c>
      <c r="V33" t="s">
        <v>53</v>
      </c>
      <c r="AH33">
        <f t="shared" si="0"/>
        <v>12</v>
      </c>
      <c r="AI33">
        <f t="shared" si="1"/>
        <v>0</v>
      </c>
      <c r="AJ33" s="1">
        <f t="shared" si="2"/>
        <v>1</v>
      </c>
    </row>
    <row r="34" spans="1:36" x14ac:dyDescent="0.35">
      <c r="A34" t="s">
        <v>147</v>
      </c>
      <c r="B34" t="s">
        <v>148</v>
      </c>
      <c r="C34" t="s">
        <v>149</v>
      </c>
      <c r="D34" t="s">
        <v>54</v>
      </c>
      <c r="E34" t="s">
        <v>53</v>
      </c>
      <c r="G34" t="s">
        <v>53</v>
      </c>
      <c r="H34" t="s">
        <v>53</v>
      </c>
      <c r="K34" t="s">
        <v>53</v>
      </c>
      <c r="L34" t="s">
        <v>53</v>
      </c>
      <c r="P34" t="s">
        <v>53</v>
      </c>
      <c r="Q34" t="s">
        <v>53</v>
      </c>
      <c r="S34" t="s">
        <v>53</v>
      </c>
      <c r="T34" t="s">
        <v>53</v>
      </c>
      <c r="U34" t="s">
        <v>53</v>
      </c>
      <c r="V34" t="s">
        <v>53</v>
      </c>
      <c r="AH34">
        <f t="shared" si="0"/>
        <v>12</v>
      </c>
      <c r="AI34">
        <f t="shared" si="1"/>
        <v>1</v>
      </c>
      <c r="AJ34" s="1">
        <f t="shared" si="2"/>
        <v>0.91666666666666663</v>
      </c>
    </row>
    <row r="35" spans="1:36" x14ac:dyDescent="0.35">
      <c r="A35" t="s">
        <v>150</v>
      </c>
      <c r="B35" t="s">
        <v>151</v>
      </c>
      <c r="C35" t="s">
        <v>152</v>
      </c>
      <c r="D35" t="s">
        <v>53</v>
      </c>
      <c r="E35" t="s">
        <v>53</v>
      </c>
      <c r="G35" t="s">
        <v>53</v>
      </c>
      <c r="H35" t="s">
        <v>53</v>
      </c>
      <c r="K35" t="s">
        <v>54</v>
      </c>
      <c r="L35" t="s">
        <v>54</v>
      </c>
      <c r="P35" t="s">
        <v>54</v>
      </c>
      <c r="Q35" t="s">
        <v>54</v>
      </c>
      <c r="S35" t="s">
        <v>53</v>
      </c>
      <c r="T35" t="s">
        <v>53</v>
      </c>
      <c r="U35" t="s">
        <v>54</v>
      </c>
      <c r="V35" t="s">
        <v>53</v>
      </c>
      <c r="AH35">
        <f t="shared" si="0"/>
        <v>12</v>
      </c>
      <c r="AI35">
        <f t="shared" si="1"/>
        <v>5</v>
      </c>
      <c r="AJ35" s="1">
        <f t="shared" si="2"/>
        <v>0.58333333333333326</v>
      </c>
    </row>
    <row r="36" spans="1:36" x14ac:dyDescent="0.35">
      <c r="A36" t="s">
        <v>153</v>
      </c>
      <c r="B36" t="s">
        <v>79</v>
      </c>
      <c r="C36" t="s">
        <v>154</v>
      </c>
      <c r="D36" t="s">
        <v>54</v>
      </c>
      <c r="E36" t="s">
        <v>53</v>
      </c>
      <c r="G36" t="s">
        <v>53</v>
      </c>
      <c r="H36" t="s">
        <v>53</v>
      </c>
      <c r="K36" t="s">
        <v>53</v>
      </c>
      <c r="L36" t="s">
        <v>54</v>
      </c>
      <c r="P36" t="s">
        <v>53</v>
      </c>
      <c r="Q36" t="s">
        <v>54</v>
      </c>
      <c r="S36" t="s">
        <v>54</v>
      </c>
      <c r="T36" t="s">
        <v>53</v>
      </c>
      <c r="U36" t="s">
        <v>53</v>
      </c>
      <c r="V36" t="s">
        <v>53</v>
      </c>
      <c r="AH36">
        <f t="shared" si="0"/>
        <v>12</v>
      </c>
      <c r="AI36">
        <f t="shared" si="1"/>
        <v>4</v>
      </c>
      <c r="AJ36" s="1">
        <f t="shared" si="2"/>
        <v>0.66666666666666674</v>
      </c>
    </row>
    <row r="37" spans="1:36" x14ac:dyDescent="0.35">
      <c r="A37" t="s">
        <v>155</v>
      </c>
      <c r="B37" t="s">
        <v>156</v>
      </c>
      <c r="C37" t="s">
        <v>157</v>
      </c>
      <c r="D37" t="s">
        <v>53</v>
      </c>
      <c r="E37" t="s">
        <v>53</v>
      </c>
      <c r="G37" t="s">
        <v>53</v>
      </c>
      <c r="H37" t="s">
        <v>53</v>
      </c>
      <c r="K37" t="s">
        <v>53</v>
      </c>
      <c r="L37" t="s">
        <v>53</v>
      </c>
      <c r="P37" t="s">
        <v>53</v>
      </c>
      <c r="Q37" t="s">
        <v>53</v>
      </c>
      <c r="S37" t="s">
        <v>54</v>
      </c>
      <c r="T37" t="s">
        <v>53</v>
      </c>
      <c r="U37" t="s">
        <v>53</v>
      </c>
      <c r="V37" t="s">
        <v>53</v>
      </c>
      <c r="AH37">
        <f t="shared" si="0"/>
        <v>12</v>
      </c>
      <c r="AI37">
        <f t="shared" si="1"/>
        <v>1</v>
      </c>
      <c r="AJ37" s="1">
        <f t="shared" si="2"/>
        <v>0.91666666666666663</v>
      </c>
    </row>
    <row r="38" spans="1:36" x14ac:dyDescent="0.35">
      <c r="A38" t="s">
        <v>158</v>
      </c>
      <c r="B38" t="s">
        <v>159</v>
      </c>
      <c r="C38" t="s">
        <v>160</v>
      </c>
      <c r="D38" t="s">
        <v>53</v>
      </c>
      <c r="E38" t="s">
        <v>53</v>
      </c>
      <c r="G38" t="s">
        <v>53</v>
      </c>
      <c r="H38" t="s">
        <v>53</v>
      </c>
      <c r="K38" t="s">
        <v>53</v>
      </c>
      <c r="L38" t="s">
        <v>54</v>
      </c>
      <c r="P38" t="s">
        <v>53</v>
      </c>
      <c r="Q38" t="s">
        <v>53</v>
      </c>
      <c r="S38" t="s">
        <v>53</v>
      </c>
      <c r="T38" t="s">
        <v>53</v>
      </c>
      <c r="U38" t="s">
        <v>53</v>
      </c>
      <c r="V38" t="s">
        <v>53</v>
      </c>
      <c r="AH38">
        <f t="shared" si="0"/>
        <v>12</v>
      </c>
      <c r="AI38">
        <f t="shared" si="1"/>
        <v>1</v>
      </c>
      <c r="AJ38" s="1">
        <f t="shared" si="2"/>
        <v>0.91666666666666663</v>
      </c>
    </row>
    <row r="39" spans="1:36" x14ac:dyDescent="0.35">
      <c r="A39" t="s">
        <v>161</v>
      </c>
      <c r="B39" t="s">
        <v>162</v>
      </c>
      <c r="C39" t="s">
        <v>163</v>
      </c>
      <c r="D39" t="s">
        <v>53</v>
      </c>
      <c r="E39" t="s">
        <v>53</v>
      </c>
      <c r="G39" t="s">
        <v>53</v>
      </c>
      <c r="H39" t="s">
        <v>53</v>
      </c>
      <c r="K39" t="s">
        <v>53</v>
      </c>
      <c r="L39" t="s">
        <v>54</v>
      </c>
      <c r="P39" t="s">
        <v>53</v>
      </c>
      <c r="Q39" t="s">
        <v>54</v>
      </c>
      <c r="S39" t="s">
        <v>54</v>
      </c>
      <c r="T39" t="s">
        <v>54</v>
      </c>
      <c r="U39" t="s">
        <v>54</v>
      </c>
      <c r="V39" t="s">
        <v>53</v>
      </c>
      <c r="AH39">
        <f t="shared" si="0"/>
        <v>12</v>
      </c>
      <c r="AI39">
        <f t="shared" si="1"/>
        <v>5</v>
      </c>
      <c r="AJ39" s="1">
        <f t="shared" si="2"/>
        <v>0.58333333333333326</v>
      </c>
    </row>
    <row r="40" spans="1:36" x14ac:dyDescent="0.35">
      <c r="A40" t="s">
        <v>164</v>
      </c>
      <c r="B40" t="s">
        <v>165</v>
      </c>
      <c r="C40" t="s">
        <v>166</v>
      </c>
      <c r="D40" t="s">
        <v>53</v>
      </c>
      <c r="E40" t="s">
        <v>53</v>
      </c>
      <c r="G40" t="s">
        <v>53</v>
      </c>
      <c r="H40" t="s">
        <v>53</v>
      </c>
      <c r="K40" t="s">
        <v>53</v>
      </c>
      <c r="L40" t="s">
        <v>54</v>
      </c>
      <c r="P40" t="s">
        <v>53</v>
      </c>
      <c r="Q40" t="s">
        <v>54</v>
      </c>
      <c r="S40" t="s">
        <v>54</v>
      </c>
      <c r="T40" t="s">
        <v>53</v>
      </c>
      <c r="U40" t="s">
        <v>54</v>
      </c>
      <c r="V40" t="s">
        <v>53</v>
      </c>
      <c r="AH40">
        <f t="shared" si="0"/>
        <v>12</v>
      </c>
      <c r="AI40">
        <f t="shared" si="1"/>
        <v>4</v>
      </c>
      <c r="AJ40" s="1">
        <f t="shared" si="2"/>
        <v>0.66666666666666674</v>
      </c>
    </row>
    <row r="41" spans="1:36" x14ac:dyDescent="0.35">
      <c r="A41" t="s">
        <v>167</v>
      </c>
      <c r="B41" t="s">
        <v>168</v>
      </c>
      <c r="C41" t="s">
        <v>169</v>
      </c>
      <c r="D41" t="s">
        <v>53</v>
      </c>
      <c r="E41" t="s">
        <v>53</v>
      </c>
      <c r="G41" t="s">
        <v>54</v>
      </c>
      <c r="H41" t="s">
        <v>53</v>
      </c>
      <c r="K41" t="s">
        <v>53</v>
      </c>
      <c r="L41" t="s">
        <v>54</v>
      </c>
      <c r="P41" t="s">
        <v>53</v>
      </c>
      <c r="Q41" t="s">
        <v>53</v>
      </c>
      <c r="S41" t="s">
        <v>53</v>
      </c>
      <c r="T41" t="s">
        <v>53</v>
      </c>
      <c r="U41" t="s">
        <v>53</v>
      </c>
      <c r="V41" t="s">
        <v>53</v>
      </c>
      <c r="AH41">
        <f t="shared" si="0"/>
        <v>12</v>
      </c>
      <c r="AI41">
        <f t="shared" si="1"/>
        <v>2</v>
      </c>
      <c r="AJ41" s="1">
        <f t="shared" si="2"/>
        <v>0.83333333333333337</v>
      </c>
    </row>
    <row r="42" spans="1:36" x14ac:dyDescent="0.35">
      <c r="A42" t="s">
        <v>170</v>
      </c>
      <c r="B42" t="s">
        <v>171</v>
      </c>
      <c r="C42" t="s">
        <v>172</v>
      </c>
      <c r="D42" t="s">
        <v>53</v>
      </c>
      <c r="E42" t="s">
        <v>53</v>
      </c>
      <c r="G42" t="s">
        <v>53</v>
      </c>
      <c r="H42" t="s">
        <v>53</v>
      </c>
      <c r="K42" t="s">
        <v>53</v>
      </c>
      <c r="L42" t="s">
        <v>53</v>
      </c>
      <c r="P42" t="s">
        <v>53</v>
      </c>
      <c r="Q42" t="s">
        <v>53</v>
      </c>
      <c r="S42" t="s">
        <v>53</v>
      </c>
      <c r="T42" t="s">
        <v>53</v>
      </c>
      <c r="U42" t="s">
        <v>53</v>
      </c>
      <c r="V42" t="s">
        <v>53</v>
      </c>
      <c r="AH42">
        <f t="shared" si="0"/>
        <v>12</v>
      </c>
      <c r="AI42">
        <f t="shared" si="1"/>
        <v>0</v>
      </c>
      <c r="AJ42" s="1">
        <f t="shared" si="2"/>
        <v>1</v>
      </c>
    </row>
    <row r="43" spans="1:36" x14ac:dyDescent="0.35">
      <c r="A43" t="s">
        <v>173</v>
      </c>
      <c r="B43" t="s">
        <v>174</v>
      </c>
      <c r="C43" t="s">
        <v>175</v>
      </c>
      <c r="D43" t="s">
        <v>53</v>
      </c>
      <c r="E43" t="s">
        <v>53</v>
      </c>
      <c r="G43" t="s">
        <v>53</v>
      </c>
      <c r="H43" t="s">
        <v>53</v>
      </c>
      <c r="K43" t="s">
        <v>53</v>
      </c>
      <c r="L43" t="s">
        <v>54</v>
      </c>
      <c r="P43" t="s">
        <v>53</v>
      </c>
      <c r="Q43" t="s">
        <v>53</v>
      </c>
      <c r="S43" t="s">
        <v>53</v>
      </c>
      <c r="T43" t="s">
        <v>53</v>
      </c>
      <c r="U43" t="s">
        <v>53</v>
      </c>
      <c r="V43" t="s">
        <v>53</v>
      </c>
      <c r="AH43">
        <f t="shared" si="0"/>
        <v>12</v>
      </c>
      <c r="AI43">
        <f t="shared" si="1"/>
        <v>1</v>
      </c>
      <c r="AJ43" s="1">
        <f t="shared" si="2"/>
        <v>0.91666666666666663</v>
      </c>
    </row>
  </sheetData>
  <conditionalFormatting sqref="AJ1:AJ1048576">
    <cfRule type="cellIs" dxfId="1" priority="1" operator="between">
      <formula>0.6</formula>
      <formula>0.7</formula>
    </cfRule>
    <cfRule type="cellIs" dxfId="0" priority="2" operator="lessThan">
      <formula>0.6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7A9-325E-41E8-BEC4-47ACF560CF93}">
  <dimension ref="A1:AA64"/>
  <sheetViews>
    <sheetView workbookViewId="0">
      <pane xSplit="2" ySplit="1" topLeftCell="C63" activePane="bottomRight" state="frozen"/>
      <selection pane="topRight" activeCell="C1" sqref="C1"/>
      <selection pane="bottomLeft" activeCell="A2" sqref="A2"/>
      <selection pane="bottomRight" sqref="A1:C64"/>
    </sheetView>
  </sheetViews>
  <sheetFormatPr defaultColWidth="12.81640625" defaultRowHeight="14.5" x14ac:dyDescent="0.35"/>
  <cols>
    <col min="2" max="2" width="26.08984375" customWidth="1"/>
    <col min="3" max="3" width="21.453125" customWidth="1"/>
    <col min="5" max="5" width="17.1796875" customWidth="1"/>
    <col min="25" max="25" width="23.453125" customWidth="1"/>
  </cols>
  <sheetData>
    <row r="1" spans="1:27" x14ac:dyDescent="0.35">
      <c r="A1" t="s">
        <v>210</v>
      </c>
      <c r="B1" t="s">
        <v>211</v>
      </c>
      <c r="C1" t="s">
        <v>212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Q1" t="s">
        <v>204</v>
      </c>
      <c r="R1" t="s">
        <v>205</v>
      </c>
      <c r="S1" t="s">
        <v>206</v>
      </c>
      <c r="T1" t="s">
        <v>202</v>
      </c>
      <c r="U1" t="s">
        <v>203</v>
      </c>
      <c r="V1" t="s">
        <v>207</v>
      </c>
      <c r="W1" t="s">
        <v>208</v>
      </c>
      <c r="Y1" t="s">
        <v>209</v>
      </c>
      <c r="Z1">
        <v>1.75</v>
      </c>
      <c r="AA1">
        <v>0.5</v>
      </c>
    </row>
    <row r="2" spans="1:27" x14ac:dyDescent="0.35">
      <c r="A2" t="s">
        <v>50</v>
      </c>
      <c r="B2" t="s">
        <v>213</v>
      </c>
      <c r="C2" t="s">
        <v>214</v>
      </c>
      <c r="D2">
        <v>374065381</v>
      </c>
      <c r="E2" s="2">
        <v>45600.628738425927</v>
      </c>
      <c r="F2" t="s">
        <v>190</v>
      </c>
      <c r="G2">
        <v>10</v>
      </c>
      <c r="H2">
        <v>9</v>
      </c>
      <c r="I2">
        <v>10</v>
      </c>
      <c r="J2">
        <v>0</v>
      </c>
      <c r="K2">
        <v>100</v>
      </c>
      <c r="L2">
        <v>84</v>
      </c>
      <c r="N2">
        <v>45</v>
      </c>
      <c r="O2">
        <v>67</v>
      </c>
      <c r="Q2">
        <v>40</v>
      </c>
      <c r="R2">
        <v>100</v>
      </c>
      <c r="S2">
        <v>40</v>
      </c>
      <c r="T2">
        <f t="shared" ref="T2:T43" si="0">SUM(G2:K2,N2)/180</f>
        <v>0.96666666666666667</v>
      </c>
      <c r="U2">
        <f>SUM(Q2:S2)/240</f>
        <v>0.75</v>
      </c>
      <c r="V2">
        <v>33</v>
      </c>
      <c r="W2">
        <v>34</v>
      </c>
      <c r="X2" s="1">
        <f>(V2*$Z$1 + W2*$AA$1)/100</f>
        <v>0.74750000000000005</v>
      </c>
      <c r="Y2" s="1">
        <f>MIN(X2,1)</f>
        <v>0.74750000000000005</v>
      </c>
    </row>
    <row r="3" spans="1:27" x14ac:dyDescent="0.35">
      <c r="A3" t="s">
        <v>215</v>
      </c>
      <c r="B3" t="s">
        <v>216</v>
      </c>
      <c r="C3" t="s">
        <v>217</v>
      </c>
      <c r="D3">
        <v>930853356</v>
      </c>
      <c r="E3" s="2">
        <v>45599.777928240743</v>
      </c>
      <c r="F3" t="s">
        <v>190</v>
      </c>
      <c r="G3">
        <v>10</v>
      </c>
      <c r="H3">
        <v>9</v>
      </c>
      <c r="I3">
        <v>10</v>
      </c>
      <c r="J3">
        <v>0</v>
      </c>
      <c r="K3">
        <v>100</v>
      </c>
      <c r="L3">
        <v>78.667199999999994</v>
      </c>
      <c r="N3">
        <v>49</v>
      </c>
      <c r="O3">
        <v>85</v>
      </c>
      <c r="Q3">
        <v>98</v>
      </c>
      <c r="R3">
        <v>100</v>
      </c>
      <c r="S3">
        <v>36</v>
      </c>
      <c r="T3">
        <f t="shared" si="0"/>
        <v>0.98888888888888893</v>
      </c>
      <c r="U3">
        <f t="shared" ref="U3:U40" si="1">SUM(Q3:S3)/240</f>
        <v>0.97499999999999998</v>
      </c>
      <c r="V3">
        <v>45</v>
      </c>
      <c r="W3">
        <v>40</v>
      </c>
      <c r="X3" s="1">
        <f t="shared" ref="X3:X43" si="2">(V3*$Z$1 + W3*$AA$1)/100</f>
        <v>0.98750000000000004</v>
      </c>
      <c r="Y3" s="1">
        <f t="shared" ref="Y3:Y43" si="3">MIN(X3,1)</f>
        <v>0.98750000000000004</v>
      </c>
    </row>
    <row r="4" spans="1:27" x14ac:dyDescent="0.35">
      <c r="A4" t="s">
        <v>198</v>
      </c>
      <c r="B4" t="s">
        <v>218</v>
      </c>
      <c r="C4" t="s">
        <v>219</v>
      </c>
      <c r="D4">
        <v>319357124</v>
      </c>
      <c r="E4" s="2">
        <v>45600.963101851848</v>
      </c>
      <c r="F4" t="s">
        <v>190</v>
      </c>
      <c r="G4">
        <v>10</v>
      </c>
      <c r="H4">
        <v>10</v>
      </c>
      <c r="I4">
        <v>10</v>
      </c>
      <c r="J4">
        <v>0</v>
      </c>
      <c r="K4">
        <v>100</v>
      </c>
      <c r="L4">
        <v>61.332799999999999</v>
      </c>
      <c r="M4">
        <v>47.083500000000001</v>
      </c>
      <c r="N4">
        <v>49</v>
      </c>
      <c r="O4">
        <v>99</v>
      </c>
      <c r="Q4">
        <v>100</v>
      </c>
      <c r="R4">
        <v>75</v>
      </c>
      <c r="S4">
        <v>40</v>
      </c>
      <c r="T4">
        <f t="shared" si="0"/>
        <v>0.99444444444444446</v>
      </c>
      <c r="U4">
        <f t="shared" si="1"/>
        <v>0.89583333333333337</v>
      </c>
      <c r="V4">
        <v>50</v>
      </c>
      <c r="W4">
        <v>49</v>
      </c>
      <c r="X4" s="1">
        <f t="shared" si="2"/>
        <v>1.1200000000000001</v>
      </c>
      <c r="Y4" s="1">
        <f t="shared" si="3"/>
        <v>1</v>
      </c>
    </row>
    <row r="5" spans="1:27" x14ac:dyDescent="0.35">
      <c r="A5" t="s">
        <v>220</v>
      </c>
      <c r="B5" t="s">
        <v>221</v>
      </c>
      <c r="C5" t="s">
        <v>222</v>
      </c>
      <c r="D5">
        <v>572825297</v>
      </c>
      <c r="E5" s="2">
        <v>45596.744305555556</v>
      </c>
      <c r="F5" t="s">
        <v>190</v>
      </c>
      <c r="G5">
        <v>10</v>
      </c>
      <c r="H5">
        <v>9</v>
      </c>
      <c r="I5">
        <v>10</v>
      </c>
      <c r="J5">
        <v>0</v>
      </c>
      <c r="K5">
        <v>100</v>
      </c>
      <c r="L5">
        <v>72</v>
      </c>
      <c r="M5">
        <v>0</v>
      </c>
      <c r="N5">
        <v>50</v>
      </c>
      <c r="O5">
        <v>99</v>
      </c>
      <c r="Q5">
        <v>100</v>
      </c>
      <c r="R5">
        <v>100</v>
      </c>
      <c r="S5">
        <v>40</v>
      </c>
      <c r="T5">
        <f t="shared" si="0"/>
        <v>0.99444444444444446</v>
      </c>
      <c r="U5">
        <f t="shared" si="1"/>
        <v>1</v>
      </c>
      <c r="V5">
        <v>49</v>
      </c>
      <c r="W5">
        <v>50</v>
      </c>
      <c r="X5" s="1">
        <f t="shared" si="2"/>
        <v>1.1074999999999999</v>
      </c>
      <c r="Y5" s="1">
        <f t="shared" si="3"/>
        <v>1</v>
      </c>
    </row>
    <row r="6" spans="1:27" x14ac:dyDescent="0.35">
      <c r="A6" t="s">
        <v>223</v>
      </c>
      <c r="B6" t="s">
        <v>224</v>
      </c>
      <c r="C6" t="s">
        <v>225</v>
      </c>
      <c r="D6">
        <v>857437495</v>
      </c>
      <c r="E6" s="2">
        <v>45601.342962962961</v>
      </c>
      <c r="F6" t="s">
        <v>190</v>
      </c>
      <c r="G6">
        <v>10</v>
      </c>
      <c r="H6">
        <v>10</v>
      </c>
      <c r="I6">
        <v>10</v>
      </c>
      <c r="J6">
        <v>0</v>
      </c>
      <c r="K6">
        <v>100</v>
      </c>
      <c r="L6">
        <v>25.667200000000001</v>
      </c>
      <c r="M6">
        <v>50.416499999999999</v>
      </c>
      <c r="N6">
        <v>50</v>
      </c>
      <c r="O6">
        <v>91</v>
      </c>
      <c r="Q6">
        <v>100</v>
      </c>
      <c r="R6">
        <v>100</v>
      </c>
      <c r="S6">
        <v>33</v>
      </c>
      <c r="T6">
        <f t="shared" si="0"/>
        <v>1</v>
      </c>
      <c r="U6">
        <f t="shared" si="1"/>
        <v>0.97083333333333333</v>
      </c>
      <c r="V6">
        <v>50</v>
      </c>
      <c r="W6">
        <v>41</v>
      </c>
      <c r="X6" s="1">
        <f t="shared" si="2"/>
        <v>1.08</v>
      </c>
      <c r="Y6" s="1">
        <f t="shared" si="3"/>
        <v>1</v>
      </c>
    </row>
    <row r="7" spans="1:27" x14ac:dyDescent="0.35">
      <c r="A7" t="s">
        <v>226</v>
      </c>
      <c r="B7" t="s">
        <v>227</v>
      </c>
      <c r="C7" t="s">
        <v>228</v>
      </c>
      <c r="D7">
        <v>341927917</v>
      </c>
      <c r="E7" s="2">
        <v>45600.688043981485</v>
      </c>
      <c r="F7" t="s">
        <v>190</v>
      </c>
      <c r="G7">
        <v>10</v>
      </c>
      <c r="H7">
        <v>10</v>
      </c>
      <c r="I7">
        <v>10</v>
      </c>
      <c r="J7">
        <v>0</v>
      </c>
      <c r="K7">
        <v>100</v>
      </c>
      <c r="L7">
        <v>90</v>
      </c>
      <c r="N7">
        <v>49</v>
      </c>
      <c r="O7">
        <v>92</v>
      </c>
      <c r="Q7">
        <v>100</v>
      </c>
      <c r="R7">
        <v>100</v>
      </c>
      <c r="S7">
        <v>33</v>
      </c>
      <c r="T7">
        <f t="shared" si="0"/>
        <v>0.99444444444444446</v>
      </c>
      <c r="U7">
        <f t="shared" si="1"/>
        <v>0.97083333333333333</v>
      </c>
      <c r="V7">
        <v>50</v>
      </c>
      <c r="W7">
        <v>42</v>
      </c>
      <c r="X7" s="1">
        <f t="shared" si="2"/>
        <v>1.085</v>
      </c>
      <c r="Y7" s="1">
        <f t="shared" si="3"/>
        <v>1</v>
      </c>
    </row>
    <row r="8" spans="1:27" x14ac:dyDescent="0.35">
      <c r="A8" t="s">
        <v>229</v>
      </c>
      <c r="B8" t="s">
        <v>230</v>
      </c>
      <c r="C8" t="s">
        <v>231</v>
      </c>
      <c r="D8">
        <v>895342898</v>
      </c>
      <c r="E8" s="2">
        <v>45600.965856481482</v>
      </c>
      <c r="F8" t="s">
        <v>190</v>
      </c>
      <c r="G8">
        <v>10</v>
      </c>
      <c r="H8">
        <v>10</v>
      </c>
      <c r="I8">
        <v>0</v>
      </c>
      <c r="J8">
        <v>0</v>
      </c>
      <c r="K8">
        <v>100</v>
      </c>
      <c r="L8">
        <v>75</v>
      </c>
      <c r="N8">
        <v>47</v>
      </c>
      <c r="O8">
        <v>95</v>
      </c>
      <c r="Q8">
        <v>100</v>
      </c>
      <c r="R8">
        <v>0</v>
      </c>
      <c r="S8">
        <v>40</v>
      </c>
      <c r="T8">
        <f t="shared" si="0"/>
        <v>0.92777777777777781</v>
      </c>
      <c r="U8">
        <f t="shared" si="1"/>
        <v>0.58333333333333337</v>
      </c>
      <c r="V8">
        <v>50</v>
      </c>
      <c r="W8">
        <v>42</v>
      </c>
      <c r="X8" s="1">
        <f t="shared" si="2"/>
        <v>1.085</v>
      </c>
      <c r="Y8" s="1">
        <f t="shared" si="3"/>
        <v>1</v>
      </c>
    </row>
    <row r="9" spans="1:27" x14ac:dyDescent="0.35">
      <c r="A9" t="s">
        <v>61</v>
      </c>
      <c r="B9" t="s">
        <v>191</v>
      </c>
      <c r="C9" t="s">
        <v>232</v>
      </c>
      <c r="D9">
        <v>272160585</v>
      </c>
      <c r="E9" s="2">
        <v>45600.684629629628</v>
      </c>
      <c r="F9" t="s">
        <v>190</v>
      </c>
      <c r="G9">
        <v>10</v>
      </c>
      <c r="H9">
        <v>7</v>
      </c>
      <c r="I9">
        <v>10</v>
      </c>
      <c r="J9">
        <v>0</v>
      </c>
      <c r="K9">
        <v>100</v>
      </c>
      <c r="L9">
        <v>77</v>
      </c>
      <c r="N9">
        <v>49</v>
      </c>
      <c r="O9">
        <v>82</v>
      </c>
      <c r="Q9">
        <v>100</v>
      </c>
      <c r="R9">
        <v>100</v>
      </c>
      <c r="S9">
        <v>40</v>
      </c>
      <c r="T9">
        <f t="shared" si="0"/>
        <v>0.97777777777777775</v>
      </c>
      <c r="U9">
        <f t="shared" si="1"/>
        <v>1</v>
      </c>
      <c r="V9">
        <v>40</v>
      </c>
      <c r="W9">
        <v>45</v>
      </c>
      <c r="X9" s="1">
        <f t="shared" si="2"/>
        <v>0.92500000000000004</v>
      </c>
      <c r="Y9" s="1">
        <f t="shared" si="3"/>
        <v>0.92500000000000004</v>
      </c>
    </row>
    <row r="10" spans="1:27" x14ac:dyDescent="0.35">
      <c r="A10" t="s">
        <v>233</v>
      </c>
      <c r="B10" t="s">
        <v>234</v>
      </c>
      <c r="C10" t="s">
        <v>235</v>
      </c>
      <c r="D10">
        <v>805789745</v>
      </c>
      <c r="E10" s="2">
        <v>45600.996435185189</v>
      </c>
      <c r="F10" t="s">
        <v>190</v>
      </c>
      <c r="G10">
        <v>10</v>
      </c>
      <c r="H10">
        <v>10</v>
      </c>
      <c r="I10">
        <v>10</v>
      </c>
      <c r="J10">
        <v>0</v>
      </c>
      <c r="K10">
        <v>100</v>
      </c>
      <c r="L10">
        <v>86</v>
      </c>
      <c r="N10">
        <v>50</v>
      </c>
      <c r="O10">
        <v>86</v>
      </c>
      <c r="Q10">
        <v>100</v>
      </c>
      <c r="R10">
        <v>95</v>
      </c>
      <c r="S10">
        <v>40</v>
      </c>
      <c r="T10">
        <f t="shared" si="0"/>
        <v>1</v>
      </c>
      <c r="U10">
        <f t="shared" si="1"/>
        <v>0.97916666666666663</v>
      </c>
      <c r="V10">
        <v>43</v>
      </c>
      <c r="W10">
        <v>43</v>
      </c>
      <c r="X10" s="1">
        <f t="shared" si="2"/>
        <v>0.96750000000000003</v>
      </c>
      <c r="Y10" s="1">
        <f t="shared" si="3"/>
        <v>0.96750000000000003</v>
      </c>
    </row>
    <row r="11" spans="1:27" x14ac:dyDescent="0.35">
      <c r="A11" t="s">
        <v>236</v>
      </c>
      <c r="B11" t="s">
        <v>237</v>
      </c>
      <c r="C11" t="s">
        <v>238</v>
      </c>
      <c r="D11">
        <v>411411933</v>
      </c>
      <c r="E11" s="2">
        <v>45600.601238425923</v>
      </c>
      <c r="F11" t="s">
        <v>190</v>
      </c>
      <c r="G11">
        <v>10</v>
      </c>
      <c r="H11">
        <v>10</v>
      </c>
      <c r="I11">
        <v>10</v>
      </c>
      <c r="J11">
        <v>0</v>
      </c>
      <c r="K11">
        <v>100</v>
      </c>
      <c r="L11">
        <v>58.332799999999999</v>
      </c>
      <c r="M11">
        <v>0</v>
      </c>
      <c r="N11">
        <v>45</v>
      </c>
      <c r="O11">
        <v>71</v>
      </c>
      <c r="Q11">
        <v>88</v>
      </c>
      <c r="R11">
        <v>80</v>
      </c>
      <c r="S11">
        <v>31</v>
      </c>
      <c r="T11">
        <f t="shared" si="0"/>
        <v>0.97222222222222221</v>
      </c>
      <c r="U11">
        <f t="shared" si="1"/>
        <v>0.82916666666666672</v>
      </c>
      <c r="V11">
        <v>37</v>
      </c>
      <c r="W11">
        <v>34</v>
      </c>
      <c r="X11" s="1">
        <f t="shared" si="2"/>
        <v>0.8175</v>
      </c>
      <c r="Y11" s="1">
        <f t="shared" si="3"/>
        <v>0.8175</v>
      </c>
    </row>
    <row r="12" spans="1:27" x14ac:dyDescent="0.35">
      <c r="A12" t="s">
        <v>239</v>
      </c>
      <c r="B12" t="s">
        <v>240</v>
      </c>
      <c r="C12" t="s">
        <v>241</v>
      </c>
      <c r="D12">
        <v>835875847</v>
      </c>
      <c r="E12" s="2">
        <v>45600.699907407405</v>
      </c>
      <c r="F12" t="s">
        <v>190</v>
      </c>
      <c r="G12">
        <v>10</v>
      </c>
      <c r="H12">
        <v>10</v>
      </c>
      <c r="I12">
        <v>10</v>
      </c>
      <c r="J12">
        <v>0</v>
      </c>
      <c r="K12">
        <v>100</v>
      </c>
      <c r="L12">
        <v>78</v>
      </c>
      <c r="N12">
        <v>48</v>
      </c>
      <c r="O12">
        <v>92</v>
      </c>
      <c r="Q12">
        <v>100</v>
      </c>
      <c r="R12">
        <v>85</v>
      </c>
      <c r="S12">
        <v>40</v>
      </c>
      <c r="T12">
        <f t="shared" si="0"/>
        <v>0.98888888888888893</v>
      </c>
      <c r="U12">
        <f t="shared" si="1"/>
        <v>0.9375</v>
      </c>
      <c r="V12">
        <v>42</v>
      </c>
      <c r="W12">
        <v>50</v>
      </c>
      <c r="X12" s="1">
        <f t="shared" si="2"/>
        <v>0.98499999999999999</v>
      </c>
      <c r="Y12" s="1">
        <f t="shared" si="3"/>
        <v>0.98499999999999999</v>
      </c>
    </row>
    <row r="13" spans="1:27" x14ac:dyDescent="0.35">
      <c r="A13" t="s">
        <v>67</v>
      </c>
      <c r="B13" t="s">
        <v>242</v>
      </c>
      <c r="C13" t="s">
        <v>243</v>
      </c>
      <c r="D13">
        <v>563729675</v>
      </c>
      <c r="E13" s="2">
        <v>45599.816122685188</v>
      </c>
      <c r="F13" t="s">
        <v>190</v>
      </c>
      <c r="G13">
        <v>10</v>
      </c>
      <c r="H13">
        <v>10</v>
      </c>
      <c r="I13">
        <v>10</v>
      </c>
      <c r="J13">
        <v>0</v>
      </c>
      <c r="K13">
        <v>100</v>
      </c>
      <c r="L13">
        <v>40.666400000000003</v>
      </c>
      <c r="M13">
        <v>58.75</v>
      </c>
      <c r="N13">
        <v>50</v>
      </c>
      <c r="O13">
        <v>89</v>
      </c>
      <c r="Q13">
        <v>100</v>
      </c>
      <c r="R13">
        <v>95</v>
      </c>
      <c r="S13">
        <v>25</v>
      </c>
      <c r="T13">
        <f t="shared" si="0"/>
        <v>1</v>
      </c>
      <c r="U13">
        <f t="shared" si="1"/>
        <v>0.91666666666666663</v>
      </c>
      <c r="V13">
        <v>50</v>
      </c>
      <c r="W13">
        <v>39</v>
      </c>
      <c r="X13" s="1">
        <f t="shared" si="2"/>
        <v>1.07</v>
      </c>
      <c r="Y13" s="1">
        <f t="shared" si="3"/>
        <v>1</v>
      </c>
    </row>
    <row r="14" spans="1:27" x14ac:dyDescent="0.35">
      <c r="A14" t="s">
        <v>70</v>
      </c>
      <c r="B14" t="s">
        <v>192</v>
      </c>
      <c r="C14" t="s">
        <v>244</v>
      </c>
      <c r="D14">
        <v>668714884</v>
      </c>
      <c r="E14" s="2">
        <v>45599.553622685184</v>
      </c>
      <c r="F14" t="s">
        <v>190</v>
      </c>
      <c r="G14">
        <v>10</v>
      </c>
      <c r="H14">
        <v>10</v>
      </c>
      <c r="I14">
        <v>10</v>
      </c>
      <c r="J14">
        <v>0</v>
      </c>
      <c r="K14">
        <v>100</v>
      </c>
      <c r="L14">
        <v>80</v>
      </c>
      <c r="N14">
        <v>50</v>
      </c>
      <c r="O14">
        <v>90</v>
      </c>
      <c r="Q14">
        <v>100</v>
      </c>
      <c r="R14">
        <v>99</v>
      </c>
      <c r="S14">
        <v>40</v>
      </c>
      <c r="T14">
        <f t="shared" si="0"/>
        <v>1</v>
      </c>
      <c r="U14">
        <f t="shared" si="1"/>
        <v>0.99583333333333335</v>
      </c>
      <c r="V14">
        <v>50</v>
      </c>
      <c r="W14">
        <v>40</v>
      </c>
      <c r="X14" s="1">
        <f t="shared" si="2"/>
        <v>1.075</v>
      </c>
      <c r="Y14" s="1">
        <f t="shared" si="3"/>
        <v>1</v>
      </c>
    </row>
    <row r="15" spans="1:27" x14ac:dyDescent="0.35">
      <c r="A15" t="s">
        <v>75</v>
      </c>
      <c r="B15" t="s">
        <v>193</v>
      </c>
      <c r="C15" t="s">
        <v>245</v>
      </c>
      <c r="D15">
        <v>812650207</v>
      </c>
      <c r="E15" s="2">
        <v>45600.857546296298</v>
      </c>
      <c r="F15" t="s">
        <v>190</v>
      </c>
      <c r="G15">
        <v>10</v>
      </c>
      <c r="H15">
        <v>10</v>
      </c>
      <c r="I15">
        <v>10</v>
      </c>
      <c r="J15">
        <v>0</v>
      </c>
      <c r="K15">
        <v>100</v>
      </c>
      <c r="L15">
        <v>66.333600000000004</v>
      </c>
      <c r="M15">
        <v>0</v>
      </c>
      <c r="N15">
        <v>49</v>
      </c>
      <c r="O15">
        <v>59</v>
      </c>
      <c r="Q15">
        <v>95</v>
      </c>
      <c r="R15">
        <v>90</v>
      </c>
      <c r="S15">
        <v>40</v>
      </c>
      <c r="T15">
        <f t="shared" si="0"/>
        <v>0.99444444444444446</v>
      </c>
      <c r="U15">
        <f t="shared" si="1"/>
        <v>0.9375</v>
      </c>
      <c r="V15">
        <v>38</v>
      </c>
      <c r="W15">
        <v>21</v>
      </c>
      <c r="X15" s="1">
        <f t="shared" si="2"/>
        <v>0.77</v>
      </c>
      <c r="Y15" s="1">
        <f t="shared" si="3"/>
        <v>0.77</v>
      </c>
    </row>
    <row r="16" spans="1:27" x14ac:dyDescent="0.35">
      <c r="A16" t="s">
        <v>246</v>
      </c>
      <c r="B16" t="s">
        <v>247</v>
      </c>
      <c r="C16" t="s">
        <v>248</v>
      </c>
      <c r="D16">
        <v>270229233</v>
      </c>
      <c r="E16" s="2">
        <v>45600.966631944444</v>
      </c>
      <c r="F16" t="s">
        <v>190</v>
      </c>
      <c r="G16">
        <v>10</v>
      </c>
      <c r="H16">
        <v>10</v>
      </c>
      <c r="I16">
        <v>10</v>
      </c>
      <c r="J16">
        <v>0</v>
      </c>
      <c r="K16">
        <v>100</v>
      </c>
      <c r="L16">
        <v>77</v>
      </c>
      <c r="N16">
        <v>50</v>
      </c>
      <c r="O16">
        <v>97</v>
      </c>
      <c r="Q16">
        <v>100</v>
      </c>
      <c r="R16">
        <v>100</v>
      </c>
      <c r="S16">
        <v>40</v>
      </c>
      <c r="T16">
        <f t="shared" si="0"/>
        <v>1</v>
      </c>
      <c r="U16">
        <f t="shared" si="1"/>
        <v>1</v>
      </c>
      <c r="V16">
        <v>50</v>
      </c>
      <c r="W16">
        <v>47</v>
      </c>
      <c r="X16" s="1">
        <f t="shared" si="2"/>
        <v>1.1100000000000001</v>
      </c>
      <c r="Y16" s="1">
        <f t="shared" si="3"/>
        <v>1</v>
      </c>
    </row>
    <row r="17" spans="1:25" x14ac:dyDescent="0.35">
      <c r="A17" t="s">
        <v>78</v>
      </c>
      <c r="B17" t="s">
        <v>249</v>
      </c>
      <c r="C17" t="s">
        <v>250</v>
      </c>
      <c r="D17">
        <v>288994879</v>
      </c>
      <c r="E17" s="2">
        <v>45601.468668981484</v>
      </c>
      <c r="F17" t="s">
        <v>190</v>
      </c>
      <c r="G17">
        <v>10</v>
      </c>
      <c r="H17">
        <v>9</v>
      </c>
      <c r="I17">
        <v>5</v>
      </c>
      <c r="J17">
        <v>0</v>
      </c>
      <c r="K17">
        <v>100</v>
      </c>
      <c r="L17">
        <v>76.333600000000004</v>
      </c>
      <c r="N17">
        <v>50</v>
      </c>
      <c r="O17">
        <v>33</v>
      </c>
      <c r="Q17">
        <v>94</v>
      </c>
      <c r="R17">
        <v>85</v>
      </c>
      <c r="S17">
        <v>0</v>
      </c>
      <c r="T17">
        <f t="shared" si="0"/>
        <v>0.96666666666666667</v>
      </c>
      <c r="U17">
        <f t="shared" si="1"/>
        <v>0.74583333333333335</v>
      </c>
      <c r="V17">
        <v>13</v>
      </c>
      <c r="W17">
        <v>20</v>
      </c>
      <c r="X17" s="1">
        <f t="shared" si="2"/>
        <v>0.32750000000000001</v>
      </c>
      <c r="Y17" s="1">
        <f t="shared" si="3"/>
        <v>0.32750000000000001</v>
      </c>
    </row>
    <row r="18" spans="1:25" x14ac:dyDescent="0.35">
      <c r="A18" t="s">
        <v>251</v>
      </c>
      <c r="B18" t="s">
        <v>252</v>
      </c>
      <c r="C18" t="s">
        <v>253</v>
      </c>
      <c r="D18">
        <v>383772164</v>
      </c>
      <c r="E18" s="2">
        <v>45600.72074074074</v>
      </c>
      <c r="F18" t="s">
        <v>190</v>
      </c>
      <c r="G18">
        <v>10</v>
      </c>
      <c r="H18">
        <v>10</v>
      </c>
      <c r="I18">
        <v>10</v>
      </c>
      <c r="J18">
        <v>0</v>
      </c>
      <c r="K18">
        <v>100</v>
      </c>
      <c r="L18">
        <v>72</v>
      </c>
      <c r="M18">
        <v>0</v>
      </c>
      <c r="N18">
        <v>48</v>
      </c>
      <c r="O18">
        <v>97</v>
      </c>
      <c r="Q18">
        <v>100</v>
      </c>
      <c r="R18">
        <v>70</v>
      </c>
      <c r="S18">
        <v>40</v>
      </c>
      <c r="T18">
        <f t="shared" si="0"/>
        <v>0.98888888888888893</v>
      </c>
      <c r="U18">
        <f t="shared" si="1"/>
        <v>0.875</v>
      </c>
      <c r="V18">
        <v>50</v>
      </c>
      <c r="W18">
        <v>47</v>
      </c>
      <c r="X18" s="1">
        <f t="shared" si="2"/>
        <v>1.1100000000000001</v>
      </c>
      <c r="Y18" s="1">
        <f t="shared" si="3"/>
        <v>1</v>
      </c>
    </row>
    <row r="19" spans="1:25" x14ac:dyDescent="0.35">
      <c r="A19" t="s">
        <v>254</v>
      </c>
      <c r="B19" t="s">
        <v>255</v>
      </c>
      <c r="C19" t="s">
        <v>256</v>
      </c>
      <c r="D19">
        <v>973257027</v>
      </c>
      <c r="E19" s="2">
        <v>45600.543668981481</v>
      </c>
      <c r="F19" t="s">
        <v>190</v>
      </c>
      <c r="G19">
        <v>10</v>
      </c>
      <c r="H19">
        <v>9</v>
      </c>
      <c r="I19">
        <v>10</v>
      </c>
      <c r="J19">
        <v>0</v>
      </c>
      <c r="K19">
        <v>100</v>
      </c>
      <c r="L19">
        <v>80</v>
      </c>
      <c r="N19">
        <v>50</v>
      </c>
      <c r="O19">
        <v>90</v>
      </c>
      <c r="Q19">
        <v>100</v>
      </c>
      <c r="R19">
        <v>100</v>
      </c>
      <c r="S19">
        <v>40</v>
      </c>
      <c r="T19">
        <f t="shared" si="0"/>
        <v>0.99444444444444446</v>
      </c>
      <c r="U19">
        <f t="shared" si="1"/>
        <v>1</v>
      </c>
      <c r="V19">
        <v>50</v>
      </c>
      <c r="W19">
        <v>40</v>
      </c>
      <c r="X19" s="1">
        <f t="shared" si="2"/>
        <v>1.075</v>
      </c>
      <c r="Y19" s="1">
        <f t="shared" si="3"/>
        <v>1</v>
      </c>
    </row>
    <row r="20" spans="1:25" x14ac:dyDescent="0.35">
      <c r="A20" t="s">
        <v>257</v>
      </c>
      <c r="B20" t="s">
        <v>258</v>
      </c>
      <c r="C20" t="s">
        <v>259</v>
      </c>
      <c r="D20">
        <v>461114968</v>
      </c>
      <c r="E20" s="2">
        <v>45600.697129629632</v>
      </c>
      <c r="F20" t="s">
        <v>190</v>
      </c>
      <c r="G20">
        <v>10</v>
      </c>
      <c r="H20">
        <v>9</v>
      </c>
      <c r="I20">
        <v>0</v>
      </c>
      <c r="J20">
        <v>0</v>
      </c>
      <c r="K20">
        <v>0</v>
      </c>
      <c r="L20">
        <v>90</v>
      </c>
      <c r="N20">
        <v>48</v>
      </c>
      <c r="O20">
        <v>89</v>
      </c>
      <c r="Q20">
        <v>100</v>
      </c>
      <c r="R20">
        <v>90</v>
      </c>
      <c r="S20">
        <v>0</v>
      </c>
      <c r="T20">
        <f t="shared" si="0"/>
        <v>0.37222222222222223</v>
      </c>
      <c r="U20">
        <f t="shared" si="1"/>
        <v>0.79166666666666663</v>
      </c>
      <c r="V20">
        <v>50</v>
      </c>
      <c r="W20">
        <v>39</v>
      </c>
      <c r="X20" s="1">
        <f t="shared" si="2"/>
        <v>1.07</v>
      </c>
      <c r="Y20" s="1">
        <f t="shared" si="3"/>
        <v>1</v>
      </c>
    </row>
    <row r="21" spans="1:25" x14ac:dyDescent="0.35">
      <c r="A21" t="s">
        <v>260</v>
      </c>
      <c r="B21" t="s">
        <v>193</v>
      </c>
      <c r="C21" t="s">
        <v>261</v>
      </c>
      <c r="D21">
        <v>813952761</v>
      </c>
      <c r="E21" s="2">
        <v>45601.458229166667</v>
      </c>
      <c r="F21" t="s">
        <v>190</v>
      </c>
      <c r="G21">
        <v>10</v>
      </c>
      <c r="H21">
        <v>0</v>
      </c>
      <c r="I21">
        <v>0</v>
      </c>
      <c r="J21">
        <v>0</v>
      </c>
      <c r="K21">
        <v>100</v>
      </c>
      <c r="L21">
        <v>83</v>
      </c>
      <c r="N21">
        <v>0</v>
      </c>
      <c r="O21">
        <v>100</v>
      </c>
      <c r="Q21">
        <v>100</v>
      </c>
      <c r="R21">
        <v>90</v>
      </c>
      <c r="S21">
        <v>40</v>
      </c>
      <c r="T21">
        <f t="shared" si="0"/>
        <v>0.61111111111111116</v>
      </c>
      <c r="U21">
        <f t="shared" si="1"/>
        <v>0.95833333333333337</v>
      </c>
      <c r="V21">
        <v>50</v>
      </c>
      <c r="W21">
        <v>50</v>
      </c>
      <c r="X21" s="1">
        <f t="shared" si="2"/>
        <v>1.125</v>
      </c>
      <c r="Y21" s="1">
        <f t="shared" si="3"/>
        <v>1</v>
      </c>
    </row>
    <row r="22" spans="1:25" x14ac:dyDescent="0.35">
      <c r="A22" t="s">
        <v>262</v>
      </c>
      <c r="B22" t="s">
        <v>263</v>
      </c>
      <c r="C22" t="s">
        <v>264</v>
      </c>
      <c r="D22">
        <v>875013833</v>
      </c>
      <c r="E22" s="2">
        <v>45600.875601851854</v>
      </c>
      <c r="F22" t="s">
        <v>190</v>
      </c>
      <c r="G22">
        <v>10</v>
      </c>
      <c r="H22">
        <v>9</v>
      </c>
      <c r="I22">
        <v>10</v>
      </c>
      <c r="J22">
        <v>0</v>
      </c>
      <c r="K22" t="s">
        <v>196</v>
      </c>
      <c r="L22">
        <v>51.000799999999998</v>
      </c>
      <c r="M22">
        <v>47.082999999999998</v>
      </c>
      <c r="N22">
        <v>25</v>
      </c>
      <c r="O22">
        <v>45</v>
      </c>
      <c r="Q22">
        <v>95</v>
      </c>
      <c r="R22">
        <v>80</v>
      </c>
      <c r="S22">
        <v>0</v>
      </c>
      <c r="T22">
        <f t="shared" si="0"/>
        <v>0.3</v>
      </c>
      <c r="U22">
        <f t="shared" si="1"/>
        <v>0.72916666666666663</v>
      </c>
      <c r="V22">
        <v>26</v>
      </c>
      <c r="W22">
        <v>19</v>
      </c>
      <c r="X22" s="1">
        <f t="shared" si="2"/>
        <v>0.55000000000000004</v>
      </c>
      <c r="Y22" s="1">
        <f t="shared" si="3"/>
        <v>0.55000000000000004</v>
      </c>
    </row>
    <row r="23" spans="1:25" x14ac:dyDescent="0.35">
      <c r="A23" t="s">
        <v>265</v>
      </c>
      <c r="B23" t="s">
        <v>266</v>
      </c>
      <c r="C23" t="s">
        <v>267</v>
      </c>
      <c r="D23">
        <v>345513928</v>
      </c>
      <c r="E23" s="2">
        <v>45600.506655092591</v>
      </c>
      <c r="F23" t="s">
        <v>190</v>
      </c>
      <c r="G23">
        <v>10</v>
      </c>
      <c r="H23">
        <v>10</v>
      </c>
      <c r="I23">
        <v>10</v>
      </c>
      <c r="J23">
        <v>0</v>
      </c>
      <c r="K23">
        <v>100</v>
      </c>
      <c r="L23">
        <v>85</v>
      </c>
      <c r="N23">
        <v>49</v>
      </c>
      <c r="O23">
        <v>86</v>
      </c>
      <c r="Q23">
        <v>100</v>
      </c>
      <c r="R23">
        <v>80</v>
      </c>
      <c r="S23">
        <v>40</v>
      </c>
      <c r="T23">
        <f t="shared" si="0"/>
        <v>0.99444444444444446</v>
      </c>
      <c r="U23">
        <f t="shared" si="1"/>
        <v>0.91666666666666663</v>
      </c>
      <c r="V23">
        <v>45</v>
      </c>
      <c r="W23">
        <v>41</v>
      </c>
      <c r="X23" s="1">
        <f t="shared" si="2"/>
        <v>0.99250000000000005</v>
      </c>
      <c r="Y23" s="1">
        <f t="shared" si="3"/>
        <v>0.99250000000000005</v>
      </c>
    </row>
    <row r="24" spans="1:25" x14ac:dyDescent="0.35">
      <c r="A24" t="s">
        <v>268</v>
      </c>
      <c r="B24" t="s">
        <v>269</v>
      </c>
      <c r="C24" t="s">
        <v>270</v>
      </c>
      <c r="D24">
        <v>363388593</v>
      </c>
      <c r="E24" s="2">
        <v>45600.590543981481</v>
      </c>
      <c r="F24" t="s">
        <v>190</v>
      </c>
      <c r="G24">
        <v>10</v>
      </c>
      <c r="H24">
        <v>9</v>
      </c>
      <c r="I24">
        <v>5</v>
      </c>
      <c r="J24">
        <v>0</v>
      </c>
      <c r="K24">
        <v>100</v>
      </c>
      <c r="L24">
        <v>64</v>
      </c>
      <c r="M24">
        <v>0</v>
      </c>
      <c r="N24">
        <v>47</v>
      </c>
      <c r="O24">
        <v>70</v>
      </c>
      <c r="Q24">
        <v>0</v>
      </c>
      <c r="R24">
        <v>85</v>
      </c>
      <c r="S24">
        <v>20</v>
      </c>
      <c r="T24">
        <f t="shared" si="0"/>
        <v>0.95</v>
      </c>
      <c r="U24">
        <f t="shared" si="1"/>
        <v>0.4375</v>
      </c>
      <c r="V24">
        <v>31</v>
      </c>
      <c r="W24">
        <v>39</v>
      </c>
      <c r="X24" s="1">
        <f t="shared" si="2"/>
        <v>0.73750000000000004</v>
      </c>
      <c r="Y24" s="1">
        <f t="shared" si="3"/>
        <v>0.73750000000000004</v>
      </c>
    </row>
    <row r="25" spans="1:25" x14ac:dyDescent="0.35">
      <c r="A25" t="s">
        <v>271</v>
      </c>
      <c r="B25" t="s">
        <v>272</v>
      </c>
      <c r="C25" t="s">
        <v>273</v>
      </c>
      <c r="D25">
        <v>286964037</v>
      </c>
      <c r="E25" s="2">
        <v>45601.476990740739</v>
      </c>
      <c r="F25" t="s">
        <v>190</v>
      </c>
      <c r="G25">
        <v>10</v>
      </c>
      <c r="H25">
        <v>10</v>
      </c>
      <c r="I25">
        <v>10</v>
      </c>
      <c r="J25">
        <v>0</v>
      </c>
      <c r="K25">
        <v>100</v>
      </c>
      <c r="L25">
        <v>90</v>
      </c>
      <c r="N25">
        <v>49</v>
      </c>
      <c r="O25">
        <v>96</v>
      </c>
      <c r="Q25">
        <v>100</v>
      </c>
      <c r="R25">
        <v>95</v>
      </c>
      <c r="S25">
        <v>40</v>
      </c>
      <c r="T25">
        <f t="shared" si="0"/>
        <v>0.99444444444444446</v>
      </c>
      <c r="U25">
        <f t="shared" si="1"/>
        <v>0.97916666666666663</v>
      </c>
      <c r="V25">
        <v>50</v>
      </c>
      <c r="W25">
        <v>46</v>
      </c>
      <c r="X25" s="1">
        <f t="shared" si="2"/>
        <v>1.105</v>
      </c>
      <c r="Y25" s="1">
        <f t="shared" si="3"/>
        <v>1</v>
      </c>
    </row>
    <row r="26" spans="1:25" x14ac:dyDescent="0.35">
      <c r="A26" t="s">
        <v>274</v>
      </c>
      <c r="B26" t="s">
        <v>275</v>
      </c>
      <c r="C26" t="s">
        <v>276</v>
      </c>
      <c r="D26">
        <v>669470374</v>
      </c>
      <c r="E26" s="2">
        <v>45596.790138888886</v>
      </c>
      <c r="F26" t="s">
        <v>190</v>
      </c>
      <c r="G26">
        <v>10</v>
      </c>
      <c r="H26">
        <v>9</v>
      </c>
      <c r="I26">
        <v>10</v>
      </c>
      <c r="J26">
        <v>0</v>
      </c>
      <c r="K26">
        <v>100</v>
      </c>
      <c r="L26">
        <v>73</v>
      </c>
      <c r="M26">
        <v>47.5</v>
      </c>
      <c r="N26">
        <v>50</v>
      </c>
      <c r="O26">
        <v>78</v>
      </c>
      <c r="Q26">
        <v>100</v>
      </c>
      <c r="R26">
        <v>90</v>
      </c>
      <c r="S26">
        <v>40</v>
      </c>
      <c r="T26">
        <f t="shared" si="0"/>
        <v>0.99444444444444446</v>
      </c>
      <c r="U26">
        <f t="shared" si="1"/>
        <v>0.95833333333333337</v>
      </c>
      <c r="V26">
        <v>43</v>
      </c>
      <c r="W26">
        <v>35</v>
      </c>
      <c r="X26" s="1">
        <f t="shared" si="2"/>
        <v>0.92749999999999999</v>
      </c>
      <c r="Y26" s="1">
        <f t="shared" si="3"/>
        <v>0.92749999999999999</v>
      </c>
    </row>
    <row r="27" spans="1:25" x14ac:dyDescent="0.35">
      <c r="A27" t="s">
        <v>277</v>
      </c>
      <c r="B27" t="s">
        <v>278</v>
      </c>
      <c r="C27" t="s">
        <v>279</v>
      </c>
      <c r="D27">
        <v>713231171</v>
      </c>
      <c r="E27" s="2">
        <v>45601.017939814818</v>
      </c>
      <c r="F27" t="s">
        <v>190</v>
      </c>
      <c r="G27">
        <v>10</v>
      </c>
      <c r="H27">
        <v>9</v>
      </c>
      <c r="I27">
        <v>10</v>
      </c>
      <c r="J27">
        <v>0</v>
      </c>
      <c r="K27">
        <v>100</v>
      </c>
      <c r="L27">
        <v>42.667200000000001</v>
      </c>
      <c r="M27">
        <v>47.082999999999998</v>
      </c>
      <c r="N27">
        <v>49</v>
      </c>
      <c r="O27">
        <v>62</v>
      </c>
      <c r="Q27">
        <v>100</v>
      </c>
      <c r="R27">
        <v>93</v>
      </c>
      <c r="S27">
        <v>0</v>
      </c>
      <c r="T27">
        <f t="shared" si="0"/>
        <v>0.98888888888888893</v>
      </c>
      <c r="U27">
        <f t="shared" si="1"/>
        <v>0.8041666666666667</v>
      </c>
      <c r="V27">
        <v>50</v>
      </c>
      <c r="W27">
        <v>12</v>
      </c>
      <c r="X27" s="1">
        <f t="shared" si="2"/>
        <v>0.93500000000000005</v>
      </c>
      <c r="Y27" s="1">
        <f t="shared" si="3"/>
        <v>0.93500000000000005</v>
      </c>
    </row>
    <row r="28" spans="1:25" x14ac:dyDescent="0.35">
      <c r="A28" t="s">
        <v>280</v>
      </c>
      <c r="B28" t="s">
        <v>281</v>
      </c>
      <c r="C28" t="s">
        <v>282</v>
      </c>
      <c r="D28">
        <v>308094612</v>
      </c>
      <c r="E28" s="2">
        <v>45600.973495370374</v>
      </c>
      <c r="F28" t="s">
        <v>190</v>
      </c>
      <c r="G28">
        <v>10</v>
      </c>
      <c r="H28">
        <v>9</v>
      </c>
      <c r="I28">
        <v>10</v>
      </c>
      <c r="J28">
        <v>0</v>
      </c>
      <c r="K28">
        <v>100</v>
      </c>
      <c r="L28">
        <v>78</v>
      </c>
      <c r="N28">
        <v>49</v>
      </c>
      <c r="O28">
        <v>90</v>
      </c>
      <c r="Q28">
        <v>10</v>
      </c>
      <c r="R28">
        <v>100</v>
      </c>
      <c r="S28">
        <v>40</v>
      </c>
      <c r="T28">
        <f t="shared" si="0"/>
        <v>0.98888888888888893</v>
      </c>
      <c r="U28">
        <f t="shared" si="1"/>
        <v>0.625</v>
      </c>
      <c r="V28">
        <v>45</v>
      </c>
      <c r="W28">
        <v>45</v>
      </c>
      <c r="X28" s="1">
        <f t="shared" si="2"/>
        <v>1.0125</v>
      </c>
      <c r="Y28" s="1">
        <f t="shared" si="3"/>
        <v>1</v>
      </c>
    </row>
    <row r="29" spans="1:25" x14ac:dyDescent="0.35">
      <c r="A29" t="s">
        <v>283</v>
      </c>
      <c r="B29" t="s">
        <v>284</v>
      </c>
      <c r="C29" t="s">
        <v>285</v>
      </c>
      <c r="D29">
        <v>411038842</v>
      </c>
      <c r="E29" s="2">
        <v>45600.873472222222</v>
      </c>
      <c r="F29" t="s">
        <v>190</v>
      </c>
      <c r="G29">
        <v>10</v>
      </c>
      <c r="H29">
        <v>10</v>
      </c>
      <c r="I29">
        <v>10</v>
      </c>
      <c r="J29">
        <v>0</v>
      </c>
      <c r="K29">
        <v>100</v>
      </c>
      <c r="L29">
        <v>88</v>
      </c>
      <c r="N29">
        <v>50</v>
      </c>
      <c r="O29">
        <v>92</v>
      </c>
      <c r="Q29">
        <v>99</v>
      </c>
      <c r="R29">
        <v>100</v>
      </c>
      <c r="S29">
        <v>40</v>
      </c>
      <c r="T29">
        <f t="shared" si="0"/>
        <v>1</v>
      </c>
      <c r="U29">
        <f t="shared" si="1"/>
        <v>0.99583333333333335</v>
      </c>
      <c r="V29">
        <v>50</v>
      </c>
      <c r="W29">
        <v>42</v>
      </c>
      <c r="X29" s="1">
        <f t="shared" si="2"/>
        <v>1.085</v>
      </c>
      <c r="Y29" s="1">
        <f t="shared" si="3"/>
        <v>1</v>
      </c>
    </row>
    <row r="30" spans="1:25" x14ac:dyDescent="0.35">
      <c r="A30" t="s">
        <v>283</v>
      </c>
      <c r="B30" t="s">
        <v>286</v>
      </c>
      <c r="C30" t="s">
        <v>287</v>
      </c>
      <c r="D30">
        <v>233635297</v>
      </c>
      <c r="E30" s="2">
        <v>45598.599189814813</v>
      </c>
      <c r="F30" t="s">
        <v>190</v>
      </c>
      <c r="G30">
        <v>10</v>
      </c>
      <c r="H30">
        <v>10</v>
      </c>
      <c r="I30">
        <v>4</v>
      </c>
      <c r="J30">
        <v>0</v>
      </c>
      <c r="K30">
        <v>100</v>
      </c>
      <c r="L30">
        <v>80.333600000000004</v>
      </c>
      <c r="N30">
        <v>0</v>
      </c>
      <c r="O30">
        <v>95</v>
      </c>
      <c r="Q30">
        <v>10</v>
      </c>
      <c r="R30">
        <v>95</v>
      </c>
      <c r="S30">
        <v>40</v>
      </c>
      <c r="T30">
        <f t="shared" si="0"/>
        <v>0.68888888888888888</v>
      </c>
      <c r="U30">
        <f t="shared" si="1"/>
        <v>0.60416666666666663</v>
      </c>
      <c r="V30">
        <v>50</v>
      </c>
      <c r="W30">
        <v>45</v>
      </c>
      <c r="X30" s="1">
        <f t="shared" si="2"/>
        <v>1.1000000000000001</v>
      </c>
      <c r="Y30" s="1">
        <f t="shared" si="3"/>
        <v>1</v>
      </c>
    </row>
    <row r="31" spans="1:25" x14ac:dyDescent="0.35">
      <c r="A31" t="s">
        <v>288</v>
      </c>
      <c r="B31" t="s">
        <v>289</v>
      </c>
      <c r="C31" t="s">
        <v>290</v>
      </c>
      <c r="D31">
        <v>455785655</v>
      </c>
      <c r="E31" s="2">
        <v>45596.774074074077</v>
      </c>
      <c r="F31" t="s">
        <v>190</v>
      </c>
      <c r="G31">
        <v>10</v>
      </c>
      <c r="H31">
        <v>10</v>
      </c>
      <c r="I31">
        <v>8</v>
      </c>
      <c r="J31">
        <v>0</v>
      </c>
      <c r="K31">
        <v>100</v>
      </c>
      <c r="L31">
        <v>33.333599999999997</v>
      </c>
      <c r="M31">
        <v>30.832999999999998</v>
      </c>
      <c r="N31">
        <v>25</v>
      </c>
      <c r="O31">
        <v>52</v>
      </c>
      <c r="Q31">
        <v>100</v>
      </c>
      <c r="R31">
        <v>80</v>
      </c>
      <c r="S31">
        <v>40</v>
      </c>
      <c r="T31">
        <f t="shared" si="0"/>
        <v>0.85</v>
      </c>
      <c r="U31">
        <f t="shared" si="1"/>
        <v>0.91666666666666663</v>
      </c>
      <c r="V31">
        <v>21</v>
      </c>
      <c r="W31">
        <v>31</v>
      </c>
      <c r="X31" s="1">
        <f t="shared" si="2"/>
        <v>0.52249999999999996</v>
      </c>
      <c r="Y31" s="1">
        <f t="shared" si="3"/>
        <v>0.52249999999999996</v>
      </c>
    </row>
    <row r="32" spans="1:25" x14ac:dyDescent="0.35">
      <c r="A32" t="s">
        <v>291</v>
      </c>
      <c r="B32" t="s">
        <v>292</v>
      </c>
      <c r="C32" t="s">
        <v>293</v>
      </c>
      <c r="D32">
        <v>991118899</v>
      </c>
      <c r="E32" s="2">
        <v>45601.494340277779</v>
      </c>
      <c r="F32" t="s">
        <v>190</v>
      </c>
      <c r="G32">
        <v>10</v>
      </c>
      <c r="H32">
        <v>9</v>
      </c>
      <c r="I32">
        <v>10</v>
      </c>
      <c r="J32">
        <v>0</v>
      </c>
      <c r="K32">
        <v>100</v>
      </c>
      <c r="L32">
        <v>66.333600000000004</v>
      </c>
      <c r="M32">
        <v>0</v>
      </c>
      <c r="N32">
        <v>49</v>
      </c>
      <c r="O32">
        <v>50</v>
      </c>
      <c r="Q32">
        <v>95</v>
      </c>
      <c r="R32">
        <v>95</v>
      </c>
      <c r="S32">
        <v>40</v>
      </c>
      <c r="T32">
        <f t="shared" si="0"/>
        <v>0.98888888888888893</v>
      </c>
      <c r="U32">
        <f t="shared" si="1"/>
        <v>0.95833333333333337</v>
      </c>
      <c r="V32">
        <v>50</v>
      </c>
      <c r="W32">
        <v>48</v>
      </c>
      <c r="X32" s="1">
        <f t="shared" si="2"/>
        <v>1.115</v>
      </c>
      <c r="Y32" s="1">
        <f t="shared" si="3"/>
        <v>1</v>
      </c>
    </row>
    <row r="33" spans="1:25" x14ac:dyDescent="0.35">
      <c r="A33" t="s">
        <v>294</v>
      </c>
      <c r="B33" t="s">
        <v>295</v>
      </c>
      <c r="C33" t="s">
        <v>296</v>
      </c>
      <c r="D33">
        <v>454980140</v>
      </c>
      <c r="E33" s="2">
        <v>45600.408252314817</v>
      </c>
      <c r="F33" t="s">
        <v>190</v>
      </c>
      <c r="G33">
        <v>10</v>
      </c>
      <c r="H33">
        <v>10</v>
      </c>
      <c r="I33">
        <v>10</v>
      </c>
      <c r="J33">
        <v>0</v>
      </c>
      <c r="K33">
        <v>100</v>
      </c>
      <c r="L33">
        <v>89</v>
      </c>
      <c r="N33">
        <v>49</v>
      </c>
      <c r="O33">
        <v>0</v>
      </c>
      <c r="Q33">
        <v>100</v>
      </c>
      <c r="R33">
        <v>100</v>
      </c>
      <c r="S33">
        <v>40</v>
      </c>
      <c r="T33">
        <f t="shared" si="0"/>
        <v>0.99444444444444446</v>
      </c>
      <c r="U33">
        <f t="shared" si="1"/>
        <v>1</v>
      </c>
      <c r="X33" s="1">
        <f t="shared" si="2"/>
        <v>0</v>
      </c>
      <c r="Y33" s="1">
        <f t="shared" si="3"/>
        <v>0</v>
      </c>
    </row>
    <row r="34" spans="1:25" x14ac:dyDescent="0.35">
      <c r="A34" t="s">
        <v>297</v>
      </c>
      <c r="B34" t="s">
        <v>298</v>
      </c>
      <c r="C34" t="s">
        <v>299</v>
      </c>
      <c r="D34">
        <v>336295204</v>
      </c>
      <c r="E34" s="2">
        <v>45600.468645833331</v>
      </c>
      <c r="F34" t="s">
        <v>190</v>
      </c>
      <c r="G34">
        <v>10</v>
      </c>
      <c r="H34">
        <v>10</v>
      </c>
      <c r="I34">
        <v>10</v>
      </c>
      <c r="J34">
        <v>0</v>
      </c>
      <c r="K34">
        <v>100</v>
      </c>
      <c r="L34">
        <v>70.332800000000006</v>
      </c>
      <c r="M34">
        <v>0</v>
      </c>
      <c r="N34">
        <v>50</v>
      </c>
      <c r="O34">
        <v>42</v>
      </c>
      <c r="Q34">
        <v>100</v>
      </c>
      <c r="R34">
        <v>100</v>
      </c>
      <c r="S34">
        <v>40</v>
      </c>
      <c r="T34">
        <f t="shared" si="0"/>
        <v>1</v>
      </c>
      <c r="U34">
        <f t="shared" si="1"/>
        <v>1</v>
      </c>
      <c r="V34">
        <v>0</v>
      </c>
      <c r="W34">
        <v>42</v>
      </c>
      <c r="X34" s="1">
        <f t="shared" si="2"/>
        <v>0.21</v>
      </c>
      <c r="Y34" s="1">
        <f t="shared" si="3"/>
        <v>0.21</v>
      </c>
    </row>
    <row r="35" spans="1:25" x14ac:dyDescent="0.35">
      <c r="A35" t="s">
        <v>90</v>
      </c>
      <c r="B35" t="s">
        <v>195</v>
      </c>
      <c r="C35" t="s">
        <v>300</v>
      </c>
      <c r="D35">
        <v>332754821</v>
      </c>
      <c r="E35" s="2">
        <v>45600.713738425926</v>
      </c>
      <c r="F35" t="s">
        <v>190</v>
      </c>
      <c r="G35">
        <v>10</v>
      </c>
      <c r="H35">
        <v>10</v>
      </c>
      <c r="I35">
        <v>0</v>
      </c>
      <c r="J35">
        <v>0</v>
      </c>
      <c r="K35">
        <v>100</v>
      </c>
      <c r="L35">
        <v>94</v>
      </c>
      <c r="N35">
        <v>0</v>
      </c>
      <c r="O35">
        <v>98</v>
      </c>
      <c r="Q35">
        <v>100</v>
      </c>
      <c r="R35">
        <v>80</v>
      </c>
      <c r="S35">
        <v>40</v>
      </c>
      <c r="T35">
        <f t="shared" si="0"/>
        <v>0.66666666666666663</v>
      </c>
      <c r="U35">
        <f t="shared" si="1"/>
        <v>0.91666666666666663</v>
      </c>
      <c r="V35">
        <v>50</v>
      </c>
      <c r="W35">
        <v>48</v>
      </c>
      <c r="X35" s="1">
        <f t="shared" si="2"/>
        <v>1.115</v>
      </c>
      <c r="Y35" s="1">
        <f t="shared" si="3"/>
        <v>1</v>
      </c>
    </row>
    <row r="36" spans="1:25" x14ac:dyDescent="0.35">
      <c r="A36" t="s">
        <v>301</v>
      </c>
      <c r="B36" t="s">
        <v>302</v>
      </c>
      <c r="C36" t="s">
        <v>303</v>
      </c>
      <c r="D36">
        <v>533405416</v>
      </c>
      <c r="E36" s="2">
        <v>45600.964490740742</v>
      </c>
      <c r="F36" t="s">
        <v>190</v>
      </c>
      <c r="G36">
        <v>10</v>
      </c>
      <c r="H36">
        <v>8</v>
      </c>
      <c r="I36">
        <v>10</v>
      </c>
      <c r="J36">
        <v>0</v>
      </c>
      <c r="K36">
        <v>100</v>
      </c>
      <c r="L36">
        <v>50.667200000000001</v>
      </c>
      <c r="M36">
        <v>0</v>
      </c>
      <c r="N36">
        <v>50</v>
      </c>
      <c r="O36">
        <v>89</v>
      </c>
      <c r="Q36">
        <v>0</v>
      </c>
      <c r="R36">
        <v>95</v>
      </c>
      <c r="S36">
        <v>40</v>
      </c>
      <c r="T36">
        <f t="shared" si="0"/>
        <v>0.98888888888888893</v>
      </c>
      <c r="U36">
        <f t="shared" si="1"/>
        <v>0.5625</v>
      </c>
      <c r="V36">
        <v>47</v>
      </c>
      <c r="W36">
        <v>42</v>
      </c>
      <c r="X36" s="1">
        <f t="shared" si="2"/>
        <v>1.0325</v>
      </c>
      <c r="Y36" s="1">
        <f t="shared" si="3"/>
        <v>1</v>
      </c>
    </row>
    <row r="37" spans="1:25" x14ac:dyDescent="0.35">
      <c r="A37" t="s">
        <v>304</v>
      </c>
      <c r="B37" t="s">
        <v>305</v>
      </c>
      <c r="C37" t="s">
        <v>306</v>
      </c>
      <c r="D37">
        <v>591376330</v>
      </c>
      <c r="E37" s="2">
        <v>45601.392280092594</v>
      </c>
      <c r="F37" t="s">
        <v>190</v>
      </c>
      <c r="G37">
        <v>8</v>
      </c>
      <c r="H37">
        <v>9</v>
      </c>
      <c r="I37">
        <v>10</v>
      </c>
      <c r="J37">
        <v>0</v>
      </c>
      <c r="K37">
        <v>100</v>
      </c>
      <c r="L37">
        <v>77.333600000000004</v>
      </c>
      <c r="N37">
        <v>49</v>
      </c>
      <c r="O37">
        <v>91</v>
      </c>
      <c r="Q37">
        <v>100</v>
      </c>
      <c r="R37">
        <v>95</v>
      </c>
      <c r="S37">
        <v>40</v>
      </c>
      <c r="T37">
        <f t="shared" si="0"/>
        <v>0.97777777777777775</v>
      </c>
      <c r="U37">
        <f t="shared" si="1"/>
        <v>0.97916666666666663</v>
      </c>
      <c r="V37">
        <v>45</v>
      </c>
      <c r="W37">
        <v>46</v>
      </c>
      <c r="X37" s="1">
        <f t="shared" si="2"/>
        <v>1.0175000000000001</v>
      </c>
      <c r="Y37" s="1">
        <f t="shared" si="3"/>
        <v>1</v>
      </c>
    </row>
    <row r="38" spans="1:25" x14ac:dyDescent="0.35">
      <c r="A38" t="s">
        <v>307</v>
      </c>
      <c r="B38" t="s">
        <v>308</v>
      </c>
      <c r="C38" t="s">
        <v>309</v>
      </c>
      <c r="D38">
        <v>361252686</v>
      </c>
      <c r="E38" s="2">
        <v>45600.600960648146</v>
      </c>
      <c r="F38" t="s">
        <v>190</v>
      </c>
      <c r="G38">
        <v>10</v>
      </c>
      <c r="H38">
        <v>10</v>
      </c>
      <c r="I38">
        <v>10</v>
      </c>
      <c r="J38">
        <v>0</v>
      </c>
      <c r="K38">
        <v>100</v>
      </c>
      <c r="L38">
        <v>58</v>
      </c>
      <c r="M38">
        <v>50.833500000000001</v>
      </c>
      <c r="N38">
        <v>25</v>
      </c>
      <c r="O38">
        <v>50</v>
      </c>
      <c r="Q38">
        <v>100</v>
      </c>
      <c r="R38">
        <v>90</v>
      </c>
      <c r="S38">
        <v>40</v>
      </c>
      <c r="T38">
        <f t="shared" si="0"/>
        <v>0.86111111111111116</v>
      </c>
      <c r="U38">
        <f t="shared" si="1"/>
        <v>0.95833333333333337</v>
      </c>
      <c r="V38">
        <v>50</v>
      </c>
      <c r="W38" s="3">
        <v>10</v>
      </c>
      <c r="X38" s="1">
        <f t="shared" si="2"/>
        <v>0.92500000000000004</v>
      </c>
      <c r="Y38" s="1">
        <f t="shared" si="3"/>
        <v>0.92500000000000004</v>
      </c>
    </row>
    <row r="39" spans="1:25" x14ac:dyDescent="0.35">
      <c r="A39" t="s">
        <v>310</v>
      </c>
      <c r="B39" t="s">
        <v>311</v>
      </c>
      <c r="C39" t="s">
        <v>312</v>
      </c>
      <c r="D39">
        <v>686695249</v>
      </c>
      <c r="E39" s="2">
        <v>45600.975601851853</v>
      </c>
      <c r="F39" t="s">
        <v>190</v>
      </c>
      <c r="G39">
        <v>10</v>
      </c>
      <c r="H39">
        <v>10</v>
      </c>
      <c r="I39">
        <v>10</v>
      </c>
      <c r="J39">
        <v>0</v>
      </c>
      <c r="K39">
        <v>96</v>
      </c>
      <c r="L39">
        <v>77</v>
      </c>
      <c r="N39">
        <v>45</v>
      </c>
      <c r="O39">
        <v>89</v>
      </c>
      <c r="Q39">
        <v>100</v>
      </c>
      <c r="R39">
        <v>80</v>
      </c>
      <c r="S39">
        <v>0</v>
      </c>
      <c r="T39">
        <f t="shared" si="0"/>
        <v>0.95</v>
      </c>
      <c r="U39">
        <f t="shared" si="1"/>
        <v>0.75</v>
      </c>
      <c r="V39">
        <v>48</v>
      </c>
      <c r="W39">
        <v>41</v>
      </c>
      <c r="X39" s="1">
        <f t="shared" si="2"/>
        <v>1.0449999999999999</v>
      </c>
      <c r="Y39" s="1">
        <f t="shared" si="3"/>
        <v>1</v>
      </c>
    </row>
    <row r="40" spans="1:25" x14ac:dyDescent="0.35">
      <c r="A40" t="s">
        <v>313</v>
      </c>
      <c r="B40" t="s">
        <v>314</v>
      </c>
      <c r="C40" t="s">
        <v>315</v>
      </c>
      <c r="D40">
        <v>963597173</v>
      </c>
      <c r="E40" s="2">
        <v>45600.567199074074</v>
      </c>
      <c r="F40" t="s">
        <v>190</v>
      </c>
      <c r="G40">
        <v>10</v>
      </c>
      <c r="H40">
        <v>8</v>
      </c>
      <c r="I40">
        <v>10</v>
      </c>
      <c r="J40">
        <v>0</v>
      </c>
      <c r="K40">
        <v>100</v>
      </c>
      <c r="L40">
        <v>74.333600000000004</v>
      </c>
      <c r="N40">
        <v>50</v>
      </c>
      <c r="O40">
        <v>93</v>
      </c>
      <c r="Q40">
        <v>100</v>
      </c>
      <c r="R40">
        <v>90</v>
      </c>
      <c r="S40">
        <v>30</v>
      </c>
      <c r="T40">
        <f t="shared" si="0"/>
        <v>0.98888888888888893</v>
      </c>
      <c r="U40">
        <f t="shared" si="1"/>
        <v>0.91666666666666663</v>
      </c>
      <c r="V40">
        <v>48</v>
      </c>
      <c r="W40">
        <v>45</v>
      </c>
      <c r="X40" s="1">
        <f t="shared" si="2"/>
        <v>1.0649999999999999</v>
      </c>
      <c r="Y40" s="1">
        <f t="shared" si="3"/>
        <v>1</v>
      </c>
    </row>
    <row r="41" spans="1:25" x14ac:dyDescent="0.35">
      <c r="A41" t="s">
        <v>316</v>
      </c>
      <c r="B41" t="s">
        <v>317</v>
      </c>
      <c r="C41" t="s">
        <v>318</v>
      </c>
      <c r="D41">
        <v>440345972</v>
      </c>
      <c r="E41" s="2">
        <v>45601.117939814816</v>
      </c>
      <c r="F41" t="s">
        <v>190</v>
      </c>
      <c r="G41">
        <v>10</v>
      </c>
      <c r="H41">
        <v>10</v>
      </c>
      <c r="I41">
        <v>10</v>
      </c>
      <c r="J41">
        <v>0</v>
      </c>
      <c r="K41">
        <v>100</v>
      </c>
      <c r="L41">
        <v>76.333600000000004</v>
      </c>
      <c r="N41">
        <v>50</v>
      </c>
      <c r="O41">
        <v>97</v>
      </c>
      <c r="Q41">
        <v>100</v>
      </c>
      <c r="R41">
        <v>100</v>
      </c>
      <c r="S41">
        <v>30</v>
      </c>
      <c r="T41">
        <f t="shared" si="0"/>
        <v>1</v>
      </c>
      <c r="U41">
        <f>SUM(Q41:S41)/240</f>
        <v>0.95833333333333337</v>
      </c>
      <c r="V41">
        <v>50</v>
      </c>
      <c r="W41">
        <v>47</v>
      </c>
      <c r="X41" s="1">
        <f t="shared" si="2"/>
        <v>1.1100000000000001</v>
      </c>
      <c r="Y41" s="1">
        <f t="shared" si="3"/>
        <v>1</v>
      </c>
    </row>
    <row r="42" spans="1:25" x14ac:dyDescent="0.35">
      <c r="A42" t="s">
        <v>319</v>
      </c>
      <c r="B42" t="s">
        <v>320</v>
      </c>
      <c r="C42" t="s">
        <v>321</v>
      </c>
      <c r="D42">
        <v>228938454</v>
      </c>
      <c r="E42" s="2">
        <v>45599.525601851848</v>
      </c>
      <c r="F42" t="s">
        <v>190</v>
      </c>
      <c r="G42">
        <v>10</v>
      </c>
      <c r="H42">
        <v>10</v>
      </c>
      <c r="I42">
        <v>3</v>
      </c>
      <c r="J42">
        <v>0</v>
      </c>
      <c r="K42">
        <v>100</v>
      </c>
      <c r="L42">
        <v>46.333599999999997</v>
      </c>
      <c r="M42">
        <v>0</v>
      </c>
      <c r="N42">
        <v>49</v>
      </c>
      <c r="O42">
        <v>28</v>
      </c>
      <c r="Q42">
        <v>100</v>
      </c>
      <c r="R42">
        <v>80</v>
      </c>
      <c r="S42">
        <v>30</v>
      </c>
      <c r="T42">
        <f t="shared" si="0"/>
        <v>0.9555555555555556</v>
      </c>
      <c r="U42">
        <f>SUM(Q42:S42)/240</f>
        <v>0.875</v>
      </c>
      <c r="V42">
        <v>10</v>
      </c>
      <c r="W42">
        <v>18</v>
      </c>
      <c r="X42" s="1">
        <f t="shared" si="2"/>
        <v>0.26500000000000001</v>
      </c>
      <c r="Y42" s="1">
        <f t="shared" si="3"/>
        <v>0.26500000000000001</v>
      </c>
    </row>
    <row r="43" spans="1:25" x14ac:dyDescent="0.35">
      <c r="A43" t="s">
        <v>114</v>
      </c>
      <c r="B43" t="s">
        <v>197</v>
      </c>
      <c r="C43" t="s">
        <v>322</v>
      </c>
      <c r="D43">
        <v>526807189</v>
      </c>
      <c r="E43" s="2">
        <v>45596.774074074077</v>
      </c>
      <c r="F43" t="s">
        <v>190</v>
      </c>
      <c r="G43">
        <v>10</v>
      </c>
      <c r="H43">
        <v>9</v>
      </c>
      <c r="I43">
        <v>10</v>
      </c>
      <c r="J43">
        <v>0</v>
      </c>
      <c r="K43">
        <v>100</v>
      </c>
      <c r="L43">
        <v>71.333600000000004</v>
      </c>
      <c r="M43">
        <v>0</v>
      </c>
      <c r="N43">
        <v>49</v>
      </c>
      <c r="O43">
        <v>92</v>
      </c>
      <c r="Q43">
        <v>100</v>
      </c>
      <c r="R43">
        <v>97</v>
      </c>
      <c r="S43">
        <v>40</v>
      </c>
      <c r="T43">
        <f t="shared" si="0"/>
        <v>0.98888888888888893</v>
      </c>
      <c r="U43">
        <f>SUM(Q43:S43)/240</f>
        <v>0.98750000000000004</v>
      </c>
      <c r="V43">
        <v>47</v>
      </c>
      <c r="W43">
        <v>45</v>
      </c>
      <c r="X43" s="1">
        <f t="shared" si="2"/>
        <v>1.0475000000000001</v>
      </c>
      <c r="Y43" s="1">
        <f t="shared" si="3"/>
        <v>1</v>
      </c>
    </row>
    <row r="44" spans="1:25" x14ac:dyDescent="0.35">
      <c r="A44" t="s">
        <v>120</v>
      </c>
      <c r="B44" t="s">
        <v>323</v>
      </c>
      <c r="C44" t="s">
        <v>324</v>
      </c>
      <c r="D44">
        <v>240215718</v>
      </c>
    </row>
    <row r="45" spans="1:25" x14ac:dyDescent="0.35">
      <c r="A45" t="s">
        <v>325</v>
      </c>
      <c r="B45" t="s">
        <v>194</v>
      </c>
      <c r="C45" t="s">
        <v>326</v>
      </c>
      <c r="D45">
        <v>503204815</v>
      </c>
      <c r="V45">
        <f>AVERAGE(V2:V44)/50</f>
        <v>0.85170731707317071</v>
      </c>
      <c r="W45">
        <f>AVERAGE(W2:W44)/50</f>
        <v>0.78048780487804881</v>
      </c>
      <c r="X45">
        <f>AVERAGE(X2:X44)</f>
        <v>0.91797619047619028</v>
      </c>
      <c r="Y45">
        <f>AVERAGE(Y2:Y44)</f>
        <v>0.87125000000000008</v>
      </c>
    </row>
    <row r="46" spans="1:25" x14ac:dyDescent="0.35">
      <c r="A46" t="s">
        <v>327</v>
      </c>
      <c r="B46" t="s">
        <v>328</v>
      </c>
      <c r="C46" t="s">
        <v>329</v>
      </c>
      <c r="D46">
        <v>775460781</v>
      </c>
    </row>
    <row r="47" spans="1:25" x14ac:dyDescent="0.35">
      <c r="A47" t="s">
        <v>330</v>
      </c>
      <c r="B47" t="s">
        <v>331</v>
      </c>
      <c r="C47" t="s">
        <v>332</v>
      </c>
      <c r="D47">
        <v>904457619</v>
      </c>
    </row>
    <row r="48" spans="1:25" x14ac:dyDescent="0.35">
      <c r="A48" t="s">
        <v>333</v>
      </c>
      <c r="B48" t="s">
        <v>334</v>
      </c>
      <c r="C48" t="s">
        <v>335</v>
      </c>
      <c r="D48">
        <v>314560458</v>
      </c>
    </row>
    <row r="49" spans="1:4" x14ac:dyDescent="0.35">
      <c r="A49" t="s">
        <v>144</v>
      </c>
      <c r="B49" t="s">
        <v>198</v>
      </c>
      <c r="C49" t="s">
        <v>336</v>
      </c>
      <c r="D49">
        <v>341544638</v>
      </c>
    </row>
    <row r="50" spans="1:4" x14ac:dyDescent="0.35">
      <c r="A50" t="s">
        <v>337</v>
      </c>
      <c r="B50" t="s">
        <v>338</v>
      </c>
      <c r="C50" t="s">
        <v>339</v>
      </c>
      <c r="D50">
        <v>353988955</v>
      </c>
    </row>
    <row r="51" spans="1:4" x14ac:dyDescent="0.35">
      <c r="A51" t="s">
        <v>340</v>
      </c>
      <c r="B51" t="s">
        <v>341</v>
      </c>
      <c r="C51" t="s">
        <v>342</v>
      </c>
      <c r="D51">
        <v>786978926</v>
      </c>
    </row>
    <row r="52" spans="1:4" x14ac:dyDescent="0.35">
      <c r="A52" t="s">
        <v>158</v>
      </c>
      <c r="B52" t="s">
        <v>199</v>
      </c>
      <c r="C52" t="s">
        <v>343</v>
      </c>
      <c r="D52">
        <v>209368372</v>
      </c>
    </row>
    <row r="53" spans="1:4" x14ac:dyDescent="0.35">
      <c r="A53" t="s">
        <v>344</v>
      </c>
      <c r="B53" t="s">
        <v>345</v>
      </c>
      <c r="C53" t="s">
        <v>346</v>
      </c>
      <c r="D53">
        <v>790714515</v>
      </c>
    </row>
    <row r="54" spans="1:4" x14ac:dyDescent="0.35">
      <c r="A54" t="s">
        <v>347</v>
      </c>
      <c r="B54" t="s">
        <v>348</v>
      </c>
      <c r="C54" t="s">
        <v>349</v>
      </c>
      <c r="D54">
        <v>402771628</v>
      </c>
    </row>
    <row r="55" spans="1:4" x14ac:dyDescent="0.35">
      <c r="A55" t="s">
        <v>350</v>
      </c>
      <c r="B55" t="s">
        <v>351</v>
      </c>
      <c r="C55" t="s">
        <v>352</v>
      </c>
      <c r="D55">
        <v>406410722</v>
      </c>
    </row>
    <row r="56" spans="1:4" x14ac:dyDescent="0.35">
      <c r="A56" t="s">
        <v>353</v>
      </c>
      <c r="B56" t="s">
        <v>354</v>
      </c>
      <c r="C56" t="s">
        <v>355</v>
      </c>
      <c r="D56">
        <v>553687595</v>
      </c>
    </row>
    <row r="57" spans="1:4" x14ac:dyDescent="0.35">
      <c r="A57" t="s">
        <v>356</v>
      </c>
      <c r="B57" t="s">
        <v>357</v>
      </c>
      <c r="C57" t="s">
        <v>358</v>
      </c>
      <c r="D57">
        <v>403892996</v>
      </c>
    </row>
    <row r="58" spans="1:4" x14ac:dyDescent="0.35">
      <c r="A58" t="s">
        <v>359</v>
      </c>
      <c r="B58" t="s">
        <v>360</v>
      </c>
      <c r="C58" t="s">
        <v>361</v>
      </c>
      <c r="D58">
        <v>650395374</v>
      </c>
    </row>
    <row r="59" spans="1:4" x14ac:dyDescent="0.35">
      <c r="A59" t="s">
        <v>362</v>
      </c>
      <c r="B59" t="s">
        <v>363</v>
      </c>
      <c r="C59" t="s">
        <v>364</v>
      </c>
      <c r="D59">
        <v>277109266</v>
      </c>
    </row>
    <row r="60" spans="1:4" x14ac:dyDescent="0.35">
      <c r="A60" t="s">
        <v>365</v>
      </c>
      <c r="B60" t="s">
        <v>366</v>
      </c>
      <c r="C60" t="s">
        <v>367</v>
      </c>
      <c r="D60">
        <v>982926904</v>
      </c>
    </row>
    <row r="61" spans="1:4" x14ac:dyDescent="0.35">
      <c r="A61" t="s">
        <v>368</v>
      </c>
      <c r="B61" t="s">
        <v>369</v>
      </c>
      <c r="C61" t="s">
        <v>370</v>
      </c>
      <c r="D61">
        <v>698773362</v>
      </c>
    </row>
    <row r="62" spans="1:4" x14ac:dyDescent="0.35">
      <c r="A62" t="s">
        <v>371</v>
      </c>
      <c r="B62" t="s">
        <v>372</v>
      </c>
      <c r="C62" t="s">
        <v>373</v>
      </c>
      <c r="D62">
        <v>460457373</v>
      </c>
    </row>
    <row r="63" spans="1:4" x14ac:dyDescent="0.35">
      <c r="A63" t="s">
        <v>173</v>
      </c>
      <c r="B63" t="s">
        <v>200</v>
      </c>
      <c r="C63" t="s">
        <v>374</v>
      </c>
      <c r="D63">
        <v>423479010</v>
      </c>
    </row>
    <row r="64" spans="1:4" x14ac:dyDescent="0.35">
      <c r="A64" t="s">
        <v>375</v>
      </c>
      <c r="B64" t="s">
        <v>376</v>
      </c>
      <c r="C64" t="s">
        <v>377</v>
      </c>
      <c r="D64">
        <v>919895894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Attendance</vt:lpstr>
      <vt:lpstr>Gradebook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joewac</dc:creator>
  <cp:lastModifiedBy>Joseph John Waclawski</cp:lastModifiedBy>
  <dcterms:created xsi:type="dcterms:W3CDTF">2015-06-05T18:17:20Z</dcterms:created>
  <dcterms:modified xsi:type="dcterms:W3CDTF">2024-11-05T21:47:14Z</dcterms:modified>
</cp:coreProperties>
</file>