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ba/Desktop/"/>
    </mc:Choice>
  </mc:AlternateContent>
  <xr:revisionPtr revIDLastSave="0" documentId="13_ncr:1_{756D4E5F-FDDB-3E43-AC51-126339C5A83A}" xr6:coauthVersionLast="47" xr6:coauthVersionMax="47" xr10:uidLastSave="{00000000-0000-0000-0000-000000000000}"/>
  <bookViews>
    <workbookView xWindow="9240" yWindow="1580" windowWidth="28300" windowHeight="17440" xr2:uid="{754A11D7-809D-D045-A9CB-C95F5697D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C21" i="1"/>
  <c r="C22" i="1" s="1"/>
  <c r="L10" i="1" s="1"/>
  <c r="C9" i="1"/>
  <c r="C11" i="1"/>
  <c r="C8" i="1"/>
  <c r="L7" i="1" l="1"/>
  <c r="C16" i="1"/>
  <c r="C17" i="1" s="1"/>
  <c r="C19" i="1" s="1"/>
  <c r="C20" i="1" s="1"/>
  <c r="L9" i="1" s="1"/>
  <c r="C10" i="1"/>
  <c r="C18" i="1" l="1"/>
  <c r="C12" i="1"/>
  <c r="C13" i="1" s="1"/>
  <c r="L5" i="1" s="1"/>
  <c r="L8" i="1" l="1"/>
  <c r="C14" i="1"/>
  <c r="C15" i="1" s="1"/>
  <c r="L6" i="1" s="1"/>
</calcChain>
</file>

<file path=xl/sharedStrings.xml><?xml version="1.0" encoding="utf-8"?>
<sst xmlns="http://schemas.openxmlformats.org/spreadsheetml/2006/main" count="66" uniqueCount="51">
  <si>
    <t>X'tal Freq.</t>
    <phoneticPr fontId="2"/>
  </si>
  <si>
    <t>IF original</t>
    <phoneticPr fontId="2"/>
  </si>
  <si>
    <t>OSC original</t>
    <phoneticPr fontId="2"/>
  </si>
  <si>
    <t>IF Freq.</t>
    <phoneticPr fontId="2"/>
  </si>
  <si>
    <t>RF Freq.</t>
    <phoneticPr fontId="2"/>
  </si>
  <si>
    <t>RX setting</t>
    <phoneticPr fontId="2"/>
  </si>
  <si>
    <t>DIV</t>
    <phoneticPr fontId="2"/>
  </si>
  <si>
    <t>2^23</t>
    <phoneticPr fontId="2"/>
  </si>
  <si>
    <t>REG2</t>
    <phoneticPr fontId="2"/>
  </si>
  <si>
    <t>REG0</t>
    <phoneticPr fontId="2"/>
  </si>
  <si>
    <t>REG1</t>
    <phoneticPr fontId="2"/>
  </si>
  <si>
    <t>2^16</t>
    <phoneticPr fontId="2"/>
  </si>
  <si>
    <t>High</t>
    <phoneticPr fontId="2"/>
  </si>
  <si>
    <t>Low</t>
    <phoneticPr fontId="2"/>
  </si>
  <si>
    <t>TX setting</t>
    <phoneticPr fontId="2"/>
  </si>
  <si>
    <t>REG</t>
    <phoneticPr fontId="2"/>
  </si>
  <si>
    <t>Lower</t>
    <phoneticPr fontId="2"/>
  </si>
  <si>
    <t>Upper</t>
    <phoneticPr fontId="2"/>
  </si>
  <si>
    <t>Band</t>
    <phoneticPr fontId="2"/>
  </si>
  <si>
    <t>56F6</t>
  </si>
  <si>
    <t>62EE</t>
  </si>
  <si>
    <t>0000</t>
  </si>
  <si>
    <t>56FC</t>
  </si>
  <si>
    <t>FCFC</t>
  </si>
  <si>
    <t>5183</t>
  </si>
  <si>
    <t>93F6</t>
  </si>
  <si>
    <t>518A</t>
  </si>
  <si>
    <t>2E05</t>
  </si>
  <si>
    <t>51E8</t>
  </si>
  <si>
    <t>1940</t>
  </si>
  <si>
    <t>2000</t>
  </si>
  <si>
    <t>51FB</t>
  </si>
  <si>
    <t>E76C</t>
  </si>
  <si>
    <t>4CDD</t>
  </si>
  <si>
    <t>6072</t>
  </si>
  <si>
    <t>4000</t>
  </si>
  <si>
    <t>4D12</t>
  </si>
  <si>
    <t>30E9</t>
  </si>
  <si>
    <t>5778</t>
  </si>
  <si>
    <t>7EA3</t>
  </si>
  <si>
    <t>A000</t>
  </si>
  <si>
    <t>57E2</t>
  </si>
  <si>
    <t>1F90</t>
  </si>
  <si>
    <t>sample</t>
    <phoneticPr fontId="2"/>
  </si>
  <si>
    <t>5179</t>
  </si>
  <si>
    <t>F0B9</t>
  </si>
  <si>
    <t>5180</t>
  </si>
  <si>
    <t>8AC8</t>
  </si>
  <si>
    <t>RX</t>
    <phoneticPr fontId="2"/>
  </si>
  <si>
    <t>TX</t>
    <phoneticPr fontId="2"/>
  </si>
  <si>
    <t>Freq.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</si>
</sst>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&quot;MHz&quot;"/>
    <numFmt numFmtId="177" formatCode="0.0&quot;kHz&quot;"/>
    <numFmt numFmtId="178" formatCode="0_ "/>
    <numFmt numFmtId="179" formatCode="#,##0_ "/>
  </numFmts>
  <fonts count="3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787400</xdr:colOff>
      <xdr:row>13</xdr:row>
      <xdr:rowOff>76200</xdr:rowOff>
    </xdr:from>
    <xdr:to>
      <xdr:col>8</xdr:col>
      <xdr:colOff>304800</xdr:colOff>
      <xdr:row>18</xdr:row>
      <xdr:rowOff>165100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20DE90D-E4CA-CE4C-B76B-B38A526EC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1400" y="3378200"/>
          <a:ext cx="3327400" cy="135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A97D-DA07-404D-ABDE-06BA13CF9D20}">
  <dimension ref="B2:R22"/>
  <sheetViews>
    <sheetView tabSelected="1" workbookViewId="0">
      <selection activeCell="D6" sqref="D6"/>
    </sheetView>
  </sheetViews>
  <sheetFormatPr baseColWidth="10" defaultRowHeight="20"/>
  <cols>
    <col min="3" max="3" width="13.5703125" bestFit="1" customWidth="1"/>
    <col min="12" max="18" width="11.85546875" customWidth="1"/>
  </cols>
  <sheetData>
    <row r="2" spans="2:18">
      <c r="B2" t="s">
        <v>4</v>
      </c>
      <c r="C2" s="6">
        <v>432.98</v>
      </c>
      <c r="M2" t="s">
        <v>43</v>
      </c>
    </row>
    <row r="3" spans="2:18">
      <c r="B3" t="s">
        <v>18</v>
      </c>
      <c r="C3" s="5">
        <v>1</v>
      </c>
      <c r="E3" t="s">
        <v>18</v>
      </c>
      <c r="F3" t="s">
        <v>16</v>
      </c>
      <c r="G3" t="s">
        <v>17</v>
      </c>
      <c r="H3" t="s">
        <v>6</v>
      </c>
      <c r="I3" t="s">
        <v>15</v>
      </c>
    </row>
    <row r="4" spans="2:18">
      <c r="B4" t="s">
        <v>0</v>
      </c>
      <c r="C4" s="1">
        <v>21.25</v>
      </c>
      <c r="E4">
        <v>1</v>
      </c>
      <c r="F4">
        <v>380</v>
      </c>
      <c r="G4">
        <v>530</v>
      </c>
      <c r="H4">
        <v>8</v>
      </c>
      <c r="I4">
        <v>0</v>
      </c>
      <c r="K4" t="s">
        <v>50</v>
      </c>
      <c r="L4" s="8">
        <f>C2</f>
        <v>432.98</v>
      </c>
      <c r="M4" s="8">
        <v>29.18</v>
      </c>
      <c r="N4" s="8">
        <v>51.18</v>
      </c>
      <c r="O4" s="8">
        <v>145.18</v>
      </c>
      <c r="P4" s="8">
        <v>433.18</v>
      </c>
      <c r="Q4" s="8">
        <v>432.98</v>
      </c>
      <c r="R4" s="8">
        <v>462.125</v>
      </c>
    </row>
    <row r="5" spans="2:18">
      <c r="B5" t="s">
        <v>2</v>
      </c>
      <c r="C5" s="1">
        <v>21.7</v>
      </c>
      <c r="E5">
        <v>2</v>
      </c>
      <c r="F5">
        <v>127</v>
      </c>
      <c r="G5">
        <v>177</v>
      </c>
      <c r="H5">
        <v>24</v>
      </c>
      <c r="I5">
        <v>1</v>
      </c>
      <c r="K5" t="s">
        <v>48</v>
      </c>
      <c r="L5" s="9" t="str">
        <f>C13</f>
        <v>5179</v>
      </c>
      <c r="M5" s="9" t="s">
        <v>38</v>
      </c>
      <c r="N5" s="9" t="s">
        <v>33</v>
      </c>
      <c r="O5" s="9" t="s">
        <v>28</v>
      </c>
      <c r="P5" s="9" t="s">
        <v>24</v>
      </c>
      <c r="Q5" s="9" t="s">
        <v>44</v>
      </c>
      <c r="R5" s="9" t="s">
        <v>19</v>
      </c>
    </row>
    <row r="6" spans="2:18">
      <c r="B6" t="s">
        <v>1</v>
      </c>
      <c r="C6" s="2">
        <v>88</v>
      </c>
      <c r="E6">
        <v>3</v>
      </c>
      <c r="F6">
        <v>48</v>
      </c>
      <c r="G6">
        <v>66</v>
      </c>
      <c r="H6">
        <v>64</v>
      </c>
      <c r="I6">
        <v>2</v>
      </c>
      <c r="L6" s="9" t="str">
        <f>C15</f>
        <v>F0B9</v>
      </c>
      <c r="M6" s="9" t="s">
        <v>39</v>
      </c>
      <c r="N6" s="9" t="s">
        <v>34</v>
      </c>
      <c r="O6" s="9" t="s">
        <v>29</v>
      </c>
      <c r="P6" s="9" t="s">
        <v>25</v>
      </c>
      <c r="Q6" s="9" t="s">
        <v>45</v>
      </c>
      <c r="R6" s="9" t="s">
        <v>20</v>
      </c>
    </row>
    <row r="7" spans="2:18">
      <c r="B7" t="s">
        <v>3</v>
      </c>
      <c r="C7" s="2">
        <v>137</v>
      </c>
      <c r="E7">
        <v>4</v>
      </c>
      <c r="F7">
        <v>42</v>
      </c>
      <c r="G7">
        <v>59</v>
      </c>
      <c r="H7">
        <v>72</v>
      </c>
      <c r="I7">
        <v>3</v>
      </c>
      <c r="L7" s="9" t="str">
        <f>C22</f>
        <v>0000</v>
      </c>
      <c r="M7" s="9" t="s">
        <v>40</v>
      </c>
      <c r="N7" s="9" t="s">
        <v>35</v>
      </c>
      <c r="O7" s="9" t="s">
        <v>30</v>
      </c>
      <c r="P7" s="9" t="s">
        <v>21</v>
      </c>
      <c r="Q7" s="9" t="s">
        <v>21</v>
      </c>
      <c r="R7" s="9" t="s">
        <v>21</v>
      </c>
    </row>
    <row r="8" spans="2:18">
      <c r="B8" t="s">
        <v>7</v>
      </c>
      <c r="C8" s="4">
        <f>2^23</f>
        <v>8388608</v>
      </c>
      <c r="E8">
        <v>5</v>
      </c>
      <c r="F8">
        <v>38</v>
      </c>
      <c r="G8">
        <v>52</v>
      </c>
      <c r="H8">
        <v>80</v>
      </c>
      <c r="I8">
        <v>4</v>
      </c>
      <c r="K8" t="s">
        <v>49</v>
      </c>
      <c r="L8" s="9" t="str">
        <f>C18</f>
        <v>5180</v>
      </c>
      <c r="M8" s="9" t="s">
        <v>41</v>
      </c>
      <c r="N8" s="9" t="s">
        <v>36</v>
      </c>
      <c r="O8" s="9" t="s">
        <v>31</v>
      </c>
      <c r="P8" s="9" t="s">
        <v>26</v>
      </c>
      <c r="Q8" s="9" t="s">
        <v>46</v>
      </c>
      <c r="R8" s="9" t="s">
        <v>22</v>
      </c>
    </row>
    <row r="9" spans="2:18">
      <c r="B9" t="s">
        <v>6</v>
      </c>
      <c r="C9" s="3">
        <f>VLOOKUP(C3,E4:I9,4)</f>
        <v>8</v>
      </c>
      <c r="E9">
        <v>6</v>
      </c>
      <c r="F9">
        <v>24</v>
      </c>
      <c r="G9">
        <v>33</v>
      </c>
      <c r="H9">
        <v>128</v>
      </c>
      <c r="I9">
        <v>5</v>
      </c>
      <c r="L9" s="9" t="str">
        <f>C20</f>
        <v>8AC8</v>
      </c>
      <c r="M9" s="9" t="s">
        <v>42</v>
      </c>
      <c r="N9" s="9" t="s">
        <v>37</v>
      </c>
      <c r="O9" s="9" t="s">
        <v>32</v>
      </c>
      <c r="P9" s="9" t="s">
        <v>27</v>
      </c>
      <c r="Q9" s="9" t="s">
        <v>47</v>
      </c>
      <c r="R9" s="9" t="s">
        <v>23</v>
      </c>
    </row>
    <row r="10" spans="2:18">
      <c r="B10" t="s">
        <v>5</v>
      </c>
      <c r="C10" s="4">
        <f>(C2-C7/1000)/C4*C9*C8</f>
        <v>1366945977.4283295</v>
      </c>
      <c r="E10">
        <v>7</v>
      </c>
      <c r="F10">
        <v>21</v>
      </c>
      <c r="G10">
        <v>29</v>
      </c>
      <c r="H10">
        <v>144</v>
      </c>
      <c r="I10">
        <v>6</v>
      </c>
      <c r="L10" s="9" t="str">
        <f>C22</f>
        <v>0000</v>
      </c>
      <c r="M10" s="9" t="s">
        <v>40</v>
      </c>
      <c r="N10" s="9" t="s">
        <v>35</v>
      </c>
      <c r="O10" s="9" t="s">
        <v>30</v>
      </c>
      <c r="P10" s="9" t="s">
        <v>21</v>
      </c>
      <c r="Q10" s="9" t="s">
        <v>21</v>
      </c>
      <c r="R10" s="9" t="s">
        <v>21</v>
      </c>
    </row>
    <row r="11" spans="2:18">
      <c r="B11" t="s">
        <v>11</v>
      </c>
      <c r="C11" s="4">
        <f>2^16</f>
        <v>65536</v>
      </c>
      <c r="E11">
        <v>8</v>
      </c>
      <c r="F11">
        <v>19</v>
      </c>
      <c r="G11">
        <v>27</v>
      </c>
      <c r="H11">
        <v>160</v>
      </c>
      <c r="I11">
        <v>7</v>
      </c>
    </row>
    <row r="12" spans="2:18">
      <c r="B12" t="s">
        <v>12</v>
      </c>
      <c r="C12" s="4">
        <f>INT(C10/C11)</f>
        <v>20857</v>
      </c>
    </row>
    <row r="13" spans="2:18">
      <c r="B13" t="s">
        <v>9</v>
      </c>
      <c r="C13" s="7" t="str">
        <f>DEC2HEX(C12,4)</f>
        <v>5179</v>
      </c>
    </row>
    <row r="14" spans="2:18">
      <c r="B14" t="s">
        <v>13</v>
      </c>
      <c r="C14" s="4">
        <f>INT(C10-(C11*C12))</f>
        <v>61625</v>
      </c>
    </row>
    <row r="15" spans="2:18">
      <c r="B15" t="s">
        <v>10</v>
      </c>
      <c r="C15" s="7" t="str">
        <f>DEC2HEX(C14,4)</f>
        <v>F0B9</v>
      </c>
    </row>
    <row r="16" spans="2:18">
      <c r="B16" t="s">
        <v>14</v>
      </c>
      <c r="C16" s="4">
        <f>C2/C4*C9*C8</f>
        <v>1367378632.2221177</v>
      </c>
    </row>
    <row r="17" spans="2:3">
      <c r="B17" t="s">
        <v>12</v>
      </c>
      <c r="C17" s="4">
        <f>INT(C16/C11)</f>
        <v>20864</v>
      </c>
    </row>
    <row r="18" spans="2:3">
      <c r="B18" t="s">
        <v>9</v>
      </c>
      <c r="C18" s="7" t="str">
        <f>DEC2HEX(C17,4)</f>
        <v>5180</v>
      </c>
    </row>
    <row r="19" spans="2:3">
      <c r="B19" t="s">
        <v>13</v>
      </c>
      <c r="C19" s="4">
        <f>INT(C16-(C11*C17))</f>
        <v>35528</v>
      </c>
    </row>
    <row r="20" spans="2:3">
      <c r="B20" t="s">
        <v>10</v>
      </c>
      <c r="C20" s="7" t="str">
        <f>DEC2HEX(C19,4)</f>
        <v>8AC8</v>
      </c>
    </row>
    <row r="21" spans="2:3">
      <c r="B21" t="s">
        <v>15</v>
      </c>
      <c r="C21">
        <f>VLOOKUP(C3,E4:I9,5)</f>
        <v>0</v>
      </c>
    </row>
    <row r="22" spans="2:3">
      <c r="B22" t="s">
        <v>8</v>
      </c>
      <c r="C22" s="7" t="str">
        <f>DEC2HEX(C21*2^13,4)</f>
        <v>0000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Inaba</dc:creator>
  <cp:lastModifiedBy>Inaba</cp:lastModifiedBy>
  <dcterms:created xsi:type="dcterms:W3CDTF">2022-02-13T02:13:30Z</dcterms:created>
  <dcterms:modified xsi:type="dcterms:W3CDTF">2022-02-13T05:40:59Z</dcterms:modified>
</cp:coreProperties>
</file>