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8 July\"/>
    </mc:Choice>
  </mc:AlternateContent>
  <bookViews>
    <workbookView xWindow="0" yWindow="0" windowWidth="20490" windowHeight="6855" activeTab="1"/>
  </bookViews>
  <sheets>
    <sheet name="Generation" sheetId="1" r:id="rId1"/>
    <sheet name="ISGS" sheetId="5" r:id="rId2"/>
    <sheet name="State Care" sheetId="3" r:id="rId3"/>
  </sheets>
  <definedNames>
    <definedName name="_xlnm.Print_Area" localSheetId="0">Generation!$B$1:$J$50</definedName>
    <definedName name="_xlnm.Print_Area" localSheetId="1">ISGS!$B$1:$I$137</definedName>
    <definedName name="_xlnm.Print_Area" localSheetId="2">'State Care'!$B$1:$J$49</definedName>
    <definedName name="_xlnm.Print_Titles" localSheetId="1">ISGS!$1:$6</definedName>
  </definedNames>
  <calcPr calcId="152511"/>
</workbook>
</file>

<file path=xl/calcChain.xml><?xml version="1.0" encoding="utf-8"?>
<calcChain xmlns="http://schemas.openxmlformats.org/spreadsheetml/2006/main">
  <c r="G94" i="5" l="1"/>
  <c r="D14" i="1" l="1"/>
  <c r="J8" i="1" l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3" i="1"/>
  <c r="J34" i="1"/>
  <c r="J35" i="1"/>
  <c r="J36" i="1"/>
  <c r="J37" i="1"/>
  <c r="J39" i="1"/>
  <c r="J40" i="1"/>
  <c r="J41" i="1"/>
  <c r="J42" i="1"/>
  <c r="J43" i="1"/>
  <c r="J44" i="1"/>
  <c r="J45" i="1"/>
  <c r="J7" i="1"/>
  <c r="D46" i="1"/>
  <c r="E46" i="1"/>
  <c r="G46" i="1"/>
  <c r="H46" i="1"/>
  <c r="I46" i="1"/>
  <c r="D38" i="1"/>
  <c r="E38" i="1"/>
  <c r="G38" i="1"/>
  <c r="H38" i="1"/>
  <c r="I38" i="1"/>
  <c r="E32" i="1"/>
  <c r="G32" i="1"/>
  <c r="H32" i="1"/>
  <c r="I32" i="1"/>
  <c r="E25" i="1"/>
  <c r="G25" i="1"/>
  <c r="H25" i="1"/>
  <c r="I25" i="1"/>
  <c r="E17" i="1"/>
  <c r="G17" i="1"/>
  <c r="H17" i="1"/>
  <c r="H47" i="1" s="1"/>
  <c r="I17" i="1"/>
  <c r="F8" i="1"/>
  <c r="F9" i="1"/>
  <c r="F10" i="1"/>
  <c r="F11" i="1"/>
  <c r="F12" i="1"/>
  <c r="F13" i="1"/>
  <c r="F16" i="1"/>
  <c r="F22" i="1"/>
  <c r="F23" i="1"/>
  <c r="F24" i="1"/>
  <c r="F26" i="1"/>
  <c r="F29" i="1"/>
  <c r="F31" i="1"/>
  <c r="F33" i="1"/>
  <c r="F34" i="1"/>
  <c r="F35" i="1"/>
  <c r="F36" i="1"/>
  <c r="F37" i="1"/>
  <c r="F39" i="1"/>
  <c r="F40" i="1"/>
  <c r="F41" i="1"/>
  <c r="F42" i="1"/>
  <c r="F43" i="1"/>
  <c r="F44" i="1"/>
  <c r="F45" i="1"/>
  <c r="F7" i="1"/>
  <c r="D30" i="1"/>
  <c r="C30" i="1"/>
  <c r="C32" i="1" s="1"/>
  <c r="D28" i="1"/>
  <c r="F28" i="1" s="1"/>
  <c r="D27" i="1"/>
  <c r="F27" i="1" s="1"/>
  <c r="D26" i="1"/>
  <c r="D21" i="1"/>
  <c r="D20" i="1"/>
  <c r="D19" i="1"/>
  <c r="C19" i="1"/>
  <c r="D18" i="1"/>
  <c r="F18" i="1" s="1"/>
  <c r="C14" i="1"/>
  <c r="D15" i="1"/>
  <c r="F15" i="1" s="1"/>
  <c r="F10" i="3"/>
  <c r="G46" i="3"/>
  <c r="H46" i="3"/>
  <c r="H47" i="3" s="1"/>
  <c r="I46" i="3"/>
  <c r="G38" i="3"/>
  <c r="G47" i="3" s="1"/>
  <c r="H38" i="3"/>
  <c r="I38" i="3"/>
  <c r="I47" i="3" s="1"/>
  <c r="G32" i="3"/>
  <c r="H32" i="3"/>
  <c r="I32" i="3"/>
  <c r="G25" i="3"/>
  <c r="H25" i="3"/>
  <c r="I25" i="3"/>
  <c r="G17" i="3"/>
  <c r="H17" i="3"/>
  <c r="I17" i="3"/>
  <c r="J8" i="3"/>
  <c r="J9" i="3"/>
  <c r="J17" i="3" s="1"/>
  <c r="J10" i="3"/>
  <c r="J11" i="3"/>
  <c r="J12" i="3"/>
  <c r="J13" i="3"/>
  <c r="J14" i="3"/>
  <c r="J15" i="3"/>
  <c r="J16" i="3"/>
  <c r="J18" i="3"/>
  <c r="J25" i="3" s="1"/>
  <c r="J19" i="3"/>
  <c r="J20" i="3"/>
  <c r="J21" i="3"/>
  <c r="J22" i="3"/>
  <c r="J23" i="3"/>
  <c r="J24" i="3"/>
  <c r="J26" i="3"/>
  <c r="J27" i="3"/>
  <c r="J32" i="3" s="1"/>
  <c r="J28" i="3"/>
  <c r="J29" i="3"/>
  <c r="J30" i="3"/>
  <c r="J31" i="3"/>
  <c r="J33" i="3"/>
  <c r="J38" i="3" s="1"/>
  <c r="J34" i="3"/>
  <c r="J35" i="3"/>
  <c r="J36" i="3"/>
  <c r="J37" i="3"/>
  <c r="J39" i="3"/>
  <c r="J46" i="3" s="1"/>
  <c r="J40" i="3"/>
  <c r="J41" i="3"/>
  <c r="J42" i="3"/>
  <c r="J43" i="3"/>
  <c r="J44" i="3"/>
  <c r="J45" i="3"/>
  <c r="J7" i="3"/>
  <c r="F8" i="3"/>
  <c r="F17" i="3" s="1"/>
  <c r="F9" i="3"/>
  <c r="F11" i="3"/>
  <c r="F12" i="3"/>
  <c r="F13" i="3"/>
  <c r="F14" i="3"/>
  <c r="F15" i="3"/>
  <c r="F16" i="3"/>
  <c r="F18" i="3"/>
  <c r="F25" i="3" s="1"/>
  <c r="F19" i="3"/>
  <c r="F20" i="3"/>
  <c r="F21" i="3"/>
  <c r="F22" i="3"/>
  <c r="F23" i="3"/>
  <c r="F24" i="3"/>
  <c r="F26" i="3"/>
  <c r="F27" i="3"/>
  <c r="F32" i="3" s="1"/>
  <c r="F28" i="3"/>
  <c r="F29" i="3"/>
  <c r="F30" i="3"/>
  <c r="F31" i="3"/>
  <c r="F33" i="3"/>
  <c r="F34" i="3"/>
  <c r="F35" i="3"/>
  <c r="F36" i="3"/>
  <c r="F37" i="3"/>
  <c r="F39" i="3"/>
  <c r="F46" i="3" s="1"/>
  <c r="F40" i="3"/>
  <c r="F41" i="3"/>
  <c r="F42" i="3"/>
  <c r="F43" i="3"/>
  <c r="F44" i="3"/>
  <c r="F45" i="3"/>
  <c r="F7" i="3"/>
  <c r="D46" i="3"/>
  <c r="E46" i="3"/>
  <c r="C46" i="3"/>
  <c r="D38" i="3"/>
  <c r="E38" i="3"/>
  <c r="C38" i="3"/>
  <c r="D32" i="3"/>
  <c r="E32" i="3"/>
  <c r="C32" i="3"/>
  <c r="D25" i="3"/>
  <c r="E25" i="3"/>
  <c r="C25" i="3"/>
  <c r="D17" i="3"/>
  <c r="E17" i="3"/>
  <c r="C17" i="3"/>
  <c r="H118" i="5"/>
  <c r="H94" i="5"/>
  <c r="I94" i="5"/>
  <c r="H60" i="5"/>
  <c r="C46" i="1"/>
  <c r="C38" i="1"/>
  <c r="C25" i="1"/>
  <c r="C17" i="1"/>
  <c r="F38" i="3" l="1"/>
  <c r="F47" i="3" s="1"/>
  <c r="J47" i="3"/>
  <c r="F46" i="1"/>
  <c r="E47" i="1"/>
  <c r="J17" i="1"/>
  <c r="I47" i="1"/>
  <c r="F30" i="1"/>
  <c r="F21" i="1"/>
  <c r="F19" i="1"/>
  <c r="F14" i="1"/>
  <c r="D17" i="1"/>
  <c r="D25" i="1"/>
  <c r="F32" i="1"/>
  <c r="D32" i="1"/>
  <c r="F38" i="1"/>
  <c r="D47" i="1"/>
  <c r="F20" i="1"/>
  <c r="G47" i="1"/>
  <c r="J32" i="1"/>
  <c r="J25" i="1"/>
  <c r="J46" i="1"/>
  <c r="J38" i="1"/>
  <c r="C47" i="1"/>
  <c r="C47" i="3"/>
  <c r="E47" i="3"/>
  <c r="D47" i="3"/>
  <c r="H135" i="5"/>
  <c r="I135" i="5"/>
  <c r="G135" i="5"/>
  <c r="H134" i="5"/>
  <c r="I134" i="5"/>
  <c r="G134" i="5"/>
  <c r="I118" i="5"/>
  <c r="G118" i="5"/>
  <c r="I60" i="5"/>
  <c r="G60" i="5"/>
  <c r="F25" i="1" l="1"/>
  <c r="F17" i="1"/>
  <c r="J47" i="1"/>
  <c r="G136" i="5"/>
  <c r="I136" i="5"/>
  <c r="H136" i="5"/>
  <c r="F47" i="1" l="1"/>
</calcChain>
</file>

<file path=xl/sharedStrings.xml><?xml version="1.0" encoding="utf-8"?>
<sst xmlns="http://schemas.openxmlformats.org/spreadsheetml/2006/main" count="1029" uniqueCount="213">
  <si>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</si>
  <si>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</si>
  <si>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</si>
  <si>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</si>
  <si>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</si>
  <si>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</si>
  <si>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</si>
  <si>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</si>
  <si>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</si>
  <si>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</si>
  <si>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</si>
  <si>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</si>
  <si>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</si>
  <si>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</si>
  <si>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</si>
  <si>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</si>
  <si>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</si>
  <si>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</si>
  <si>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</si>
  <si>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</si>
  <si>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</si>
  <si>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</si>
  <si>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</si>
  <si>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</si>
  <si>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</si>
  <si>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</si>
  <si>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</si>
  <si>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</si>
  <si>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</si>
  <si>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</si>
  <si>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</si>
  <si>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</si>
  <si>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</si>
  <si>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</si>
  <si>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</si>
  <si>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</si>
  <si>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</si>
  <si>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</si>
  <si>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</si>
  <si>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</si>
  <si>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</si>
  <si>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</si>
  <si>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</si>
  <si>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</si>
  <si>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</si>
  <si>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</si>
  <si>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</si>
  <si>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</si>
  <si>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</si>
  <si>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</si>
  <si>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</si>
  <si>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</si>
  <si>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</si>
  <si>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</si>
  <si>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</si>
  <si>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</si>
  <si>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</si>
  <si>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</si>
  <si>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</si>
  <si>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</si>
  <si>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</si>
  <si>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</si>
  <si>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</si>
  <si>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</si>
  <si>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</si>
  <si>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</si>
  <si>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</si>
  <si>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</si>
  <si>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</si>
  <si>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</si>
  <si>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</si>
  <si>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</si>
  <si>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</si>
  <si>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</si>
  <si>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</si>
  <si>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</si>
  <si>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</si>
  <si>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</si>
  <si>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</si>
  <si>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</si>
  <si>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</si>
  <si>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</si>
  <si>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</si>
  <si>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</si>
  <si>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</si>
  <si>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</si>
  <si>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</si>
  <si>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</si>
  <si>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</si>
  <si>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</si>
  <si>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</si>
  <si>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</si>
  <si>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</si>
  <si>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</si>
  <si>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</si>
  <si>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</si>
  <si>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</si>
  <si>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</si>
  <si>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</si>
  <si>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</si>
  <si>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</si>
  <si>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</si>
  <si>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</si>
  <si>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</si>
  <si>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</si>
  <si>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</si>
  <si>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</si>
  <si>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</si>
  <si>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</si>
  <si>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</si>
  <si>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</si>
  <si>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</si>
  <si>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</si>
  <si>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</si>
  <si>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</si>
  <si>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</si>
  <si>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</si>
  <si>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</si>
  <si>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</si>
  <si>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</si>
  <si>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</si>
  <si>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</si>
  <si>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</si>
  <si>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</si>
  <si>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</si>
  <si>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</si>
  <si>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</si>
  <si>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</si>
  <si>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</si>
  <si>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</si>
  <si>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</si>
  <si>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</si>
  <si>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</si>
  <si>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</si>
  <si>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</si>
  <si>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</si>
  <si>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</si>
  <si>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</si>
  <si>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</si>
  <si>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</si>
  <si>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</si>
  <si>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</si>
  <si>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</si>
  <si>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</si>
  <si>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</si>
  <si>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</si>
  <si>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</si>
  <si>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</si>
  <si>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</si>
  <si>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</si>
  <si>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</si>
  <si>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</si>
  <si>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</si>
  <si>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</si>
  <si>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</si>
  <si>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</si>
  <si>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</si>
  <si>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</si>
  <si>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</si>
  <si>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</si>
  <si>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</si>
  <si>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</si>
  <si>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</si>
  <si>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</si>
  <si>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</si>
  <si>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</si>
  <si>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</si>
  <si>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</si>
  <si>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</si>
  <si>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</si>
  <si>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</si>
  <si>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</si>
  <si>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</si>
  <si>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</si>
  <si>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</si>
  <si>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</si>
  <si>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</si>
  <si>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</si>
  <si>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</si>
  <si>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</si>
  <si>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</si>
  <si>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</si>
  <si>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</si>
  <si>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</si>
  <si>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</si>
  <si>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</si>
  <si>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</si>
  <si>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</si>
  <si>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</si>
  <si>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</si>
  <si>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</si>
  <si>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</si>
  <si>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</si>
  <si>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</si>
  <si>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</si>
  <si>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</si>
  <si>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</si>
  <si>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</si>
  <si>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</si>
  <si>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</si>
  <si>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 xml:space="preserve">Total daily  generation of NP KUNTA Solar Park </t>
  </si>
  <si>
    <t>Renewable Energy Project Monitoring Division/ नवीकरणीय ऊर्जा परियोजना प्रबोधन प्रभाग</t>
  </si>
  <si>
    <t>Cumulative Generation during Jul 2023</t>
  </si>
  <si>
    <t>GSEC2</t>
  </si>
  <si>
    <t>MASAYA SOLAR</t>
  </si>
  <si>
    <t>SHERISHA RAIPUR</t>
  </si>
  <si>
    <t>Chhattisgarh</t>
  </si>
  <si>
    <t>SOLAPUR SOLAR PV PROJECT</t>
  </si>
  <si>
    <t>Maharashtra</t>
  </si>
  <si>
    <t>ADANI WIND ENERGY KUTCHH FOUR LTD</t>
  </si>
  <si>
    <t>ALFANAR NETRA VAYU</t>
  </si>
  <si>
    <t>APRAAVA ENERGY PRIVATE LIMITED (AEPL)</t>
  </si>
  <si>
    <t xml:space="preserve">TORRENT SOLARGEN LIMITED				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</si>
</sst>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7" xfId="0" applyFont="1" applyBorder="1"/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/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/>
    <xf numFmtId="0" fontId="15" fillId="0" borderId="7" xfId="0" applyFont="1" applyFill="1" applyBorder="1"/>
    <xf numFmtId="0" fontId="14" fillId="7" borderId="10" xfId="0" applyFont="1" applyFill="1" applyBorder="1" applyAlignment="1">
      <alignment horizontal="center" vertical="center" wrapText="1"/>
    </xf>
    <xf numFmtId="0" fontId="14" fillId="7" borderId="11" xfId="0" applyFont="1" applyFill="1" applyBorder="1"/>
    <xf numFmtId="0" fontId="15" fillId="0" borderId="0" xfId="0" applyFont="1" applyBorder="1"/>
    <xf numFmtId="0" fontId="12" fillId="0" borderId="0" xfId="0" applyFont="1" applyBorder="1"/>
    <xf numFmtId="0" fontId="14" fillId="6" borderId="8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5" fillId="0" borderId="1" xfId="0" applyFont="1" applyBorder="1"/>
    <xf numFmtId="0" fontId="10" fillId="0" borderId="1" xfId="0" applyFont="1" applyBorder="1"/>
    <xf numFmtId="0" fontId="15" fillId="0" borderId="12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 applyAlignment="1">
      <alignment horizontal="center"/>
    </xf>
    <xf numFmtId="0" fontId="12" fillId="0" borderId="1" xfId="0" applyFont="1" applyBorder="1"/>
    <xf numFmtId="0" fontId="12" fillId="0" borderId="7" xfId="0" applyFont="1" applyBorder="1"/>
    <xf numFmtId="15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topLeftCell="A16" zoomScale="55" zoomScaleNormal="100" zoomScaleSheetLayoutView="55" workbookViewId="0">
      <selection activeCell="C47" sqref="C47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</row>
    <row r="2" spans="1:10" ht="25.5" x14ac:dyDescent="0.35">
      <c r="A2" t="s">
        <v>0</v>
      </c>
      <c r="B2" s="35" t="s">
        <v>49</v>
      </c>
      <c r="C2" s="34"/>
      <c r="D2" s="34"/>
      <c r="E2" s="34"/>
      <c r="F2" s="34"/>
      <c r="G2" s="34"/>
      <c r="H2" s="34"/>
      <c r="I2" s="34"/>
      <c r="J2" s="34"/>
    </row>
    <row r="3" spans="1:10" ht="25.5" x14ac:dyDescent="0.35">
      <c r="A3" t="s">
        <v>0</v>
      </c>
      <c r="B3" s="35" t="s">
        <v>191</v>
      </c>
      <c r="C3" s="34"/>
      <c r="D3" s="34"/>
      <c r="E3" s="34"/>
      <c r="F3" s="34"/>
      <c r="G3" s="34"/>
      <c r="H3" s="34"/>
      <c r="I3" s="34"/>
      <c r="J3" s="34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36" t="s">
        <v>2</v>
      </c>
      <c r="H4" s="34"/>
      <c r="I4" s="34"/>
      <c r="J4" s="34"/>
    </row>
    <row r="5" spans="1:10" ht="30.75" customHeight="1" x14ac:dyDescent="0.35">
      <c r="A5" t="s">
        <v>0</v>
      </c>
      <c r="B5" s="36" t="s">
        <v>3</v>
      </c>
      <c r="C5" s="37">
        <v>45125</v>
      </c>
      <c r="D5" s="36" t="s">
        <v>0</v>
      </c>
      <c r="E5" s="36" t="s">
        <v>0</v>
      </c>
      <c r="F5" s="36" t="s">
        <v>0</v>
      </c>
      <c r="G5" s="36" t="s">
        <v>190</v>
      </c>
      <c r="H5" s="34"/>
      <c r="I5" s="34"/>
      <c r="J5" s="34"/>
    </row>
    <row r="6" spans="1:10" ht="213" customHeight="1" x14ac:dyDescent="0.2">
      <c r="A6" t="s">
        <v>0</v>
      </c>
      <c r="B6" s="36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f>SUM(C7:E7)</f>
        <v>0</v>
      </c>
      <c r="G7" s="2">
        <v>0</v>
      </c>
      <c r="H7" s="2">
        <v>0</v>
      </c>
      <c r="I7" s="2">
        <v>0</v>
      </c>
      <c r="J7" s="2">
        <f>SUM(G7:I7)</f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1.76</v>
      </c>
      <c r="F8" s="30">
        <f t="shared" ref="F8:F45" si="0">SUM(C8:E8)</f>
        <v>1.76</v>
      </c>
      <c r="G8" s="2">
        <v>0</v>
      </c>
      <c r="H8" s="2">
        <v>0</v>
      </c>
      <c r="I8" s="2">
        <v>28.3</v>
      </c>
      <c r="J8" s="30">
        <f t="shared" ref="J8:J37" si="1">SUM(G8:I8)</f>
        <v>28.3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0.53</v>
      </c>
      <c r="E9" s="2">
        <v>0.71</v>
      </c>
      <c r="F9" s="30">
        <f t="shared" si="0"/>
        <v>1.24</v>
      </c>
      <c r="G9" s="2">
        <v>0</v>
      </c>
      <c r="H9" s="2">
        <v>13.36</v>
      </c>
      <c r="I9" s="2">
        <v>17.98</v>
      </c>
      <c r="J9" s="30">
        <f t="shared" si="1"/>
        <v>31.34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0.03</v>
      </c>
      <c r="E10" s="2">
        <v>11.18</v>
      </c>
      <c r="F10" s="30">
        <f t="shared" si="0"/>
        <v>11.209999999999999</v>
      </c>
      <c r="G10" s="2">
        <v>0</v>
      </c>
      <c r="H10" s="2">
        <v>0.47000000000000008</v>
      </c>
      <c r="I10" s="2">
        <v>170.33</v>
      </c>
      <c r="J10" s="30">
        <f t="shared" si="1"/>
        <v>170.8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30">
        <f t="shared" si="0"/>
        <v>0</v>
      </c>
      <c r="G11" s="2">
        <v>0</v>
      </c>
      <c r="H11" s="2">
        <v>0</v>
      </c>
      <c r="I11" s="2">
        <v>0</v>
      </c>
      <c r="J11" s="30">
        <f t="shared" si="1"/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30">
        <f t="shared" si="0"/>
        <v>0</v>
      </c>
      <c r="G12" s="2">
        <v>0</v>
      </c>
      <c r="H12" s="2">
        <v>0</v>
      </c>
      <c r="I12" s="2">
        <v>0</v>
      </c>
      <c r="J12" s="30">
        <f t="shared" si="1"/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3.34</v>
      </c>
      <c r="E13" s="2">
        <v>3.02</v>
      </c>
      <c r="F13" s="30">
        <f t="shared" si="0"/>
        <v>6.3599999999999994</v>
      </c>
      <c r="G13" s="2">
        <v>0</v>
      </c>
      <c r="H13" s="2">
        <v>67.400000000000006</v>
      </c>
      <c r="I13" s="2">
        <v>54.360000000000007</v>
      </c>
      <c r="J13" s="30">
        <f t="shared" si="1"/>
        <v>121.76000000000002</v>
      </c>
    </row>
    <row r="14" spans="1:10" ht="42.75" x14ac:dyDescent="0.35">
      <c r="A14" t="s">
        <v>0</v>
      </c>
      <c r="B14" s="4" t="s">
        <v>15</v>
      </c>
      <c r="C14" s="2">
        <f>SUM(19.62,ISGS!H51,ISGS!H53,ISGS!H55,ISGS!H57,ISGS!H59)</f>
        <v>26.770000000000003</v>
      </c>
      <c r="D14" s="2">
        <f>SUM(23.29,ISGS!H15:H50,ISGS!H52,ISGS!H54,ISGS!H56,ISGS!H58,ISGS!H8,ISGS!H10,ISGS!H13,ISGS!H11)</f>
        <v>109.76</v>
      </c>
      <c r="E14" s="2">
        <v>0.49</v>
      </c>
      <c r="F14" s="30">
        <f t="shared" si="0"/>
        <v>137.02000000000001</v>
      </c>
      <c r="G14" s="2">
        <v>522.28</v>
      </c>
      <c r="H14" s="2">
        <v>2030.8</v>
      </c>
      <c r="I14" s="2">
        <v>7.28</v>
      </c>
      <c r="J14" s="30">
        <f t="shared" si="1"/>
        <v>2560.36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f>SUM(10.4+ISGS!H7,ISGS!H9,ISGS!H12,ISGS!H14)</f>
        <v>10.75</v>
      </c>
      <c r="E15" s="2">
        <v>0</v>
      </c>
      <c r="F15" s="30">
        <f t="shared" si="0"/>
        <v>10.75</v>
      </c>
      <c r="G15" s="2">
        <v>0</v>
      </c>
      <c r="H15" s="2">
        <v>160.22999999999999</v>
      </c>
      <c r="I15" s="2">
        <v>2.5099999999999998</v>
      </c>
      <c r="J15" s="30">
        <f t="shared" si="1"/>
        <v>162.73999999999998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0.16</v>
      </c>
      <c r="E16" s="2">
        <v>0</v>
      </c>
      <c r="F16" s="30">
        <f t="shared" si="0"/>
        <v>0.16</v>
      </c>
      <c r="G16" s="2">
        <v>0</v>
      </c>
      <c r="H16" s="2">
        <v>7.4</v>
      </c>
      <c r="I16" s="2">
        <v>0</v>
      </c>
      <c r="J16" s="30">
        <f t="shared" si="1"/>
        <v>7.4</v>
      </c>
    </row>
    <row r="17" spans="1:10" ht="42.75" x14ac:dyDescent="0.4">
      <c r="A17" t="s">
        <v>0</v>
      </c>
      <c r="B17" s="5" t="s">
        <v>18</v>
      </c>
      <c r="C17" s="6">
        <f>SUM(C7:C16)</f>
        <v>26.770000000000003</v>
      </c>
      <c r="D17" s="6">
        <f t="shared" ref="D17:J17" si="2">SUM(D7:D16)</f>
        <v>124.57000000000001</v>
      </c>
      <c r="E17" s="6">
        <f t="shared" si="2"/>
        <v>17.159999999999997</v>
      </c>
      <c r="F17" s="6">
        <f t="shared" si="2"/>
        <v>168.5</v>
      </c>
      <c r="G17" s="6">
        <f t="shared" si="2"/>
        <v>522.28</v>
      </c>
      <c r="H17" s="6">
        <f t="shared" si="2"/>
        <v>2279.66</v>
      </c>
      <c r="I17" s="6">
        <f t="shared" si="2"/>
        <v>280.76</v>
      </c>
      <c r="J17" s="6">
        <f t="shared" si="2"/>
        <v>3082.7000000000003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f>SUM(1.4,ISGS!H72)</f>
        <v>1.5599999999999998</v>
      </c>
      <c r="E18" s="2">
        <v>0</v>
      </c>
      <c r="F18" s="30">
        <f t="shared" si="0"/>
        <v>1.5599999999999998</v>
      </c>
      <c r="G18" s="2">
        <v>0</v>
      </c>
      <c r="H18" s="2">
        <v>22.06</v>
      </c>
      <c r="I18" s="2">
        <v>0</v>
      </c>
      <c r="J18" s="30">
        <f t="shared" si="1"/>
        <v>22.06</v>
      </c>
    </row>
    <row r="19" spans="1:10" ht="42.75" x14ac:dyDescent="0.35">
      <c r="A19" t="s">
        <v>0</v>
      </c>
      <c r="B19" s="4" t="s">
        <v>20</v>
      </c>
      <c r="C19" s="2">
        <f>SUM(37.4,ISGS!H74:H93)</f>
        <v>78.11999999999999</v>
      </c>
      <c r="D19" s="2">
        <f>SUM(16.9,ISGS!H63:H68,ISGS!H70)</f>
        <v>19.769999999999996</v>
      </c>
      <c r="E19" s="2">
        <v>0.1</v>
      </c>
      <c r="F19" s="30">
        <f t="shared" si="0"/>
        <v>97.989999999999981</v>
      </c>
      <c r="G19" s="2">
        <v>1167.5</v>
      </c>
      <c r="H19" s="2">
        <v>394.40999999999997</v>
      </c>
      <c r="I19" s="2">
        <v>0.9</v>
      </c>
      <c r="J19" s="30">
        <f t="shared" si="1"/>
        <v>1562.81</v>
      </c>
    </row>
    <row r="20" spans="1:10" ht="42.75" x14ac:dyDescent="0.35">
      <c r="A20" t="s">
        <v>0</v>
      </c>
      <c r="B20" s="4" t="s">
        <v>21</v>
      </c>
      <c r="C20" s="2">
        <v>10.3</v>
      </c>
      <c r="D20" s="2">
        <f>SUM(5,ISGS!H69,ISGS!H61:H62,ISGS!H71)</f>
        <v>9.4599999999999991</v>
      </c>
      <c r="E20" s="2">
        <v>0.7</v>
      </c>
      <c r="F20" s="30">
        <f t="shared" si="0"/>
        <v>20.459999999999997</v>
      </c>
      <c r="G20" s="2">
        <v>188.3</v>
      </c>
      <c r="H20" s="2">
        <v>160.30000000000001</v>
      </c>
      <c r="I20" s="2">
        <v>14.9</v>
      </c>
      <c r="J20" s="30">
        <f t="shared" si="1"/>
        <v>363.5</v>
      </c>
    </row>
    <row r="21" spans="1:10" ht="42.75" x14ac:dyDescent="0.35">
      <c r="A21" t="s">
        <v>0</v>
      </c>
      <c r="B21" s="4" t="s">
        <v>22</v>
      </c>
      <c r="C21" s="2">
        <v>54.9</v>
      </c>
      <c r="D21" s="2">
        <f>SUM(5.3,ISGS!H73)</f>
        <v>5.31</v>
      </c>
      <c r="E21" s="2">
        <v>0</v>
      </c>
      <c r="F21" s="30">
        <f t="shared" si="0"/>
        <v>60.21</v>
      </c>
      <c r="G21" s="2">
        <v>755.6</v>
      </c>
      <c r="H21" s="2">
        <v>185.71</v>
      </c>
      <c r="I21" s="2">
        <v>0</v>
      </c>
      <c r="J21" s="30">
        <f t="shared" si="1"/>
        <v>941.31000000000006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30">
        <f t="shared" si="0"/>
        <v>0</v>
      </c>
      <c r="G22" s="2">
        <v>0</v>
      </c>
      <c r="H22" s="2">
        <v>0</v>
      </c>
      <c r="I22" s="2">
        <v>0</v>
      </c>
      <c r="J22" s="30">
        <f t="shared" si="1"/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30">
        <f t="shared" si="0"/>
        <v>0</v>
      </c>
      <c r="G23" s="2">
        <v>0</v>
      </c>
      <c r="H23" s="2">
        <v>0</v>
      </c>
      <c r="I23" s="2">
        <v>0</v>
      </c>
      <c r="J23" s="30">
        <f t="shared" si="1"/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30">
        <f t="shared" si="0"/>
        <v>0</v>
      </c>
      <c r="G24" s="2">
        <v>0</v>
      </c>
      <c r="H24" s="2">
        <v>0</v>
      </c>
      <c r="I24" s="2">
        <v>0</v>
      </c>
      <c r="J24" s="30">
        <f t="shared" si="1"/>
        <v>0</v>
      </c>
    </row>
    <row r="25" spans="1:10" ht="42.75" x14ac:dyDescent="0.4">
      <c r="A25" t="s">
        <v>0</v>
      </c>
      <c r="B25" s="5" t="s">
        <v>26</v>
      </c>
      <c r="C25" s="6">
        <f>SUM(C18:C24)</f>
        <v>143.32</v>
      </c>
      <c r="D25" s="6">
        <f t="shared" ref="D25:J25" si="3">SUM(D18:D24)</f>
        <v>36.099999999999994</v>
      </c>
      <c r="E25" s="6">
        <f t="shared" si="3"/>
        <v>0.79999999999999993</v>
      </c>
      <c r="F25" s="6">
        <f t="shared" si="3"/>
        <v>180.21999999999997</v>
      </c>
      <c r="G25" s="6">
        <f t="shared" si="3"/>
        <v>2111.4</v>
      </c>
      <c r="H25" s="6">
        <f t="shared" si="3"/>
        <v>762.48</v>
      </c>
      <c r="I25" s="6">
        <f t="shared" si="3"/>
        <v>15.8</v>
      </c>
      <c r="J25" s="6">
        <f t="shared" si="3"/>
        <v>2889.68</v>
      </c>
    </row>
    <row r="26" spans="1:10" ht="42.75" x14ac:dyDescent="0.35">
      <c r="A26" t="s">
        <v>0</v>
      </c>
      <c r="B26" s="4" t="s">
        <v>27</v>
      </c>
      <c r="C26" s="2">
        <v>65.95</v>
      </c>
      <c r="D26" s="2">
        <f>SUM(8.08,ISGS!H107:H117,ISGS!H105)</f>
        <v>14.350000000000001</v>
      </c>
      <c r="E26" s="2">
        <v>0</v>
      </c>
      <c r="F26" s="30">
        <f t="shared" si="0"/>
        <v>80.300000000000011</v>
      </c>
      <c r="G26" s="2">
        <v>934.2</v>
      </c>
      <c r="H26" s="2">
        <v>322.36</v>
      </c>
      <c r="I26" s="2">
        <v>0</v>
      </c>
      <c r="J26" s="30">
        <f t="shared" si="1"/>
        <v>1256.56</v>
      </c>
    </row>
    <row r="27" spans="1:10" ht="42.75" x14ac:dyDescent="0.35">
      <c r="A27" t="s">
        <v>0</v>
      </c>
      <c r="B27" s="4" t="s">
        <v>28</v>
      </c>
      <c r="C27" s="2">
        <v>2.65</v>
      </c>
      <c r="D27" s="2">
        <f>SUM(5.35,ISGS!H104)</f>
        <v>5.46</v>
      </c>
      <c r="E27" s="2">
        <v>0</v>
      </c>
      <c r="F27" s="30">
        <f t="shared" si="0"/>
        <v>8.11</v>
      </c>
      <c r="G27" s="2">
        <v>24.61</v>
      </c>
      <c r="H27" s="2">
        <v>291.47999999999996</v>
      </c>
      <c r="I27" s="2">
        <v>0</v>
      </c>
      <c r="J27" s="30">
        <f t="shared" si="1"/>
        <v>316.08999999999997</v>
      </c>
    </row>
    <row r="28" spans="1:10" ht="42.75" x14ac:dyDescent="0.35">
      <c r="A28" t="s">
        <v>0</v>
      </c>
      <c r="B28" s="4" t="s">
        <v>29</v>
      </c>
      <c r="C28" s="2">
        <v>63.61</v>
      </c>
      <c r="D28" s="2">
        <f>SUM(14.63,ISGS!H120:H133)</f>
        <v>24.210000000000004</v>
      </c>
      <c r="E28" s="2">
        <v>7.33</v>
      </c>
      <c r="F28" s="30">
        <f t="shared" si="0"/>
        <v>95.15</v>
      </c>
      <c r="G28" s="2">
        <v>866.41</v>
      </c>
      <c r="H28" s="2">
        <v>577.48</v>
      </c>
      <c r="I28" s="2">
        <v>105.88</v>
      </c>
      <c r="J28" s="30">
        <f t="shared" si="1"/>
        <v>1549.77</v>
      </c>
    </row>
    <row r="29" spans="1:10" ht="42.75" x14ac:dyDescent="0.35">
      <c r="A29" t="s">
        <v>0</v>
      </c>
      <c r="B29" s="4" t="s">
        <v>30</v>
      </c>
      <c r="C29" s="2">
        <v>0.83</v>
      </c>
      <c r="D29" s="2">
        <v>1.25</v>
      </c>
      <c r="E29" s="2">
        <v>0</v>
      </c>
      <c r="F29" s="30">
        <f t="shared" si="0"/>
        <v>2.08</v>
      </c>
      <c r="G29" s="2">
        <v>12.3</v>
      </c>
      <c r="H29" s="2">
        <v>16.57</v>
      </c>
      <c r="I29" s="2">
        <v>0</v>
      </c>
      <c r="J29" s="30">
        <f t="shared" si="1"/>
        <v>28.87</v>
      </c>
    </row>
    <row r="30" spans="1:10" ht="42.75" x14ac:dyDescent="0.35">
      <c r="A30" t="s">
        <v>0</v>
      </c>
      <c r="B30" s="4" t="s">
        <v>31</v>
      </c>
      <c r="C30" s="2">
        <f>SUM(106.45,ISGS!H95:H101)</f>
        <v>138.81</v>
      </c>
      <c r="D30" s="2">
        <f>SUM(28.5,ISGS!H102:H103)</f>
        <v>30.67</v>
      </c>
      <c r="E30" s="2">
        <v>0</v>
      </c>
      <c r="F30" s="30">
        <f t="shared" si="0"/>
        <v>169.48000000000002</v>
      </c>
      <c r="G30" s="2">
        <v>1895.7399999999998</v>
      </c>
      <c r="H30" s="2">
        <v>512.11</v>
      </c>
      <c r="I30" s="2">
        <v>0</v>
      </c>
      <c r="J30" s="30">
        <f t="shared" si="1"/>
        <v>2407.85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0.04</v>
      </c>
      <c r="E31" s="2">
        <v>0</v>
      </c>
      <c r="F31" s="30">
        <f t="shared" si="0"/>
        <v>0.04</v>
      </c>
      <c r="G31" s="2">
        <v>0</v>
      </c>
      <c r="H31" s="2">
        <v>0.61</v>
      </c>
      <c r="I31" s="2">
        <v>0</v>
      </c>
      <c r="J31" s="30">
        <f t="shared" si="1"/>
        <v>0.61</v>
      </c>
    </row>
    <row r="32" spans="1:10" ht="42.75" x14ac:dyDescent="0.4">
      <c r="A32" t="s">
        <v>0</v>
      </c>
      <c r="B32" s="5" t="s">
        <v>33</v>
      </c>
      <c r="C32" s="6">
        <f>SUM(C26:C31)</f>
        <v>271.85000000000002</v>
      </c>
      <c r="D32" s="6">
        <f t="shared" ref="D32:J32" si="4">SUM(D26:D31)</f>
        <v>75.980000000000018</v>
      </c>
      <c r="E32" s="6">
        <f t="shared" si="4"/>
        <v>7.33</v>
      </c>
      <c r="F32" s="6">
        <f t="shared" si="4"/>
        <v>355.16</v>
      </c>
      <c r="G32" s="6">
        <f t="shared" si="4"/>
        <v>3733.2599999999998</v>
      </c>
      <c r="H32" s="6">
        <f t="shared" si="4"/>
        <v>1720.61</v>
      </c>
      <c r="I32" s="6">
        <f t="shared" si="4"/>
        <v>105.88</v>
      </c>
      <c r="J32" s="6">
        <f t="shared" si="4"/>
        <v>5559.7499999999991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0.73</v>
      </c>
      <c r="E33" s="2">
        <v>0</v>
      </c>
      <c r="F33" s="30">
        <f t="shared" si="0"/>
        <v>0.73</v>
      </c>
      <c r="G33" s="2">
        <v>0</v>
      </c>
      <c r="H33" s="2">
        <v>11.11</v>
      </c>
      <c r="I33" s="2">
        <v>0</v>
      </c>
      <c r="J33" s="30">
        <f t="shared" si="1"/>
        <v>11.11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30">
        <f t="shared" si="0"/>
        <v>0</v>
      </c>
      <c r="G34" s="2">
        <v>0</v>
      </c>
      <c r="H34" s="2">
        <v>0</v>
      </c>
      <c r="I34" s="2">
        <v>0</v>
      </c>
      <c r="J34" s="30">
        <f t="shared" si="1"/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1.0900000000000001</v>
      </c>
      <c r="E35" s="2">
        <v>0</v>
      </c>
      <c r="F35" s="30">
        <f t="shared" si="0"/>
        <v>1.0900000000000001</v>
      </c>
      <c r="G35" s="2">
        <v>0</v>
      </c>
      <c r="H35" s="2">
        <v>39.06</v>
      </c>
      <c r="I35" s="2">
        <v>0</v>
      </c>
      <c r="J35" s="30">
        <f t="shared" si="1"/>
        <v>39.06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0</v>
      </c>
      <c r="E36" s="2">
        <v>0</v>
      </c>
      <c r="F36" s="30">
        <f t="shared" si="0"/>
        <v>0</v>
      </c>
      <c r="G36" s="2">
        <v>0</v>
      </c>
      <c r="H36" s="2">
        <v>7.92</v>
      </c>
      <c r="I36" s="2">
        <v>0</v>
      </c>
      <c r="J36" s="30">
        <f t="shared" si="1"/>
        <v>7.92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30">
        <f t="shared" si="0"/>
        <v>0</v>
      </c>
      <c r="G37" s="2">
        <v>0</v>
      </c>
      <c r="H37" s="2">
        <v>0</v>
      </c>
      <c r="I37" s="2">
        <v>0</v>
      </c>
      <c r="J37" s="30">
        <f t="shared" si="1"/>
        <v>0</v>
      </c>
    </row>
    <row r="38" spans="1:10" ht="42.75" x14ac:dyDescent="0.4">
      <c r="A38" t="s">
        <v>0</v>
      </c>
      <c r="B38" s="5" t="s">
        <v>39</v>
      </c>
      <c r="C38" s="6">
        <f>SUM(C33:C37)</f>
        <v>0</v>
      </c>
      <c r="D38" s="6">
        <f t="shared" ref="D38:J38" si="5">SUM(D33:D37)</f>
        <v>1.82</v>
      </c>
      <c r="E38" s="6">
        <f t="shared" si="5"/>
        <v>0</v>
      </c>
      <c r="F38" s="6">
        <f t="shared" si="5"/>
        <v>1.82</v>
      </c>
      <c r="G38" s="6">
        <f t="shared" si="5"/>
        <v>0</v>
      </c>
      <c r="H38" s="6">
        <f t="shared" si="5"/>
        <v>58.09</v>
      </c>
      <c r="I38" s="6">
        <f t="shared" si="5"/>
        <v>0</v>
      </c>
      <c r="J38" s="6">
        <f t="shared" si="5"/>
        <v>58.09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30">
        <f t="shared" si="0"/>
        <v>0</v>
      </c>
      <c r="G39" s="2">
        <v>0</v>
      </c>
      <c r="H39" s="2">
        <v>0</v>
      </c>
      <c r="I39" s="2">
        <v>0</v>
      </c>
      <c r="J39" s="30">
        <f t="shared" ref="J39:J45" si="6">SUM(G39:I39)</f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1.23</v>
      </c>
      <c r="E40" s="2">
        <v>0</v>
      </c>
      <c r="F40" s="30">
        <f t="shared" si="0"/>
        <v>1.23</v>
      </c>
      <c r="G40" s="2">
        <v>0</v>
      </c>
      <c r="H40" s="2">
        <v>16.309999999999999</v>
      </c>
      <c r="I40" s="2">
        <v>0</v>
      </c>
      <c r="J40" s="30">
        <f t="shared" si="6"/>
        <v>16.309999999999999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30">
        <f t="shared" si="0"/>
        <v>0</v>
      </c>
      <c r="G41" s="2">
        <v>0</v>
      </c>
      <c r="H41" s="2">
        <v>0</v>
      </c>
      <c r="I41" s="2">
        <v>0</v>
      </c>
      <c r="J41" s="30">
        <f t="shared" si="6"/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30">
        <f t="shared" si="0"/>
        <v>0</v>
      </c>
      <c r="G42" s="2">
        <v>0</v>
      </c>
      <c r="H42" s="2">
        <v>0</v>
      </c>
      <c r="I42" s="2">
        <v>0</v>
      </c>
      <c r="J42" s="30">
        <f t="shared" si="6"/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0.12</v>
      </c>
      <c r="E43" s="2">
        <v>0</v>
      </c>
      <c r="F43" s="30">
        <f t="shared" si="0"/>
        <v>0.12</v>
      </c>
      <c r="G43" s="2">
        <v>0</v>
      </c>
      <c r="H43" s="2">
        <v>1.8900000000000001</v>
      </c>
      <c r="I43" s="2">
        <v>0</v>
      </c>
      <c r="J43" s="30">
        <f t="shared" si="6"/>
        <v>1.8900000000000001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30">
        <f t="shared" si="0"/>
        <v>0</v>
      </c>
      <c r="G44" s="2">
        <v>0</v>
      </c>
      <c r="H44" s="2">
        <v>0</v>
      </c>
      <c r="I44" s="2">
        <v>0</v>
      </c>
      <c r="J44" s="30">
        <f t="shared" si="6"/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30">
        <f t="shared" si="0"/>
        <v>0.02</v>
      </c>
      <c r="G45" s="2">
        <v>0</v>
      </c>
      <c r="H45" s="2">
        <v>0.22</v>
      </c>
      <c r="I45" s="2">
        <v>0</v>
      </c>
      <c r="J45" s="30">
        <f t="shared" si="6"/>
        <v>0.22</v>
      </c>
    </row>
    <row r="46" spans="1:10" ht="42.75" x14ac:dyDescent="0.4">
      <c r="A46" t="s">
        <v>0</v>
      </c>
      <c r="B46" s="5" t="s">
        <v>47</v>
      </c>
      <c r="C46" s="6">
        <f>SUM(C39:C45)</f>
        <v>0</v>
      </c>
      <c r="D46" s="6">
        <f t="shared" ref="D46:J46" si="7">SUM(D39:D45)</f>
        <v>1.37</v>
      </c>
      <c r="E46" s="6">
        <f t="shared" si="7"/>
        <v>0</v>
      </c>
      <c r="F46" s="6">
        <f t="shared" si="7"/>
        <v>1.37</v>
      </c>
      <c r="G46" s="6">
        <f>SUM(G39:G45)</f>
        <v>0</v>
      </c>
      <c r="H46" s="6">
        <f>SUM(H39:H45)</f>
        <v>18.419999999999998</v>
      </c>
      <c r="I46" s="6">
        <f>SUM(I39:I45)</f>
        <v>0</v>
      </c>
      <c r="J46" s="6">
        <f t="shared" si="7"/>
        <v>18.419999999999998</v>
      </c>
    </row>
    <row r="47" spans="1:10" ht="42.75" x14ac:dyDescent="0.4">
      <c r="A47" t="s">
        <v>0</v>
      </c>
      <c r="B47" s="5" t="s">
        <v>48</v>
      </c>
      <c r="C47" s="6">
        <f>C46+C38+C32+C25+C17</f>
        <v>441.94</v>
      </c>
      <c r="D47" s="6">
        <f t="shared" ref="D47:J47" si="8">D46+D38+D32+D25+D17</f>
        <v>239.84000000000003</v>
      </c>
      <c r="E47" s="6">
        <f t="shared" si="8"/>
        <v>25.29</v>
      </c>
      <c r="F47" s="6">
        <f t="shared" si="8"/>
        <v>707.06999999999994</v>
      </c>
      <c r="G47" s="6">
        <f t="shared" si="8"/>
        <v>6366.94</v>
      </c>
      <c r="H47" s="6">
        <f t="shared" si="8"/>
        <v>4839.26</v>
      </c>
      <c r="I47" s="6">
        <f>I46+I38+I32+I25+I17</f>
        <v>402.44</v>
      </c>
      <c r="J47" s="6">
        <f t="shared" si="8"/>
        <v>11608.64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showOutlineSymbols="0" showWhiteSpace="0" view="pageBreakPreview" topLeftCell="A67" zoomScale="90" zoomScaleNormal="100" zoomScaleSheetLayoutView="90" workbookViewId="0">
      <selection activeCell="G87" sqref="G87"/>
    </sheetView>
  </sheetViews>
  <sheetFormatPr defaultRowHeight="14.25" x14ac:dyDescent="0.2"/>
  <cols>
    <col min="1" max="1" width="5" bestFit="1" customWidth="1"/>
    <col min="2" max="2" width="67.625" customWidth="1"/>
    <col min="3" max="3" width="18" bestFit="1" customWidth="1"/>
    <col min="4" max="4" width="29.5" customWidth="1"/>
    <col min="5" max="5" width="9.75" customWidth="1"/>
    <col min="6" max="6" width="8.375" customWidth="1"/>
    <col min="7" max="7" width="13.375" customWidth="1"/>
    <col min="8" max="8" width="11.375" customWidth="1"/>
    <col min="9" max="9" width="18.625" customWidth="1"/>
  </cols>
  <sheetData>
    <row r="1" spans="1:9" ht="22.5" x14ac:dyDescent="0.3">
      <c r="A1" t="s">
        <v>0</v>
      </c>
      <c r="B1" s="40" t="s">
        <v>1</v>
      </c>
      <c r="C1" s="41"/>
      <c r="D1" s="41"/>
      <c r="E1" s="41"/>
      <c r="F1" s="41"/>
      <c r="G1" s="41"/>
      <c r="H1" s="41"/>
      <c r="I1" s="42"/>
    </row>
    <row r="2" spans="1:9" ht="20.25" x14ac:dyDescent="0.3">
      <c r="A2" t="s">
        <v>0</v>
      </c>
      <c r="B2" s="43" t="s">
        <v>201</v>
      </c>
      <c r="C2" s="44"/>
      <c r="D2" s="44"/>
      <c r="E2" s="44"/>
      <c r="F2" s="44"/>
      <c r="G2" s="44"/>
      <c r="H2" s="44"/>
      <c r="I2" s="45"/>
    </row>
    <row r="3" spans="1:9" ht="20.25" x14ac:dyDescent="0.3">
      <c r="A3" t="s">
        <v>0</v>
      </c>
      <c r="B3" s="43" t="s">
        <v>195</v>
      </c>
      <c r="C3" s="44"/>
      <c r="D3" s="44"/>
      <c r="E3" s="44"/>
      <c r="F3" s="44"/>
      <c r="G3" s="44"/>
      <c r="H3" s="44"/>
      <c r="I3" s="45"/>
    </row>
    <row r="4" spans="1:9" ht="15.75" x14ac:dyDescent="0.2">
      <c r="A4" t="s">
        <v>0</v>
      </c>
      <c r="B4" s="13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46">
        <v>45125</v>
      </c>
      <c r="H4" s="47" t="s">
        <v>0</v>
      </c>
      <c r="I4" s="48" t="s">
        <v>202</v>
      </c>
    </row>
    <row r="5" spans="1:9" ht="31.5" x14ac:dyDescent="0.2">
      <c r="A5" t="s">
        <v>0</v>
      </c>
      <c r="B5" s="13" t="s">
        <v>50</v>
      </c>
      <c r="C5" s="14" t="s">
        <v>51</v>
      </c>
      <c r="D5" s="14" t="s">
        <v>52</v>
      </c>
      <c r="E5" s="14" t="s">
        <v>53</v>
      </c>
      <c r="F5" s="14" t="s">
        <v>54</v>
      </c>
      <c r="G5" s="14" t="s">
        <v>55</v>
      </c>
      <c r="H5" s="14" t="s">
        <v>56</v>
      </c>
      <c r="I5" s="48" t="s">
        <v>202</v>
      </c>
    </row>
    <row r="6" spans="1:9" ht="15.75" x14ac:dyDescent="0.2">
      <c r="A6" t="s">
        <v>0</v>
      </c>
      <c r="B6" s="13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57</v>
      </c>
      <c r="H6" s="14" t="s">
        <v>58</v>
      </c>
      <c r="I6" s="15" t="s">
        <v>58</v>
      </c>
    </row>
    <row r="7" spans="1:9" ht="15.75" x14ac:dyDescent="0.25">
      <c r="A7" t="s">
        <v>0</v>
      </c>
      <c r="B7" s="13" t="s">
        <v>59</v>
      </c>
      <c r="C7" s="16" t="s">
        <v>60</v>
      </c>
      <c r="D7" s="16" t="s">
        <v>61</v>
      </c>
      <c r="E7" s="16" t="s">
        <v>62</v>
      </c>
      <c r="F7" s="16" t="s">
        <v>63</v>
      </c>
      <c r="G7" s="16">
        <v>40</v>
      </c>
      <c r="H7" s="16">
        <v>0.24</v>
      </c>
      <c r="I7" s="17">
        <v>3.26</v>
      </c>
    </row>
    <row r="8" spans="1:9" ht="15.75" x14ac:dyDescent="0.25">
      <c r="A8" t="s">
        <v>0</v>
      </c>
      <c r="B8" s="13" t="s">
        <v>64</v>
      </c>
      <c r="C8" s="16" t="s">
        <v>65</v>
      </c>
      <c r="D8" s="16" t="s">
        <v>61</v>
      </c>
      <c r="E8" s="16" t="s">
        <v>66</v>
      </c>
      <c r="F8" s="16" t="s">
        <v>63</v>
      </c>
      <c r="G8" s="16">
        <v>240</v>
      </c>
      <c r="H8" s="16">
        <v>1.78</v>
      </c>
      <c r="I8" s="17">
        <v>28.400000000000002</v>
      </c>
    </row>
    <row r="9" spans="1:9" ht="15.75" x14ac:dyDescent="0.25">
      <c r="A9" t="s">
        <v>0</v>
      </c>
      <c r="B9" s="13" t="s">
        <v>67</v>
      </c>
      <c r="C9" s="16" t="s">
        <v>60</v>
      </c>
      <c r="D9" s="16" t="s">
        <v>61</v>
      </c>
      <c r="E9" s="16" t="s">
        <v>62</v>
      </c>
      <c r="F9" s="16" t="s">
        <v>63</v>
      </c>
      <c r="G9" s="16">
        <v>5</v>
      </c>
      <c r="H9" s="16">
        <v>0.01</v>
      </c>
      <c r="I9" s="17">
        <v>0.23</v>
      </c>
    </row>
    <row r="10" spans="1:9" ht="15.75" x14ac:dyDescent="0.25">
      <c r="A10" t="s">
        <v>0</v>
      </c>
      <c r="B10" s="13" t="s">
        <v>68</v>
      </c>
      <c r="C10" s="16" t="s">
        <v>65</v>
      </c>
      <c r="D10" s="16" t="s">
        <v>61</v>
      </c>
      <c r="E10" s="16" t="s">
        <v>66</v>
      </c>
      <c r="F10" s="16" t="s">
        <v>63</v>
      </c>
      <c r="G10" s="16">
        <v>296</v>
      </c>
      <c r="H10" s="16">
        <v>2.2400000000000002</v>
      </c>
      <c r="I10" s="17">
        <v>40.630000000000003</v>
      </c>
    </row>
    <row r="11" spans="1:9" ht="15.75" x14ac:dyDescent="0.25">
      <c r="A11" t="s">
        <v>0</v>
      </c>
      <c r="B11" s="13" t="s">
        <v>69</v>
      </c>
      <c r="C11" s="16" t="s">
        <v>65</v>
      </c>
      <c r="D11" s="16" t="s">
        <v>61</v>
      </c>
      <c r="E11" s="16" t="s">
        <v>66</v>
      </c>
      <c r="F11" s="16" t="s">
        <v>63</v>
      </c>
      <c r="G11" s="16">
        <v>400</v>
      </c>
      <c r="H11" s="16">
        <v>2.78</v>
      </c>
      <c r="I11" s="17">
        <v>52.42</v>
      </c>
    </row>
    <row r="12" spans="1:9" ht="15.75" x14ac:dyDescent="0.25">
      <c r="A12" t="s">
        <v>0</v>
      </c>
      <c r="B12" s="13" t="s">
        <v>70</v>
      </c>
      <c r="C12" s="16" t="s">
        <v>60</v>
      </c>
      <c r="D12" s="16" t="s">
        <v>61</v>
      </c>
      <c r="E12" s="16" t="s">
        <v>62</v>
      </c>
      <c r="F12" s="16" t="s">
        <v>63</v>
      </c>
      <c r="G12" s="16">
        <v>15</v>
      </c>
      <c r="H12" s="16">
        <v>0.06</v>
      </c>
      <c r="I12" s="17">
        <v>1.03</v>
      </c>
    </row>
    <row r="13" spans="1:9" ht="15.75" x14ac:dyDescent="0.25">
      <c r="A13" t="s">
        <v>0</v>
      </c>
      <c r="B13" s="13" t="s">
        <v>71</v>
      </c>
      <c r="C13" s="16" t="s">
        <v>65</v>
      </c>
      <c r="D13" s="16" t="s">
        <v>61</v>
      </c>
      <c r="E13" s="16" t="s">
        <v>66</v>
      </c>
      <c r="F13" s="16" t="s">
        <v>63</v>
      </c>
      <c r="G13" s="16">
        <v>300</v>
      </c>
      <c r="H13" s="16">
        <v>1.97</v>
      </c>
      <c r="I13" s="17">
        <v>35.549999999999997</v>
      </c>
    </row>
    <row r="14" spans="1:9" ht="15.75" x14ac:dyDescent="0.25">
      <c r="A14" t="s">
        <v>0</v>
      </c>
      <c r="B14" s="13" t="s">
        <v>72</v>
      </c>
      <c r="C14" s="16" t="s">
        <v>60</v>
      </c>
      <c r="D14" s="16" t="s">
        <v>61</v>
      </c>
      <c r="E14" s="16" t="s">
        <v>62</v>
      </c>
      <c r="F14" s="16" t="s">
        <v>63</v>
      </c>
      <c r="G14" s="16">
        <v>10</v>
      </c>
      <c r="H14" s="16">
        <v>0.04</v>
      </c>
      <c r="I14" s="17">
        <v>0.61</v>
      </c>
    </row>
    <row r="15" spans="1:9" ht="15.75" x14ac:dyDescent="0.25">
      <c r="A15" t="s">
        <v>0</v>
      </c>
      <c r="B15" s="13" t="s">
        <v>73</v>
      </c>
      <c r="C15" s="16" t="s">
        <v>65</v>
      </c>
      <c r="D15" s="16" t="s">
        <v>74</v>
      </c>
      <c r="E15" s="16" t="s">
        <v>66</v>
      </c>
      <c r="F15" s="16" t="s">
        <v>63</v>
      </c>
      <c r="G15" s="16">
        <v>300</v>
      </c>
      <c r="H15" s="16">
        <v>2.21</v>
      </c>
      <c r="I15" s="17">
        <v>40.370000000000005</v>
      </c>
    </row>
    <row r="16" spans="1:9" ht="15.75" x14ac:dyDescent="0.25">
      <c r="A16" t="s">
        <v>0</v>
      </c>
      <c r="B16" s="13" t="s">
        <v>75</v>
      </c>
      <c r="C16" s="16" t="s">
        <v>65</v>
      </c>
      <c r="D16" s="16" t="s">
        <v>74</v>
      </c>
      <c r="E16" s="16" t="s">
        <v>66</v>
      </c>
      <c r="F16" s="16" t="s">
        <v>63</v>
      </c>
      <c r="G16" s="16">
        <v>250</v>
      </c>
      <c r="H16" s="16">
        <v>1.8</v>
      </c>
      <c r="I16" s="17">
        <v>33.519999999999996</v>
      </c>
    </row>
    <row r="17" spans="1:9" ht="16.5" customHeight="1" x14ac:dyDescent="0.25">
      <c r="A17" t="s">
        <v>0</v>
      </c>
      <c r="B17" s="13" t="s">
        <v>76</v>
      </c>
      <c r="C17" s="16" t="s">
        <v>65</v>
      </c>
      <c r="D17" s="16" t="s">
        <v>74</v>
      </c>
      <c r="E17" s="16" t="s">
        <v>66</v>
      </c>
      <c r="F17" s="16" t="s">
        <v>63</v>
      </c>
      <c r="G17" s="16">
        <v>300</v>
      </c>
      <c r="H17" s="16">
        <v>1.71</v>
      </c>
      <c r="I17" s="17">
        <v>35.58</v>
      </c>
    </row>
    <row r="18" spans="1:9" ht="15.75" x14ac:dyDescent="0.25">
      <c r="A18" t="s">
        <v>0</v>
      </c>
      <c r="B18" s="13" t="s">
        <v>77</v>
      </c>
      <c r="C18" s="16" t="s">
        <v>65</v>
      </c>
      <c r="D18" s="16" t="s">
        <v>74</v>
      </c>
      <c r="E18" s="16" t="s">
        <v>66</v>
      </c>
      <c r="F18" s="16" t="s">
        <v>63</v>
      </c>
      <c r="G18" s="16">
        <v>200</v>
      </c>
      <c r="H18" s="16">
        <v>1.33</v>
      </c>
      <c r="I18" s="17">
        <v>26.549999999999997</v>
      </c>
    </row>
    <row r="19" spans="1:9" ht="15.75" x14ac:dyDescent="0.25">
      <c r="A19" t="s">
        <v>0</v>
      </c>
      <c r="B19" s="13" t="s">
        <v>78</v>
      </c>
      <c r="C19" s="16" t="s">
        <v>65</v>
      </c>
      <c r="D19" s="16" t="s">
        <v>74</v>
      </c>
      <c r="E19" s="16" t="s">
        <v>66</v>
      </c>
      <c r="F19" s="16" t="s">
        <v>63</v>
      </c>
      <c r="G19" s="16">
        <v>240</v>
      </c>
      <c r="H19" s="16">
        <v>1.45</v>
      </c>
      <c r="I19" s="17">
        <v>28.65</v>
      </c>
    </row>
    <row r="20" spans="1:9" ht="15.75" x14ac:dyDescent="0.25">
      <c r="A20" t="s">
        <v>0</v>
      </c>
      <c r="B20" s="13" t="s">
        <v>79</v>
      </c>
      <c r="C20" s="16" t="s">
        <v>65</v>
      </c>
      <c r="D20" s="16" t="s">
        <v>74</v>
      </c>
      <c r="E20" s="16" t="s">
        <v>66</v>
      </c>
      <c r="F20" s="16" t="s">
        <v>63</v>
      </c>
      <c r="G20" s="16">
        <v>350</v>
      </c>
      <c r="H20" s="16">
        <v>2.11</v>
      </c>
      <c r="I20" s="17">
        <v>42.17</v>
      </c>
    </row>
    <row r="21" spans="1:9" ht="15.75" x14ac:dyDescent="0.25">
      <c r="A21" t="s">
        <v>0</v>
      </c>
      <c r="B21" s="13" t="s">
        <v>80</v>
      </c>
      <c r="C21" s="16" t="s">
        <v>65</v>
      </c>
      <c r="D21" s="16" t="s">
        <v>74</v>
      </c>
      <c r="E21" s="16" t="s">
        <v>66</v>
      </c>
      <c r="F21" s="16" t="s">
        <v>63</v>
      </c>
      <c r="G21" s="16">
        <v>320</v>
      </c>
      <c r="H21" s="16">
        <v>2.2400000000000002</v>
      </c>
      <c r="I21" s="17">
        <v>40.840000000000003</v>
      </c>
    </row>
    <row r="22" spans="1:9" ht="15.75" x14ac:dyDescent="0.25">
      <c r="A22" t="s">
        <v>0</v>
      </c>
      <c r="B22" s="13" t="s">
        <v>81</v>
      </c>
      <c r="C22" s="16" t="s">
        <v>65</v>
      </c>
      <c r="D22" s="16" t="s">
        <v>74</v>
      </c>
      <c r="E22" s="16" t="s">
        <v>66</v>
      </c>
      <c r="F22" s="16" t="s">
        <v>63</v>
      </c>
      <c r="G22" s="16">
        <v>300</v>
      </c>
      <c r="H22" s="16">
        <v>1.78</v>
      </c>
      <c r="I22" s="17">
        <v>36.49</v>
      </c>
    </row>
    <row r="23" spans="1:9" ht="18" customHeight="1" x14ac:dyDescent="0.25">
      <c r="A23" t="s">
        <v>0</v>
      </c>
      <c r="B23" s="13" t="s">
        <v>82</v>
      </c>
      <c r="C23" s="16" t="s">
        <v>65</v>
      </c>
      <c r="D23" s="16" t="s">
        <v>74</v>
      </c>
      <c r="E23" s="16" t="s">
        <v>66</v>
      </c>
      <c r="F23" s="16" t="s">
        <v>63</v>
      </c>
      <c r="G23" s="16">
        <v>300</v>
      </c>
      <c r="H23" s="16">
        <v>1.83</v>
      </c>
      <c r="I23" s="17">
        <v>38.119999999999997</v>
      </c>
    </row>
    <row r="24" spans="1:9" ht="15.75" x14ac:dyDescent="0.25">
      <c r="A24" t="s">
        <v>0</v>
      </c>
      <c r="B24" s="13" t="s">
        <v>83</v>
      </c>
      <c r="C24" s="16" t="s">
        <v>65</v>
      </c>
      <c r="D24" s="16" t="s">
        <v>74</v>
      </c>
      <c r="E24" s="16" t="s">
        <v>66</v>
      </c>
      <c r="F24" s="16" t="s">
        <v>63</v>
      </c>
      <c r="G24" s="16">
        <v>600</v>
      </c>
      <c r="H24" s="16">
        <v>3.57</v>
      </c>
      <c r="I24" s="17">
        <v>72.539999999999992</v>
      </c>
    </row>
    <row r="25" spans="1:9" ht="15.75" x14ac:dyDescent="0.25">
      <c r="A25" t="s">
        <v>0</v>
      </c>
      <c r="B25" s="13" t="s">
        <v>84</v>
      </c>
      <c r="C25" s="16" t="s">
        <v>65</v>
      </c>
      <c r="D25" s="16" t="s">
        <v>74</v>
      </c>
      <c r="E25" s="16" t="s">
        <v>66</v>
      </c>
      <c r="F25" s="16" t="s">
        <v>63</v>
      </c>
      <c r="G25" s="16">
        <v>200</v>
      </c>
      <c r="H25" s="16">
        <v>1.27</v>
      </c>
      <c r="I25" s="17">
        <v>22.34</v>
      </c>
    </row>
    <row r="26" spans="1:9" ht="15.75" x14ac:dyDescent="0.25">
      <c r="A26" t="s">
        <v>0</v>
      </c>
      <c r="B26" s="13" t="s">
        <v>85</v>
      </c>
      <c r="C26" s="16" t="s">
        <v>65</v>
      </c>
      <c r="D26" s="16" t="s">
        <v>74</v>
      </c>
      <c r="E26" s="16" t="s">
        <v>66</v>
      </c>
      <c r="F26" s="16" t="s">
        <v>63</v>
      </c>
      <c r="G26" s="16">
        <v>300</v>
      </c>
      <c r="H26" s="16">
        <v>1.96</v>
      </c>
      <c r="I26" s="17">
        <v>34.76</v>
      </c>
    </row>
    <row r="27" spans="1:9" ht="15.75" x14ac:dyDescent="0.25">
      <c r="A27" t="s">
        <v>0</v>
      </c>
      <c r="B27" s="13" t="s">
        <v>86</v>
      </c>
      <c r="C27" s="16" t="s">
        <v>65</v>
      </c>
      <c r="D27" s="16" t="s">
        <v>74</v>
      </c>
      <c r="E27" s="16" t="s">
        <v>66</v>
      </c>
      <c r="F27" s="16" t="s">
        <v>63</v>
      </c>
      <c r="G27" s="16">
        <v>130</v>
      </c>
      <c r="H27" s="16">
        <v>0.85</v>
      </c>
      <c r="I27" s="17">
        <v>15.91</v>
      </c>
    </row>
    <row r="28" spans="1:9" ht="15.75" x14ac:dyDescent="0.25">
      <c r="A28" t="s">
        <v>0</v>
      </c>
      <c r="B28" s="13" t="s">
        <v>87</v>
      </c>
      <c r="C28" s="16" t="s">
        <v>65</v>
      </c>
      <c r="D28" s="16" t="s">
        <v>74</v>
      </c>
      <c r="E28" s="16" t="s">
        <v>66</v>
      </c>
      <c r="F28" s="16" t="s">
        <v>63</v>
      </c>
      <c r="G28" s="16">
        <v>300</v>
      </c>
      <c r="H28" s="16">
        <v>2.21</v>
      </c>
      <c r="I28" s="17">
        <v>42.45</v>
      </c>
    </row>
    <row r="29" spans="1:9" ht="22.5" customHeight="1" x14ac:dyDescent="0.25">
      <c r="A29" t="s">
        <v>0</v>
      </c>
      <c r="B29" s="13" t="s">
        <v>88</v>
      </c>
      <c r="C29" s="16" t="s">
        <v>65</v>
      </c>
      <c r="D29" s="16" t="s">
        <v>74</v>
      </c>
      <c r="E29" s="16" t="s">
        <v>66</v>
      </c>
      <c r="F29" s="16" t="s">
        <v>63</v>
      </c>
      <c r="G29" s="16">
        <v>250</v>
      </c>
      <c r="H29" s="16">
        <v>1.79</v>
      </c>
      <c r="I29" s="17">
        <v>33.5</v>
      </c>
    </row>
    <row r="30" spans="1:9" ht="15.75" x14ac:dyDescent="0.25">
      <c r="A30" t="s">
        <v>0</v>
      </c>
      <c r="B30" s="13" t="s">
        <v>89</v>
      </c>
      <c r="C30" s="16" t="s">
        <v>65</v>
      </c>
      <c r="D30" s="16" t="s">
        <v>74</v>
      </c>
      <c r="E30" s="16" t="s">
        <v>66</v>
      </c>
      <c r="F30" s="16" t="s">
        <v>63</v>
      </c>
      <c r="G30" s="16">
        <v>300</v>
      </c>
      <c r="H30" s="16">
        <v>2.29</v>
      </c>
      <c r="I30" s="17">
        <v>41.4</v>
      </c>
    </row>
    <row r="31" spans="1:9" ht="15.75" x14ac:dyDescent="0.25">
      <c r="A31" t="s">
        <v>0</v>
      </c>
      <c r="B31" s="13" t="s">
        <v>90</v>
      </c>
      <c r="C31" s="16" t="s">
        <v>65</v>
      </c>
      <c r="D31" s="16" t="s">
        <v>74</v>
      </c>
      <c r="E31" s="16" t="s">
        <v>66</v>
      </c>
      <c r="F31" s="16" t="s">
        <v>63</v>
      </c>
      <c r="G31" s="16">
        <v>50</v>
      </c>
      <c r="H31" s="16">
        <v>0.35</v>
      </c>
      <c r="I31" s="17">
        <v>6.89</v>
      </c>
    </row>
    <row r="32" spans="1:9" ht="15.75" x14ac:dyDescent="0.25">
      <c r="A32" t="s">
        <v>0</v>
      </c>
      <c r="B32" s="13" t="s">
        <v>91</v>
      </c>
      <c r="C32" s="16" t="s">
        <v>65</v>
      </c>
      <c r="D32" s="16" t="s">
        <v>74</v>
      </c>
      <c r="E32" s="16" t="s">
        <v>66</v>
      </c>
      <c r="F32" s="16" t="s">
        <v>63</v>
      </c>
      <c r="G32" s="16">
        <v>50</v>
      </c>
      <c r="H32" s="16">
        <v>0.35</v>
      </c>
      <c r="I32" s="17">
        <v>6.97</v>
      </c>
    </row>
    <row r="33" spans="1:9" ht="15.75" x14ac:dyDescent="0.25">
      <c r="A33" t="s">
        <v>0</v>
      </c>
      <c r="B33" s="13" t="s">
        <v>92</v>
      </c>
      <c r="C33" s="16" t="s">
        <v>65</v>
      </c>
      <c r="D33" s="16" t="s">
        <v>74</v>
      </c>
      <c r="E33" s="16" t="s">
        <v>66</v>
      </c>
      <c r="F33" s="16" t="s">
        <v>63</v>
      </c>
      <c r="G33" s="16">
        <v>300</v>
      </c>
      <c r="H33" s="16">
        <v>2.02</v>
      </c>
      <c r="I33" s="17">
        <v>38.340000000000003</v>
      </c>
    </row>
    <row r="34" spans="1:9" ht="15.75" x14ac:dyDescent="0.25">
      <c r="A34" t="s">
        <v>0</v>
      </c>
      <c r="B34" s="13" t="s">
        <v>93</v>
      </c>
      <c r="C34" s="16" t="s">
        <v>65</v>
      </c>
      <c r="D34" s="16" t="s">
        <v>74</v>
      </c>
      <c r="E34" s="16" t="s">
        <v>66</v>
      </c>
      <c r="F34" s="16" t="s">
        <v>63</v>
      </c>
      <c r="G34" s="16">
        <v>250</v>
      </c>
      <c r="H34" s="16">
        <v>1.72</v>
      </c>
      <c r="I34" s="17">
        <v>32.54</v>
      </c>
    </row>
    <row r="35" spans="1:9" ht="15.75" x14ac:dyDescent="0.25">
      <c r="A35" t="s">
        <v>0</v>
      </c>
      <c r="B35" s="13" t="s">
        <v>94</v>
      </c>
      <c r="C35" s="16" t="s">
        <v>65</v>
      </c>
      <c r="D35" s="16" t="s">
        <v>74</v>
      </c>
      <c r="E35" s="16" t="s">
        <v>95</v>
      </c>
      <c r="F35" s="16" t="s">
        <v>63</v>
      </c>
      <c r="G35" s="16">
        <v>250</v>
      </c>
      <c r="H35" s="16">
        <v>1.71</v>
      </c>
      <c r="I35" s="17">
        <v>33.46</v>
      </c>
    </row>
    <row r="36" spans="1:9" ht="18" customHeight="1" x14ac:dyDescent="0.25">
      <c r="A36" t="s">
        <v>0</v>
      </c>
      <c r="B36" s="13" t="s">
        <v>96</v>
      </c>
      <c r="C36" s="16" t="s">
        <v>65</v>
      </c>
      <c r="D36" s="16" t="s">
        <v>74</v>
      </c>
      <c r="E36" s="16" t="s">
        <v>66</v>
      </c>
      <c r="F36" s="16" t="s">
        <v>63</v>
      </c>
      <c r="G36" s="16">
        <v>300</v>
      </c>
      <c r="H36" s="16">
        <v>2.23</v>
      </c>
      <c r="I36" s="17">
        <v>39.659999999999997</v>
      </c>
    </row>
    <row r="37" spans="1:9" ht="15.75" x14ac:dyDescent="0.25">
      <c r="A37" t="s">
        <v>0</v>
      </c>
      <c r="B37" s="13" t="s">
        <v>97</v>
      </c>
      <c r="C37" s="16" t="s">
        <v>65</v>
      </c>
      <c r="D37" s="16" t="s">
        <v>74</v>
      </c>
      <c r="E37" s="16" t="s">
        <v>66</v>
      </c>
      <c r="F37" s="16" t="s">
        <v>63</v>
      </c>
      <c r="G37" s="16">
        <v>50</v>
      </c>
      <c r="H37" s="16">
        <v>0.34</v>
      </c>
      <c r="I37" s="17">
        <v>10.16</v>
      </c>
    </row>
    <row r="38" spans="1:9" ht="15.75" x14ac:dyDescent="0.25">
      <c r="A38" t="s">
        <v>0</v>
      </c>
      <c r="B38" s="13" t="s">
        <v>98</v>
      </c>
      <c r="C38" s="16" t="s">
        <v>65</v>
      </c>
      <c r="D38" s="16" t="s">
        <v>74</v>
      </c>
      <c r="E38" s="16" t="s">
        <v>66</v>
      </c>
      <c r="F38" s="16" t="s">
        <v>63</v>
      </c>
      <c r="G38" s="16">
        <v>250</v>
      </c>
      <c r="H38" s="16">
        <v>1.59</v>
      </c>
      <c r="I38" s="17">
        <v>28.66</v>
      </c>
    </row>
    <row r="39" spans="1:9" ht="15.75" x14ac:dyDescent="0.25">
      <c r="A39" t="s">
        <v>0</v>
      </c>
      <c r="B39" s="13" t="s">
        <v>99</v>
      </c>
      <c r="C39" s="16" t="s">
        <v>65</v>
      </c>
      <c r="D39" s="16" t="s">
        <v>74</v>
      </c>
      <c r="E39" s="16" t="s">
        <v>66</v>
      </c>
      <c r="F39" s="16" t="s">
        <v>63</v>
      </c>
      <c r="G39" s="16">
        <v>300</v>
      </c>
      <c r="H39" s="16">
        <v>2.16</v>
      </c>
      <c r="I39" s="17">
        <v>37.760000000000005</v>
      </c>
    </row>
    <row r="40" spans="1:9" ht="15.75" x14ac:dyDescent="0.25">
      <c r="A40" t="s">
        <v>0</v>
      </c>
      <c r="B40" s="13" t="s">
        <v>100</v>
      </c>
      <c r="C40" s="16" t="s">
        <v>65</v>
      </c>
      <c r="D40" s="16" t="s">
        <v>74</v>
      </c>
      <c r="E40" s="16" t="s">
        <v>66</v>
      </c>
      <c r="F40" s="16" t="s">
        <v>63</v>
      </c>
      <c r="G40" s="16">
        <v>300</v>
      </c>
      <c r="H40" s="16">
        <v>2.04</v>
      </c>
      <c r="I40" s="17">
        <v>38.979999999999997</v>
      </c>
    </row>
    <row r="41" spans="1:9" ht="15.75" x14ac:dyDescent="0.25">
      <c r="A41" t="s">
        <v>0</v>
      </c>
      <c r="B41" s="13" t="s">
        <v>101</v>
      </c>
      <c r="C41" s="16" t="s">
        <v>65</v>
      </c>
      <c r="D41" s="16" t="s">
        <v>74</v>
      </c>
      <c r="E41" s="16" t="s">
        <v>66</v>
      </c>
      <c r="F41" s="16" t="s">
        <v>63</v>
      </c>
      <c r="G41" s="16">
        <v>300</v>
      </c>
      <c r="H41" s="16">
        <v>2.2000000000000002</v>
      </c>
      <c r="I41" s="17">
        <v>39.53</v>
      </c>
    </row>
    <row r="42" spans="1:9" ht="15.75" x14ac:dyDescent="0.25">
      <c r="A42" t="s">
        <v>0</v>
      </c>
      <c r="B42" s="13" t="s">
        <v>102</v>
      </c>
      <c r="C42" s="16" t="s">
        <v>65</v>
      </c>
      <c r="D42" s="16" t="s">
        <v>74</v>
      </c>
      <c r="E42" s="16" t="s">
        <v>66</v>
      </c>
      <c r="F42" s="16" t="s">
        <v>63</v>
      </c>
      <c r="G42" s="16">
        <v>300</v>
      </c>
      <c r="H42" s="16">
        <v>2.06</v>
      </c>
      <c r="I42" s="17">
        <v>36.68</v>
      </c>
    </row>
    <row r="43" spans="1:9" ht="15.75" x14ac:dyDescent="0.25">
      <c r="A43" t="s">
        <v>0</v>
      </c>
      <c r="B43" s="13" t="s">
        <v>103</v>
      </c>
      <c r="C43" s="16" t="s">
        <v>65</v>
      </c>
      <c r="D43" s="16" t="s">
        <v>74</v>
      </c>
      <c r="E43" s="16" t="s">
        <v>66</v>
      </c>
      <c r="F43" s="16" t="s">
        <v>63</v>
      </c>
      <c r="G43" s="16">
        <v>200</v>
      </c>
      <c r="H43" s="16">
        <v>1.34</v>
      </c>
      <c r="I43" s="17">
        <v>25.54</v>
      </c>
    </row>
    <row r="44" spans="1:9" ht="15.75" x14ac:dyDescent="0.25">
      <c r="A44" t="s">
        <v>0</v>
      </c>
      <c r="B44" s="13" t="s">
        <v>104</v>
      </c>
      <c r="C44" s="16" t="s">
        <v>65</v>
      </c>
      <c r="D44" s="16" t="s">
        <v>74</v>
      </c>
      <c r="E44" s="16" t="s">
        <v>66</v>
      </c>
      <c r="F44" s="16" t="s">
        <v>63</v>
      </c>
      <c r="G44" s="16">
        <v>300</v>
      </c>
      <c r="H44" s="16">
        <v>2.27</v>
      </c>
      <c r="I44" s="17">
        <v>40.270000000000003</v>
      </c>
    </row>
    <row r="45" spans="1:9" ht="18" customHeight="1" x14ac:dyDescent="0.25">
      <c r="A45" t="s">
        <v>0</v>
      </c>
      <c r="B45" s="13" t="s">
        <v>105</v>
      </c>
      <c r="C45" s="16" t="s">
        <v>65</v>
      </c>
      <c r="D45" s="16" t="s">
        <v>74</v>
      </c>
      <c r="E45" s="16" t="s">
        <v>66</v>
      </c>
      <c r="F45" s="16" t="s">
        <v>63</v>
      </c>
      <c r="G45" s="16">
        <v>213</v>
      </c>
      <c r="H45" s="16">
        <v>1.44</v>
      </c>
      <c r="I45" s="17">
        <v>29.990000000000002</v>
      </c>
    </row>
    <row r="46" spans="1:9" ht="15.75" x14ac:dyDescent="0.25">
      <c r="A46" t="s">
        <v>0</v>
      </c>
      <c r="B46" s="13" t="s">
        <v>106</v>
      </c>
      <c r="C46" s="16" t="s">
        <v>65</v>
      </c>
      <c r="D46" s="16" t="s">
        <v>74</v>
      </c>
      <c r="E46" s="16" t="s">
        <v>66</v>
      </c>
      <c r="F46" s="16" t="s">
        <v>63</v>
      </c>
      <c r="G46" s="16">
        <v>225</v>
      </c>
      <c r="H46" s="16">
        <v>1.38</v>
      </c>
      <c r="I46" s="17">
        <v>26.08</v>
      </c>
    </row>
    <row r="47" spans="1:9" ht="15.75" x14ac:dyDescent="0.25">
      <c r="A47" t="s">
        <v>0</v>
      </c>
      <c r="B47" s="13" t="s">
        <v>107</v>
      </c>
      <c r="C47" s="16" t="s">
        <v>65</v>
      </c>
      <c r="D47" s="16" t="s">
        <v>74</v>
      </c>
      <c r="E47" s="16" t="s">
        <v>66</v>
      </c>
      <c r="F47" s="16" t="s">
        <v>63</v>
      </c>
      <c r="G47" s="16">
        <v>300</v>
      </c>
      <c r="H47" s="16">
        <v>2.09</v>
      </c>
      <c r="I47" s="17">
        <v>37.019999999999996</v>
      </c>
    </row>
    <row r="48" spans="1:9" ht="15.75" x14ac:dyDescent="0.25">
      <c r="A48" t="s">
        <v>0</v>
      </c>
      <c r="B48" s="13" t="s">
        <v>189</v>
      </c>
      <c r="C48" s="16" t="s">
        <v>65</v>
      </c>
      <c r="D48" s="16" t="s">
        <v>74</v>
      </c>
      <c r="E48" s="16" t="s">
        <v>66</v>
      </c>
      <c r="F48" s="16" t="s">
        <v>63</v>
      </c>
      <c r="G48" s="16">
        <v>110</v>
      </c>
      <c r="H48" s="16">
        <v>0.67</v>
      </c>
      <c r="I48" s="17">
        <v>12.98</v>
      </c>
    </row>
    <row r="49" spans="1:9" ht="15.75" x14ac:dyDescent="0.25">
      <c r="A49" t="s">
        <v>0</v>
      </c>
      <c r="B49" s="13" t="s">
        <v>108</v>
      </c>
      <c r="C49" s="16" t="s">
        <v>65</v>
      </c>
      <c r="D49" s="16" t="s">
        <v>74</v>
      </c>
      <c r="E49" s="16" t="s">
        <v>66</v>
      </c>
      <c r="F49" s="16" t="s">
        <v>63</v>
      </c>
      <c r="G49" s="16">
        <v>300</v>
      </c>
      <c r="H49" s="16">
        <v>1.97</v>
      </c>
      <c r="I49" s="17">
        <v>34.64</v>
      </c>
    </row>
    <row r="50" spans="1:9" ht="21.75" customHeight="1" x14ac:dyDescent="0.25">
      <c r="A50" t="s">
        <v>0</v>
      </c>
      <c r="B50" s="13" t="s">
        <v>109</v>
      </c>
      <c r="C50" s="16" t="s">
        <v>65</v>
      </c>
      <c r="D50" s="16" t="s">
        <v>74</v>
      </c>
      <c r="E50" s="16" t="s">
        <v>66</v>
      </c>
      <c r="F50" s="16" t="s">
        <v>63</v>
      </c>
      <c r="G50" s="16">
        <v>600</v>
      </c>
      <c r="H50" s="16">
        <v>5.75</v>
      </c>
      <c r="I50" s="17">
        <v>98.75</v>
      </c>
    </row>
    <row r="51" spans="1:9" ht="21.75" customHeight="1" x14ac:dyDescent="0.25">
      <c r="A51" t="s">
        <v>0</v>
      </c>
      <c r="B51" s="13" t="s">
        <v>110</v>
      </c>
      <c r="C51" s="16" t="s">
        <v>65</v>
      </c>
      <c r="D51" s="16" t="s">
        <v>74</v>
      </c>
      <c r="E51" s="16" t="s">
        <v>66</v>
      </c>
      <c r="F51" s="16" t="s">
        <v>111</v>
      </c>
      <c r="G51" s="16">
        <v>510</v>
      </c>
      <c r="H51" s="16">
        <v>3.73</v>
      </c>
      <c r="I51" s="17">
        <v>63.269999999999996</v>
      </c>
    </row>
    <row r="52" spans="1:9" ht="21.75" customHeight="1" x14ac:dyDescent="0.25">
      <c r="A52" t="s">
        <v>0</v>
      </c>
      <c r="B52" s="13" t="s">
        <v>112</v>
      </c>
      <c r="C52" s="16" t="s">
        <v>65</v>
      </c>
      <c r="D52" s="16" t="s">
        <v>74</v>
      </c>
      <c r="E52" s="16" t="s">
        <v>66</v>
      </c>
      <c r="F52" s="16" t="s">
        <v>63</v>
      </c>
      <c r="G52" s="16">
        <v>360</v>
      </c>
      <c r="H52" s="16">
        <v>2.8</v>
      </c>
      <c r="I52" s="17">
        <v>50.739999999999995</v>
      </c>
    </row>
    <row r="53" spans="1:9" ht="16.5" customHeight="1" x14ac:dyDescent="0.25">
      <c r="A53" t="s">
        <v>0</v>
      </c>
      <c r="B53" s="13" t="s">
        <v>113</v>
      </c>
      <c r="C53" s="16" t="s">
        <v>65</v>
      </c>
      <c r="D53" s="16" t="s">
        <v>74</v>
      </c>
      <c r="E53" s="16" t="s">
        <v>66</v>
      </c>
      <c r="F53" s="16" t="s">
        <v>111</v>
      </c>
      <c r="G53" s="16">
        <v>101</v>
      </c>
      <c r="H53" s="16">
        <v>0.92</v>
      </c>
      <c r="I53" s="17">
        <v>16.57</v>
      </c>
    </row>
    <row r="54" spans="1:9" ht="18.75" customHeight="1" x14ac:dyDescent="0.25">
      <c r="A54" t="s">
        <v>0</v>
      </c>
      <c r="B54" s="13" t="s">
        <v>114</v>
      </c>
      <c r="C54" s="16" t="s">
        <v>65</v>
      </c>
      <c r="D54" s="16" t="s">
        <v>74</v>
      </c>
      <c r="E54" s="16" t="s">
        <v>66</v>
      </c>
      <c r="F54" s="16" t="s">
        <v>63</v>
      </c>
      <c r="G54" s="16">
        <v>300</v>
      </c>
      <c r="H54" s="16">
        <v>2.8</v>
      </c>
      <c r="I54" s="17">
        <v>51.12</v>
      </c>
    </row>
    <row r="55" spans="1:9" ht="21.75" customHeight="1" x14ac:dyDescent="0.25">
      <c r="A55" t="s">
        <v>0</v>
      </c>
      <c r="B55" s="13" t="s">
        <v>115</v>
      </c>
      <c r="C55" s="16" t="s">
        <v>65</v>
      </c>
      <c r="D55" s="16" t="s">
        <v>74</v>
      </c>
      <c r="E55" s="16" t="s">
        <v>66</v>
      </c>
      <c r="F55" s="16" t="s">
        <v>111</v>
      </c>
      <c r="G55" s="16">
        <v>75</v>
      </c>
      <c r="H55" s="16">
        <v>0.8</v>
      </c>
      <c r="I55" s="17">
        <v>12.110000000000001</v>
      </c>
    </row>
    <row r="56" spans="1:9" ht="21.75" customHeight="1" x14ac:dyDescent="0.25">
      <c r="A56" t="s">
        <v>0</v>
      </c>
      <c r="B56" s="13" t="s">
        <v>116</v>
      </c>
      <c r="C56" s="16" t="s">
        <v>65</v>
      </c>
      <c r="D56" s="16" t="s">
        <v>74</v>
      </c>
      <c r="E56" s="16" t="s">
        <v>66</v>
      </c>
      <c r="F56" s="16" t="s">
        <v>63</v>
      </c>
      <c r="G56" s="16">
        <v>300</v>
      </c>
      <c r="H56" s="16">
        <v>2.82</v>
      </c>
      <c r="I56" s="17">
        <v>50.96</v>
      </c>
    </row>
    <row r="57" spans="1:9" ht="21.75" customHeight="1" x14ac:dyDescent="0.25">
      <c r="A57" t="s">
        <v>0</v>
      </c>
      <c r="B57" s="13" t="s">
        <v>117</v>
      </c>
      <c r="C57" s="16" t="s">
        <v>65</v>
      </c>
      <c r="D57" s="16" t="s">
        <v>74</v>
      </c>
      <c r="E57" s="16" t="s">
        <v>66</v>
      </c>
      <c r="F57" s="16" t="s">
        <v>111</v>
      </c>
      <c r="G57" s="16">
        <v>75</v>
      </c>
      <c r="H57" s="16">
        <v>0.77</v>
      </c>
      <c r="I57" s="17">
        <v>11.9</v>
      </c>
    </row>
    <row r="58" spans="1:9" ht="15.75" x14ac:dyDescent="0.25">
      <c r="A58" t="s">
        <v>0</v>
      </c>
      <c r="B58" s="13" t="s">
        <v>118</v>
      </c>
      <c r="C58" s="16" t="s">
        <v>65</v>
      </c>
      <c r="D58" s="16" t="s">
        <v>74</v>
      </c>
      <c r="E58" s="16" t="s">
        <v>66</v>
      </c>
      <c r="F58" s="16" t="s">
        <v>63</v>
      </c>
      <c r="G58" s="16">
        <v>422</v>
      </c>
      <c r="H58" s="16">
        <v>3.2</v>
      </c>
      <c r="I58" s="17">
        <v>56.980000000000004</v>
      </c>
    </row>
    <row r="59" spans="1:9" ht="15.75" x14ac:dyDescent="0.25">
      <c r="A59" t="s">
        <v>0</v>
      </c>
      <c r="B59" s="13" t="s">
        <v>119</v>
      </c>
      <c r="C59" s="16" t="s">
        <v>65</v>
      </c>
      <c r="D59" s="16" t="s">
        <v>74</v>
      </c>
      <c r="E59" s="16" t="s">
        <v>66</v>
      </c>
      <c r="F59" s="16" t="s">
        <v>111</v>
      </c>
      <c r="G59" s="16">
        <v>105</v>
      </c>
      <c r="H59" s="16">
        <v>0.93</v>
      </c>
      <c r="I59" s="17">
        <v>18.690000000000001</v>
      </c>
    </row>
    <row r="60" spans="1:9" ht="15.75" x14ac:dyDescent="0.25">
      <c r="A60" t="s">
        <v>0</v>
      </c>
      <c r="B60" s="18" t="s">
        <v>18</v>
      </c>
      <c r="C60" s="19" t="s">
        <v>0</v>
      </c>
      <c r="D60" s="19" t="s">
        <v>0</v>
      </c>
      <c r="E60" s="19" t="s">
        <v>0</v>
      </c>
      <c r="F60" s="19" t="s">
        <v>0</v>
      </c>
      <c r="G60" s="19">
        <f>SUM(G7:G59)</f>
        <v>13142</v>
      </c>
      <c r="H60" s="19">
        <f>SUM(H7:H59)</f>
        <v>93.970000000000013</v>
      </c>
      <c r="I60" s="19">
        <f t="shared" ref="I60" si="0">SUM(I7:I59)</f>
        <v>1734.56</v>
      </c>
    </row>
    <row r="61" spans="1:9" ht="15.75" x14ac:dyDescent="0.25">
      <c r="A61" t="s">
        <v>0</v>
      </c>
      <c r="B61" s="13" t="s">
        <v>120</v>
      </c>
      <c r="C61" s="16" t="s">
        <v>121</v>
      </c>
      <c r="D61" s="16" t="s">
        <v>74</v>
      </c>
      <c r="E61" s="16" t="s">
        <v>66</v>
      </c>
      <c r="F61" s="16" t="s">
        <v>63</v>
      </c>
      <c r="G61" s="16">
        <v>250</v>
      </c>
      <c r="H61" s="16">
        <v>1.34</v>
      </c>
      <c r="I61" s="17">
        <v>22.04</v>
      </c>
    </row>
    <row r="62" spans="1:9" ht="15.75" x14ac:dyDescent="0.25">
      <c r="A62" t="s">
        <v>0</v>
      </c>
      <c r="B62" s="13" t="s">
        <v>122</v>
      </c>
      <c r="C62" s="16" t="s">
        <v>121</v>
      </c>
      <c r="D62" s="16" t="s">
        <v>74</v>
      </c>
      <c r="E62" s="16" t="s">
        <v>66</v>
      </c>
      <c r="F62" s="16" t="s">
        <v>63</v>
      </c>
      <c r="G62" s="16">
        <v>250</v>
      </c>
      <c r="H62" s="16">
        <v>1.4</v>
      </c>
      <c r="I62" s="17">
        <v>21.419999999999998</v>
      </c>
    </row>
    <row r="63" spans="1:9" ht="15.75" x14ac:dyDescent="0.25">
      <c r="A63" t="s">
        <v>0</v>
      </c>
      <c r="B63" s="13" t="s">
        <v>123</v>
      </c>
      <c r="C63" s="16" t="s">
        <v>124</v>
      </c>
      <c r="D63" s="16" t="s">
        <v>74</v>
      </c>
      <c r="E63" s="16" t="s">
        <v>66</v>
      </c>
      <c r="F63" s="16" t="s">
        <v>63</v>
      </c>
      <c r="G63" s="16">
        <v>200</v>
      </c>
      <c r="H63" s="16">
        <v>1.38</v>
      </c>
      <c r="I63" s="17">
        <v>22.15</v>
      </c>
    </row>
    <row r="64" spans="1:9" ht="15.75" x14ac:dyDescent="0.25">
      <c r="A64" t="s">
        <v>0</v>
      </c>
      <c r="B64" s="13" t="s">
        <v>125</v>
      </c>
      <c r="C64" s="16" t="s">
        <v>124</v>
      </c>
      <c r="D64" s="16" t="s">
        <v>74</v>
      </c>
      <c r="E64" s="16" t="s">
        <v>66</v>
      </c>
      <c r="F64" s="16" t="s">
        <v>63</v>
      </c>
      <c r="G64" s="16">
        <v>20</v>
      </c>
      <c r="H64" s="16">
        <v>0.06</v>
      </c>
      <c r="I64" s="17">
        <v>1.1300000000000001</v>
      </c>
    </row>
    <row r="65" spans="1:9" ht="15.75" x14ac:dyDescent="0.25">
      <c r="A65" t="s">
        <v>0</v>
      </c>
      <c r="B65" s="13" t="s">
        <v>126</v>
      </c>
      <c r="C65" s="16" t="s">
        <v>124</v>
      </c>
      <c r="D65" s="16" t="s">
        <v>74</v>
      </c>
      <c r="E65" s="16" t="s">
        <v>66</v>
      </c>
      <c r="F65" s="16" t="s">
        <v>63</v>
      </c>
      <c r="G65" s="16">
        <v>100</v>
      </c>
      <c r="H65" s="16">
        <v>0.41</v>
      </c>
      <c r="I65" s="17">
        <v>9.48</v>
      </c>
    </row>
    <row r="66" spans="1:9" ht="15.75" x14ac:dyDescent="0.25">
      <c r="B66" s="13" t="s">
        <v>203</v>
      </c>
      <c r="C66" s="16" t="s">
        <v>124</v>
      </c>
      <c r="D66" s="16" t="s">
        <v>74</v>
      </c>
      <c r="E66" s="16" t="s">
        <v>66</v>
      </c>
      <c r="F66" s="16" t="s">
        <v>63</v>
      </c>
      <c r="G66" s="16">
        <v>100</v>
      </c>
      <c r="H66" s="16">
        <v>0.22</v>
      </c>
      <c r="I66" s="17">
        <v>0.22</v>
      </c>
    </row>
    <row r="67" spans="1:9" ht="15.75" x14ac:dyDescent="0.25">
      <c r="A67" t="s">
        <v>0</v>
      </c>
      <c r="B67" s="13" t="s">
        <v>127</v>
      </c>
      <c r="C67" s="16" t="s">
        <v>124</v>
      </c>
      <c r="D67" s="16" t="s">
        <v>74</v>
      </c>
      <c r="E67" s="16" t="s">
        <v>66</v>
      </c>
      <c r="F67" s="16" t="s">
        <v>63</v>
      </c>
      <c r="G67" s="16">
        <v>100</v>
      </c>
      <c r="H67" s="16">
        <v>0.01</v>
      </c>
      <c r="I67" s="17">
        <v>1.75</v>
      </c>
    </row>
    <row r="68" spans="1:9" ht="15.75" x14ac:dyDescent="0.25">
      <c r="A68" t="s">
        <v>0</v>
      </c>
      <c r="B68" s="13" t="s">
        <v>128</v>
      </c>
      <c r="C68" s="16" t="s">
        <v>124</v>
      </c>
      <c r="D68" s="16" t="s">
        <v>74</v>
      </c>
      <c r="E68" s="16" t="s">
        <v>66</v>
      </c>
      <c r="F68" s="16" t="s">
        <v>63</v>
      </c>
      <c r="G68" s="16">
        <v>56</v>
      </c>
      <c r="H68" s="16">
        <v>0.09</v>
      </c>
      <c r="I68" s="17">
        <v>2.9</v>
      </c>
    </row>
    <row r="69" spans="1:9" ht="15.75" x14ac:dyDescent="0.25">
      <c r="A69" t="s">
        <v>0</v>
      </c>
      <c r="B69" s="13" t="s">
        <v>129</v>
      </c>
      <c r="C69" s="16" t="s">
        <v>121</v>
      </c>
      <c r="D69" s="16" t="s">
        <v>74</v>
      </c>
      <c r="E69" s="16" t="s">
        <v>66</v>
      </c>
      <c r="F69" s="16" t="s">
        <v>63</v>
      </c>
      <c r="G69" s="16">
        <v>250</v>
      </c>
      <c r="H69" s="16">
        <v>1.29</v>
      </c>
      <c r="I69" s="17">
        <v>22.11</v>
      </c>
    </row>
    <row r="70" spans="1:9" ht="15.75" x14ac:dyDescent="0.25">
      <c r="A70" t="s">
        <v>0</v>
      </c>
      <c r="B70" s="13" t="s">
        <v>130</v>
      </c>
      <c r="C70" s="16" t="s">
        <v>124</v>
      </c>
      <c r="D70" s="16" t="s">
        <v>74</v>
      </c>
      <c r="E70" s="16" t="s">
        <v>66</v>
      </c>
      <c r="F70" s="16" t="s">
        <v>63</v>
      </c>
      <c r="G70" s="16">
        <v>100</v>
      </c>
      <c r="H70" s="16">
        <v>0.7</v>
      </c>
      <c r="I70" s="17">
        <v>21.68</v>
      </c>
    </row>
    <row r="71" spans="1:9" ht="15.75" x14ac:dyDescent="0.25">
      <c r="B71" s="13" t="s">
        <v>204</v>
      </c>
      <c r="C71" s="16" t="s">
        <v>121</v>
      </c>
      <c r="D71" s="16" t="s">
        <v>74</v>
      </c>
      <c r="E71" s="16" t="s">
        <v>66</v>
      </c>
      <c r="F71" s="16" t="s">
        <v>63</v>
      </c>
      <c r="G71" s="16">
        <v>150</v>
      </c>
      <c r="H71" s="16">
        <v>0.43</v>
      </c>
      <c r="I71" s="17">
        <v>0.43</v>
      </c>
    </row>
    <row r="72" spans="1:9" ht="15.75" x14ac:dyDescent="0.25">
      <c r="B72" s="13" t="s">
        <v>205</v>
      </c>
      <c r="C72" s="16" t="s">
        <v>206</v>
      </c>
      <c r="D72" s="16" t="s">
        <v>74</v>
      </c>
      <c r="E72" s="16" t="s">
        <v>66</v>
      </c>
      <c r="F72" s="16" t="s">
        <v>63</v>
      </c>
      <c r="G72" s="16">
        <v>50</v>
      </c>
      <c r="H72" s="16">
        <v>0.16</v>
      </c>
      <c r="I72" s="17">
        <v>0.16</v>
      </c>
    </row>
    <row r="73" spans="1:9" ht="15.75" x14ac:dyDescent="0.25">
      <c r="B73" s="13" t="s">
        <v>207</v>
      </c>
      <c r="C73" s="16" t="s">
        <v>208</v>
      </c>
      <c r="D73" s="16" t="s">
        <v>74</v>
      </c>
      <c r="E73" s="16" t="s">
        <v>66</v>
      </c>
      <c r="F73" s="16" t="s">
        <v>63</v>
      </c>
      <c r="G73" s="16">
        <v>10</v>
      </c>
      <c r="H73" s="16">
        <v>0.01</v>
      </c>
      <c r="I73" s="17">
        <v>0.01</v>
      </c>
    </row>
    <row r="74" spans="1:9" ht="15.75" x14ac:dyDescent="0.25">
      <c r="B74" s="13" t="s">
        <v>209</v>
      </c>
      <c r="C74" s="16" t="s">
        <v>124</v>
      </c>
      <c r="D74" s="16" t="s">
        <v>74</v>
      </c>
      <c r="E74" s="16" t="s">
        <v>66</v>
      </c>
      <c r="F74" s="16" t="s">
        <v>111</v>
      </c>
      <c r="G74" s="16">
        <v>52.5</v>
      </c>
      <c r="H74" s="16">
        <v>1.1100000000000001</v>
      </c>
      <c r="I74" s="17">
        <v>1.1100000000000001</v>
      </c>
    </row>
    <row r="75" spans="1:9" ht="15.75" x14ac:dyDescent="0.25">
      <c r="B75" s="13" t="s">
        <v>210</v>
      </c>
      <c r="C75" s="16" t="s">
        <v>124</v>
      </c>
      <c r="D75" s="16" t="s">
        <v>74</v>
      </c>
      <c r="E75" s="16" t="s">
        <v>66</v>
      </c>
      <c r="F75" s="16" t="s">
        <v>111</v>
      </c>
      <c r="G75" s="16">
        <v>55</v>
      </c>
      <c r="H75" s="16">
        <v>0.56000000000000005</v>
      </c>
      <c r="I75" s="17">
        <v>0.56000000000000005</v>
      </c>
    </row>
    <row r="76" spans="1:9" ht="15.75" x14ac:dyDescent="0.25">
      <c r="B76" s="13" t="s">
        <v>211</v>
      </c>
      <c r="C76" s="16" t="s">
        <v>124</v>
      </c>
      <c r="D76" s="16" t="s">
        <v>74</v>
      </c>
      <c r="E76" s="16" t="s">
        <v>66</v>
      </c>
      <c r="F76" s="16" t="s">
        <v>111</v>
      </c>
      <c r="G76" s="16">
        <v>52.5</v>
      </c>
      <c r="H76" s="16">
        <v>1.71</v>
      </c>
      <c r="I76" s="17">
        <v>1.71</v>
      </c>
    </row>
    <row r="77" spans="1:9" ht="15.75" x14ac:dyDescent="0.25">
      <c r="A77" t="s">
        <v>0</v>
      </c>
      <c r="B77" s="13" t="s">
        <v>131</v>
      </c>
      <c r="C77" s="16" t="s">
        <v>124</v>
      </c>
      <c r="D77" s="16" t="s">
        <v>74</v>
      </c>
      <c r="E77" s="16" t="s">
        <v>66</v>
      </c>
      <c r="F77" s="16" t="s">
        <v>111</v>
      </c>
      <c r="G77" s="16">
        <v>300</v>
      </c>
      <c r="H77" s="16">
        <v>3.08</v>
      </c>
      <c r="I77" s="17">
        <v>44.25</v>
      </c>
    </row>
    <row r="78" spans="1:9" ht="15.75" x14ac:dyDescent="0.25">
      <c r="A78" t="s">
        <v>0</v>
      </c>
      <c r="B78" s="13" t="s">
        <v>132</v>
      </c>
      <c r="C78" s="16" t="s">
        <v>124</v>
      </c>
      <c r="D78" s="16" t="s">
        <v>74</v>
      </c>
      <c r="E78" s="16" t="s">
        <v>66</v>
      </c>
      <c r="F78" s="16" t="s">
        <v>111</v>
      </c>
      <c r="G78" s="16">
        <v>166</v>
      </c>
      <c r="H78" s="16">
        <v>1.93</v>
      </c>
      <c r="I78" s="17">
        <v>29.15</v>
      </c>
    </row>
    <row r="79" spans="1:9" ht="15.75" x14ac:dyDescent="0.25">
      <c r="A79" t="s">
        <v>0</v>
      </c>
      <c r="B79" s="13" t="s">
        <v>133</v>
      </c>
      <c r="C79" s="16" t="s">
        <v>124</v>
      </c>
      <c r="D79" s="16" t="s">
        <v>74</v>
      </c>
      <c r="E79" s="16" t="s">
        <v>66</v>
      </c>
      <c r="F79" s="16" t="s">
        <v>111</v>
      </c>
      <c r="G79" s="16">
        <v>425</v>
      </c>
      <c r="H79" s="16">
        <v>4.96</v>
      </c>
      <c r="I79" s="17">
        <v>80.209999999999994</v>
      </c>
    </row>
    <row r="80" spans="1:9" ht="15.75" x14ac:dyDescent="0.25">
      <c r="A80" t="s">
        <v>0</v>
      </c>
      <c r="B80" s="13" t="s">
        <v>134</v>
      </c>
      <c r="C80" s="16" t="s">
        <v>124</v>
      </c>
      <c r="D80" s="16" t="s">
        <v>74</v>
      </c>
      <c r="E80" s="16" t="s">
        <v>66</v>
      </c>
      <c r="F80" s="16" t="s">
        <v>111</v>
      </c>
      <c r="G80" s="16">
        <v>130</v>
      </c>
      <c r="H80" s="16">
        <v>1.0900000000000001</v>
      </c>
      <c r="I80" s="17">
        <v>20.64</v>
      </c>
    </row>
    <row r="81" spans="1:9" ht="15.75" x14ac:dyDescent="0.25">
      <c r="A81" t="s">
        <v>0</v>
      </c>
      <c r="B81" s="13" t="s">
        <v>135</v>
      </c>
      <c r="C81" s="16" t="s">
        <v>124</v>
      </c>
      <c r="D81" s="16" t="s">
        <v>74</v>
      </c>
      <c r="E81" s="16" t="s">
        <v>66</v>
      </c>
      <c r="F81" s="16" t="s">
        <v>111</v>
      </c>
      <c r="G81" s="16">
        <v>126</v>
      </c>
      <c r="H81" s="16">
        <v>0.69</v>
      </c>
      <c r="I81" s="17">
        <v>31.779999999999998</v>
      </c>
    </row>
    <row r="82" spans="1:9" ht="15.75" x14ac:dyDescent="0.25">
      <c r="A82" t="s">
        <v>0</v>
      </c>
      <c r="B82" s="13" t="s">
        <v>136</v>
      </c>
      <c r="C82" s="16" t="s">
        <v>124</v>
      </c>
      <c r="D82" s="16" t="s">
        <v>74</v>
      </c>
      <c r="E82" s="16" t="s">
        <v>66</v>
      </c>
      <c r="F82" s="16" t="s">
        <v>111</v>
      </c>
      <c r="G82" s="16">
        <v>324</v>
      </c>
      <c r="H82" s="16">
        <v>4.0999999999999996</v>
      </c>
      <c r="I82" s="17">
        <v>49.449999999999996</v>
      </c>
    </row>
    <row r="83" spans="1:9" ht="15.75" x14ac:dyDescent="0.25">
      <c r="A83" t="s">
        <v>0</v>
      </c>
      <c r="B83" s="13" t="s">
        <v>137</v>
      </c>
      <c r="C83" s="16" t="s">
        <v>124</v>
      </c>
      <c r="D83" s="16" t="s">
        <v>74</v>
      </c>
      <c r="E83" s="16" t="s">
        <v>66</v>
      </c>
      <c r="F83" s="16" t="s">
        <v>111</v>
      </c>
      <c r="G83" s="16">
        <v>250</v>
      </c>
      <c r="H83" s="16">
        <v>2.23</v>
      </c>
      <c r="I83" s="17">
        <v>31.07</v>
      </c>
    </row>
    <row r="84" spans="1:9" ht="15.75" x14ac:dyDescent="0.25">
      <c r="A84" t="s">
        <v>0</v>
      </c>
      <c r="B84" s="13" t="s">
        <v>138</v>
      </c>
      <c r="C84" s="16" t="s">
        <v>124</v>
      </c>
      <c r="D84" s="16" t="s">
        <v>74</v>
      </c>
      <c r="E84" s="16" t="s">
        <v>66</v>
      </c>
      <c r="F84" s="16" t="s">
        <v>111</v>
      </c>
      <c r="G84" s="16">
        <v>300</v>
      </c>
      <c r="H84" s="16">
        <v>2.82</v>
      </c>
      <c r="I84" s="17">
        <v>36.68</v>
      </c>
    </row>
    <row r="85" spans="1:9" ht="15.75" x14ac:dyDescent="0.25">
      <c r="A85" t="s">
        <v>0</v>
      </c>
      <c r="B85" s="13" t="s">
        <v>197</v>
      </c>
      <c r="C85" s="16" t="s">
        <v>124</v>
      </c>
      <c r="D85" s="16" t="s">
        <v>74</v>
      </c>
      <c r="E85" s="16" t="s">
        <v>66</v>
      </c>
      <c r="F85" s="16" t="s">
        <v>111</v>
      </c>
      <c r="G85" s="16">
        <v>250</v>
      </c>
      <c r="H85" s="16">
        <v>1.79</v>
      </c>
      <c r="I85" s="17">
        <v>24.97</v>
      </c>
    </row>
    <row r="86" spans="1:9" ht="15.75" x14ac:dyDescent="0.25">
      <c r="A86" t="s">
        <v>0</v>
      </c>
      <c r="B86" s="13" t="s">
        <v>139</v>
      </c>
      <c r="C86" s="16" t="s">
        <v>124</v>
      </c>
      <c r="D86" s="16" t="s">
        <v>74</v>
      </c>
      <c r="E86" s="16" t="s">
        <v>66</v>
      </c>
      <c r="F86" s="16" t="s">
        <v>111</v>
      </c>
      <c r="G86" s="16">
        <v>50</v>
      </c>
      <c r="H86" s="16">
        <v>0.38</v>
      </c>
      <c r="I86" s="17">
        <v>5.8199999999999994</v>
      </c>
    </row>
    <row r="87" spans="1:9" ht="15.75" x14ac:dyDescent="0.25">
      <c r="A87" t="s">
        <v>0</v>
      </c>
      <c r="B87" s="13" t="s">
        <v>140</v>
      </c>
      <c r="C87" s="16" t="s">
        <v>124</v>
      </c>
      <c r="D87" s="16" t="s">
        <v>74</v>
      </c>
      <c r="E87" s="16" t="s">
        <v>66</v>
      </c>
      <c r="F87" s="16" t="s">
        <v>111</v>
      </c>
      <c r="G87" s="16">
        <v>250</v>
      </c>
      <c r="H87" s="16">
        <v>1.88</v>
      </c>
      <c r="I87" s="17">
        <v>31.529999999999998</v>
      </c>
    </row>
    <row r="88" spans="1:9" ht="15.75" x14ac:dyDescent="0.25">
      <c r="A88" t="s">
        <v>0</v>
      </c>
      <c r="B88" s="13" t="s">
        <v>141</v>
      </c>
      <c r="C88" s="16" t="s">
        <v>124</v>
      </c>
      <c r="D88" s="16" t="s">
        <v>74</v>
      </c>
      <c r="E88" s="16" t="s">
        <v>66</v>
      </c>
      <c r="F88" s="16" t="s">
        <v>111</v>
      </c>
      <c r="G88" s="16">
        <v>50.6</v>
      </c>
      <c r="H88" s="16">
        <v>0.75</v>
      </c>
      <c r="I88" s="17">
        <v>7.8500000000000005</v>
      </c>
    </row>
    <row r="89" spans="1:9" ht="15.75" x14ac:dyDescent="0.25">
      <c r="A89" t="s">
        <v>0</v>
      </c>
      <c r="B89" s="13" t="s">
        <v>142</v>
      </c>
      <c r="C89" s="16" t="s">
        <v>124</v>
      </c>
      <c r="D89" s="16" t="s">
        <v>74</v>
      </c>
      <c r="E89" s="16" t="s">
        <v>66</v>
      </c>
      <c r="F89" s="16" t="s">
        <v>111</v>
      </c>
      <c r="G89" s="16">
        <v>300</v>
      </c>
      <c r="H89" s="16">
        <v>3.77</v>
      </c>
      <c r="I89" s="17">
        <v>48.53</v>
      </c>
    </row>
    <row r="90" spans="1:9" ht="15.75" x14ac:dyDescent="0.25">
      <c r="A90" t="s">
        <v>0</v>
      </c>
      <c r="B90" s="13" t="s">
        <v>194</v>
      </c>
      <c r="C90" s="16" t="s">
        <v>124</v>
      </c>
      <c r="D90" s="16" t="s">
        <v>74</v>
      </c>
      <c r="E90" s="16" t="s">
        <v>66</v>
      </c>
      <c r="F90" s="16" t="s">
        <v>111</v>
      </c>
      <c r="G90" s="16">
        <v>230</v>
      </c>
      <c r="H90" s="16">
        <v>1.71</v>
      </c>
      <c r="I90" s="17">
        <v>9.8500000000000014</v>
      </c>
    </row>
    <row r="91" spans="1:9" ht="15.75" x14ac:dyDescent="0.25">
      <c r="A91" t="s">
        <v>0</v>
      </c>
      <c r="B91" s="13" t="s">
        <v>143</v>
      </c>
      <c r="C91" s="16" t="s">
        <v>124</v>
      </c>
      <c r="D91" s="16" t="s">
        <v>74</v>
      </c>
      <c r="E91" s="16" t="s">
        <v>66</v>
      </c>
      <c r="F91" s="16" t="s">
        <v>111</v>
      </c>
      <c r="G91" s="16">
        <v>300</v>
      </c>
      <c r="H91" s="16">
        <v>3.92</v>
      </c>
      <c r="I91" s="17">
        <v>54.51</v>
      </c>
    </row>
    <row r="92" spans="1:9" ht="15.75" x14ac:dyDescent="0.25">
      <c r="A92" t="s">
        <v>0</v>
      </c>
      <c r="B92" s="13" t="s">
        <v>144</v>
      </c>
      <c r="C92" s="16" t="s">
        <v>124</v>
      </c>
      <c r="D92" s="16" t="s">
        <v>74</v>
      </c>
      <c r="E92" s="16" t="s">
        <v>66</v>
      </c>
      <c r="F92" s="16" t="s">
        <v>111</v>
      </c>
      <c r="G92" s="16">
        <v>148.5</v>
      </c>
      <c r="H92" s="16">
        <v>1.28</v>
      </c>
      <c r="I92" s="17">
        <v>20.470000000000002</v>
      </c>
    </row>
    <row r="93" spans="1:9" ht="15.75" x14ac:dyDescent="0.25">
      <c r="B93" s="13" t="s">
        <v>212</v>
      </c>
      <c r="C93" s="16" t="s">
        <v>124</v>
      </c>
      <c r="D93" s="16" t="s">
        <v>74</v>
      </c>
      <c r="E93" s="16" t="s">
        <v>66</v>
      </c>
      <c r="F93" s="16" t="s">
        <v>111</v>
      </c>
      <c r="G93" s="16">
        <v>86.4</v>
      </c>
      <c r="H93" s="16">
        <v>0.96</v>
      </c>
      <c r="I93" s="32">
        <v>0.96</v>
      </c>
    </row>
    <row r="94" spans="1:9" ht="15.75" x14ac:dyDescent="0.25">
      <c r="A94" t="s">
        <v>0</v>
      </c>
      <c r="B94" s="18" t="s">
        <v>26</v>
      </c>
      <c r="C94" s="19" t="s">
        <v>0</v>
      </c>
      <c r="D94" s="19" t="s">
        <v>0</v>
      </c>
      <c r="E94" s="19" t="s">
        <v>0</v>
      </c>
      <c r="F94" s="19" t="s">
        <v>0</v>
      </c>
      <c r="G94" s="19">
        <f>SUM(G61:G93)</f>
        <v>5482.5</v>
      </c>
      <c r="H94" s="19">
        <f t="shared" ref="H94:I94" si="1">SUM(H61:H93)</f>
        <v>48.220000000000013</v>
      </c>
      <c r="I94" s="19">
        <f t="shared" si="1"/>
        <v>656.58</v>
      </c>
    </row>
    <row r="95" spans="1:9" ht="15.75" x14ac:dyDescent="0.25">
      <c r="A95" t="s">
        <v>0</v>
      </c>
      <c r="B95" s="13" t="s">
        <v>145</v>
      </c>
      <c r="C95" s="16" t="s">
        <v>146</v>
      </c>
      <c r="D95" s="16" t="s">
        <v>74</v>
      </c>
      <c r="E95" s="16" t="s">
        <v>66</v>
      </c>
      <c r="F95" s="16" t="s">
        <v>111</v>
      </c>
      <c r="G95" s="16">
        <v>220</v>
      </c>
      <c r="H95" s="16">
        <v>4.91</v>
      </c>
      <c r="I95" s="17">
        <v>52.989999999999995</v>
      </c>
    </row>
    <row r="96" spans="1:9" ht="15.75" x14ac:dyDescent="0.25">
      <c r="A96" t="s">
        <v>0</v>
      </c>
      <c r="B96" s="13" t="s">
        <v>147</v>
      </c>
      <c r="C96" s="16" t="s">
        <v>146</v>
      </c>
      <c r="D96" s="16" t="s">
        <v>74</v>
      </c>
      <c r="E96" s="16" t="s">
        <v>66</v>
      </c>
      <c r="F96" s="16" t="s">
        <v>111</v>
      </c>
      <c r="G96" s="16">
        <v>250</v>
      </c>
      <c r="H96" s="16">
        <v>5.71</v>
      </c>
      <c r="I96" s="17">
        <v>58.14</v>
      </c>
    </row>
    <row r="97" spans="1:9" ht="15.75" x14ac:dyDescent="0.25">
      <c r="A97" t="s">
        <v>0</v>
      </c>
      <c r="B97" s="13" t="s">
        <v>148</v>
      </c>
      <c r="C97" s="16" t="s">
        <v>146</v>
      </c>
      <c r="D97" s="16" t="s">
        <v>74</v>
      </c>
      <c r="E97" s="16" t="s">
        <v>66</v>
      </c>
      <c r="F97" s="16" t="s">
        <v>111</v>
      </c>
      <c r="G97" s="16">
        <v>300</v>
      </c>
      <c r="H97" s="16">
        <v>3.84</v>
      </c>
      <c r="I97" s="17">
        <v>75.87</v>
      </c>
    </row>
    <row r="98" spans="1:9" ht="15.75" x14ac:dyDescent="0.25">
      <c r="A98" t="s">
        <v>0</v>
      </c>
      <c r="B98" s="13" t="s">
        <v>149</v>
      </c>
      <c r="C98" s="16" t="s">
        <v>146</v>
      </c>
      <c r="D98" s="16" t="s">
        <v>74</v>
      </c>
      <c r="E98" s="16" t="s">
        <v>66</v>
      </c>
      <c r="F98" s="16" t="s">
        <v>111</v>
      </c>
      <c r="G98" s="16">
        <v>130</v>
      </c>
      <c r="H98" s="16">
        <v>3.41</v>
      </c>
      <c r="I98" s="17">
        <v>28.47</v>
      </c>
    </row>
    <row r="99" spans="1:9" ht="15.75" x14ac:dyDescent="0.25">
      <c r="A99" t="s">
        <v>0</v>
      </c>
      <c r="B99" s="13" t="s">
        <v>150</v>
      </c>
      <c r="C99" s="16" t="s">
        <v>146</v>
      </c>
      <c r="D99" s="16" t="s">
        <v>74</v>
      </c>
      <c r="E99" s="16" t="s">
        <v>66</v>
      </c>
      <c r="F99" s="16" t="s">
        <v>111</v>
      </c>
      <c r="G99" s="16">
        <v>250</v>
      </c>
      <c r="H99" s="16">
        <v>5.0599999999999996</v>
      </c>
      <c r="I99" s="17">
        <v>51.21</v>
      </c>
    </row>
    <row r="100" spans="1:9" ht="15.75" x14ac:dyDescent="0.25">
      <c r="A100" t="s">
        <v>0</v>
      </c>
      <c r="B100" s="13" t="s">
        <v>151</v>
      </c>
      <c r="C100" s="16" t="s">
        <v>146</v>
      </c>
      <c r="D100" s="16" t="s">
        <v>74</v>
      </c>
      <c r="E100" s="16" t="s">
        <v>66</v>
      </c>
      <c r="F100" s="16" t="s">
        <v>111</v>
      </c>
      <c r="G100" s="16">
        <v>200</v>
      </c>
      <c r="H100" s="16">
        <v>4.3600000000000003</v>
      </c>
      <c r="I100" s="17">
        <v>45.89</v>
      </c>
    </row>
    <row r="101" spans="1:9" ht="15.75" x14ac:dyDescent="0.25">
      <c r="A101" t="s">
        <v>0</v>
      </c>
      <c r="B101" s="13" t="s">
        <v>152</v>
      </c>
      <c r="C101" s="16" t="s">
        <v>146</v>
      </c>
      <c r="D101" s="16" t="s">
        <v>74</v>
      </c>
      <c r="E101" s="16" t="s">
        <v>66</v>
      </c>
      <c r="F101" s="16" t="s">
        <v>111</v>
      </c>
      <c r="G101" s="16">
        <v>300</v>
      </c>
      <c r="H101" s="16">
        <v>5.07</v>
      </c>
      <c r="I101" s="17">
        <v>76.860000000000014</v>
      </c>
    </row>
    <row r="102" spans="1:9" ht="15.75" x14ac:dyDescent="0.25">
      <c r="B102" s="13" t="s">
        <v>154</v>
      </c>
      <c r="C102" s="16" t="s">
        <v>146</v>
      </c>
      <c r="D102" s="16" t="s">
        <v>74</v>
      </c>
      <c r="E102" s="16" t="s">
        <v>95</v>
      </c>
      <c r="F102" s="16" t="s">
        <v>63</v>
      </c>
      <c r="G102" s="16">
        <v>150</v>
      </c>
      <c r="H102" s="16">
        <v>0.94</v>
      </c>
      <c r="I102" s="17">
        <v>15.67</v>
      </c>
    </row>
    <row r="103" spans="1:9" ht="15.75" x14ac:dyDescent="0.25">
      <c r="B103" s="13" t="s">
        <v>182</v>
      </c>
      <c r="C103" s="16" t="s">
        <v>146</v>
      </c>
      <c r="D103" s="16" t="s">
        <v>74</v>
      </c>
      <c r="E103" s="16" t="s">
        <v>66</v>
      </c>
      <c r="F103" s="16" t="s">
        <v>63</v>
      </c>
      <c r="G103" s="16">
        <v>230</v>
      </c>
      <c r="H103" s="16">
        <v>1.23</v>
      </c>
      <c r="I103" s="17">
        <v>23.04</v>
      </c>
    </row>
    <row r="104" spans="1:9" ht="15.75" x14ac:dyDescent="0.25">
      <c r="B104" s="13" t="s">
        <v>180</v>
      </c>
      <c r="C104" s="16" t="s">
        <v>193</v>
      </c>
      <c r="D104" s="16" t="s">
        <v>61</v>
      </c>
      <c r="E104" s="16" t="s">
        <v>66</v>
      </c>
      <c r="F104" s="16" t="s">
        <v>63</v>
      </c>
      <c r="G104" s="16">
        <v>100</v>
      </c>
      <c r="H104" s="16">
        <v>0.11</v>
      </c>
      <c r="I104" s="17">
        <v>9.1399999999999988</v>
      </c>
    </row>
    <row r="105" spans="1:9" ht="15.75" x14ac:dyDescent="0.25">
      <c r="B105" s="20" t="s">
        <v>181</v>
      </c>
      <c r="C105" s="21" t="s">
        <v>155</v>
      </c>
      <c r="D105" s="21" t="s">
        <v>74</v>
      </c>
      <c r="E105" s="21" t="s">
        <v>66</v>
      </c>
      <c r="F105" s="21" t="s">
        <v>63</v>
      </c>
      <c r="G105" s="21">
        <v>25</v>
      </c>
      <c r="H105" s="21">
        <v>0.05</v>
      </c>
      <c r="I105" s="22">
        <v>2.88</v>
      </c>
    </row>
    <row r="106" spans="1:9" ht="15.75" x14ac:dyDescent="0.2">
      <c r="A106" t="s">
        <v>0</v>
      </c>
      <c r="B106" s="27" t="s">
        <v>153</v>
      </c>
      <c r="C106" s="28"/>
      <c r="D106" s="28"/>
      <c r="E106" s="28"/>
      <c r="F106" s="28"/>
      <c r="G106" s="28" t="s">
        <v>0</v>
      </c>
      <c r="H106" s="28" t="s">
        <v>0</v>
      </c>
      <c r="I106" s="29" t="s">
        <v>0</v>
      </c>
    </row>
    <row r="107" spans="1:9" ht="15.75" x14ac:dyDescent="0.25">
      <c r="A107" t="s">
        <v>0</v>
      </c>
      <c r="B107" s="13" t="s">
        <v>156</v>
      </c>
      <c r="C107" s="16" t="s">
        <v>155</v>
      </c>
      <c r="D107" s="16" t="s">
        <v>74</v>
      </c>
      <c r="E107" s="16" t="s">
        <v>66</v>
      </c>
      <c r="F107" s="16" t="s">
        <v>63</v>
      </c>
      <c r="G107" s="16">
        <v>50</v>
      </c>
      <c r="H107" s="16">
        <v>0</v>
      </c>
      <c r="I107" s="17">
        <v>4.5</v>
      </c>
    </row>
    <row r="108" spans="1:9" ht="15.75" x14ac:dyDescent="0.25">
      <c r="A108" t="s">
        <v>0</v>
      </c>
      <c r="B108" s="13" t="s">
        <v>157</v>
      </c>
      <c r="C108" s="16" t="s">
        <v>155</v>
      </c>
      <c r="D108" s="16" t="s">
        <v>74</v>
      </c>
      <c r="E108" s="16" t="s">
        <v>66</v>
      </c>
      <c r="F108" s="16" t="s">
        <v>63</v>
      </c>
      <c r="G108" s="16">
        <v>50</v>
      </c>
      <c r="H108" s="16">
        <v>0.28000000000000003</v>
      </c>
      <c r="I108" s="17">
        <v>5.62</v>
      </c>
    </row>
    <row r="109" spans="1:9" ht="15.75" x14ac:dyDescent="0.25">
      <c r="A109" t="s">
        <v>0</v>
      </c>
      <c r="B109" s="13" t="s">
        <v>158</v>
      </c>
      <c r="C109" s="16" t="s">
        <v>155</v>
      </c>
      <c r="D109" s="16" t="s">
        <v>74</v>
      </c>
      <c r="E109" s="16" t="s">
        <v>66</v>
      </c>
      <c r="F109" s="16" t="s">
        <v>63</v>
      </c>
      <c r="G109" s="16">
        <v>50</v>
      </c>
      <c r="H109" s="16">
        <v>0</v>
      </c>
      <c r="I109" s="17">
        <v>4.49</v>
      </c>
    </row>
    <row r="110" spans="1:9" ht="15.75" x14ac:dyDescent="0.25">
      <c r="A110" t="s">
        <v>0</v>
      </c>
      <c r="B110" s="13" t="s">
        <v>159</v>
      </c>
      <c r="C110" s="16" t="s">
        <v>155</v>
      </c>
      <c r="D110" s="16" t="s">
        <v>74</v>
      </c>
      <c r="E110" s="16" t="s">
        <v>66</v>
      </c>
      <c r="F110" s="16" t="s">
        <v>63</v>
      </c>
      <c r="G110" s="16">
        <v>250</v>
      </c>
      <c r="H110" s="16">
        <v>1.27</v>
      </c>
      <c r="I110" s="17">
        <v>25.28</v>
      </c>
    </row>
    <row r="111" spans="1:9" ht="15.75" x14ac:dyDescent="0.25">
      <c r="A111" t="s">
        <v>0</v>
      </c>
      <c r="B111" s="13" t="s">
        <v>160</v>
      </c>
      <c r="C111" s="16" t="s">
        <v>155</v>
      </c>
      <c r="D111" s="16" t="s">
        <v>74</v>
      </c>
      <c r="E111" s="16" t="s">
        <v>66</v>
      </c>
      <c r="F111" s="16" t="s">
        <v>63</v>
      </c>
      <c r="G111" s="16">
        <v>50</v>
      </c>
      <c r="H111" s="16">
        <v>0.21</v>
      </c>
      <c r="I111" s="17">
        <v>3.79</v>
      </c>
    </row>
    <row r="112" spans="1:9" ht="15.75" x14ac:dyDescent="0.25">
      <c r="A112" t="s">
        <v>0</v>
      </c>
      <c r="B112" s="13" t="s">
        <v>198</v>
      </c>
      <c r="C112" s="16" t="s">
        <v>155</v>
      </c>
      <c r="D112" s="16" t="s">
        <v>74</v>
      </c>
      <c r="E112" s="16" t="s">
        <v>66</v>
      </c>
      <c r="F112" s="16" t="s">
        <v>63</v>
      </c>
      <c r="G112" s="16">
        <v>50</v>
      </c>
      <c r="H112" s="16">
        <v>0.27</v>
      </c>
      <c r="I112" s="17">
        <v>4.5299999999999994</v>
      </c>
    </row>
    <row r="113" spans="1:9" ht="15.75" x14ac:dyDescent="0.25">
      <c r="A113" t="s">
        <v>0</v>
      </c>
      <c r="B113" s="13" t="s">
        <v>199</v>
      </c>
      <c r="C113" s="16" t="s">
        <v>155</v>
      </c>
      <c r="D113" s="16" t="s">
        <v>74</v>
      </c>
      <c r="E113" s="16" t="s">
        <v>66</v>
      </c>
      <c r="F113" s="16" t="s">
        <v>63</v>
      </c>
      <c r="G113" s="16">
        <v>50</v>
      </c>
      <c r="H113" s="16">
        <v>0.26</v>
      </c>
      <c r="I113" s="17">
        <v>4.7299999999999995</v>
      </c>
    </row>
    <row r="114" spans="1:9" ht="15.75" x14ac:dyDescent="0.25">
      <c r="A114" t="s">
        <v>0</v>
      </c>
      <c r="B114" s="13" t="s">
        <v>62</v>
      </c>
      <c r="C114" s="16" t="s">
        <v>155</v>
      </c>
      <c r="D114" s="16" t="s">
        <v>61</v>
      </c>
      <c r="E114" s="16" t="s">
        <v>62</v>
      </c>
      <c r="F114" s="16" t="s">
        <v>63</v>
      </c>
      <c r="G114" s="16">
        <v>250</v>
      </c>
      <c r="H114" s="16">
        <v>0.81</v>
      </c>
      <c r="I114" s="17">
        <v>16.350000000000001</v>
      </c>
    </row>
    <row r="115" spans="1:9" ht="15.75" x14ac:dyDescent="0.25">
      <c r="A115" t="s">
        <v>0</v>
      </c>
      <c r="B115" s="13" t="s">
        <v>161</v>
      </c>
      <c r="C115" s="16" t="s">
        <v>155</v>
      </c>
      <c r="D115" s="16" t="s">
        <v>74</v>
      </c>
      <c r="E115" s="16" t="s">
        <v>66</v>
      </c>
      <c r="F115" s="16" t="s">
        <v>63</v>
      </c>
      <c r="G115" s="16">
        <v>250</v>
      </c>
      <c r="H115" s="16">
        <v>1.39</v>
      </c>
      <c r="I115" s="17">
        <v>25.03</v>
      </c>
    </row>
    <row r="116" spans="1:9" ht="15.75" x14ac:dyDescent="0.25">
      <c r="A116" t="s">
        <v>0</v>
      </c>
      <c r="B116" s="13" t="s">
        <v>162</v>
      </c>
      <c r="C116" s="16" t="s">
        <v>155</v>
      </c>
      <c r="D116" s="16" t="s">
        <v>74</v>
      </c>
      <c r="E116" s="16" t="s">
        <v>66</v>
      </c>
      <c r="F116" s="16" t="s">
        <v>63</v>
      </c>
      <c r="G116" s="16">
        <v>100</v>
      </c>
      <c r="H116" s="16">
        <v>0.5</v>
      </c>
      <c r="I116" s="17">
        <v>8</v>
      </c>
    </row>
    <row r="117" spans="1:9" ht="15.75" x14ac:dyDescent="0.25">
      <c r="A117" t="s">
        <v>0</v>
      </c>
      <c r="B117" s="13" t="s">
        <v>163</v>
      </c>
      <c r="C117" s="16" t="s">
        <v>155</v>
      </c>
      <c r="D117" s="16" t="s">
        <v>74</v>
      </c>
      <c r="E117" s="16" t="s">
        <v>66</v>
      </c>
      <c r="F117" s="16" t="s">
        <v>63</v>
      </c>
      <c r="G117" s="16">
        <v>250</v>
      </c>
      <c r="H117" s="16">
        <v>1.23</v>
      </c>
      <c r="I117" s="17">
        <v>22.11</v>
      </c>
    </row>
    <row r="118" spans="1:9" ht="15.75" x14ac:dyDescent="0.25">
      <c r="A118" t="s">
        <v>0</v>
      </c>
      <c r="B118" s="38" t="s">
        <v>200</v>
      </c>
      <c r="C118" s="39" t="s">
        <v>0</v>
      </c>
      <c r="D118" s="39" t="s">
        <v>0</v>
      </c>
      <c r="E118" s="39" t="s">
        <v>0</v>
      </c>
      <c r="F118" s="39" t="s">
        <v>0</v>
      </c>
      <c r="G118" s="19">
        <f>SUM(G107:G117)</f>
        <v>1400</v>
      </c>
      <c r="H118" s="19">
        <f t="shared" ref="H118:I118" si="2">SUM(H107:H117)</f>
        <v>6.2200000000000006</v>
      </c>
      <c r="I118" s="19">
        <f t="shared" si="2"/>
        <v>124.42999999999999</v>
      </c>
    </row>
    <row r="119" spans="1:9" ht="15.75" x14ac:dyDescent="0.2">
      <c r="A119" t="s">
        <v>0</v>
      </c>
      <c r="B119" s="27" t="s">
        <v>164</v>
      </c>
      <c r="C119" s="28"/>
      <c r="D119" s="28"/>
      <c r="E119" s="28"/>
      <c r="F119" s="28"/>
      <c r="G119" s="28" t="s">
        <v>0</v>
      </c>
      <c r="H119" s="28" t="s">
        <v>0</v>
      </c>
      <c r="I119" s="29" t="s">
        <v>0</v>
      </c>
    </row>
    <row r="120" spans="1:9" ht="15.75" x14ac:dyDescent="0.25">
      <c r="A120" t="s">
        <v>0</v>
      </c>
      <c r="B120" s="13" t="s">
        <v>166</v>
      </c>
      <c r="C120" s="16" t="s">
        <v>165</v>
      </c>
      <c r="D120" s="16" t="s">
        <v>74</v>
      </c>
      <c r="E120" s="16" t="s">
        <v>66</v>
      </c>
      <c r="F120" s="16" t="s">
        <v>63</v>
      </c>
      <c r="G120" s="16">
        <v>300</v>
      </c>
      <c r="H120" s="16">
        <v>1.5</v>
      </c>
      <c r="I120" s="17">
        <v>29.98</v>
      </c>
    </row>
    <row r="121" spans="1:9" ht="15.75" x14ac:dyDescent="0.25">
      <c r="A121" t="s">
        <v>0</v>
      </c>
      <c r="B121" s="13" t="s">
        <v>167</v>
      </c>
      <c r="C121" s="16" t="s">
        <v>165</v>
      </c>
      <c r="D121" s="16" t="s">
        <v>74</v>
      </c>
      <c r="E121" s="16" t="s">
        <v>66</v>
      </c>
      <c r="F121" s="16" t="s">
        <v>63</v>
      </c>
      <c r="G121" s="16">
        <v>50</v>
      </c>
      <c r="H121" s="16">
        <v>0.25</v>
      </c>
      <c r="I121" s="17">
        <v>5.09</v>
      </c>
    </row>
    <row r="122" spans="1:9" ht="15.75" x14ac:dyDescent="0.25">
      <c r="A122" t="s">
        <v>0</v>
      </c>
      <c r="B122" s="13" t="s">
        <v>168</v>
      </c>
      <c r="C122" s="16" t="s">
        <v>165</v>
      </c>
      <c r="D122" s="16" t="s">
        <v>74</v>
      </c>
      <c r="E122" s="16" t="s">
        <v>66</v>
      </c>
      <c r="F122" s="16" t="s">
        <v>63</v>
      </c>
      <c r="G122" s="16">
        <v>50</v>
      </c>
      <c r="H122" s="16">
        <v>0.26</v>
      </c>
      <c r="I122" s="17">
        <v>5.12</v>
      </c>
    </row>
    <row r="123" spans="1:9" ht="15.75" x14ac:dyDescent="0.25">
      <c r="A123" t="s">
        <v>0</v>
      </c>
      <c r="B123" s="13" t="s">
        <v>169</v>
      </c>
      <c r="C123" s="16" t="s">
        <v>165</v>
      </c>
      <c r="D123" s="16" t="s">
        <v>74</v>
      </c>
      <c r="E123" s="16" t="s">
        <v>66</v>
      </c>
      <c r="F123" s="16" t="s">
        <v>63</v>
      </c>
      <c r="G123" s="16">
        <v>150</v>
      </c>
      <c r="H123" s="16">
        <v>0.67</v>
      </c>
      <c r="I123" s="17">
        <v>13.87</v>
      </c>
    </row>
    <row r="124" spans="1:9" ht="15.75" x14ac:dyDescent="0.25">
      <c r="A124" t="s">
        <v>0</v>
      </c>
      <c r="B124" s="13" t="s">
        <v>170</v>
      </c>
      <c r="C124" s="16" t="s">
        <v>165</v>
      </c>
      <c r="D124" s="16" t="s">
        <v>74</v>
      </c>
      <c r="E124" s="16" t="s">
        <v>66</v>
      </c>
      <c r="F124" s="16" t="s">
        <v>63</v>
      </c>
      <c r="G124" s="16">
        <v>150</v>
      </c>
      <c r="H124" s="16">
        <v>0.7</v>
      </c>
      <c r="I124" s="17">
        <v>13.979999999999999</v>
      </c>
    </row>
    <row r="125" spans="1:9" ht="15.75" x14ac:dyDescent="0.25">
      <c r="A125" t="s">
        <v>0</v>
      </c>
      <c r="B125" s="13" t="s">
        <v>171</v>
      </c>
      <c r="C125" s="16" t="s">
        <v>165</v>
      </c>
      <c r="D125" s="16" t="s">
        <v>74</v>
      </c>
      <c r="E125" s="16" t="s">
        <v>66</v>
      </c>
      <c r="F125" s="16" t="s">
        <v>63</v>
      </c>
      <c r="G125" s="16">
        <v>100</v>
      </c>
      <c r="H125" s="16">
        <v>0.49</v>
      </c>
      <c r="I125" s="17">
        <v>10.06</v>
      </c>
    </row>
    <row r="126" spans="1:9" ht="15.75" x14ac:dyDescent="0.25">
      <c r="A126" t="s">
        <v>0</v>
      </c>
      <c r="B126" s="13" t="s">
        <v>172</v>
      </c>
      <c r="C126" s="16" t="s">
        <v>165</v>
      </c>
      <c r="D126" s="16" t="s">
        <v>74</v>
      </c>
      <c r="E126" s="16" t="s">
        <v>66</v>
      </c>
      <c r="F126" s="16" t="s">
        <v>63</v>
      </c>
      <c r="G126" s="16">
        <v>100</v>
      </c>
      <c r="H126" s="16">
        <v>0.46</v>
      </c>
      <c r="I126" s="17">
        <v>8.7900000000000009</v>
      </c>
    </row>
    <row r="127" spans="1:9" ht="15.75" x14ac:dyDescent="0.25">
      <c r="A127" t="s">
        <v>0</v>
      </c>
      <c r="B127" s="13" t="s">
        <v>173</v>
      </c>
      <c r="C127" s="16" t="s">
        <v>165</v>
      </c>
      <c r="D127" s="16" t="s">
        <v>74</v>
      </c>
      <c r="E127" s="16" t="s">
        <v>66</v>
      </c>
      <c r="F127" s="16" t="s">
        <v>63</v>
      </c>
      <c r="G127" s="16">
        <v>250</v>
      </c>
      <c r="H127" s="16">
        <v>1.1299999999999999</v>
      </c>
      <c r="I127" s="17">
        <v>23.07</v>
      </c>
    </row>
    <row r="128" spans="1:9" ht="15.75" x14ac:dyDescent="0.25">
      <c r="A128" t="s">
        <v>0</v>
      </c>
      <c r="B128" s="13" t="s">
        <v>174</v>
      </c>
      <c r="C128" s="16" t="s">
        <v>165</v>
      </c>
      <c r="D128" s="16" t="s">
        <v>74</v>
      </c>
      <c r="E128" s="16" t="s">
        <v>66</v>
      </c>
      <c r="F128" s="16" t="s">
        <v>63</v>
      </c>
      <c r="G128" s="16">
        <v>50</v>
      </c>
      <c r="H128" s="16">
        <v>0.23</v>
      </c>
      <c r="I128" s="17">
        <v>4.6800000000000006</v>
      </c>
    </row>
    <row r="129" spans="1:9" ht="15.75" x14ac:dyDescent="0.25">
      <c r="A129" t="s">
        <v>0</v>
      </c>
      <c r="B129" s="13" t="s">
        <v>175</v>
      </c>
      <c r="C129" s="16" t="s">
        <v>165</v>
      </c>
      <c r="D129" s="16" t="s">
        <v>74</v>
      </c>
      <c r="E129" s="16" t="s">
        <v>66</v>
      </c>
      <c r="F129" s="16" t="s">
        <v>63</v>
      </c>
      <c r="G129" s="16">
        <v>150</v>
      </c>
      <c r="H129" s="16">
        <v>0.73</v>
      </c>
      <c r="I129" s="17">
        <v>13.88</v>
      </c>
    </row>
    <row r="130" spans="1:9" ht="15.75" x14ac:dyDescent="0.25">
      <c r="A130" t="s">
        <v>0</v>
      </c>
      <c r="B130" s="13" t="s">
        <v>176</v>
      </c>
      <c r="C130" s="16" t="s">
        <v>165</v>
      </c>
      <c r="D130" s="16" t="s">
        <v>74</v>
      </c>
      <c r="E130" s="16" t="s">
        <v>66</v>
      </c>
      <c r="F130" s="16" t="s">
        <v>63</v>
      </c>
      <c r="G130" s="16">
        <v>50</v>
      </c>
      <c r="H130" s="16">
        <v>0.23</v>
      </c>
      <c r="I130" s="17">
        <v>4.74</v>
      </c>
    </row>
    <row r="131" spans="1:9" ht="15.75" x14ac:dyDescent="0.25">
      <c r="A131" t="s">
        <v>0</v>
      </c>
      <c r="B131" s="13" t="s">
        <v>177</v>
      </c>
      <c r="C131" s="16" t="s">
        <v>165</v>
      </c>
      <c r="D131" s="16" t="s">
        <v>74</v>
      </c>
      <c r="E131" s="16" t="s">
        <v>66</v>
      </c>
      <c r="F131" s="16" t="s">
        <v>63</v>
      </c>
      <c r="G131" s="16">
        <v>200</v>
      </c>
      <c r="H131" s="16">
        <v>0.95</v>
      </c>
      <c r="I131" s="17">
        <v>19.18</v>
      </c>
    </row>
    <row r="132" spans="1:9" ht="15.75" x14ac:dyDescent="0.25">
      <c r="A132" t="s">
        <v>0</v>
      </c>
      <c r="B132" s="13" t="s">
        <v>178</v>
      </c>
      <c r="C132" s="16" t="s">
        <v>165</v>
      </c>
      <c r="D132" s="16" t="s">
        <v>74</v>
      </c>
      <c r="E132" s="16" t="s">
        <v>66</v>
      </c>
      <c r="F132" s="16" t="s">
        <v>63</v>
      </c>
      <c r="G132" s="16">
        <v>400</v>
      </c>
      <c r="H132" s="16">
        <v>1.72</v>
      </c>
      <c r="I132" s="17">
        <v>34.22</v>
      </c>
    </row>
    <row r="133" spans="1:9" ht="15.75" x14ac:dyDescent="0.25">
      <c r="A133" t="s">
        <v>0</v>
      </c>
      <c r="B133" s="13" t="s">
        <v>179</v>
      </c>
      <c r="C133" s="16" t="s">
        <v>165</v>
      </c>
      <c r="D133" s="16" t="s">
        <v>74</v>
      </c>
      <c r="E133" s="16" t="s">
        <v>66</v>
      </c>
      <c r="F133" s="16" t="s">
        <v>63</v>
      </c>
      <c r="G133" s="16">
        <v>50</v>
      </c>
      <c r="H133" s="16">
        <v>0.26</v>
      </c>
      <c r="I133" s="17">
        <v>5.0299999999999994</v>
      </c>
    </row>
    <row r="134" spans="1:9" ht="15.75" x14ac:dyDescent="0.25">
      <c r="A134" t="s">
        <v>0</v>
      </c>
      <c r="B134" s="38" t="s">
        <v>183</v>
      </c>
      <c r="C134" s="39" t="s">
        <v>0</v>
      </c>
      <c r="D134" s="39" t="s">
        <v>0</v>
      </c>
      <c r="E134" s="39" t="s">
        <v>0</v>
      </c>
      <c r="F134" s="39" t="s">
        <v>0</v>
      </c>
      <c r="G134" s="19">
        <f>SUM(G120:G133)</f>
        <v>2050</v>
      </c>
      <c r="H134" s="19">
        <f t="shared" ref="H134:I134" si="3">SUM(H120:H133)</f>
        <v>9.58</v>
      </c>
      <c r="I134" s="19">
        <f t="shared" si="3"/>
        <v>191.69000000000003</v>
      </c>
    </row>
    <row r="135" spans="1:9" ht="15.75" x14ac:dyDescent="0.25">
      <c r="A135" t="s">
        <v>0</v>
      </c>
      <c r="B135" s="18" t="s">
        <v>33</v>
      </c>
      <c r="C135" s="19" t="s">
        <v>0</v>
      </c>
      <c r="D135" s="19" t="s">
        <v>0</v>
      </c>
      <c r="E135" s="19" t="s">
        <v>0</v>
      </c>
      <c r="F135" s="19" t="s">
        <v>0</v>
      </c>
      <c r="G135" s="19">
        <f>SUM(G120:G133,G107:G117,G95:G105)</f>
        <v>5605</v>
      </c>
      <c r="H135" s="19">
        <f t="shared" ref="H135:I135" si="4">SUM(H120:H133,H107:H117,H95:H105)</f>
        <v>50.489999999999995</v>
      </c>
      <c r="I135" s="19">
        <f t="shared" si="4"/>
        <v>756.28</v>
      </c>
    </row>
    <row r="136" spans="1:9" ht="16.5" thickBot="1" x14ac:dyDescent="0.3">
      <c r="A136" t="s">
        <v>0</v>
      </c>
      <c r="B136" s="23" t="s">
        <v>184</v>
      </c>
      <c r="C136" s="24" t="s">
        <v>0</v>
      </c>
      <c r="D136" s="24" t="s">
        <v>0</v>
      </c>
      <c r="E136" s="24" t="s">
        <v>0</v>
      </c>
      <c r="F136" s="24" t="s">
        <v>0</v>
      </c>
      <c r="G136" s="24">
        <f>G135+G94+G60</f>
        <v>24229.5</v>
      </c>
      <c r="H136" s="24">
        <f>H135+H94+H60</f>
        <v>192.68</v>
      </c>
      <c r="I136" s="24">
        <f>I135+I94+I60</f>
        <v>3147.42</v>
      </c>
    </row>
    <row r="137" spans="1:9" ht="15.75" x14ac:dyDescent="0.25">
      <c r="A137" t="s">
        <v>0</v>
      </c>
      <c r="B137" s="25" t="s">
        <v>196</v>
      </c>
      <c r="C137" s="26"/>
      <c r="D137" s="26"/>
      <c r="E137" s="26"/>
      <c r="F137" s="26"/>
      <c r="G137" s="26"/>
      <c r="H137" s="26"/>
      <c r="I137" s="26"/>
    </row>
    <row r="138" spans="1:9" x14ac:dyDescent="0.2">
      <c r="A138" t="s">
        <v>0</v>
      </c>
    </row>
  </sheetData>
  <mergeCells count="7">
    <mergeCell ref="B118:F118"/>
    <mergeCell ref="B134:F134"/>
    <mergeCell ref="B1:I1"/>
    <mergeCell ref="B2:I2"/>
    <mergeCell ref="B3:I3"/>
    <mergeCell ref="G4:H4"/>
    <mergeCell ref="I4:I5"/>
  </mergeCells>
  <pageMargins left="0.74803149606299213" right="0.35433070866141736" top="0.59055118110236227" bottom="0.59055118110236227" header="0" footer="0"/>
  <pageSetup scale="49" orientation="portrait" r:id="rId1"/>
  <rowBreaks count="2" manualBreakCount="2">
    <brk id="60" max="16383" man="1"/>
    <brk id="9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A31" zoomScale="70" zoomScaleNormal="100" zoomScaleSheetLayoutView="70" workbookViewId="0">
      <selection activeCell="D36" sqref="D36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49" t="s">
        <v>1</v>
      </c>
      <c r="C1" s="50"/>
      <c r="D1" s="50"/>
      <c r="E1" s="50"/>
      <c r="F1" s="50"/>
      <c r="G1" s="50"/>
      <c r="H1" s="50"/>
      <c r="I1" s="50"/>
      <c r="J1" s="50"/>
    </row>
    <row r="2" spans="1:10" ht="20.25" x14ac:dyDescent="0.3">
      <c r="A2" t="s">
        <v>0</v>
      </c>
      <c r="B2" s="51" t="s">
        <v>49</v>
      </c>
      <c r="C2" s="50"/>
      <c r="D2" s="50"/>
      <c r="E2" s="50"/>
      <c r="F2" s="50"/>
      <c r="G2" s="50"/>
      <c r="H2" s="50"/>
      <c r="I2" s="50"/>
      <c r="J2" s="50"/>
    </row>
    <row r="3" spans="1:10" ht="20.25" x14ac:dyDescent="0.3">
      <c r="A3" t="s">
        <v>0</v>
      </c>
      <c r="B3" s="51" t="s">
        <v>192</v>
      </c>
      <c r="C3" s="50"/>
      <c r="D3" s="50"/>
      <c r="E3" s="50"/>
      <c r="F3" s="50"/>
      <c r="G3" s="50"/>
      <c r="H3" s="50"/>
      <c r="I3" s="50"/>
      <c r="J3" s="50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52" t="s">
        <v>2</v>
      </c>
      <c r="H4" s="53"/>
      <c r="I4" s="53"/>
      <c r="J4" s="53"/>
    </row>
    <row r="5" spans="1:10" ht="21.75" customHeight="1" x14ac:dyDescent="0.25">
      <c r="A5" t="s">
        <v>0</v>
      </c>
      <c r="B5" s="54" t="s">
        <v>3</v>
      </c>
      <c r="C5" s="55">
        <v>45125</v>
      </c>
      <c r="D5" s="52" t="s">
        <v>0</v>
      </c>
      <c r="E5" s="52" t="s">
        <v>0</v>
      </c>
      <c r="F5" s="52" t="s">
        <v>0</v>
      </c>
      <c r="G5" s="52" t="s">
        <v>190</v>
      </c>
      <c r="H5" s="53"/>
      <c r="I5" s="53"/>
      <c r="J5" s="53"/>
    </row>
    <row r="6" spans="1:10" ht="168" customHeight="1" x14ac:dyDescent="0.2">
      <c r="A6" t="s">
        <v>0</v>
      </c>
      <c r="B6" s="54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f>SUM(C7:E7)</f>
        <v>0</v>
      </c>
      <c r="G7" s="8">
        <v>0</v>
      </c>
      <c r="H7" s="8">
        <v>0</v>
      </c>
      <c r="I7" s="8">
        <v>0</v>
      </c>
      <c r="J7" s="8">
        <f>SUM(G7:I7)</f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1.76</v>
      </c>
      <c r="F8" s="31">
        <f t="shared" ref="F8:F45" si="0">SUM(C8:E8)</f>
        <v>1.76</v>
      </c>
      <c r="G8" s="8">
        <v>0</v>
      </c>
      <c r="H8" s="8">
        <v>0</v>
      </c>
      <c r="I8" s="8">
        <v>28.3</v>
      </c>
      <c r="J8" s="31">
        <f t="shared" ref="J8:J45" si="1">SUM(G8:I8)</f>
        <v>28.3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0.53</v>
      </c>
      <c r="E9" s="8">
        <v>0.71</v>
      </c>
      <c r="F9" s="31">
        <f t="shared" si="0"/>
        <v>1.24</v>
      </c>
      <c r="G9" s="8">
        <v>0</v>
      </c>
      <c r="H9" s="8">
        <v>13.36</v>
      </c>
      <c r="I9" s="8">
        <v>17.98</v>
      </c>
      <c r="J9" s="31">
        <f t="shared" si="1"/>
        <v>31.34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0.03</v>
      </c>
      <c r="E10" s="8">
        <v>11.18</v>
      </c>
      <c r="F10" s="31">
        <f>SUM(C10:E10)</f>
        <v>11.209999999999999</v>
      </c>
      <c r="G10" s="8">
        <v>0</v>
      </c>
      <c r="H10" s="8">
        <v>0.47000000000000008</v>
      </c>
      <c r="I10" s="8">
        <v>170.33</v>
      </c>
      <c r="J10" s="31">
        <f t="shared" si="1"/>
        <v>170.8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31">
        <f t="shared" si="0"/>
        <v>0</v>
      </c>
      <c r="G11" s="8">
        <v>0</v>
      </c>
      <c r="H11" s="8">
        <v>0</v>
      </c>
      <c r="I11" s="8">
        <v>0</v>
      </c>
      <c r="J11" s="31">
        <f t="shared" si="1"/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31">
        <f t="shared" si="0"/>
        <v>0</v>
      </c>
      <c r="G12" s="8">
        <v>0</v>
      </c>
      <c r="H12" s="8">
        <v>0</v>
      </c>
      <c r="I12" s="8">
        <v>0</v>
      </c>
      <c r="J12" s="31">
        <f t="shared" si="1"/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3.34</v>
      </c>
      <c r="E13" s="8">
        <v>3.02</v>
      </c>
      <c r="F13" s="31">
        <f t="shared" si="0"/>
        <v>6.3599999999999994</v>
      </c>
      <c r="G13" s="8">
        <v>0</v>
      </c>
      <c r="H13" s="8">
        <v>67.400000000000006</v>
      </c>
      <c r="I13" s="8">
        <v>54.360000000000007</v>
      </c>
      <c r="J13" s="31">
        <f t="shared" si="1"/>
        <v>121.76000000000002</v>
      </c>
    </row>
    <row r="14" spans="1:10" ht="29.25" x14ac:dyDescent="0.25">
      <c r="A14" t="s">
        <v>0</v>
      </c>
      <c r="B14" s="9" t="s">
        <v>15</v>
      </c>
      <c r="C14" s="8">
        <v>19.62</v>
      </c>
      <c r="D14" s="8">
        <v>23.29</v>
      </c>
      <c r="E14" s="8">
        <v>0.49</v>
      </c>
      <c r="F14" s="31">
        <f t="shared" si="0"/>
        <v>43.4</v>
      </c>
      <c r="G14" s="8">
        <v>399.74</v>
      </c>
      <c r="H14" s="8">
        <v>432.68</v>
      </c>
      <c r="I14" s="8">
        <v>7.28</v>
      </c>
      <c r="J14" s="31">
        <f t="shared" si="1"/>
        <v>839.7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10.4</v>
      </c>
      <c r="E15" s="8">
        <v>0</v>
      </c>
      <c r="F15" s="31">
        <f t="shared" si="0"/>
        <v>10.4</v>
      </c>
      <c r="G15" s="8">
        <v>0</v>
      </c>
      <c r="H15" s="8">
        <v>155.1</v>
      </c>
      <c r="I15" s="8">
        <v>2.5099999999999998</v>
      </c>
      <c r="J15" s="31">
        <f t="shared" si="1"/>
        <v>157.60999999999999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0.16</v>
      </c>
      <c r="E16" s="8">
        <v>0</v>
      </c>
      <c r="F16" s="31">
        <f t="shared" si="0"/>
        <v>0.16</v>
      </c>
      <c r="G16" s="8">
        <v>0</v>
      </c>
      <c r="H16" s="8">
        <v>7.4</v>
      </c>
      <c r="I16" s="8">
        <v>0</v>
      </c>
      <c r="J16" s="31">
        <f t="shared" si="1"/>
        <v>7.4</v>
      </c>
    </row>
    <row r="17" spans="1:10" ht="29.25" x14ac:dyDescent="0.25">
      <c r="A17" t="s">
        <v>0</v>
      </c>
      <c r="B17" s="10" t="s">
        <v>18</v>
      </c>
      <c r="C17" s="1">
        <f>SUM(C7:C16)</f>
        <v>19.62</v>
      </c>
      <c r="D17" s="1">
        <f t="shared" ref="D17:E17" si="2">SUM(D7:D16)</f>
        <v>37.749999999999993</v>
      </c>
      <c r="E17" s="1">
        <f t="shared" si="2"/>
        <v>17.159999999999997</v>
      </c>
      <c r="F17" s="1">
        <f>SUM(F7:F16)</f>
        <v>74.53</v>
      </c>
      <c r="G17" s="1">
        <f t="shared" ref="G17" si="3">SUM(G7:G16)</f>
        <v>399.74</v>
      </c>
      <c r="H17" s="1">
        <f t="shared" ref="H17" si="4">SUM(H7:H16)</f>
        <v>676.41</v>
      </c>
      <c r="I17" s="1">
        <f t="shared" ref="I17" si="5">SUM(I7:I16)</f>
        <v>280.76</v>
      </c>
      <c r="J17" s="1">
        <f t="shared" ref="J17" si="6">SUM(J7:J16)</f>
        <v>1356.91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1.4</v>
      </c>
      <c r="E18" s="8">
        <v>0</v>
      </c>
      <c r="F18" s="31">
        <f t="shared" si="0"/>
        <v>1.4</v>
      </c>
      <c r="G18" s="8">
        <v>0</v>
      </c>
      <c r="H18" s="8">
        <v>21.9</v>
      </c>
      <c r="I18" s="8">
        <v>0</v>
      </c>
      <c r="J18" s="31">
        <f t="shared" si="1"/>
        <v>21.9</v>
      </c>
    </row>
    <row r="19" spans="1:10" ht="29.25" x14ac:dyDescent="0.25">
      <c r="A19" t="s">
        <v>0</v>
      </c>
      <c r="B19" s="9" t="s">
        <v>20</v>
      </c>
      <c r="C19" s="8">
        <v>37.4</v>
      </c>
      <c r="D19" s="8">
        <v>16.899999999999999</v>
      </c>
      <c r="E19" s="8">
        <v>0.1</v>
      </c>
      <c r="F19" s="31">
        <f t="shared" si="0"/>
        <v>54.4</v>
      </c>
      <c r="G19" s="8">
        <v>636.4</v>
      </c>
      <c r="H19" s="8">
        <v>335.09999999999997</v>
      </c>
      <c r="I19" s="8">
        <v>0.9</v>
      </c>
      <c r="J19" s="31">
        <f t="shared" si="1"/>
        <v>972.4</v>
      </c>
    </row>
    <row r="20" spans="1:10" ht="29.25" x14ac:dyDescent="0.25">
      <c r="A20" t="s">
        <v>0</v>
      </c>
      <c r="B20" s="9" t="s">
        <v>21</v>
      </c>
      <c r="C20" s="8">
        <v>10.3</v>
      </c>
      <c r="D20" s="8">
        <v>5</v>
      </c>
      <c r="E20" s="8">
        <v>0.7</v>
      </c>
      <c r="F20" s="31">
        <f t="shared" si="0"/>
        <v>16</v>
      </c>
      <c r="G20" s="8">
        <v>188.3</v>
      </c>
      <c r="H20" s="8">
        <v>94.3</v>
      </c>
      <c r="I20" s="8">
        <v>14.9</v>
      </c>
      <c r="J20" s="31">
        <f t="shared" si="1"/>
        <v>297.5</v>
      </c>
    </row>
    <row r="21" spans="1:10" ht="29.25" x14ac:dyDescent="0.25">
      <c r="A21" t="s">
        <v>0</v>
      </c>
      <c r="B21" s="9" t="s">
        <v>22</v>
      </c>
      <c r="C21" s="8">
        <v>54.9</v>
      </c>
      <c r="D21" s="8">
        <v>5.3</v>
      </c>
      <c r="E21" s="8">
        <v>0</v>
      </c>
      <c r="F21" s="31">
        <f t="shared" si="0"/>
        <v>60.199999999999996</v>
      </c>
      <c r="G21" s="8">
        <v>755.6</v>
      </c>
      <c r="H21" s="8">
        <v>185.70000000000002</v>
      </c>
      <c r="I21" s="8">
        <v>0</v>
      </c>
      <c r="J21" s="31">
        <f t="shared" si="1"/>
        <v>941.30000000000007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31">
        <f t="shared" si="0"/>
        <v>0</v>
      </c>
      <c r="G22" s="8">
        <v>0</v>
      </c>
      <c r="H22" s="8">
        <v>0</v>
      </c>
      <c r="I22" s="8">
        <v>0</v>
      </c>
      <c r="J22" s="31">
        <f t="shared" si="1"/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31">
        <f t="shared" si="0"/>
        <v>0</v>
      </c>
      <c r="G23" s="8">
        <v>0</v>
      </c>
      <c r="H23" s="8">
        <v>0</v>
      </c>
      <c r="I23" s="8">
        <v>0</v>
      </c>
      <c r="J23" s="31">
        <f t="shared" si="1"/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31">
        <f t="shared" si="0"/>
        <v>0</v>
      </c>
      <c r="G24" s="8">
        <v>0</v>
      </c>
      <c r="H24" s="8">
        <v>0</v>
      </c>
      <c r="I24" s="8">
        <v>0</v>
      </c>
      <c r="J24" s="31">
        <f t="shared" si="1"/>
        <v>0</v>
      </c>
    </row>
    <row r="25" spans="1:10" ht="29.25" x14ac:dyDescent="0.25">
      <c r="A25" t="s">
        <v>0</v>
      </c>
      <c r="B25" s="10" t="s">
        <v>26</v>
      </c>
      <c r="C25" s="1">
        <f>SUM(C18:C24)</f>
        <v>102.6</v>
      </c>
      <c r="D25" s="1">
        <f t="shared" ref="D25:E25" si="7">SUM(D18:D24)</f>
        <v>28.599999999999998</v>
      </c>
      <c r="E25" s="1">
        <f t="shared" si="7"/>
        <v>0.79999999999999993</v>
      </c>
      <c r="F25" s="1">
        <f>SUM(F18:F24)</f>
        <v>132</v>
      </c>
      <c r="G25" s="1">
        <f t="shared" ref="G25" si="8">SUM(G18:G24)</f>
        <v>1580.3000000000002</v>
      </c>
      <c r="H25" s="1">
        <f t="shared" ref="H25" si="9">SUM(H18:H24)</f>
        <v>637</v>
      </c>
      <c r="I25" s="1">
        <f t="shared" ref="I25" si="10">SUM(I18:I24)</f>
        <v>15.8</v>
      </c>
      <c r="J25" s="1">
        <f t="shared" ref="J25" si="11">SUM(J18:J24)</f>
        <v>2233.1</v>
      </c>
    </row>
    <row r="26" spans="1:10" ht="29.25" x14ac:dyDescent="0.25">
      <c r="A26" t="s">
        <v>0</v>
      </c>
      <c r="B26" s="9" t="s">
        <v>27</v>
      </c>
      <c r="C26" s="8">
        <v>65.95</v>
      </c>
      <c r="D26" s="8">
        <v>8.08</v>
      </c>
      <c r="E26" s="8">
        <v>0</v>
      </c>
      <c r="F26" s="31">
        <f t="shared" si="0"/>
        <v>74.03</v>
      </c>
      <c r="G26" s="8">
        <v>934.2</v>
      </c>
      <c r="H26" s="8">
        <v>194.97</v>
      </c>
      <c r="I26" s="8">
        <v>0</v>
      </c>
      <c r="J26" s="31">
        <f t="shared" si="1"/>
        <v>1129.17</v>
      </c>
    </row>
    <row r="27" spans="1:10" ht="29.25" x14ac:dyDescent="0.25">
      <c r="A27" t="s">
        <v>0</v>
      </c>
      <c r="B27" s="9" t="s">
        <v>28</v>
      </c>
      <c r="C27" s="8">
        <v>2.65</v>
      </c>
      <c r="D27" s="8">
        <v>5.35</v>
      </c>
      <c r="E27" s="8">
        <v>0</v>
      </c>
      <c r="F27" s="31">
        <f t="shared" si="0"/>
        <v>8</v>
      </c>
      <c r="G27" s="8">
        <v>24.61</v>
      </c>
      <c r="H27" s="8">
        <v>282.34000000000003</v>
      </c>
      <c r="I27" s="8">
        <v>0</v>
      </c>
      <c r="J27" s="31">
        <f t="shared" si="1"/>
        <v>306.95000000000005</v>
      </c>
    </row>
    <row r="28" spans="1:10" ht="29.25" x14ac:dyDescent="0.25">
      <c r="A28" t="s">
        <v>0</v>
      </c>
      <c r="B28" s="9" t="s">
        <v>29</v>
      </c>
      <c r="C28" s="8">
        <v>63.61</v>
      </c>
      <c r="D28" s="8">
        <v>14.63</v>
      </c>
      <c r="E28" s="8">
        <v>7.33</v>
      </c>
      <c r="F28" s="31">
        <f t="shared" si="0"/>
        <v>85.57</v>
      </c>
      <c r="G28" s="8">
        <v>866.41</v>
      </c>
      <c r="H28" s="8">
        <v>385.78999999999996</v>
      </c>
      <c r="I28" s="8">
        <v>105.88</v>
      </c>
      <c r="J28" s="31">
        <f t="shared" si="1"/>
        <v>1358.08</v>
      </c>
    </row>
    <row r="29" spans="1:10" ht="29.25" x14ac:dyDescent="0.25">
      <c r="A29" t="s">
        <v>0</v>
      </c>
      <c r="B29" s="9" t="s">
        <v>30</v>
      </c>
      <c r="C29" s="8">
        <v>0.83</v>
      </c>
      <c r="D29" s="8">
        <v>1.25</v>
      </c>
      <c r="E29" s="8">
        <v>0</v>
      </c>
      <c r="F29" s="31">
        <f t="shared" si="0"/>
        <v>2.08</v>
      </c>
      <c r="G29" s="8">
        <v>12.3</v>
      </c>
      <c r="H29" s="8">
        <v>16.57</v>
      </c>
      <c r="I29" s="8">
        <v>0</v>
      </c>
      <c r="J29" s="31">
        <f t="shared" si="1"/>
        <v>28.87</v>
      </c>
    </row>
    <row r="30" spans="1:10" ht="29.25" x14ac:dyDescent="0.25">
      <c r="A30" t="s">
        <v>0</v>
      </c>
      <c r="B30" s="9" t="s">
        <v>31</v>
      </c>
      <c r="C30" s="8">
        <v>106.45</v>
      </c>
      <c r="D30" s="8">
        <v>28.5</v>
      </c>
      <c r="E30" s="8">
        <v>0</v>
      </c>
      <c r="F30" s="31">
        <f t="shared" si="0"/>
        <v>134.94999999999999</v>
      </c>
      <c r="G30" s="8">
        <v>1506.31</v>
      </c>
      <c r="H30" s="8">
        <v>473.4</v>
      </c>
      <c r="I30" s="8">
        <v>0</v>
      </c>
      <c r="J30" s="31">
        <f t="shared" si="1"/>
        <v>1979.71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0.04</v>
      </c>
      <c r="E31" s="8">
        <v>0</v>
      </c>
      <c r="F31" s="31">
        <f t="shared" si="0"/>
        <v>0.04</v>
      </c>
      <c r="G31" s="8">
        <v>0</v>
      </c>
      <c r="H31" s="8">
        <v>0.61</v>
      </c>
      <c r="I31" s="8">
        <v>0</v>
      </c>
      <c r="J31" s="31">
        <f t="shared" si="1"/>
        <v>0.61</v>
      </c>
    </row>
    <row r="32" spans="1:10" ht="29.25" x14ac:dyDescent="0.25">
      <c r="A32" t="s">
        <v>0</v>
      </c>
      <c r="B32" s="10" t="s">
        <v>33</v>
      </c>
      <c r="C32" s="1">
        <f>SUM(C26:C31)</f>
        <v>239.49</v>
      </c>
      <c r="D32" s="1">
        <f t="shared" ref="D32:E32" si="12">SUM(D26:D31)</f>
        <v>57.85</v>
      </c>
      <c r="E32" s="1">
        <f t="shared" si="12"/>
        <v>7.33</v>
      </c>
      <c r="F32" s="1">
        <f t="shared" ref="F32" si="13">SUM(F26:F31)</f>
        <v>304.67</v>
      </c>
      <c r="G32" s="1">
        <f t="shared" ref="G32" si="14">SUM(G26:G31)</f>
        <v>3343.83</v>
      </c>
      <c r="H32" s="1">
        <f t="shared" ref="H32" si="15">SUM(H26:H31)</f>
        <v>1353.68</v>
      </c>
      <c r="I32" s="1">
        <f t="shared" ref="I32" si="16">SUM(I26:I31)</f>
        <v>105.88</v>
      </c>
      <c r="J32" s="1">
        <f t="shared" ref="J32" si="17">SUM(J26:J31)</f>
        <v>4803.3899999999994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0.73</v>
      </c>
      <c r="E33" s="8">
        <v>0</v>
      </c>
      <c r="F33" s="31">
        <f t="shared" si="0"/>
        <v>0.73</v>
      </c>
      <c r="G33" s="8">
        <v>0</v>
      </c>
      <c r="H33" s="8">
        <v>11.11</v>
      </c>
      <c r="I33" s="8">
        <v>0</v>
      </c>
      <c r="J33" s="31">
        <f t="shared" si="1"/>
        <v>11.11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31">
        <f t="shared" si="0"/>
        <v>0</v>
      </c>
      <c r="G34" s="8">
        <v>0</v>
      </c>
      <c r="H34" s="8">
        <v>0</v>
      </c>
      <c r="I34" s="8">
        <v>0</v>
      </c>
      <c r="J34" s="31">
        <f t="shared" si="1"/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1.0900000000000001</v>
      </c>
      <c r="E35" s="8">
        <v>0</v>
      </c>
      <c r="F35" s="31">
        <f t="shared" si="0"/>
        <v>1.0900000000000001</v>
      </c>
      <c r="G35" s="8">
        <v>0</v>
      </c>
      <c r="H35" s="8">
        <v>39.06</v>
      </c>
      <c r="I35" s="8">
        <v>0</v>
      </c>
      <c r="J35" s="31">
        <f t="shared" si="1"/>
        <v>39.06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0</v>
      </c>
      <c r="E36" s="8">
        <v>0</v>
      </c>
      <c r="F36" s="31">
        <f t="shared" si="0"/>
        <v>0</v>
      </c>
      <c r="G36" s="8">
        <v>0</v>
      </c>
      <c r="H36" s="8">
        <v>7.92</v>
      </c>
      <c r="I36" s="8">
        <v>0</v>
      </c>
      <c r="J36" s="31">
        <f t="shared" si="1"/>
        <v>7.92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31">
        <f t="shared" si="0"/>
        <v>0</v>
      </c>
      <c r="G37" s="8">
        <v>0</v>
      </c>
      <c r="H37" s="8">
        <v>0</v>
      </c>
      <c r="I37" s="8">
        <v>0</v>
      </c>
      <c r="J37" s="31">
        <f t="shared" si="1"/>
        <v>0</v>
      </c>
    </row>
    <row r="38" spans="1:10" ht="29.25" x14ac:dyDescent="0.25">
      <c r="A38" t="s">
        <v>0</v>
      </c>
      <c r="B38" s="10" t="s">
        <v>39</v>
      </c>
      <c r="C38" s="1">
        <f>SUM(C33:C37)</f>
        <v>0</v>
      </c>
      <c r="D38" s="1">
        <f t="shared" ref="D38:E38" si="18">SUM(D33:D37)</f>
        <v>1.82</v>
      </c>
      <c r="E38" s="1">
        <f t="shared" si="18"/>
        <v>0</v>
      </c>
      <c r="F38" s="1">
        <f t="shared" ref="F38" si="19">SUM(F33:F37)</f>
        <v>1.82</v>
      </c>
      <c r="G38" s="1">
        <f t="shared" ref="G38" si="20">SUM(G33:G37)</f>
        <v>0</v>
      </c>
      <c r="H38" s="1">
        <f t="shared" ref="H38" si="21">SUM(H33:H37)</f>
        <v>58.09</v>
      </c>
      <c r="I38" s="1">
        <f t="shared" ref="I38" si="22">SUM(I33:I37)</f>
        <v>0</v>
      </c>
      <c r="J38" s="1">
        <f t="shared" ref="J38" si="23">SUM(J33:J37)</f>
        <v>58.09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31">
        <f t="shared" si="0"/>
        <v>0</v>
      </c>
      <c r="G39" s="8">
        <v>0</v>
      </c>
      <c r="H39" s="8">
        <v>0</v>
      </c>
      <c r="I39" s="8">
        <v>0</v>
      </c>
      <c r="J39" s="31">
        <f t="shared" si="1"/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1.23</v>
      </c>
      <c r="E40" s="8">
        <v>0</v>
      </c>
      <c r="F40" s="31">
        <f t="shared" si="0"/>
        <v>1.23</v>
      </c>
      <c r="G40" s="8">
        <v>0</v>
      </c>
      <c r="H40" s="8">
        <v>16.309999999999999</v>
      </c>
      <c r="I40" s="8">
        <v>0</v>
      </c>
      <c r="J40" s="31">
        <f t="shared" si="1"/>
        <v>16.309999999999999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31">
        <f t="shared" si="0"/>
        <v>0</v>
      </c>
      <c r="G41" s="8">
        <v>0</v>
      </c>
      <c r="H41" s="8">
        <v>0</v>
      </c>
      <c r="I41" s="8">
        <v>0</v>
      </c>
      <c r="J41" s="31">
        <f t="shared" si="1"/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31">
        <f t="shared" si="0"/>
        <v>0</v>
      </c>
      <c r="G42" s="8">
        <v>0</v>
      </c>
      <c r="H42" s="8">
        <v>0</v>
      </c>
      <c r="I42" s="8">
        <v>0</v>
      </c>
      <c r="J42" s="31">
        <f t="shared" si="1"/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0.12</v>
      </c>
      <c r="E43" s="8">
        <v>0</v>
      </c>
      <c r="F43" s="31">
        <f t="shared" si="0"/>
        <v>0.12</v>
      </c>
      <c r="G43" s="8">
        <v>0</v>
      </c>
      <c r="H43" s="8">
        <v>1.8900000000000001</v>
      </c>
      <c r="I43" s="8">
        <v>0</v>
      </c>
      <c r="J43" s="31">
        <f t="shared" si="1"/>
        <v>1.8900000000000001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31">
        <f t="shared" si="0"/>
        <v>0</v>
      </c>
      <c r="G44" s="8">
        <v>0</v>
      </c>
      <c r="H44" s="8">
        <v>0</v>
      </c>
      <c r="I44" s="8">
        <v>0</v>
      </c>
      <c r="J44" s="31">
        <f t="shared" si="1"/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31">
        <f t="shared" si="0"/>
        <v>0.02</v>
      </c>
      <c r="G45" s="8">
        <v>0</v>
      </c>
      <c r="H45" s="8">
        <v>0.22</v>
      </c>
      <c r="I45" s="8">
        <v>0</v>
      </c>
      <c r="J45" s="31">
        <f t="shared" si="1"/>
        <v>0.22</v>
      </c>
    </row>
    <row r="46" spans="1:10" ht="29.25" x14ac:dyDescent="0.25">
      <c r="A46" t="s">
        <v>0</v>
      </c>
      <c r="B46" s="10" t="s">
        <v>47</v>
      </c>
      <c r="C46" s="1">
        <f>SUM(C39:C45)</f>
        <v>0</v>
      </c>
      <c r="D46" s="1">
        <f t="shared" ref="D46:E46" si="24">SUM(D39:D45)</f>
        <v>1.37</v>
      </c>
      <c r="E46" s="1">
        <f t="shared" si="24"/>
        <v>0</v>
      </c>
      <c r="F46" s="1">
        <f t="shared" ref="F46" si="25">SUM(F39:F45)</f>
        <v>1.37</v>
      </c>
      <c r="G46" s="1">
        <f t="shared" ref="G46" si="26">SUM(G39:G45)</f>
        <v>0</v>
      </c>
      <c r="H46" s="1">
        <f t="shared" ref="H46" si="27">SUM(H39:H45)</f>
        <v>18.419999999999998</v>
      </c>
      <c r="I46" s="1">
        <f t="shared" ref="I46" si="28">SUM(I39:I45)</f>
        <v>0</v>
      </c>
      <c r="J46" s="1">
        <f t="shared" ref="J46" si="29">SUM(J39:J45)</f>
        <v>18.419999999999998</v>
      </c>
    </row>
    <row r="47" spans="1:10" ht="29.25" x14ac:dyDescent="0.25">
      <c r="A47" t="s">
        <v>0</v>
      </c>
      <c r="B47" s="10" t="s">
        <v>48</v>
      </c>
      <c r="C47" s="1">
        <f>C46+C38+C32+C25+C17</f>
        <v>361.71000000000004</v>
      </c>
      <c r="D47" s="1">
        <f t="shared" ref="D47:E47" si="30">D46+D38+D32+D25+D17</f>
        <v>127.38999999999999</v>
      </c>
      <c r="E47" s="1">
        <f t="shared" si="30"/>
        <v>25.29</v>
      </c>
      <c r="F47" s="1">
        <f>F46+F38+F32+F25+F17</f>
        <v>514.39</v>
      </c>
      <c r="G47" s="1">
        <f t="shared" ref="G47" si="31">G46+G38+G32+G25+G17</f>
        <v>5323.87</v>
      </c>
      <c r="H47" s="1">
        <f t="shared" ref="H47" si="32">H46+H38+H32+H25+H17</f>
        <v>2743.6</v>
      </c>
      <c r="I47" s="1">
        <f t="shared" ref="I47" si="33">I46+I38+I32+I25+I17</f>
        <v>402.44</v>
      </c>
      <c r="J47" s="1">
        <f t="shared" ref="J47" si="34">J46+J38+J32+J25+J17</f>
        <v>8469.91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ISGS</vt:lpstr>
      <vt:lpstr>State Care</vt:lpstr>
      <vt:lpstr>Generation!Print_Area</vt:lpstr>
      <vt:lpstr>ISGS!Print_Area</vt:lpstr>
      <vt:lpstr>'State Care'!Print_Area</vt:lpstr>
      <vt:lpstr>ISGS!Print_Titles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2023-07-19T11:23:50Z</cp:lastPrinted>
  <dcterms:created xsi:type="dcterms:W3CDTF">2023-02-02T11:04:17Z</dcterms:created>
  <dcterms:modified xsi:type="dcterms:W3CDTF">2023-07-19T11:23:53Z</dcterms:modified>
</cp:coreProperties>
</file>