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-38300" yWindow="2600" windowWidth="23600" windowHeight="158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I24" i="2"/>
  <c r="J24" i="2"/>
  <c r="K24" i="2"/>
  <c r="I25" i="2"/>
  <c r="J25" i="2"/>
  <c r="K25" i="2"/>
  <c r="I16" i="2"/>
  <c r="J16" i="2"/>
  <c r="B17" i="2"/>
  <c r="C17" i="2"/>
  <c r="D17" i="2"/>
  <c r="B18" i="2"/>
  <c r="C18" i="2"/>
  <c r="D18" i="2"/>
  <c r="B19" i="2"/>
  <c r="C19" i="2"/>
  <c r="B20" i="2"/>
  <c r="C20" i="2"/>
  <c r="D20" i="2"/>
  <c r="B21" i="2"/>
  <c r="C21" i="2"/>
  <c r="D21" i="2"/>
  <c r="B22" i="2"/>
  <c r="C22" i="2"/>
  <c r="D22" i="2"/>
  <c r="B23" i="2"/>
  <c r="C23" i="2"/>
  <c r="D23" i="2"/>
  <c r="B16" i="2"/>
  <c r="C16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" i="2"/>
  <c r="C1" i="2"/>
</calcChain>
</file>

<file path=xl/sharedStrings.xml><?xml version="1.0" encoding="utf-8"?>
<sst xmlns="http://schemas.openxmlformats.org/spreadsheetml/2006/main" count="15" uniqueCount="14">
  <si>
    <t xml:space="preserve">Epoch (bary) </t>
  </si>
  <si>
    <t>Period (bary)</t>
  </si>
  <si>
    <t>Epoch (bary)</t>
  </si>
  <si>
    <t xml:space="preserve"> </t>
  </si>
  <si>
    <t>J1022+101</t>
  </si>
  <si>
    <t>Obs. ID</t>
  </si>
  <si>
    <t>MJD</t>
  </si>
  <si>
    <t>MJD-MJD_MIN</t>
  </si>
  <si>
    <t>I/Orbit_period</t>
  </si>
  <si>
    <t>j_mod(1)</t>
  </si>
  <si>
    <t>Period corrected to Barry</t>
  </si>
  <si>
    <t>Uncorreceted Period Error</t>
  </si>
  <si>
    <t>Might be wrong uncorreted error, two points on mjd</t>
  </si>
  <si>
    <t xml:space="preserve">I think this is the right ID, poor quality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</si>
</sst>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0" borderId="0" xfId="0" applyFont="1"/>
    <xf numFmtId="0" fontId="1" fillId="0" borderId="1" xfId="0" applyFont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J0437-4714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0.0</c:v>
                </c:pt>
                <c:pt idx="1">
                  <c:v>0.179498</c:v>
                </c:pt>
                <c:pt idx="2">
                  <c:v>0.9411</c:v>
                </c:pt>
                <c:pt idx="3">
                  <c:v>0.94698</c:v>
                </c:pt>
                <c:pt idx="4">
                  <c:v>0.11969</c:v>
                </c:pt>
                <c:pt idx="5">
                  <c:v>0.12253</c:v>
                </c:pt>
                <c:pt idx="6">
                  <c:v>0.12318</c:v>
                </c:pt>
                <c:pt idx="7">
                  <c:v>0.12384</c:v>
                </c:pt>
                <c:pt idx="8">
                  <c:v>0.12449</c:v>
                </c:pt>
                <c:pt idx="9">
                  <c:v>0.29185</c:v>
                </c:pt>
                <c:pt idx="10">
                  <c:v>0.29408</c:v>
                </c:pt>
                <c:pt idx="11">
                  <c:v>0.4617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5.75753662</c:v>
                </c:pt>
                <c:pt idx="1">
                  <c:v>5.75738994</c:v>
                </c:pt>
                <c:pt idx="2">
                  <c:v>5.75764723</c:v>
                </c:pt>
                <c:pt idx="3">
                  <c:v>5.75764701</c:v>
                </c:pt>
                <c:pt idx="4">
                  <c:v>5.75742943</c:v>
                </c:pt>
                <c:pt idx="5">
                  <c:v>5.757424269999999</c:v>
                </c:pt>
                <c:pt idx="6">
                  <c:v>5.75741551</c:v>
                </c:pt>
                <c:pt idx="7">
                  <c:v>5.75742227</c:v>
                </c:pt>
                <c:pt idx="8">
                  <c:v>5.75742255</c:v>
                </c:pt>
                <c:pt idx="9">
                  <c:v>5.75722216</c:v>
                </c:pt>
                <c:pt idx="10">
                  <c:v>5.7572246</c:v>
                </c:pt>
                <c:pt idx="11">
                  <c:v>5.757238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9B-4B02-9887-2404C6EC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056904"/>
        <c:axId val="-2100954904"/>
      </c:scatterChart>
      <c:valAx>
        <c:axId val="-210005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  <a:r>
                  <a:rPr lang="en-US" b="1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6332239720035"/>
              <c:y val="0.878680373286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54904"/>
        <c:crosses val="autoZero"/>
        <c:crossBetween val="midCat"/>
      </c:valAx>
      <c:valAx>
        <c:axId val="-21009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Period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5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J1022+1002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Sheet2!$D$16:$D$23</c:f>
              <c:numCache>
                <c:formatCode>General</c:formatCode>
                <c:ptCount val="8"/>
                <c:pt idx="0">
                  <c:v>0.0</c:v>
                </c:pt>
                <c:pt idx="1">
                  <c:v>0.640969891095342</c:v>
                </c:pt>
                <c:pt idx="2">
                  <c:v>0.776702114029636</c:v>
                </c:pt>
                <c:pt idx="3">
                  <c:v>0.027345</c:v>
                </c:pt>
                <c:pt idx="4">
                  <c:v>0.425771941063946</c:v>
                </c:pt>
                <c:pt idx="5">
                  <c:v>0.523181294042871</c:v>
                </c:pt>
                <c:pt idx="6">
                  <c:v>0.871095451633586</c:v>
                </c:pt>
                <c:pt idx="7">
                  <c:v>0.883310698270343</c:v>
                </c:pt>
              </c:numCache>
            </c:numRef>
          </c:xVal>
          <c:yVal>
            <c:numRef>
              <c:f>Sheet2!$E$16:$E$23</c:f>
              <c:numCache>
                <c:formatCode>General</c:formatCode>
                <c:ptCount val="8"/>
                <c:pt idx="0">
                  <c:v>16.45347168</c:v>
                </c:pt>
                <c:pt idx="1">
                  <c:v>16.4541024</c:v>
                </c:pt>
                <c:pt idx="2">
                  <c:v>16.4553552</c:v>
                </c:pt>
                <c:pt idx="3">
                  <c:v>16.45409376</c:v>
                </c:pt>
                <c:pt idx="4">
                  <c:v>16.4509488</c:v>
                </c:pt>
                <c:pt idx="5">
                  <c:v>16.45157952</c:v>
                </c:pt>
                <c:pt idx="6">
                  <c:v>16.456319</c:v>
                </c:pt>
                <c:pt idx="7">
                  <c:v>16.45534656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70-468D-81CE-06E242A9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72088"/>
        <c:axId val="-2100865352"/>
      </c:scatterChart>
      <c:valAx>
        <c:axId val="-21008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65352"/>
        <c:crosses val="autoZero"/>
        <c:crossBetween val="midCat"/>
      </c:valAx>
      <c:valAx>
        <c:axId val="-21008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Period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7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B1855+09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Sheet2!$K$16:$K$25</c:f>
              <c:numCache>
                <c:formatCode>General</c:formatCode>
                <c:ptCount val="10"/>
                <c:pt idx="0">
                  <c:v>0.0</c:v>
                </c:pt>
                <c:pt idx="1">
                  <c:v>0.403584063615456</c:v>
                </c:pt>
                <c:pt idx="2">
                  <c:v>0.483892405063446</c:v>
                </c:pt>
                <c:pt idx="3">
                  <c:v>0.645736773774521</c:v>
                </c:pt>
                <c:pt idx="4">
                  <c:v>0.885597208698619</c:v>
                </c:pt>
                <c:pt idx="5">
                  <c:v>0.985162284972389</c:v>
                </c:pt>
                <c:pt idx="6">
                  <c:v>0.0496494644593781</c:v>
                </c:pt>
                <c:pt idx="8">
                  <c:v>0.0543898085036183</c:v>
                </c:pt>
                <c:pt idx="9">
                  <c:v>0.0697630639402789</c:v>
                </c:pt>
              </c:numCache>
            </c:numRef>
          </c:xVal>
          <c:yVal>
            <c:numRef>
              <c:f>Sheet2!$L$16:$L$25</c:f>
              <c:numCache>
                <c:formatCode>General</c:formatCode>
                <c:ptCount val="10"/>
                <c:pt idx="0">
                  <c:v>5.36232096</c:v>
                </c:pt>
                <c:pt idx="1">
                  <c:v>5.36169888</c:v>
                </c:pt>
                <c:pt idx="2">
                  <c:v>5.36169024</c:v>
                </c:pt>
                <c:pt idx="3">
                  <c:v>5.36106816</c:v>
                </c:pt>
                <c:pt idx="4">
                  <c:v>5.36169888</c:v>
                </c:pt>
                <c:pt idx="5">
                  <c:v>5.36295168</c:v>
                </c:pt>
                <c:pt idx="6">
                  <c:v>5.36232096</c:v>
                </c:pt>
                <c:pt idx="8">
                  <c:v>5.36232096</c:v>
                </c:pt>
                <c:pt idx="9">
                  <c:v>5.3623296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D-44DF-8667-B13ADB21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23256"/>
        <c:axId val="-2100816520"/>
      </c:scatterChart>
      <c:valAx>
        <c:axId val="-210082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6520"/>
        <c:crosses val="autoZero"/>
        <c:crossBetween val="midCat"/>
      </c:valAx>
      <c:valAx>
        <c:axId val="-21008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Period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Sheet2!$K$16:$K$25</c:f>
              <c:numCache>
                <c:formatCode>General</c:formatCode>
                <c:ptCount val="10"/>
                <c:pt idx="0">
                  <c:v>0.0</c:v>
                </c:pt>
                <c:pt idx="1">
                  <c:v>0.403584063615456</c:v>
                </c:pt>
                <c:pt idx="2">
                  <c:v>0.483892405063446</c:v>
                </c:pt>
                <c:pt idx="3">
                  <c:v>0.645736773774521</c:v>
                </c:pt>
                <c:pt idx="4">
                  <c:v>0.885597208698619</c:v>
                </c:pt>
                <c:pt idx="5">
                  <c:v>0.985162284972389</c:v>
                </c:pt>
                <c:pt idx="6">
                  <c:v>0.0496494644593781</c:v>
                </c:pt>
                <c:pt idx="8">
                  <c:v>0.0543898085036183</c:v>
                </c:pt>
                <c:pt idx="9">
                  <c:v>0.0697630639402789</c:v>
                </c:pt>
              </c:numCache>
            </c:numRef>
          </c:xVal>
          <c:yVal>
            <c:numRef>
              <c:f>Sheet2!$L$16:$L$25</c:f>
              <c:numCache>
                <c:formatCode>General</c:formatCode>
                <c:ptCount val="10"/>
                <c:pt idx="0">
                  <c:v>5.36232096</c:v>
                </c:pt>
                <c:pt idx="1">
                  <c:v>5.36169888</c:v>
                </c:pt>
                <c:pt idx="2">
                  <c:v>5.36169024</c:v>
                </c:pt>
                <c:pt idx="3">
                  <c:v>5.36106816</c:v>
                </c:pt>
                <c:pt idx="4">
                  <c:v>5.36169888</c:v>
                </c:pt>
                <c:pt idx="5">
                  <c:v>5.36295168</c:v>
                </c:pt>
                <c:pt idx="6">
                  <c:v>5.36232096</c:v>
                </c:pt>
                <c:pt idx="8">
                  <c:v>5.36232096</c:v>
                </c:pt>
                <c:pt idx="9">
                  <c:v>5.3623296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BD-48A6-A2F8-66A2BF13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47800"/>
        <c:axId val="-2100744088"/>
      </c:scatterChart>
      <c:valAx>
        <c:axId val="-210074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44088"/>
        <c:crosses val="autoZero"/>
        <c:crossBetween val="midCat"/>
      </c:valAx>
      <c:valAx>
        <c:axId val="-210074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4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57150</xdr:rowOff>
    </xdr:from>
    <xdr:to>
      <xdr:col>6</xdr:col>
      <xdr:colOff>428625</xdr:colOff>
      <xdr:row>27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123825</xdr:rowOff>
    </xdr:from>
    <xdr:to>
      <xdr:col>14</xdr:col>
      <xdr:colOff>314325</xdr:colOff>
      <xdr:row>25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26</xdr:row>
      <xdr:rowOff>133350</xdr:rowOff>
    </xdr:from>
    <xdr:to>
      <xdr:col>14</xdr:col>
      <xdr:colOff>390525</xdr:colOff>
      <xdr:row>40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471487</xdr:colOff>
      <xdr:row>13</xdr:row>
      <xdr:rowOff>92075</xdr:rowOff>
    </xdr:from>
    <xdr:to>
      <xdr:col>22</xdr:col>
      <xdr:colOff>166687</xdr:colOff>
      <xdr:row>27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H42" sqref="H42"/>
    </sheetView>
  </sheetViews>
  <sheetFormatPr baseColWidth="10" defaultColWidth="8.83203125" defaultRowHeight="14" x14ac:dyDescent="0"/>
  <cols>
    <col min="1" max="1" width="12.83203125" customWidth="1"/>
    <col min="2" max="2" width="13.1640625" customWidth="1"/>
    <col min="9" max="9" width="11.33203125" customWidth="1"/>
    <col min="10" max="10" width="12" customWidth="1"/>
    <col min="11" max="11" width="11.33203125" customWidth="1"/>
  </cols>
  <sheetData>
    <row r="1" spans="1:10" ht="15" thickBot="1">
      <c r="A1" t="s">
        <v>0</v>
      </c>
      <c r="B1" t="s">
        <v>1</v>
      </c>
      <c r="I1" t="s">
        <v>2</v>
      </c>
      <c r="J1" t="s">
        <v>1</v>
      </c>
    </row>
    <row r="2" spans="1:10" ht="15" thickBot="1">
      <c r="A2">
        <v>0</v>
      </c>
      <c r="B2" s="4">
        <v>5.7575366199999998</v>
      </c>
      <c r="J2" s="1"/>
    </row>
    <row r="3" spans="1:10" ht="15" thickBot="1">
      <c r="A3">
        <v>0.17949799999999999</v>
      </c>
      <c r="B3">
        <v>5.7573899400000004</v>
      </c>
      <c r="J3" s="1"/>
    </row>
    <row r="4" spans="1:10" ht="15" thickBot="1">
      <c r="A4">
        <v>0.94110000000000005</v>
      </c>
      <c r="B4" s="3">
        <v>5.7576472299999999</v>
      </c>
      <c r="J4" s="1"/>
    </row>
    <row r="5" spans="1:10" ht="15" thickBot="1">
      <c r="A5">
        <v>0.94698000000000004</v>
      </c>
      <c r="B5" s="3">
        <v>5.7576470100000003</v>
      </c>
      <c r="J5" s="1"/>
    </row>
    <row r="6" spans="1:10" ht="15" thickBot="1">
      <c r="A6">
        <v>0.11969</v>
      </c>
      <c r="B6" s="3">
        <v>5.7574294300000002</v>
      </c>
      <c r="J6" s="1"/>
    </row>
    <row r="7" spans="1:10" ht="15" thickBot="1">
      <c r="A7">
        <v>0.12253</v>
      </c>
      <c r="B7" s="3">
        <v>5.7574242699999996</v>
      </c>
    </row>
    <row r="8" spans="1:10" ht="15" thickBot="1">
      <c r="A8">
        <v>0.12318</v>
      </c>
      <c r="B8" s="3">
        <v>5.7574155100000004</v>
      </c>
    </row>
    <row r="9" spans="1:10" ht="15" thickBot="1">
      <c r="A9">
        <v>0.12384000000000001</v>
      </c>
      <c r="B9" s="3">
        <v>5.7574222700000002</v>
      </c>
    </row>
    <row r="10" spans="1:10" ht="15" thickBot="1">
      <c r="A10">
        <v>0.12449</v>
      </c>
      <c r="B10" s="3">
        <v>5.7574225500000002</v>
      </c>
    </row>
    <row r="11" spans="1:10" ht="15" thickBot="1">
      <c r="A11">
        <v>0.29185</v>
      </c>
      <c r="B11" s="2">
        <v>5.7572221600000004</v>
      </c>
    </row>
    <row r="12" spans="1:10" ht="15" thickBot="1">
      <c r="A12">
        <v>0.29408000000000001</v>
      </c>
      <c r="B12" s="2">
        <v>5.7572245999999998</v>
      </c>
    </row>
    <row r="13" spans="1:10" ht="15" thickBot="1">
      <c r="A13">
        <v>0.4617</v>
      </c>
      <c r="B13" s="1">
        <v>5.7572380000000001</v>
      </c>
    </row>
    <row r="28" spans="1:9" ht="15" thickBot="1">
      <c r="I28" t="s">
        <v>3</v>
      </c>
    </row>
    <row r="29" spans="1:9" ht="15" thickBot="1">
      <c r="A29" s="1"/>
      <c r="B29" s="1"/>
    </row>
    <row r="30" spans="1:9" ht="15" thickBot="1">
      <c r="A30" s="2"/>
      <c r="B30" s="1"/>
    </row>
    <row r="31" spans="1:9" ht="15" thickBot="1">
      <c r="A31" s="1"/>
      <c r="B31" s="1"/>
    </row>
    <row r="32" spans="1:9" ht="15" thickBot="1">
      <c r="A32" s="2"/>
      <c r="B32" s="2"/>
    </row>
  </sheetData>
  <sortState ref="A29:B32">
    <sortCondition ref="A29:A32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22" sqref="F22"/>
    </sheetView>
  </sheetViews>
  <sheetFormatPr baseColWidth="10" defaultColWidth="8.83203125" defaultRowHeight="14" x14ac:dyDescent="0"/>
  <cols>
    <col min="1" max="1" width="11.5" bestFit="1" customWidth="1"/>
    <col min="9" max="9" width="12.83203125" bestFit="1" customWidth="1"/>
    <col min="10" max="10" width="12.5" bestFit="1" customWidth="1"/>
    <col min="13" max="13" width="11.1640625" bestFit="1" customWidth="1"/>
  </cols>
  <sheetData>
    <row r="1" spans="1:13" ht="15" thickBot="1">
      <c r="A1" s="1">
        <v>57602.502840000001</v>
      </c>
      <c r="B1">
        <f>A1-$A$1</f>
        <v>0</v>
      </c>
      <c r="C1">
        <f>B1/5.74</f>
        <v>0</v>
      </c>
      <c r="D1">
        <v>0</v>
      </c>
      <c r="K1">
        <v>0</v>
      </c>
      <c r="L1" s="4">
        <v>5.7575366199999998</v>
      </c>
    </row>
    <row r="2" spans="1:13" ht="15" thickBot="1">
      <c r="A2" s="1">
        <v>57603.533159999999</v>
      </c>
      <c r="B2">
        <f t="shared" ref="B2:B12" si="0">A2-$A$1</f>
        <v>1.0303199999980279</v>
      </c>
      <c r="C2">
        <f>B2/5.74</f>
        <v>0.17949825783937767</v>
      </c>
      <c r="D2">
        <v>0.17949799999999999</v>
      </c>
      <c r="K2">
        <v>0.17949799999999999</v>
      </c>
      <c r="L2">
        <v>5.7573899400000004</v>
      </c>
    </row>
    <row r="3" spans="1:13" ht="15" thickBot="1">
      <c r="A3" s="3">
        <v>57946.564769999997</v>
      </c>
      <c r="B3">
        <f t="shared" si="0"/>
        <v>344.06192999999621</v>
      </c>
      <c r="C3">
        <f t="shared" ref="C3:C12" si="1">B3/5.74</f>
        <v>59.941102787455783</v>
      </c>
      <c r="D3">
        <v>0.94110000000000005</v>
      </c>
      <c r="K3">
        <v>0.94110000000000005</v>
      </c>
      <c r="L3" s="3">
        <v>5.7576472299999999</v>
      </c>
    </row>
    <row r="4" spans="1:13" ht="15" thickBot="1">
      <c r="A4" s="3">
        <v>57946.598510000003</v>
      </c>
      <c r="B4">
        <f t="shared" si="0"/>
        <v>344.09567000000243</v>
      </c>
      <c r="C4">
        <f t="shared" si="1"/>
        <v>59.946980836237351</v>
      </c>
      <c r="D4">
        <v>0.94698000000000004</v>
      </c>
      <c r="K4">
        <v>0.94698000000000004</v>
      </c>
      <c r="L4" s="3">
        <v>5.7576470100000003</v>
      </c>
    </row>
    <row r="5" spans="1:13" ht="15" thickBot="1">
      <c r="A5" s="3">
        <v>57947.589870000003</v>
      </c>
      <c r="B5">
        <f t="shared" si="0"/>
        <v>345.08703000000241</v>
      </c>
      <c r="C5">
        <f t="shared" si="1"/>
        <v>60.119691637631078</v>
      </c>
      <c r="D5">
        <v>0.11969</v>
      </c>
      <c r="K5">
        <v>0.11969</v>
      </c>
      <c r="L5" s="3">
        <v>5.7574294300000002</v>
      </c>
    </row>
    <row r="6" spans="1:13" ht="15" thickBot="1">
      <c r="A6" s="3">
        <v>57947.606169999999</v>
      </c>
      <c r="B6">
        <f t="shared" si="0"/>
        <v>345.1033299999981</v>
      </c>
      <c r="C6">
        <f t="shared" si="1"/>
        <v>60.122531358884686</v>
      </c>
      <c r="D6">
        <v>0.12253</v>
      </c>
      <c r="K6">
        <v>0.12253</v>
      </c>
      <c r="L6" s="3">
        <v>5.7574242699999996</v>
      </c>
    </row>
    <row r="7" spans="1:13" ht="15" thickBot="1">
      <c r="A7" s="3">
        <v>57947.609920000003</v>
      </c>
      <c r="B7">
        <f t="shared" si="0"/>
        <v>345.10708000000159</v>
      </c>
      <c r="C7">
        <f t="shared" si="1"/>
        <v>60.123184668989822</v>
      </c>
      <c r="D7">
        <v>0.12318</v>
      </c>
      <c r="K7">
        <v>0.12318</v>
      </c>
      <c r="L7" s="3">
        <v>5.7574155100000004</v>
      </c>
    </row>
    <row r="8" spans="1:13" ht="15" thickBot="1">
      <c r="A8" s="3">
        <v>57947.613669999999</v>
      </c>
      <c r="B8">
        <f t="shared" si="0"/>
        <v>345.1108299999978</v>
      </c>
      <c r="C8">
        <f t="shared" si="1"/>
        <v>60.123837979093693</v>
      </c>
      <c r="D8">
        <v>0.12384000000000001</v>
      </c>
      <c r="K8">
        <v>0.12384000000000001</v>
      </c>
      <c r="L8" s="3">
        <v>5.7574222700000002</v>
      </c>
    </row>
    <row r="9" spans="1:13" ht="15" thickBot="1">
      <c r="A9" s="3">
        <v>57947.617440000002</v>
      </c>
      <c r="B9">
        <f t="shared" si="0"/>
        <v>345.11460000000079</v>
      </c>
      <c r="C9">
        <f t="shared" si="1"/>
        <v>60.124494773519302</v>
      </c>
      <c r="D9">
        <v>0.12449</v>
      </c>
      <c r="K9">
        <v>0.12449</v>
      </c>
      <c r="L9" s="3">
        <v>5.7574225500000002</v>
      </c>
    </row>
    <row r="10" spans="1:13" ht="15" thickBot="1">
      <c r="A10" s="1">
        <v>57948.57804</v>
      </c>
      <c r="B10">
        <f t="shared" si="0"/>
        <v>346.07519999999931</v>
      </c>
      <c r="C10">
        <f t="shared" si="1"/>
        <v>60.291846689895351</v>
      </c>
      <c r="D10">
        <v>0.29185</v>
      </c>
      <c r="K10">
        <v>0.29185</v>
      </c>
      <c r="L10" s="2">
        <v>5.7572221600000004</v>
      </c>
    </row>
    <row r="11" spans="1:13" ht="15" thickBot="1">
      <c r="A11" s="1">
        <v>57948.590859999997</v>
      </c>
      <c r="B11">
        <f t="shared" si="0"/>
        <v>346.08801999999559</v>
      </c>
      <c r="C11">
        <f t="shared" si="1"/>
        <v>60.294080139372049</v>
      </c>
      <c r="D11">
        <v>0.29408000000000001</v>
      </c>
      <c r="K11">
        <v>0.29408000000000001</v>
      </c>
      <c r="L11" s="2">
        <v>5.7572245999999998</v>
      </c>
    </row>
    <row r="12" spans="1:13" ht="15" thickBot="1">
      <c r="A12" s="1">
        <v>57949.552989999996</v>
      </c>
      <c r="B12">
        <f t="shared" si="0"/>
        <v>347.05014999999548</v>
      </c>
      <c r="C12">
        <f t="shared" si="1"/>
        <v>60.461698606270986</v>
      </c>
      <c r="D12">
        <v>0.4617</v>
      </c>
      <c r="K12">
        <v>0.4617</v>
      </c>
      <c r="L12" s="1">
        <v>5.7572380000000001</v>
      </c>
    </row>
    <row r="14" spans="1:13">
      <c r="G14" s="7" t="s">
        <v>4</v>
      </c>
    </row>
    <row r="15" spans="1:13" ht="15" thickBot="1">
      <c r="G15" s="7" t="s">
        <v>5</v>
      </c>
      <c r="H15" s="7" t="s">
        <v>6</v>
      </c>
      <c r="I15" s="7" t="s">
        <v>7</v>
      </c>
      <c r="J15" s="7" t="s">
        <v>8</v>
      </c>
      <c r="K15" s="7" t="s">
        <v>9</v>
      </c>
      <c r="L15" s="7" t="s">
        <v>10</v>
      </c>
      <c r="M15" s="7" t="s">
        <v>11</v>
      </c>
    </row>
    <row r="16" spans="1:13" ht="15" thickBot="1">
      <c r="A16" s="3">
        <v>57590.617619999997</v>
      </c>
      <c r="B16">
        <f>A16-$A$16</f>
        <v>0</v>
      </c>
      <c r="C16">
        <f>B16/7.805</f>
        <v>0</v>
      </c>
      <c r="D16">
        <v>0</v>
      </c>
      <c r="E16">
        <v>16.45347168</v>
      </c>
      <c r="G16">
        <v>22570</v>
      </c>
      <c r="H16" s="6">
        <v>57591.00434</v>
      </c>
      <c r="I16">
        <f>H16-$H$16</f>
        <v>0</v>
      </c>
      <c r="J16">
        <f>I16/12.324</f>
        <v>0</v>
      </c>
      <c r="K16">
        <v>0</v>
      </c>
      <c r="L16" s="4">
        <v>5.3623209599999999</v>
      </c>
      <c r="M16">
        <v>8.8000000000000004E-7</v>
      </c>
    </row>
    <row r="17" spans="1:14" ht="15" thickBot="1">
      <c r="A17" s="3">
        <v>57595.620389999996</v>
      </c>
      <c r="B17">
        <f t="shared" ref="B17:B23" si="2">A17-$A$16</f>
        <v>5.0027699999991455</v>
      </c>
      <c r="C17">
        <f t="shared" ref="C17:C23" si="3">B17/7.805</f>
        <v>0.64096989109534219</v>
      </c>
      <c r="D17">
        <f>C17-0</f>
        <v>0.64096989109534219</v>
      </c>
      <c r="E17" s="4">
        <v>16.4541024</v>
      </c>
      <c r="G17">
        <v>22697</v>
      </c>
      <c r="H17" s="6">
        <v>57595.978109999996</v>
      </c>
      <c r="I17">
        <f t="shared" ref="I17:I21" si="4">H17-$H$16</f>
        <v>4.9737699999968754</v>
      </c>
      <c r="J17">
        <f t="shared" ref="J17:J21" si="5">I17/12.324</f>
        <v>0.40358406361545568</v>
      </c>
      <c r="K17">
        <f>J17</f>
        <v>0.40358406361545568</v>
      </c>
      <c r="L17" s="4">
        <v>5.3616988799999996</v>
      </c>
      <c r="M17">
        <v>3.4000000000000001E-6</v>
      </c>
    </row>
    <row r="18" spans="1:14" ht="15" thickBot="1">
      <c r="A18" s="3">
        <v>57596.679779999999</v>
      </c>
      <c r="B18">
        <f t="shared" si="2"/>
        <v>6.0621600000013132</v>
      </c>
      <c r="C18">
        <f t="shared" si="3"/>
        <v>0.77670211402963651</v>
      </c>
      <c r="D18">
        <f>C18-0</f>
        <v>0.77670211402963651</v>
      </c>
      <c r="E18" s="4">
        <v>16.4553552</v>
      </c>
      <c r="G18">
        <v>22759</v>
      </c>
      <c r="H18" s="6">
        <v>57596.967830000001</v>
      </c>
      <c r="I18">
        <f t="shared" si="4"/>
        <v>5.9634900000019115</v>
      </c>
      <c r="J18">
        <f t="shared" si="5"/>
        <v>0.48389240506344627</v>
      </c>
      <c r="K18">
        <f>J18</f>
        <v>0.48389240506344627</v>
      </c>
      <c r="L18">
        <v>5.3616902399999997</v>
      </c>
      <c r="M18">
        <v>3.9999999999999998E-6</v>
      </c>
    </row>
    <row r="19" spans="1:14" ht="15" thickBot="1">
      <c r="A19" s="3">
        <v>57598.636050000001</v>
      </c>
      <c r="B19">
        <f t="shared" si="2"/>
        <v>8.0184300000037183</v>
      </c>
      <c r="C19">
        <f t="shared" si="3"/>
        <v>1.027345291480297</v>
      </c>
      <c r="D19">
        <v>2.7345000000000001E-2</v>
      </c>
      <c r="E19" s="4">
        <v>16.454093759999999</v>
      </c>
      <c r="G19">
        <v>22826</v>
      </c>
      <c r="H19" s="6">
        <v>57598.962399999997</v>
      </c>
      <c r="I19">
        <f t="shared" si="4"/>
        <v>7.9580599999972037</v>
      </c>
      <c r="J19">
        <f t="shared" si="5"/>
        <v>0.64573677377452154</v>
      </c>
      <c r="K19">
        <f>J19</f>
        <v>0.64573677377452154</v>
      </c>
      <c r="L19" s="4">
        <v>5.3610681600000003</v>
      </c>
      <c r="M19">
        <v>6.1999999999999999E-6</v>
      </c>
    </row>
    <row r="20" spans="1:14" ht="15" thickBot="1">
      <c r="A20" s="3">
        <v>57601.745770000001</v>
      </c>
      <c r="B20">
        <f t="shared" si="2"/>
        <v>11.128150000004098</v>
      </c>
      <c r="C20">
        <f t="shared" si="3"/>
        <v>1.425771941063946</v>
      </c>
      <c r="D20">
        <f>C20-1</f>
        <v>0.425771941063946</v>
      </c>
      <c r="E20" s="4">
        <v>16.450948799999999</v>
      </c>
      <c r="G20">
        <v>22904</v>
      </c>
      <c r="H20" s="6">
        <v>57601.918440000001</v>
      </c>
      <c r="I20">
        <f t="shared" si="4"/>
        <v>10.914100000001781</v>
      </c>
      <c r="J20">
        <f t="shared" si="5"/>
        <v>0.88559720869861902</v>
      </c>
      <c r="K20">
        <f>J20</f>
        <v>0.88559720869861902</v>
      </c>
      <c r="L20" s="4">
        <v>5.3616988799999996</v>
      </c>
      <c r="M20">
        <v>4.1999999999999996E-6</v>
      </c>
    </row>
    <row r="21" spans="1:14" ht="15" thickBot="1">
      <c r="A21" s="3">
        <v>57945.926050000002</v>
      </c>
      <c r="B21">
        <f t="shared" si="2"/>
        <v>355.30843000000459</v>
      </c>
      <c r="C21">
        <f t="shared" si="3"/>
        <v>45.523181294042871</v>
      </c>
      <c r="D21">
        <f>C21-45</f>
        <v>0.52318129404287106</v>
      </c>
      <c r="E21" s="4">
        <v>16.451579519999999</v>
      </c>
      <c r="F21" s="7" t="s">
        <v>13</v>
      </c>
      <c r="G21">
        <v>22990</v>
      </c>
      <c r="H21" s="6">
        <v>57603.145479999999</v>
      </c>
      <c r="I21">
        <f t="shared" si="4"/>
        <v>12.141139999999723</v>
      </c>
      <c r="J21">
        <f t="shared" si="5"/>
        <v>0.98516228497238911</v>
      </c>
      <c r="K21">
        <f>J21</f>
        <v>0.98516228497238911</v>
      </c>
      <c r="L21" s="4">
        <v>5.3629516800000001</v>
      </c>
      <c r="M21">
        <v>4.3000000000000003E-6</v>
      </c>
      <c r="N21" s="7" t="s">
        <v>12</v>
      </c>
    </row>
    <row r="22" spans="1:14" ht="15" thickBot="1">
      <c r="A22" s="3">
        <v>57948.641519999997</v>
      </c>
      <c r="B22">
        <f t="shared" si="2"/>
        <v>358.02390000000014</v>
      </c>
      <c r="C22">
        <f t="shared" si="3"/>
        <v>45.871095451633586</v>
      </c>
      <c r="D22">
        <f>C22-45</f>
        <v>0.87109545163358604</v>
      </c>
      <c r="E22" s="4">
        <v>16.456319000000001</v>
      </c>
      <c r="H22" s="6">
        <v>57949.012219999997</v>
      </c>
      <c r="I22">
        <f>H22-$H$16</f>
        <v>358.00787999999739</v>
      </c>
      <c r="J22">
        <f>I22/12.324</f>
        <v>29.049649464459378</v>
      </c>
      <c r="K22">
        <f>J22-29</f>
        <v>4.9649464459378123E-2</v>
      </c>
      <c r="L22" s="4">
        <v>5.3623209599999999</v>
      </c>
    </row>
    <row r="23" spans="1:14" ht="15" thickBot="1">
      <c r="A23" s="3">
        <v>57948.736859999997</v>
      </c>
      <c r="B23">
        <f t="shared" si="2"/>
        <v>358.11923999999999</v>
      </c>
      <c r="C23">
        <f t="shared" si="3"/>
        <v>45.883310698270343</v>
      </c>
      <c r="D23">
        <f>C23-45</f>
        <v>0.8833106982703427</v>
      </c>
      <c r="E23" s="4">
        <v>16.455346559999999</v>
      </c>
      <c r="H23" s="1">
        <v>57949.019529999998</v>
      </c>
      <c r="I23">
        <f>H23-$H$16</f>
        <v>358.01518999999826</v>
      </c>
      <c r="J23">
        <f>I23/12.324</f>
        <v>29.050242616033614</v>
      </c>
      <c r="L23" s="4"/>
    </row>
    <row r="24" spans="1:14" ht="15" thickBot="1">
      <c r="H24" s="5">
        <v>57949.070639999998</v>
      </c>
      <c r="I24">
        <f>H24-$H$16</f>
        <v>358.06629999999859</v>
      </c>
      <c r="J24">
        <f>I24/12.324</f>
        <v>29.054389808503618</v>
      </c>
      <c r="K24">
        <f>J24-29</f>
        <v>5.4389808503618298E-2</v>
      </c>
      <c r="L24" s="4">
        <v>5.3623209599999999</v>
      </c>
    </row>
    <row r="25" spans="1:14" ht="15" thickBot="1">
      <c r="H25" s="1">
        <v>57949.2601</v>
      </c>
      <c r="I25">
        <f>H25-$H$16</f>
        <v>358.25576000000001</v>
      </c>
      <c r="J25">
        <f>I25/12.324</f>
        <v>29.069763063940279</v>
      </c>
      <c r="K25">
        <f>J25-29</f>
        <v>6.9763063940278869E-2</v>
      </c>
      <c r="L25" s="4">
        <v>5.3623295999999998</v>
      </c>
    </row>
  </sheetData>
  <sortState ref="H16:H30">
    <sortCondition ref="H16:H30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NRAO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 Lab09</dc:creator>
  <cp:lastModifiedBy>Joseph Kania</cp:lastModifiedBy>
  <dcterms:created xsi:type="dcterms:W3CDTF">2017-07-15T18:55:23Z</dcterms:created>
  <dcterms:modified xsi:type="dcterms:W3CDTF">2017-07-19T14:57:32Z</dcterms:modified>
</cp:coreProperties>
</file>