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E7A8B2B0-3D85-4B20-B793-F99FB8D71298}" xr6:coauthVersionLast="47" xr6:coauthVersionMax="47" xr10:uidLastSave="{00000000-0000-0000-0000-000000000000}"/>
  <bookViews>
    <workbookView xWindow="-108" yWindow="-108" windowWidth="23256" windowHeight="13896" tabRatio="880" firstSheet="1" activeTab="8" xr2:uid="{CFC6D258-5D3C-46F8-BFEC-F3C271445404}"/>
  </bookViews>
  <sheets>
    <sheet name="E 2016-2021" sheetId="10" r:id="rId1"/>
    <sheet name="E-AM 2020-2021" sheetId="9" r:id="rId2"/>
    <sheet name="E-AM 2019-2020" sheetId="8" r:id="rId3"/>
    <sheet name="E-T 2019-2020" sheetId="7" r:id="rId4"/>
    <sheet name="E-AM 2018-2019 sininen" sheetId="6" r:id="rId5"/>
    <sheet name="E-T valkoinen 2018-2019" sheetId="4" r:id="rId6"/>
    <sheet name="E-T sininen 2018-2019" sheetId="3" r:id="rId7"/>
    <sheet name="E-T 2017-2018" sheetId="2" r:id="rId8"/>
    <sheet name="E-T 2016-2017" sheetId="1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8" l="1"/>
  <c r="O3" i="8"/>
  <c r="P2" i="8"/>
  <c r="Q2" i="8"/>
  <c r="O2" i="8"/>
  <c r="J6" i="10"/>
  <c r="J8" i="10"/>
  <c r="I8" i="10"/>
  <c r="H8" i="10"/>
  <c r="C2" i="10"/>
  <c r="E2" i="10"/>
  <c r="F2" i="10"/>
  <c r="O3" i="6"/>
  <c r="O2" i="6"/>
  <c r="O3" i="1"/>
  <c r="O2" i="1"/>
  <c r="O3" i="4"/>
  <c r="O2" i="4"/>
  <c r="O3" i="3"/>
  <c r="O2" i="3"/>
  <c r="O3" i="2"/>
  <c r="P2" i="2"/>
  <c r="O2" i="2"/>
  <c r="J9" i="10"/>
  <c r="I9" i="10"/>
  <c r="H9" i="10"/>
  <c r="G9" i="10"/>
  <c r="F8" i="10"/>
  <c r="J5" i="10"/>
  <c r="I5" i="10"/>
  <c r="H5" i="10"/>
  <c r="G5" i="10"/>
  <c r="F5" i="10"/>
  <c r="E5" i="10"/>
  <c r="D5" i="10"/>
  <c r="J4" i="10"/>
  <c r="I4" i="10"/>
  <c r="H4" i="10"/>
  <c r="G4" i="10"/>
  <c r="F4" i="10"/>
  <c r="D4" i="10"/>
  <c r="C4" i="10"/>
  <c r="J3" i="10"/>
  <c r="I3" i="10"/>
  <c r="F3" i="10"/>
  <c r="E3" i="10"/>
  <c r="D3" i="10"/>
  <c r="J2" i="10"/>
  <c r="I2" i="10"/>
  <c r="H2" i="10"/>
  <c r="G2" i="10"/>
  <c r="D2" i="10"/>
  <c r="K49" i="9"/>
  <c r="J49" i="9"/>
  <c r="I49" i="9"/>
  <c r="H49" i="9"/>
  <c r="G49" i="9"/>
  <c r="P4" i="9"/>
  <c r="N4" i="9"/>
  <c r="Q4" i="9" s="1"/>
  <c r="P3" i="9"/>
  <c r="N3" i="9"/>
  <c r="Q3" i="9" s="1"/>
  <c r="P2" i="9"/>
  <c r="N2" i="9"/>
  <c r="Q2" i="9" s="1"/>
  <c r="Q4" i="8"/>
  <c r="O4" i="8"/>
  <c r="K29" i="7"/>
  <c r="P4" i="7" s="1"/>
  <c r="J29" i="7"/>
  <c r="N4" i="7" s="1"/>
  <c r="I29" i="7"/>
  <c r="H29" i="7"/>
  <c r="P3" i="7" s="1"/>
  <c r="G29" i="7"/>
  <c r="N2" i="7" s="1"/>
  <c r="P2" i="7"/>
  <c r="P4" i="4"/>
  <c r="N4" i="4"/>
  <c r="Q4" i="4" s="1"/>
  <c r="P3" i="4"/>
  <c r="N3" i="4"/>
  <c r="P2" i="4"/>
  <c r="N2" i="4"/>
  <c r="Q2" i="4" s="1"/>
  <c r="P4" i="6"/>
  <c r="N4" i="6"/>
  <c r="Q4" i="6" s="1"/>
  <c r="P3" i="6"/>
  <c r="N3" i="6"/>
  <c r="P2" i="6"/>
  <c r="N2" i="6"/>
  <c r="P4" i="3"/>
  <c r="N4" i="3"/>
  <c r="P3" i="3"/>
  <c r="N3" i="3"/>
  <c r="P2" i="3"/>
  <c r="N2" i="3"/>
  <c r="P4" i="2"/>
  <c r="N4" i="2"/>
  <c r="Q4" i="2" s="1"/>
  <c r="P3" i="2"/>
  <c r="N3" i="2"/>
  <c r="Q3" i="2" s="1"/>
  <c r="N2" i="2"/>
  <c r="Q2" i="2" s="1"/>
  <c r="P4" i="1"/>
  <c r="N4" i="1"/>
  <c r="Q4" i="1" s="1"/>
  <c r="P3" i="1"/>
  <c r="N3" i="1"/>
  <c r="P2" i="1"/>
  <c r="N2" i="1"/>
  <c r="Q2" i="1" s="1"/>
  <c r="C5" i="10" l="1"/>
  <c r="D6" i="10"/>
  <c r="F6" i="10"/>
  <c r="E6" i="10"/>
  <c r="D8" i="10"/>
  <c r="E8" i="10"/>
  <c r="G8" i="10"/>
  <c r="J13" i="10"/>
  <c r="D9" i="10"/>
  <c r="F9" i="10"/>
  <c r="G7" i="10"/>
  <c r="G6" i="10"/>
  <c r="G3" i="10"/>
  <c r="G12" i="10" s="1"/>
  <c r="H6" i="10"/>
  <c r="H13" i="10" s="1"/>
  <c r="H3" i="10"/>
  <c r="I6" i="10"/>
  <c r="I13" i="10" s="1"/>
  <c r="D7" i="10"/>
  <c r="D12" i="10"/>
  <c r="F7" i="10"/>
  <c r="H7" i="10"/>
  <c r="I7" i="10"/>
  <c r="I12" i="10" s="1"/>
  <c r="J7" i="10"/>
  <c r="J12" i="10" s="1"/>
  <c r="O2" i="7"/>
  <c r="Q2" i="7" s="1"/>
  <c r="N3" i="7"/>
  <c r="O3" i="7"/>
  <c r="Q3" i="6"/>
  <c r="R2" i="8"/>
  <c r="R3" i="8"/>
  <c r="Q4" i="7"/>
  <c r="Q3" i="7"/>
  <c r="Q2" i="6"/>
  <c r="Q3" i="1"/>
  <c r="Q3" i="4"/>
  <c r="Q3" i="3"/>
  <c r="Q4" i="3"/>
  <c r="Q2" i="3"/>
  <c r="F13" i="10" l="1"/>
  <c r="D13" i="10"/>
  <c r="H11" i="10"/>
  <c r="C8" i="10"/>
  <c r="C9" i="10"/>
  <c r="C3" i="10"/>
  <c r="J11" i="10"/>
  <c r="E7" i="10"/>
  <c r="C6" i="10"/>
  <c r="H12" i="10"/>
  <c r="G13" i="10"/>
  <c r="G11" i="10"/>
  <c r="F11" i="10"/>
  <c r="I11" i="10"/>
  <c r="D11" i="10"/>
  <c r="E13" i="10"/>
  <c r="F12" i="10"/>
  <c r="E12" i="10"/>
  <c r="E11" i="10"/>
  <c r="C7" i="10" l="1"/>
  <c r="C13" i="10"/>
  <c r="C11" i="10"/>
  <c r="C12" i="10"/>
</calcChain>
</file>

<file path=xl/sharedStrings.xml><?xml version="1.0" encoding="utf-8"?>
<sst xmlns="http://schemas.openxmlformats.org/spreadsheetml/2006/main" count="865" uniqueCount="262">
  <si>
    <t>päivä</t>
  </si>
  <si>
    <t>viikonpäivä</t>
  </si>
  <si>
    <t>Tulos</t>
  </si>
  <si>
    <t>Eräpisteet</t>
  </si>
  <si>
    <t>pisteet</t>
  </si>
  <si>
    <t>A-Volley</t>
  </si>
  <si>
    <t>Muut</t>
  </si>
  <si>
    <t>yhteensä</t>
  </si>
  <si>
    <t>14.1.2017</t>
  </si>
  <si>
    <t>La</t>
  </si>
  <si>
    <t>RaIsku</t>
  </si>
  <si>
    <t>0-2</t>
  </si>
  <si>
    <t>23-25,15-25</t>
  </si>
  <si>
    <t>voitot</t>
  </si>
  <si>
    <t>AitRi</t>
  </si>
  <si>
    <t>2-1</t>
  </si>
  <si>
    <t>20-25,25-18,15-8</t>
  </si>
  <si>
    <t>OrPo</t>
  </si>
  <si>
    <t>19-25,18-25</t>
  </si>
  <si>
    <t>eräpisteet</t>
  </si>
  <si>
    <t>4.2.2017</t>
  </si>
  <si>
    <t>YlöR Red</t>
  </si>
  <si>
    <t>17-25,17-25</t>
  </si>
  <si>
    <t>Pori Lentis</t>
  </si>
  <si>
    <t>1-2</t>
  </si>
  <si>
    <t>25-23,16-25,8-15</t>
  </si>
  <si>
    <t>NarPa</t>
  </si>
  <si>
    <t>11-25,14-25</t>
  </si>
  <si>
    <t>11.3.2017</t>
  </si>
  <si>
    <t>VaLePa Tourneo</t>
  </si>
  <si>
    <t>14-25,8-25</t>
  </si>
  <si>
    <t>YlöR White</t>
  </si>
  <si>
    <t>18-25,19-25</t>
  </si>
  <si>
    <t>VilTä E2</t>
  </si>
  <si>
    <t>25-18,23-25,15-10</t>
  </si>
  <si>
    <t>2.4.2017</t>
  </si>
  <si>
    <t>Su</t>
  </si>
  <si>
    <t>Viesti</t>
  </si>
  <si>
    <t>2-0</t>
  </si>
  <si>
    <t>25-15,25-8</t>
  </si>
  <si>
    <t>25-19,25-23</t>
  </si>
  <si>
    <t>TuUL</t>
  </si>
  <si>
    <t>25-12,25-9</t>
  </si>
  <si>
    <t>22.4.2017</t>
  </si>
  <si>
    <t>KoiKu</t>
  </si>
  <si>
    <t>25-13,25-19,15-11</t>
  </si>
  <si>
    <t>Loimu mustat</t>
  </si>
  <si>
    <t>19-25,12-25</t>
  </si>
  <si>
    <t>27-25,22-25,9-15</t>
  </si>
  <si>
    <t>14.10.2017</t>
  </si>
  <si>
    <t>LeJy Chewiet</t>
  </si>
  <si>
    <t>12-25,20-25</t>
  </si>
  <si>
    <t>YlöR</t>
  </si>
  <si>
    <t>25-18,25-19</t>
  </si>
  <si>
    <t>LP Kang</t>
  </si>
  <si>
    <t>20-25,23-25</t>
  </si>
  <si>
    <t>4.11.2017</t>
  </si>
  <si>
    <t>LP Kang sukkulat</t>
  </si>
  <si>
    <t>25-9,25-2</t>
  </si>
  <si>
    <t>25-21,10-25,12-15</t>
  </si>
  <si>
    <t>11-25,20-25</t>
  </si>
  <si>
    <t>25.11.2017</t>
  </si>
  <si>
    <t>24-26,17-25</t>
  </si>
  <si>
    <t>25-17,25-23</t>
  </si>
  <si>
    <t>25-11,26-24</t>
  </si>
  <si>
    <t>16.12.2017</t>
  </si>
  <si>
    <t>25-12,25-14</t>
  </si>
  <si>
    <t>25-9,24-26,9-15</t>
  </si>
  <si>
    <t>19-25,11-25</t>
  </si>
  <si>
    <t>20.1.2018</t>
  </si>
  <si>
    <t>25-22.25-23</t>
  </si>
  <si>
    <t>KaJe</t>
  </si>
  <si>
    <t>25-18,25-20</t>
  </si>
  <si>
    <t>25-13,25-18</t>
  </si>
  <si>
    <t>10.2.2018</t>
  </si>
  <si>
    <t>FC-57</t>
  </si>
  <si>
    <t>25-16,25-13</t>
  </si>
  <si>
    <t>VaLePa</t>
  </si>
  <si>
    <t>25-11,25-20</t>
  </si>
  <si>
    <t>10.3.2018</t>
  </si>
  <si>
    <t>25-22,22-25,15-7</t>
  </si>
  <si>
    <t>VilTä White</t>
  </si>
  <si>
    <t>25-17,19-25,15-10</t>
  </si>
  <si>
    <t>VilTä Red</t>
  </si>
  <si>
    <t>25-12,25-20</t>
  </si>
  <si>
    <t>25.3.2018</t>
  </si>
  <si>
    <t>24-26,15-25</t>
  </si>
  <si>
    <t>25-23,17-25,4-15</t>
  </si>
  <si>
    <t>SoVo</t>
  </si>
  <si>
    <t>21-25,18-25</t>
  </si>
  <si>
    <t>7.4.2018</t>
  </si>
  <si>
    <t>OU tiikerit</t>
  </si>
  <si>
    <t>14-25,14-25</t>
  </si>
  <si>
    <t>22-25,25-15,9-15</t>
  </si>
  <si>
    <t>13-25,20-25</t>
  </si>
  <si>
    <t>8.4.2018</t>
  </si>
  <si>
    <t>Viltä White</t>
  </si>
  <si>
    <t>25-13,25-21</t>
  </si>
  <si>
    <t>9-25,14-25</t>
  </si>
  <si>
    <t>7.10.2018</t>
  </si>
  <si>
    <t>A-Volley sininen</t>
  </si>
  <si>
    <t>A-Volley valkoinen</t>
  </si>
  <si>
    <t>27-25,25-14</t>
  </si>
  <si>
    <t>LeJy floss</t>
  </si>
  <si>
    <t>25-9,25-13</t>
  </si>
  <si>
    <t>LeJy DAP</t>
  </si>
  <si>
    <t>25-8,25-21</t>
  </si>
  <si>
    <t>KaJe ketut</t>
  </si>
  <si>
    <t>25-19,25-9</t>
  </si>
  <si>
    <t>10.11.2018</t>
  </si>
  <si>
    <t>KaJe sudet</t>
  </si>
  <si>
    <t>25-21,25-10</t>
  </si>
  <si>
    <t>21-25,25-18,15-12</t>
  </si>
  <si>
    <t>LeJy FLOSS</t>
  </si>
  <si>
    <t>25-21,25-17</t>
  </si>
  <si>
    <t>1.12.2018</t>
  </si>
  <si>
    <t>25-18,25-17</t>
  </si>
  <si>
    <t>25-14,25-22</t>
  </si>
  <si>
    <t>25-19,25-18</t>
  </si>
  <si>
    <t>tasapeli</t>
  </si>
  <si>
    <t>19.1.2019</t>
  </si>
  <si>
    <t>OrPo leijonat</t>
  </si>
  <si>
    <t>25-17,25-9</t>
  </si>
  <si>
    <t>23-25,9-25</t>
  </si>
  <si>
    <t>OrPo tiikerit</t>
  </si>
  <si>
    <t>25-14-25-21</t>
  </si>
  <si>
    <t>9.2.2019</t>
  </si>
  <si>
    <t>YpäY juju</t>
  </si>
  <si>
    <t>16-25,21-25</t>
  </si>
  <si>
    <t>23-25,12-25</t>
  </si>
  <si>
    <t>Jankko musta</t>
  </si>
  <si>
    <t>10-25,17-25</t>
  </si>
  <si>
    <t>Loimu</t>
  </si>
  <si>
    <t>14-25,23-25</t>
  </si>
  <si>
    <t>16.3.2019</t>
  </si>
  <si>
    <t>KoKa</t>
  </si>
  <si>
    <t>10-25,25-20,4-15</t>
  </si>
  <si>
    <t>15-25,27-29</t>
  </si>
  <si>
    <t>13-25,17-25</t>
  </si>
  <si>
    <t>7.4.2019</t>
  </si>
  <si>
    <t>1-1</t>
  </si>
  <si>
    <t>18-25,27-25</t>
  </si>
  <si>
    <t>21-25,28-26</t>
  </si>
  <si>
    <t>VaLePa S-max</t>
  </si>
  <si>
    <t>15-25,23-25</t>
  </si>
  <si>
    <t>25-27,14-25</t>
  </si>
  <si>
    <t>15-25,14-25</t>
  </si>
  <si>
    <t>25-6,25-12</t>
  </si>
  <si>
    <t>25-18,25-18</t>
  </si>
  <si>
    <t>21-25,25-18,12-15</t>
  </si>
  <si>
    <t>20-25,25-19,10-15</t>
  </si>
  <si>
    <t>25-23,15-25,12-15</t>
  </si>
  <si>
    <t>22-25,18-25</t>
  </si>
  <si>
    <t>17-25,10-25</t>
  </si>
  <si>
    <t>25-19,25-13</t>
  </si>
  <si>
    <t>VaLePa punainen</t>
  </si>
  <si>
    <t>25-21,25-18</t>
  </si>
  <si>
    <t>26-24,25-22</t>
  </si>
  <si>
    <t>VaLePa musta</t>
  </si>
  <si>
    <t>25-17,25-8</t>
  </si>
  <si>
    <t>LPK haukat</t>
  </si>
  <si>
    <t>25-14,25-15</t>
  </si>
  <si>
    <t>LPK kotkat</t>
  </si>
  <si>
    <t>22-25,25-9,14-16</t>
  </si>
  <si>
    <t>LPK huuhkajat</t>
  </si>
  <si>
    <t>25-16,25-20</t>
  </si>
  <si>
    <t>17.3.2019</t>
  </si>
  <si>
    <t>Pirkat</t>
  </si>
  <si>
    <t>25-11,25-12</t>
  </si>
  <si>
    <t>LeJy Hype</t>
  </si>
  <si>
    <t>26-24,25-18</t>
  </si>
  <si>
    <t>25-15,25-12</t>
  </si>
  <si>
    <t>6.4.2019</t>
  </si>
  <si>
    <t>Jankko vihreä</t>
  </si>
  <si>
    <t>25-22,14-25,11-15</t>
  </si>
  <si>
    <t>8-25,14-25</t>
  </si>
  <si>
    <t>25-17,25-12</t>
  </si>
  <si>
    <t>21-25,13-25</t>
  </si>
  <si>
    <t>25-16,17-25,6-15</t>
  </si>
  <si>
    <t>17-25,22-25</t>
  </si>
  <si>
    <t>Isku-Veikot musta</t>
  </si>
  <si>
    <t>LPK Punaiset</t>
  </si>
  <si>
    <t>25-22, 17-25, 12-15</t>
  </si>
  <si>
    <t>LPK Valkoiset</t>
  </si>
  <si>
    <t>23-25, 22-25</t>
  </si>
  <si>
    <t>Lempo-Volley VALKOINEN</t>
  </si>
  <si>
    <t>25-12, 20-25, 13-15</t>
  </si>
  <si>
    <t>PIRKAT</t>
  </si>
  <si>
    <t>15-25, 25-7</t>
  </si>
  <si>
    <t>25-18, 25-8</t>
  </si>
  <si>
    <t>OrPo Tiikerit</t>
  </si>
  <si>
    <t>25-9, 25-7</t>
  </si>
  <si>
    <t>24-26, 20-25</t>
  </si>
  <si>
    <t>25-18, 25-18</t>
  </si>
  <si>
    <t>25-19, 21-25, 13-15</t>
  </si>
  <si>
    <t>11-25, 25-16, 7-15</t>
  </si>
  <si>
    <t>16-25, 13-25</t>
  </si>
  <si>
    <t>25-10, 25-16</t>
  </si>
  <si>
    <t>Lempo-Volley valkoinen</t>
  </si>
  <si>
    <t>17-25, 13-25</t>
  </si>
  <si>
    <t>Lempo-Volley pyssyt</t>
  </si>
  <si>
    <t>25-18, 25-9</t>
  </si>
  <si>
    <t>18-25, 25-17, 8-15</t>
  </si>
  <si>
    <t>6-25, 25-18, 15-9</t>
  </si>
  <si>
    <t>I-V</t>
  </si>
  <si>
    <t>Isku-Veikot keltainen</t>
  </si>
  <si>
    <t>Lempo-Volley Sininen</t>
  </si>
  <si>
    <t>25-9,25-23</t>
  </si>
  <si>
    <t>Lempo-Volley Musta</t>
  </si>
  <si>
    <t>25-23,25-15</t>
  </si>
  <si>
    <t>OrPo Mega Stars</t>
  </si>
  <si>
    <t>25-14,23-25</t>
  </si>
  <si>
    <t>VaLePa Musta</t>
  </si>
  <si>
    <t>YpäY E-boys</t>
  </si>
  <si>
    <t>22-25,20-25</t>
  </si>
  <si>
    <t>OrPo Super Stars</t>
  </si>
  <si>
    <t>26-24,25-13</t>
  </si>
  <si>
    <t>25-21,25-21</t>
  </si>
  <si>
    <t>22-25,24-26</t>
  </si>
  <si>
    <t>Jankko Mäntylät</t>
  </si>
  <si>
    <t>25-18,30-28</t>
  </si>
  <si>
    <t>23-25,14,25</t>
  </si>
  <si>
    <t>VaLePa P10 Punainen</t>
  </si>
  <si>
    <t>3-0</t>
  </si>
  <si>
    <t>25-18,25-9,25-9</t>
  </si>
  <si>
    <t>25-23,25-18,25-17</t>
  </si>
  <si>
    <t>25-18,25-23,25-12</t>
  </si>
  <si>
    <t>25-21,20-25,21-25</t>
  </si>
  <si>
    <t>Isku-Veikot</t>
  </si>
  <si>
    <t>9-25, 17-25</t>
  </si>
  <si>
    <t>ValePa Valkoinen</t>
  </si>
  <si>
    <t>25-19, 25-20</t>
  </si>
  <si>
    <t>Lempo-Voley SININEN</t>
  </si>
  <si>
    <t>24-26, 25-15, 8-15</t>
  </si>
  <si>
    <t>25-12, 25-22</t>
  </si>
  <si>
    <t>Viesti Red</t>
  </si>
  <si>
    <t>25-13, 25-15</t>
  </si>
  <si>
    <t>Jankko Ropposet</t>
  </si>
  <si>
    <t>25-6, 25-13</t>
  </si>
  <si>
    <t>seura</t>
  </si>
  <si>
    <t>kausi</t>
  </si>
  <si>
    <t>kaikki ottelut</t>
  </si>
  <si>
    <t>ottelut voitto</t>
  </si>
  <si>
    <t>ottelut tasapeli</t>
  </si>
  <si>
    <t>ottelut tappio</t>
  </si>
  <si>
    <t>pisteet A-V/AI-V</t>
  </si>
  <si>
    <t>pisteet muut</t>
  </si>
  <si>
    <t>eräpisteet A-V/I-V</t>
  </si>
  <si>
    <t>eräpisteet muut</t>
  </si>
  <si>
    <t>sijoitus</t>
  </si>
  <si>
    <t>2016-2017</t>
  </si>
  <si>
    <t>2017-2018 tiikeri</t>
  </si>
  <si>
    <t>2018-2019 tiikeri valkoinen</t>
  </si>
  <si>
    <t>2018-2019 tiikeri sininen</t>
  </si>
  <si>
    <t>2018-2019 AM sininen</t>
  </si>
  <si>
    <t>2019-2020 tiikeri</t>
  </si>
  <si>
    <t>2019-2020 AM</t>
  </si>
  <si>
    <t>tiikeri</t>
  </si>
  <si>
    <t>AM</t>
  </si>
  <si>
    <t>koti</t>
  </si>
  <si>
    <t>vieras</t>
  </si>
  <si>
    <t>Koti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</si>
</sst>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&quot;m&quot;.&quot;yyyy"/>
    <numFmt numFmtId="165" formatCode="d&quot;.&quot;mmm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/>
    <xf numFmtId="164" fontId="0" fillId="2" borderId="1" xfId="0" applyNumberForma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3" fillId="3" borderId="2" xfId="0" applyFont="1" applyFill="1" applyBorder="1"/>
    <xf numFmtId="0" fontId="0" fillId="2" borderId="2" xfId="0" applyFill="1" applyBorder="1"/>
    <xf numFmtId="0" fontId="0" fillId="4" borderId="2" xfId="0" applyFill="1" applyBorder="1"/>
    <xf numFmtId="0" fontId="0" fillId="2" borderId="2" xfId="0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2016-2024%20pelit.ods" TargetMode="External"/><Relationship Id="rId1" Type="http://schemas.openxmlformats.org/officeDocument/2006/relationships/externalLinkPath" Target="/own_prog/iv/2023-2024/2016-2024%20pelit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years"/>
      <sheetName val="B-2023-2024"/>
      <sheetName val="C-2021-2024"/>
      <sheetName val="D-2019-2024"/>
      <sheetName val="E-2019-2022"/>
      <sheetName val="B_2023_2024"/>
      <sheetName val="C_2023_2024"/>
      <sheetName val="D_AM_2023_2024"/>
      <sheetName val="C_2022_2023"/>
      <sheetName val="D_AM_2022_2023"/>
      <sheetName val="C_2021_2022"/>
      <sheetName val="D_AM_2021_2022_keltainen"/>
      <sheetName val="D_AM_2021_2022_musta"/>
      <sheetName val="E-AM_2020_2021"/>
      <sheetName val="D-AM_2020_2021"/>
      <sheetName val="D-AM_2019_2020"/>
      <sheetName val="E-AM_keltainen_2019-2020"/>
      <sheetName val="E-tiikeri_2019_2020"/>
      <sheetName val="E-tiikeri_valkoinen_2018-2019"/>
      <sheetName val="E-AM_2018-2019"/>
      <sheetName val="E-tiikeri_sininen_2018-2019"/>
      <sheetName val="E-tiikeri_2017-2018"/>
      <sheetName val="E-tiikeri_2016-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N2">
            <v>4</v>
          </cell>
          <cell r="O2">
            <v>2</v>
          </cell>
          <cell r="P2">
            <v>6</v>
          </cell>
        </row>
        <row r="3">
          <cell r="N3">
            <v>8</v>
          </cell>
          <cell r="O3">
            <v>4</v>
          </cell>
        </row>
        <row r="4">
          <cell r="N4">
            <v>283</v>
          </cell>
          <cell r="O4">
            <v>224</v>
          </cell>
        </row>
      </sheetData>
      <sheetData sheetId="14"/>
      <sheetData sheetId="15"/>
      <sheetData sheetId="16">
        <row r="2">
          <cell r="P2">
            <v>9</v>
          </cell>
          <cell r="Q2">
            <v>4</v>
          </cell>
          <cell r="R2">
            <v>1</v>
          </cell>
          <cell r="S2">
            <v>14</v>
          </cell>
        </row>
        <row r="3">
          <cell r="P3">
            <v>23</v>
          </cell>
          <cell r="Q3">
            <v>9</v>
          </cell>
        </row>
        <row r="4">
          <cell r="P4">
            <v>770</v>
          </cell>
          <cell r="Q4">
            <v>632</v>
          </cell>
        </row>
      </sheetData>
      <sheetData sheetId="17">
        <row r="2">
          <cell r="P2">
            <v>12</v>
          </cell>
          <cell r="Q2">
            <v>3</v>
          </cell>
          <cell r="R2">
            <v>1</v>
          </cell>
          <cell r="S2">
            <v>16</v>
          </cell>
        </row>
        <row r="29">
          <cell r="H29">
            <v>12</v>
          </cell>
          <cell r="I29">
            <v>1</v>
          </cell>
          <cell r="J29">
            <v>3</v>
          </cell>
          <cell r="K29">
            <v>808</v>
          </cell>
          <cell r="L29">
            <v>645</v>
          </cell>
        </row>
      </sheetData>
      <sheetData sheetId="18">
        <row r="2">
          <cell r="N2">
            <v>12</v>
          </cell>
          <cell r="O2">
            <v>13</v>
          </cell>
          <cell r="P2">
            <v>25</v>
          </cell>
        </row>
        <row r="3">
          <cell r="N3">
            <v>24</v>
          </cell>
          <cell r="O3">
            <v>26</v>
          </cell>
        </row>
        <row r="4">
          <cell r="N4">
            <v>1152</v>
          </cell>
          <cell r="O4">
            <v>1085</v>
          </cell>
        </row>
      </sheetData>
      <sheetData sheetId="19">
        <row r="2">
          <cell r="N2">
            <v>2</v>
          </cell>
          <cell r="O2">
            <v>10</v>
          </cell>
          <cell r="P2">
            <v>2</v>
          </cell>
          <cell r="Q2">
            <v>14</v>
          </cell>
        </row>
        <row r="3">
          <cell r="N3">
            <v>4</v>
          </cell>
          <cell r="O3">
            <v>20</v>
          </cell>
        </row>
        <row r="4">
          <cell r="N4">
            <v>533</v>
          </cell>
          <cell r="O4">
            <v>676</v>
          </cell>
        </row>
      </sheetData>
      <sheetData sheetId="20">
        <row r="2">
          <cell r="N2">
            <v>10</v>
          </cell>
          <cell r="O2">
            <v>0</v>
          </cell>
          <cell r="P2">
            <v>10</v>
          </cell>
        </row>
        <row r="3">
          <cell r="N3">
            <v>20</v>
          </cell>
          <cell r="O3">
            <v>0</v>
          </cell>
        </row>
        <row r="4">
          <cell r="N4">
            <v>513</v>
          </cell>
          <cell r="O4">
            <v>350</v>
          </cell>
        </row>
      </sheetData>
      <sheetData sheetId="21">
        <row r="2">
          <cell r="N2">
            <v>14</v>
          </cell>
          <cell r="O2">
            <v>14</v>
          </cell>
          <cell r="P2">
            <v>28</v>
          </cell>
        </row>
        <row r="3">
          <cell r="N3">
            <v>28</v>
          </cell>
          <cell r="O3">
            <v>28</v>
          </cell>
        </row>
      </sheetData>
      <sheetData sheetId="22">
        <row r="2">
          <cell r="N2">
            <v>6</v>
          </cell>
          <cell r="O2">
            <v>9</v>
          </cell>
        </row>
        <row r="3">
          <cell r="N3">
            <v>12</v>
          </cell>
          <cell r="O3">
            <v>18</v>
          </cell>
        </row>
        <row r="4">
          <cell r="N4">
            <v>657</v>
          </cell>
          <cell r="O4">
            <v>723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sheetPr>
    <tabColor theme="9"/>
  </sheetPr>
  <dimension ref="A1:K13"/>
  <sheetViews>
    <sheetView workbookViewId="0">
      <selection activeCell="K22" sqref="K22"/>
    </sheetView>
  </sheetViews>
  <sheetFormatPr defaultRowHeight="14.4" x14ac:dyDescent="0.3"/>
  <cols>
    <col min="1" max="11" width="10.77734375" style="1" customWidth="1"/>
  </cols>
  <sheetData>
    <row r="1" spans="1:11" ht="28.8" x14ac:dyDescent="0.3">
      <c r="A1" s="23" t="s">
        <v>239</v>
      </c>
      <c r="B1" s="23" t="s">
        <v>240</v>
      </c>
      <c r="C1" s="23" t="s">
        <v>241</v>
      </c>
      <c r="D1" s="23" t="s">
        <v>242</v>
      </c>
      <c r="E1" s="23" t="s">
        <v>243</v>
      </c>
      <c r="F1" s="23" t="s">
        <v>244</v>
      </c>
      <c r="G1" s="23" t="s">
        <v>245</v>
      </c>
      <c r="H1" s="23" t="s">
        <v>246</v>
      </c>
      <c r="I1" s="23" t="s">
        <v>247</v>
      </c>
      <c r="J1" s="23" t="s">
        <v>248</v>
      </c>
      <c r="K1" s="23" t="s">
        <v>249</v>
      </c>
    </row>
    <row r="2" spans="1:11" x14ac:dyDescent="0.3">
      <c r="A2" s="9" t="s">
        <v>5</v>
      </c>
      <c r="B2" s="9" t="s">
        <v>250</v>
      </c>
      <c r="C2" s="9">
        <f>'E-T 2016-2017'!Q2</f>
        <v>15</v>
      </c>
      <c r="D2" s="9">
        <f>'[1]E-tiikeri_2016-2017'!N2</f>
        <v>6</v>
      </c>
      <c r="E2" s="9">
        <f>'E-T 2016-2017'!O2</f>
        <v>0</v>
      </c>
      <c r="F2" s="9">
        <f>'[1]E-tiikeri_2016-2017'!O2</f>
        <v>9</v>
      </c>
      <c r="G2" s="9">
        <f>'[1]E-tiikeri_2016-2017'!N3</f>
        <v>12</v>
      </c>
      <c r="H2" s="9">
        <f>'[1]E-tiikeri_2016-2017'!O3</f>
        <v>18</v>
      </c>
      <c r="I2" s="9">
        <f>'[1]E-tiikeri_2016-2017'!N4</f>
        <v>657</v>
      </c>
      <c r="J2" s="9">
        <f>'[1]E-tiikeri_2016-2017'!O4</f>
        <v>723</v>
      </c>
      <c r="K2" s="9">
        <v>20</v>
      </c>
    </row>
    <row r="3" spans="1:11" x14ac:dyDescent="0.3">
      <c r="A3" s="10" t="s">
        <v>5</v>
      </c>
      <c r="B3" s="10" t="s">
        <v>251</v>
      </c>
      <c r="C3" s="10">
        <f>'[1]E-tiikeri_2017-2018'!P2</f>
        <v>28</v>
      </c>
      <c r="D3" s="10">
        <f>'[1]E-tiikeri_2017-2018'!N2</f>
        <v>14</v>
      </c>
      <c r="E3" s="10">
        <f>'[1]E-tiikeri_2017-2018'!R2</f>
        <v>0</v>
      </c>
      <c r="F3" s="10">
        <f>'[1]E-tiikeri_2017-2018'!O2</f>
        <v>14</v>
      </c>
      <c r="G3" s="10">
        <f>'[1]E-tiikeri_2017-2018'!N2</f>
        <v>14</v>
      </c>
      <c r="H3" s="10">
        <f>'[1]E-tiikeri_2017-2018'!O2</f>
        <v>14</v>
      </c>
      <c r="I3" s="10">
        <f>'[1]E-tiikeri_2017-2018'!N3</f>
        <v>28</v>
      </c>
      <c r="J3" s="10">
        <f>'[1]E-tiikeri_2017-2018'!O3</f>
        <v>28</v>
      </c>
      <c r="K3" s="10">
        <v>10</v>
      </c>
    </row>
    <row r="4" spans="1:11" x14ac:dyDescent="0.3">
      <c r="A4" s="9" t="s">
        <v>5</v>
      </c>
      <c r="B4" s="9" t="s">
        <v>252</v>
      </c>
      <c r="C4" s="9">
        <f>'[1]E-tiikeri_valkoinen_2018-2019'!P2</f>
        <v>25</v>
      </c>
      <c r="D4" s="9">
        <f>'[1]E-tiikeri_valkoinen_2018-2019'!N2</f>
        <v>12</v>
      </c>
      <c r="E4" s="9">
        <v>0</v>
      </c>
      <c r="F4" s="9">
        <f>'[1]E-tiikeri_valkoinen_2018-2019'!O2</f>
        <v>13</v>
      </c>
      <c r="G4" s="9">
        <f>'[1]E-tiikeri_valkoinen_2018-2019'!N3</f>
        <v>24</v>
      </c>
      <c r="H4" s="9">
        <f>'[1]E-tiikeri_valkoinen_2018-2019'!O3</f>
        <v>26</v>
      </c>
      <c r="I4" s="9">
        <f>'[1]E-tiikeri_valkoinen_2018-2019'!N4</f>
        <v>1152</v>
      </c>
      <c r="J4" s="9">
        <f>'[1]E-tiikeri_valkoinen_2018-2019'!O4</f>
        <v>1085</v>
      </c>
      <c r="K4" s="9">
        <v>8</v>
      </c>
    </row>
    <row r="5" spans="1:11" x14ac:dyDescent="0.3">
      <c r="A5" s="10" t="s">
        <v>5</v>
      </c>
      <c r="B5" s="10" t="s">
        <v>253</v>
      </c>
      <c r="C5" s="10">
        <f>'[1]E-tiikeri_sininen_2018-2019'!P2</f>
        <v>10</v>
      </c>
      <c r="D5" s="10">
        <f>'[1]E-tiikeri_sininen_2018-2019'!N2</f>
        <v>10</v>
      </c>
      <c r="E5" s="10">
        <f>'[1]E-tiikeri_sininen_2018-2019'!R2</f>
        <v>0</v>
      </c>
      <c r="F5" s="10">
        <f>'[1]E-tiikeri_sininen_2018-2019'!O2</f>
        <v>0</v>
      </c>
      <c r="G5" s="10">
        <f>'[1]E-tiikeri_sininen_2018-2019'!N3</f>
        <v>20</v>
      </c>
      <c r="H5" s="10">
        <f>'[1]E-tiikeri_sininen_2018-2019'!O3</f>
        <v>0</v>
      </c>
      <c r="I5" s="10">
        <f>'[1]E-tiikeri_sininen_2018-2019'!N4</f>
        <v>513</v>
      </c>
      <c r="J5" s="10">
        <f>'[1]E-tiikeri_sininen_2018-2019'!O4</f>
        <v>350</v>
      </c>
      <c r="K5" s="11"/>
    </row>
    <row r="6" spans="1:11" x14ac:dyDescent="0.3">
      <c r="A6" s="9" t="s">
        <v>5</v>
      </c>
      <c r="B6" s="9" t="s">
        <v>254</v>
      </c>
      <c r="C6" s="9">
        <f>'[1]E-AM_2018-2019'!Q2</f>
        <v>14</v>
      </c>
      <c r="D6" s="9">
        <f>'[1]E-AM_2018-2019'!N2</f>
        <v>2</v>
      </c>
      <c r="E6" s="9">
        <f>'[1]E-AM_2018-2019'!P2</f>
        <v>2</v>
      </c>
      <c r="F6" s="9">
        <f>'[1]E-AM_2018-2019'!O2</f>
        <v>10</v>
      </c>
      <c r="G6" s="9">
        <f>'[1]E-AM_2018-2019'!N3</f>
        <v>4</v>
      </c>
      <c r="H6" s="9">
        <f>'[1]E-AM_2018-2019'!O3</f>
        <v>20</v>
      </c>
      <c r="I6" s="9">
        <f>'[1]E-AM_2018-2019'!N4</f>
        <v>533</v>
      </c>
      <c r="J6" s="9">
        <f>'[1]E-AM_2018-2019'!O4</f>
        <v>676</v>
      </c>
      <c r="K6" s="9">
        <v>12</v>
      </c>
    </row>
    <row r="7" spans="1:11" x14ac:dyDescent="0.3">
      <c r="A7" s="10" t="s">
        <v>228</v>
      </c>
      <c r="B7" s="10" t="s">
        <v>255</v>
      </c>
      <c r="C7" s="10">
        <f>'[1]E-tiikeri_2019_2020'!S2</f>
        <v>16</v>
      </c>
      <c r="D7" s="10">
        <f>'[1]E-tiikeri_2019_2020'!P2</f>
        <v>12</v>
      </c>
      <c r="E7" s="10">
        <f>'[1]E-tiikeri_2019_2020'!R2</f>
        <v>1</v>
      </c>
      <c r="F7" s="10">
        <f>'[1]E-tiikeri_2019_2020'!Q2</f>
        <v>3</v>
      </c>
      <c r="G7" s="10">
        <f>2*'[1]E-tiikeri_2019_2020'!H29+'[1]E-tiikeri_2019_2020'!I29</f>
        <v>25</v>
      </c>
      <c r="H7" s="10">
        <f>2*'[1]E-tiikeri_2019_2020'!J29+'[1]E-tiikeri_2019_2020'!I29</f>
        <v>7</v>
      </c>
      <c r="I7" s="10">
        <f>'[1]E-tiikeri_2019_2020'!K29</f>
        <v>808</v>
      </c>
      <c r="J7" s="10">
        <f>'[1]E-tiikeri_2019_2020'!L29</f>
        <v>645</v>
      </c>
      <c r="K7" s="10"/>
    </row>
    <row r="8" spans="1:11" x14ac:dyDescent="0.3">
      <c r="A8" s="9" t="s">
        <v>228</v>
      </c>
      <c r="B8" s="9" t="s">
        <v>256</v>
      </c>
      <c r="C8" s="9">
        <f>'[1]E-AM_keltainen_2019-2020'!S2</f>
        <v>14</v>
      </c>
      <c r="D8" s="9">
        <f>'[1]E-AM_keltainen_2019-2020'!P2</f>
        <v>9</v>
      </c>
      <c r="E8" s="9">
        <f>'[1]E-AM_keltainen_2019-2020'!R2</f>
        <v>1</v>
      </c>
      <c r="F8" s="9">
        <f>'[1]E-AM_keltainen_2019-2020'!Q2</f>
        <v>4</v>
      </c>
      <c r="G8" s="9">
        <f>'[1]E-AM_keltainen_2019-2020'!P3</f>
        <v>23</v>
      </c>
      <c r="H8" s="9">
        <f>'[1]E-AM_keltainen_2019-2020'!Q3</f>
        <v>9</v>
      </c>
      <c r="I8" s="9">
        <f>'[1]E-AM_keltainen_2019-2020'!P4</f>
        <v>770</v>
      </c>
      <c r="J8" s="9">
        <f>'[1]E-AM_keltainen_2019-2020'!Q4</f>
        <v>632</v>
      </c>
      <c r="K8" s="9"/>
    </row>
    <row r="9" spans="1:11" x14ac:dyDescent="0.3">
      <c r="A9" s="10" t="s">
        <v>228</v>
      </c>
      <c r="B9" s="10" t="s">
        <v>256</v>
      </c>
      <c r="C9" s="10">
        <f>'[1]E-AM_2020_2021'!P2</f>
        <v>6</v>
      </c>
      <c r="D9" s="10">
        <f>'[1]E-AM_2020_2021'!N2</f>
        <v>4</v>
      </c>
      <c r="E9" s="10">
        <v>0</v>
      </c>
      <c r="F9" s="10">
        <f>'[1]E-AM_2020_2021'!O2</f>
        <v>2</v>
      </c>
      <c r="G9" s="10">
        <f>'[1]E-AM_2020_2021'!N3</f>
        <v>8</v>
      </c>
      <c r="H9" s="10">
        <f>'[1]E-AM_2020_2021'!O3</f>
        <v>4</v>
      </c>
      <c r="I9" s="10">
        <f>'[1]E-AM_2020_2021'!N4</f>
        <v>283</v>
      </c>
      <c r="J9" s="10">
        <f>'[1]E-AM_2020_2021'!O4</f>
        <v>224</v>
      </c>
      <c r="K9" s="10"/>
    </row>
    <row r="10" spans="1:1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3">
      <c r="A11" s="10"/>
      <c r="B11" s="11" t="s">
        <v>7</v>
      </c>
      <c r="C11" s="11">
        <f t="shared" ref="C11:J11" si="0">SUM(C2:C9)</f>
        <v>128</v>
      </c>
      <c r="D11" s="11">
        <f t="shared" si="0"/>
        <v>69</v>
      </c>
      <c r="E11" s="11">
        <f t="shared" si="0"/>
        <v>4</v>
      </c>
      <c r="F11" s="11">
        <f t="shared" si="0"/>
        <v>55</v>
      </c>
      <c r="G11" s="11">
        <f t="shared" si="0"/>
        <v>130</v>
      </c>
      <c r="H11" s="11">
        <f t="shared" si="0"/>
        <v>98</v>
      </c>
      <c r="I11" s="11">
        <f t="shared" si="0"/>
        <v>4744</v>
      </c>
      <c r="J11" s="11">
        <f t="shared" si="0"/>
        <v>4363</v>
      </c>
      <c r="K11" s="10"/>
    </row>
    <row r="12" spans="1:11" x14ac:dyDescent="0.3">
      <c r="A12" s="9"/>
      <c r="B12" s="12" t="s">
        <v>257</v>
      </c>
      <c r="C12" s="12">
        <f t="shared" ref="C12:J12" si="1">SUM(C2:C5,C7)</f>
        <v>94</v>
      </c>
      <c r="D12" s="12">
        <f t="shared" si="1"/>
        <v>54</v>
      </c>
      <c r="E12" s="12">
        <f t="shared" si="1"/>
        <v>1</v>
      </c>
      <c r="F12" s="12">
        <f t="shared" si="1"/>
        <v>39</v>
      </c>
      <c r="G12" s="12">
        <f t="shared" si="1"/>
        <v>95</v>
      </c>
      <c r="H12" s="12">
        <f t="shared" si="1"/>
        <v>65</v>
      </c>
      <c r="I12" s="12">
        <f t="shared" si="1"/>
        <v>3158</v>
      </c>
      <c r="J12" s="12">
        <f t="shared" si="1"/>
        <v>2831</v>
      </c>
      <c r="K12" s="9"/>
    </row>
    <row r="13" spans="1:11" x14ac:dyDescent="0.3">
      <c r="A13" s="10"/>
      <c r="B13" s="11" t="s">
        <v>258</v>
      </c>
      <c r="C13" s="11">
        <f t="shared" ref="C13:J13" si="2">SUM(C6,C8:C9)</f>
        <v>34</v>
      </c>
      <c r="D13" s="11">
        <f t="shared" si="2"/>
        <v>15</v>
      </c>
      <c r="E13" s="11">
        <f t="shared" si="2"/>
        <v>3</v>
      </c>
      <c r="F13" s="11">
        <f t="shared" si="2"/>
        <v>16</v>
      </c>
      <c r="G13" s="11">
        <f t="shared" si="2"/>
        <v>35</v>
      </c>
      <c r="H13" s="11">
        <f t="shared" si="2"/>
        <v>33</v>
      </c>
      <c r="I13" s="11">
        <f t="shared" si="2"/>
        <v>1586</v>
      </c>
      <c r="J13" s="11">
        <f t="shared" si="2"/>
        <v>1532</v>
      </c>
      <c r="K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DDF2-93D8-4F46-9A64-C4ECEE966431}">
  <sheetPr>
    <tabColor theme="7"/>
  </sheetPr>
  <dimension ref="A1:Q49"/>
  <sheetViews>
    <sheetView workbookViewId="0">
      <selection activeCell="J14" sqref="J14"/>
    </sheetView>
  </sheetViews>
  <sheetFormatPr defaultRowHeight="14.4" x14ac:dyDescent="0.3"/>
  <cols>
    <col min="1" max="17" width="10.77734375" style="1" customWidth="1"/>
  </cols>
  <sheetData>
    <row r="1" spans="1:17" ht="28.8" x14ac:dyDescent="0.3">
      <c r="A1" s="23" t="s">
        <v>0</v>
      </c>
      <c r="B1" s="23" t="s">
        <v>1</v>
      </c>
      <c r="C1" s="23" t="s">
        <v>259</v>
      </c>
      <c r="D1" s="23" t="s">
        <v>260</v>
      </c>
      <c r="E1" s="23" t="s">
        <v>2</v>
      </c>
      <c r="F1" s="23" t="s">
        <v>3</v>
      </c>
      <c r="G1" s="23">
        <v>2</v>
      </c>
      <c r="H1" s="23">
        <v>1</v>
      </c>
      <c r="I1" s="23">
        <v>0</v>
      </c>
      <c r="J1" s="23" t="s">
        <v>4</v>
      </c>
      <c r="K1" s="23" t="s">
        <v>4</v>
      </c>
      <c r="L1" s="23"/>
      <c r="M1" s="23"/>
      <c r="N1" s="23" t="s">
        <v>204</v>
      </c>
      <c r="O1" s="23" t="s">
        <v>119</v>
      </c>
      <c r="P1" s="23" t="s">
        <v>6</v>
      </c>
      <c r="Q1" s="23" t="s">
        <v>7</v>
      </c>
    </row>
    <row r="2" spans="1:17" ht="57.6" x14ac:dyDescent="0.3">
      <c r="A2" s="14">
        <v>44100</v>
      </c>
      <c r="B2" s="9" t="s">
        <v>9</v>
      </c>
      <c r="C2" s="9" t="s">
        <v>228</v>
      </c>
      <c r="D2" s="9" t="s">
        <v>185</v>
      </c>
      <c r="E2" s="9" t="s">
        <v>11</v>
      </c>
      <c r="F2" s="9" t="s">
        <v>229</v>
      </c>
      <c r="G2" s="9"/>
      <c r="H2" s="9"/>
      <c r="I2" s="9">
        <v>1</v>
      </c>
      <c r="J2" s="9">
        <v>26</v>
      </c>
      <c r="K2" s="9">
        <v>50</v>
      </c>
      <c r="L2" s="9"/>
      <c r="M2" s="12" t="s">
        <v>13</v>
      </c>
      <c r="N2" s="9">
        <f>SUM(G2:G7)</f>
        <v>4</v>
      </c>
      <c r="O2" s="9">
        <v>0</v>
      </c>
      <c r="P2" s="9">
        <f>SUM(I2:I7)</f>
        <v>2</v>
      </c>
      <c r="Q2" s="9">
        <f>SUM(N2:P2)</f>
        <v>6</v>
      </c>
    </row>
    <row r="3" spans="1:17" ht="43.2" x14ac:dyDescent="0.3">
      <c r="A3" s="16">
        <v>44100</v>
      </c>
      <c r="B3" s="10" t="s">
        <v>9</v>
      </c>
      <c r="C3" s="10" t="s">
        <v>228</v>
      </c>
      <c r="D3" s="10" t="s">
        <v>230</v>
      </c>
      <c r="E3" s="10" t="s">
        <v>38</v>
      </c>
      <c r="F3" s="10" t="s">
        <v>231</v>
      </c>
      <c r="G3" s="10">
        <v>1</v>
      </c>
      <c r="H3" s="10"/>
      <c r="I3" s="10"/>
      <c r="J3" s="10">
        <v>50</v>
      </c>
      <c r="K3" s="10">
        <v>39</v>
      </c>
      <c r="L3" s="10"/>
      <c r="M3" s="11" t="s">
        <v>4</v>
      </c>
      <c r="N3" s="10">
        <f>SUM(G2:G21)*2+1*SUM(H2:H21)</f>
        <v>8</v>
      </c>
      <c r="O3" s="10">
        <v>0</v>
      </c>
      <c r="P3" s="10">
        <f>SUM(I2:I21)*2+1*SUM(H2:H21)</f>
        <v>4</v>
      </c>
      <c r="Q3" s="10">
        <f>SUM(N3:P3)</f>
        <v>12</v>
      </c>
    </row>
    <row r="4" spans="1:17" ht="43.2" x14ac:dyDescent="0.3">
      <c r="A4" s="14">
        <v>44100</v>
      </c>
      <c r="B4" s="9" t="s">
        <v>9</v>
      </c>
      <c r="C4" s="9" t="s">
        <v>228</v>
      </c>
      <c r="D4" s="9" t="s">
        <v>232</v>
      </c>
      <c r="E4" s="15" t="s">
        <v>24</v>
      </c>
      <c r="F4" s="9" t="s">
        <v>233</v>
      </c>
      <c r="G4" s="9"/>
      <c r="H4" s="9"/>
      <c r="I4" s="9">
        <v>1</v>
      </c>
      <c r="J4" s="9">
        <v>57</v>
      </c>
      <c r="K4" s="9">
        <v>56</v>
      </c>
      <c r="L4" s="9"/>
      <c r="M4" s="12" t="s">
        <v>19</v>
      </c>
      <c r="N4" s="9">
        <f>SUM(J2:J25)</f>
        <v>283</v>
      </c>
      <c r="O4" s="9"/>
      <c r="P4" s="9">
        <f>SUM(K2:K22)</f>
        <v>224</v>
      </c>
      <c r="Q4" s="9">
        <f>SUM(N4:P4)</f>
        <v>507</v>
      </c>
    </row>
    <row r="5" spans="1:17" ht="57.6" x14ac:dyDescent="0.3">
      <c r="A5" s="16">
        <v>44142</v>
      </c>
      <c r="B5" s="10" t="s">
        <v>9</v>
      </c>
      <c r="C5" s="10" t="s">
        <v>228</v>
      </c>
      <c r="D5" s="10" t="s">
        <v>185</v>
      </c>
      <c r="E5" s="10" t="s">
        <v>38</v>
      </c>
      <c r="F5" s="10" t="s">
        <v>234</v>
      </c>
      <c r="G5" s="10">
        <v>1</v>
      </c>
      <c r="H5" s="10"/>
      <c r="I5" s="10"/>
      <c r="J5" s="10">
        <v>50</v>
      </c>
      <c r="K5" s="10">
        <v>34</v>
      </c>
      <c r="L5" s="10"/>
      <c r="M5" s="10"/>
      <c r="N5" s="10"/>
      <c r="O5" s="10"/>
      <c r="P5" s="10"/>
      <c r="Q5" s="10"/>
    </row>
    <row r="6" spans="1:17" ht="28.8" x14ac:dyDescent="0.3">
      <c r="A6" s="14">
        <v>44142</v>
      </c>
      <c r="B6" s="9" t="s">
        <v>9</v>
      </c>
      <c r="C6" s="9" t="s">
        <v>228</v>
      </c>
      <c r="D6" s="9" t="s">
        <v>235</v>
      </c>
      <c r="E6" s="9" t="s">
        <v>38</v>
      </c>
      <c r="F6" s="9" t="s">
        <v>236</v>
      </c>
      <c r="G6" s="9">
        <v>1</v>
      </c>
      <c r="H6" s="9"/>
      <c r="I6" s="9"/>
      <c r="J6" s="9">
        <v>50</v>
      </c>
      <c r="K6" s="9">
        <v>26</v>
      </c>
      <c r="L6" s="9"/>
      <c r="M6" s="9"/>
      <c r="N6" s="9"/>
      <c r="O6" s="9"/>
      <c r="P6" s="9"/>
      <c r="Q6" s="9"/>
    </row>
    <row r="7" spans="1:17" ht="28.8" x14ac:dyDescent="0.3">
      <c r="A7" s="16">
        <v>44142</v>
      </c>
      <c r="B7" s="10" t="s">
        <v>9</v>
      </c>
      <c r="C7" s="10" t="s">
        <v>228</v>
      </c>
      <c r="D7" s="10" t="s">
        <v>237</v>
      </c>
      <c r="E7" s="10" t="s">
        <v>38</v>
      </c>
      <c r="F7" s="10" t="s">
        <v>238</v>
      </c>
      <c r="G7" s="10">
        <v>1</v>
      </c>
      <c r="H7" s="10"/>
      <c r="I7" s="10"/>
      <c r="J7" s="10">
        <v>50</v>
      </c>
      <c r="K7" s="10">
        <v>19</v>
      </c>
      <c r="L7" s="10"/>
      <c r="M7" s="10"/>
      <c r="N7" s="10"/>
      <c r="O7" s="10"/>
      <c r="P7" s="10"/>
      <c r="Q7" s="10"/>
    </row>
    <row r="9" spans="1:17" x14ac:dyDescent="0.3">
      <c r="A9" s="2"/>
    </row>
    <row r="10" spans="1:17" x14ac:dyDescent="0.3">
      <c r="A10" s="2"/>
    </row>
    <row r="11" spans="1:17" x14ac:dyDescent="0.3">
      <c r="A11" s="2"/>
    </row>
    <row r="12" spans="1:17" x14ac:dyDescent="0.3">
      <c r="A12" s="2"/>
      <c r="E12" s="3"/>
    </row>
    <row r="13" spans="1:17" x14ac:dyDescent="0.3">
      <c r="A13" s="2"/>
    </row>
    <row r="14" spans="1:17" x14ac:dyDescent="0.3">
      <c r="A14" s="2"/>
      <c r="E14" s="3"/>
    </row>
    <row r="15" spans="1:17" x14ac:dyDescent="0.3">
      <c r="A15" s="2"/>
    </row>
    <row r="16" spans="1:17" x14ac:dyDescent="0.3">
      <c r="A16" s="2"/>
    </row>
    <row r="17" spans="1:5" x14ac:dyDescent="0.3">
      <c r="A17" s="2"/>
      <c r="E17" s="3"/>
    </row>
    <row r="18" spans="1:5" x14ac:dyDescent="0.3">
      <c r="A18" s="2"/>
    </row>
    <row r="19" spans="1:5" x14ac:dyDescent="0.3">
      <c r="A19" s="2"/>
    </row>
    <row r="20" spans="1:5" x14ac:dyDescent="0.3">
      <c r="A20" s="2"/>
    </row>
    <row r="21" spans="1:5" x14ac:dyDescent="0.3">
      <c r="A21" s="2"/>
    </row>
    <row r="22" spans="1:5" x14ac:dyDescent="0.3">
      <c r="A22" s="2"/>
    </row>
    <row r="23" spans="1:5" x14ac:dyDescent="0.3">
      <c r="A23" s="2"/>
    </row>
    <row r="24" spans="1:5" x14ac:dyDescent="0.3">
      <c r="A24" s="2"/>
    </row>
    <row r="25" spans="1:5" x14ac:dyDescent="0.3">
      <c r="A25" s="2"/>
      <c r="E25" s="3"/>
    </row>
    <row r="26" spans="1:5" x14ac:dyDescent="0.3">
      <c r="A26" s="2"/>
    </row>
    <row r="27" spans="1:5" x14ac:dyDescent="0.3">
      <c r="A27" s="2"/>
    </row>
    <row r="28" spans="1:5" x14ac:dyDescent="0.3">
      <c r="A28" s="2"/>
    </row>
    <row r="49" spans="7:11" x14ac:dyDescent="0.3">
      <c r="G49" s="1">
        <f>SUM(G2:G48)</f>
        <v>4</v>
      </c>
      <c r="H49" s="1">
        <f>SUM(H2:H48)</f>
        <v>0</v>
      </c>
      <c r="I49" s="1">
        <f>SUM(I2:I48)</f>
        <v>2</v>
      </c>
      <c r="J49" s="1">
        <f>SUM(J2:J47)</f>
        <v>283</v>
      </c>
      <c r="K49" s="1">
        <f>SUM(K2:K47)</f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A441-2FE5-49B2-BE4A-FC0E0FF48E84}">
  <sheetPr>
    <tabColor theme="9"/>
  </sheetPr>
  <dimension ref="A1:R15"/>
  <sheetViews>
    <sheetView topLeftCell="A3" workbookViewId="0">
      <selection activeCell="G11" sqref="G11"/>
    </sheetView>
  </sheetViews>
  <sheetFormatPr defaultRowHeight="14.4" x14ac:dyDescent="0.3"/>
  <cols>
    <col min="1" max="18" width="10.77734375" style="8" customWidth="1"/>
  </cols>
  <sheetData>
    <row r="1" spans="1:18" ht="28.8" x14ac:dyDescent="0.3">
      <c r="A1" s="23" t="s">
        <v>0</v>
      </c>
      <c r="B1" s="23" t="s">
        <v>1</v>
      </c>
      <c r="C1" s="23" t="s">
        <v>261</v>
      </c>
      <c r="D1" s="23" t="s">
        <v>260</v>
      </c>
      <c r="E1" s="23" t="s">
        <v>2</v>
      </c>
      <c r="F1" s="23" t="s">
        <v>3</v>
      </c>
      <c r="G1" s="23">
        <v>3</v>
      </c>
      <c r="H1" s="23">
        <v>2</v>
      </c>
      <c r="I1" s="23">
        <v>1</v>
      </c>
      <c r="J1" s="23">
        <v>0</v>
      </c>
      <c r="K1" s="23" t="s">
        <v>4</v>
      </c>
      <c r="L1" s="24" t="s">
        <v>4</v>
      </c>
      <c r="M1" s="24"/>
      <c r="N1" s="23"/>
      <c r="O1" s="23" t="s">
        <v>204</v>
      </c>
      <c r="P1" s="23" t="s">
        <v>119</v>
      </c>
      <c r="Q1" s="23" t="s">
        <v>6</v>
      </c>
      <c r="R1" s="23" t="s">
        <v>7</v>
      </c>
    </row>
    <row r="2" spans="1:18" ht="43.2" x14ac:dyDescent="0.3">
      <c r="A2" s="14">
        <v>43743</v>
      </c>
      <c r="B2" s="9" t="s">
        <v>9</v>
      </c>
      <c r="C2" s="9" t="s">
        <v>205</v>
      </c>
      <c r="D2" s="9" t="s">
        <v>206</v>
      </c>
      <c r="E2" s="15" t="s">
        <v>38</v>
      </c>
      <c r="F2" s="9" t="s">
        <v>207</v>
      </c>
      <c r="G2" s="9"/>
      <c r="H2" s="9">
        <v>1</v>
      </c>
      <c r="I2" s="9"/>
      <c r="J2" s="9"/>
      <c r="K2" s="9">
        <v>50</v>
      </c>
      <c r="L2" s="9">
        <v>32</v>
      </c>
      <c r="M2" s="9"/>
      <c r="N2" s="12" t="s">
        <v>13</v>
      </c>
      <c r="O2" s="9">
        <f>SUM(G2:H15)</f>
        <v>9</v>
      </c>
      <c r="P2" s="9">
        <f>SUM(I2:I14)</f>
        <v>1</v>
      </c>
      <c r="Q2" s="9">
        <f>SUM(J2:J14)+I15</f>
        <v>4</v>
      </c>
      <c r="R2" s="9">
        <f>SUM(O2:Q2)</f>
        <v>14</v>
      </c>
    </row>
    <row r="3" spans="1:18" ht="43.2" x14ac:dyDescent="0.3">
      <c r="A3" s="19">
        <v>43743</v>
      </c>
      <c r="B3" s="20" t="s">
        <v>9</v>
      </c>
      <c r="C3" s="20" t="s">
        <v>205</v>
      </c>
      <c r="D3" s="20" t="s">
        <v>208</v>
      </c>
      <c r="E3" s="21" t="s">
        <v>38</v>
      </c>
      <c r="F3" s="20" t="s">
        <v>209</v>
      </c>
      <c r="G3" s="20"/>
      <c r="H3" s="20">
        <v>1</v>
      </c>
      <c r="I3" s="20"/>
      <c r="J3" s="20"/>
      <c r="K3" s="20">
        <v>50</v>
      </c>
      <c r="L3" s="20">
        <v>38</v>
      </c>
      <c r="M3" s="20"/>
      <c r="N3" s="22" t="s">
        <v>4</v>
      </c>
      <c r="O3" s="20">
        <f>SUM(G2:G15)*3+2*SUM(H2:H15)+SUM(I2:I15)</f>
        <v>23</v>
      </c>
      <c r="P3" s="20"/>
      <c r="Q3" s="20">
        <f>SUM(J2:J12)*2+2*I15+SUM(I2:I14)</f>
        <v>9</v>
      </c>
      <c r="R3" s="20">
        <f>SUM(O3:Q3)</f>
        <v>32</v>
      </c>
    </row>
    <row r="4" spans="1:18" ht="28.8" x14ac:dyDescent="0.3">
      <c r="A4" s="14">
        <v>43743</v>
      </c>
      <c r="B4" s="9" t="s">
        <v>9</v>
      </c>
      <c r="C4" s="9" t="s">
        <v>205</v>
      </c>
      <c r="D4" s="9" t="s">
        <v>210</v>
      </c>
      <c r="E4" s="15" t="s">
        <v>140</v>
      </c>
      <c r="F4" s="9" t="s">
        <v>211</v>
      </c>
      <c r="G4" s="9"/>
      <c r="H4" s="9"/>
      <c r="I4" s="9">
        <v>1</v>
      </c>
      <c r="J4" s="9"/>
      <c r="K4" s="9">
        <v>48</v>
      </c>
      <c r="L4" s="9">
        <v>39</v>
      </c>
      <c r="M4" s="9"/>
      <c r="N4" s="12" t="s">
        <v>19</v>
      </c>
      <c r="O4" s="9">
        <f>SUM(K2:K15)</f>
        <v>770</v>
      </c>
      <c r="P4" s="9"/>
      <c r="Q4" s="9">
        <f>SUM(L2:L15)</f>
        <v>632</v>
      </c>
      <c r="R4" s="9"/>
    </row>
    <row r="5" spans="1:18" ht="28.8" x14ac:dyDescent="0.3">
      <c r="A5" s="19">
        <v>43743</v>
      </c>
      <c r="B5" s="20" t="s">
        <v>9</v>
      </c>
      <c r="C5" s="20" t="s">
        <v>205</v>
      </c>
      <c r="D5" s="20" t="s">
        <v>212</v>
      </c>
      <c r="E5" s="21" t="s">
        <v>38</v>
      </c>
      <c r="F5" s="20" t="s">
        <v>171</v>
      </c>
      <c r="G5" s="20"/>
      <c r="H5" s="20">
        <v>1</v>
      </c>
      <c r="I5" s="20"/>
      <c r="J5" s="20"/>
      <c r="K5" s="20">
        <v>50</v>
      </c>
      <c r="L5" s="20">
        <v>27</v>
      </c>
      <c r="M5" s="20"/>
      <c r="N5" s="22"/>
      <c r="O5" s="20"/>
      <c r="P5" s="20"/>
      <c r="Q5" s="20"/>
      <c r="R5" s="20"/>
    </row>
    <row r="6" spans="1:18" ht="28.8" x14ac:dyDescent="0.3">
      <c r="A6" s="14">
        <v>43778</v>
      </c>
      <c r="B6" s="9" t="s">
        <v>9</v>
      </c>
      <c r="C6" s="9" t="s">
        <v>205</v>
      </c>
      <c r="D6" s="9" t="s">
        <v>213</v>
      </c>
      <c r="E6" s="15" t="s">
        <v>11</v>
      </c>
      <c r="F6" s="9" t="s">
        <v>214</v>
      </c>
      <c r="G6" s="9"/>
      <c r="H6" s="9"/>
      <c r="I6" s="9"/>
      <c r="J6" s="9">
        <v>1</v>
      </c>
      <c r="K6" s="9">
        <v>42</v>
      </c>
      <c r="L6" s="9">
        <v>50</v>
      </c>
      <c r="M6" s="9"/>
      <c r="N6" s="9"/>
      <c r="O6" s="9"/>
      <c r="P6" s="9"/>
      <c r="Q6" s="9"/>
      <c r="R6" s="9"/>
    </row>
    <row r="7" spans="1:18" ht="28.8" x14ac:dyDescent="0.3">
      <c r="A7" s="19">
        <v>43778</v>
      </c>
      <c r="B7" s="20" t="s">
        <v>9</v>
      </c>
      <c r="C7" s="20" t="s">
        <v>205</v>
      </c>
      <c r="D7" s="20" t="s">
        <v>215</v>
      </c>
      <c r="E7" s="21" t="s">
        <v>38</v>
      </c>
      <c r="F7" s="20" t="s">
        <v>216</v>
      </c>
      <c r="G7" s="20"/>
      <c r="H7" s="20">
        <v>1</v>
      </c>
      <c r="I7" s="20"/>
      <c r="J7" s="20"/>
      <c r="K7" s="20">
        <v>51</v>
      </c>
      <c r="L7" s="20">
        <v>37</v>
      </c>
      <c r="M7" s="20"/>
      <c r="N7" s="20"/>
      <c r="O7" s="20"/>
      <c r="P7" s="20"/>
      <c r="Q7" s="20"/>
      <c r="R7" s="20"/>
    </row>
    <row r="8" spans="1:18" ht="28.8" x14ac:dyDescent="0.3">
      <c r="A8" s="14">
        <v>43778</v>
      </c>
      <c r="B8" s="9" t="s">
        <v>9</v>
      </c>
      <c r="C8" s="9" t="s">
        <v>205</v>
      </c>
      <c r="D8" s="9" t="s">
        <v>210</v>
      </c>
      <c r="E8" s="15" t="s">
        <v>38</v>
      </c>
      <c r="F8" s="9" t="s">
        <v>217</v>
      </c>
      <c r="G8" s="9"/>
      <c r="H8" s="9">
        <v>1</v>
      </c>
      <c r="I8" s="9"/>
      <c r="J8" s="9"/>
      <c r="K8" s="9">
        <v>50</v>
      </c>
      <c r="L8" s="9">
        <v>42</v>
      </c>
      <c r="M8" s="9"/>
      <c r="N8" s="9"/>
      <c r="O8" s="9"/>
      <c r="P8" s="9"/>
      <c r="Q8" s="9"/>
      <c r="R8" s="9"/>
    </row>
    <row r="9" spans="1:18" ht="28.8" x14ac:dyDescent="0.3">
      <c r="A9" s="19">
        <v>43800</v>
      </c>
      <c r="B9" s="20" t="s">
        <v>9</v>
      </c>
      <c r="C9" s="20" t="s">
        <v>205</v>
      </c>
      <c r="D9" s="20" t="s">
        <v>210</v>
      </c>
      <c r="E9" s="21" t="s">
        <v>11</v>
      </c>
      <c r="F9" s="20" t="s">
        <v>218</v>
      </c>
      <c r="G9" s="20"/>
      <c r="H9" s="20"/>
      <c r="I9" s="20"/>
      <c r="J9" s="20">
        <v>1</v>
      </c>
      <c r="K9" s="20">
        <v>46</v>
      </c>
      <c r="L9" s="20">
        <v>51</v>
      </c>
      <c r="M9" s="20"/>
      <c r="N9" s="20"/>
      <c r="O9" s="20"/>
      <c r="P9" s="20"/>
      <c r="Q9" s="20"/>
      <c r="R9" s="20"/>
    </row>
    <row r="10" spans="1:18" ht="28.8" x14ac:dyDescent="0.3">
      <c r="A10" s="14">
        <v>43800</v>
      </c>
      <c r="B10" s="9" t="s">
        <v>9</v>
      </c>
      <c r="C10" s="9" t="s">
        <v>205</v>
      </c>
      <c r="D10" s="9" t="s">
        <v>219</v>
      </c>
      <c r="E10" s="15" t="s">
        <v>38</v>
      </c>
      <c r="F10" s="9" t="s">
        <v>220</v>
      </c>
      <c r="G10" s="9"/>
      <c r="H10" s="9">
        <v>1</v>
      </c>
      <c r="I10" s="9"/>
      <c r="J10" s="9"/>
      <c r="K10" s="9">
        <v>55</v>
      </c>
      <c r="L10" s="9">
        <v>46</v>
      </c>
      <c r="M10" s="9"/>
      <c r="N10" s="9"/>
      <c r="O10" s="9"/>
      <c r="P10" s="9"/>
      <c r="Q10" s="9"/>
      <c r="R10" s="9"/>
    </row>
    <row r="11" spans="1:18" ht="28.8" x14ac:dyDescent="0.3">
      <c r="A11" s="19">
        <v>43800</v>
      </c>
      <c r="B11" s="20" t="s">
        <v>9</v>
      </c>
      <c r="C11" s="20" t="s">
        <v>205</v>
      </c>
      <c r="D11" s="20" t="s">
        <v>213</v>
      </c>
      <c r="E11" s="21" t="s">
        <v>11</v>
      </c>
      <c r="F11" s="20" t="s">
        <v>221</v>
      </c>
      <c r="G11" s="20"/>
      <c r="H11" s="20"/>
      <c r="I11" s="20"/>
      <c r="J11" s="20">
        <v>1</v>
      </c>
      <c r="K11" s="20">
        <v>37</v>
      </c>
      <c r="L11" s="20">
        <v>50</v>
      </c>
      <c r="M11" s="20"/>
      <c r="N11" s="20"/>
      <c r="O11" s="20"/>
      <c r="P11" s="20"/>
      <c r="Q11" s="20"/>
      <c r="R11" s="20"/>
    </row>
    <row r="12" spans="1:18" ht="43.2" x14ac:dyDescent="0.3">
      <c r="A12" s="14">
        <v>43841</v>
      </c>
      <c r="B12" s="9" t="s">
        <v>9</v>
      </c>
      <c r="C12" s="9" t="s">
        <v>205</v>
      </c>
      <c r="D12" s="9" t="s">
        <v>222</v>
      </c>
      <c r="E12" s="15" t="s">
        <v>223</v>
      </c>
      <c r="F12" s="9" t="s">
        <v>224</v>
      </c>
      <c r="G12" s="9">
        <v>1</v>
      </c>
      <c r="H12" s="9"/>
      <c r="I12" s="9"/>
      <c r="J12" s="9"/>
      <c r="K12" s="9">
        <v>75</v>
      </c>
      <c r="L12" s="9">
        <v>36</v>
      </c>
      <c r="M12" s="9"/>
      <c r="N12" s="9"/>
      <c r="O12" s="9"/>
      <c r="P12" s="9"/>
      <c r="Q12" s="9"/>
      <c r="R12" s="9"/>
    </row>
    <row r="13" spans="1:18" ht="28.8" x14ac:dyDescent="0.3">
      <c r="A13" s="19">
        <v>43841</v>
      </c>
      <c r="B13" s="20" t="s">
        <v>9</v>
      </c>
      <c r="C13" s="20" t="s">
        <v>205</v>
      </c>
      <c r="D13" s="20" t="s">
        <v>210</v>
      </c>
      <c r="E13" s="21" t="s">
        <v>223</v>
      </c>
      <c r="F13" s="20" t="s">
        <v>225</v>
      </c>
      <c r="G13" s="20">
        <v>1</v>
      </c>
      <c r="H13" s="20"/>
      <c r="I13" s="20"/>
      <c r="J13" s="20"/>
      <c r="K13" s="20">
        <v>75</v>
      </c>
      <c r="L13" s="20">
        <v>58</v>
      </c>
      <c r="M13" s="20"/>
      <c r="N13" s="20"/>
      <c r="O13" s="20"/>
      <c r="P13" s="20"/>
      <c r="Q13" s="20"/>
      <c r="R13" s="20"/>
    </row>
    <row r="14" spans="1:18" ht="28.8" x14ac:dyDescent="0.3">
      <c r="A14" s="14">
        <v>43862</v>
      </c>
      <c r="B14" s="9" t="s">
        <v>9</v>
      </c>
      <c r="C14" s="9" t="s">
        <v>205</v>
      </c>
      <c r="D14" s="9" t="s">
        <v>210</v>
      </c>
      <c r="E14" s="15" t="s">
        <v>223</v>
      </c>
      <c r="F14" s="9" t="s">
        <v>226</v>
      </c>
      <c r="G14" s="9">
        <v>1</v>
      </c>
      <c r="H14" s="9"/>
      <c r="I14" s="9"/>
      <c r="J14" s="9"/>
      <c r="K14" s="9">
        <v>75</v>
      </c>
      <c r="L14" s="9">
        <v>55</v>
      </c>
      <c r="M14" s="9"/>
      <c r="N14" s="9"/>
      <c r="O14" s="9"/>
      <c r="P14" s="9"/>
      <c r="Q14" s="9"/>
      <c r="R14" s="9"/>
    </row>
    <row r="15" spans="1:18" ht="28.8" x14ac:dyDescent="0.3">
      <c r="A15" s="19">
        <v>43862</v>
      </c>
      <c r="B15" s="20" t="s">
        <v>9</v>
      </c>
      <c r="C15" s="20" t="s">
        <v>205</v>
      </c>
      <c r="D15" s="20" t="s">
        <v>215</v>
      </c>
      <c r="E15" s="21" t="s">
        <v>24</v>
      </c>
      <c r="F15" s="20" t="s">
        <v>227</v>
      </c>
      <c r="G15" s="20"/>
      <c r="H15" s="20"/>
      <c r="I15" s="20">
        <v>1</v>
      </c>
      <c r="J15" s="20"/>
      <c r="K15" s="20">
        <v>66</v>
      </c>
      <c r="L15" s="20">
        <v>71</v>
      </c>
      <c r="M15" s="20"/>
      <c r="N15" s="20"/>
      <c r="O15" s="20"/>
      <c r="P15" s="20"/>
      <c r="Q15" s="20"/>
      <c r="R15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C234-FACD-4E09-BE91-55E53271EA66}">
  <sheetPr>
    <tabColor rgb="FFFFC000"/>
  </sheetPr>
  <dimension ref="A1:Q29"/>
  <sheetViews>
    <sheetView workbookViewId="0">
      <selection activeCell="E17" sqref="E17"/>
    </sheetView>
  </sheetViews>
  <sheetFormatPr defaultRowHeight="14.4" x14ac:dyDescent="0.3"/>
  <cols>
    <col min="1" max="17" width="10.77734375" style="8" customWidth="1"/>
  </cols>
  <sheetData>
    <row r="1" spans="1:17" x14ac:dyDescent="0.3">
      <c r="A1" s="23" t="s">
        <v>0</v>
      </c>
      <c r="B1" s="23" t="s">
        <v>1</v>
      </c>
      <c r="C1" s="23"/>
      <c r="D1" s="23"/>
      <c r="E1" s="23" t="s">
        <v>2</v>
      </c>
      <c r="F1" s="23" t="s">
        <v>3</v>
      </c>
      <c r="G1" s="23">
        <v>2</v>
      </c>
      <c r="H1" s="23">
        <v>1</v>
      </c>
      <c r="I1" s="23">
        <v>0</v>
      </c>
      <c r="J1" s="23" t="s">
        <v>4</v>
      </c>
      <c r="K1" s="24" t="s">
        <v>4</v>
      </c>
      <c r="L1" s="24"/>
      <c r="M1" s="23"/>
      <c r="N1" s="23" t="s">
        <v>5</v>
      </c>
      <c r="O1" s="23" t="s">
        <v>119</v>
      </c>
      <c r="P1" s="23" t="s">
        <v>6</v>
      </c>
      <c r="Q1" s="23" t="s">
        <v>7</v>
      </c>
    </row>
    <row r="2" spans="1:17" ht="43.2" x14ac:dyDescent="0.3">
      <c r="A2" s="14">
        <v>43744</v>
      </c>
      <c r="B2" s="9" t="s">
        <v>36</v>
      </c>
      <c r="C2" s="9" t="s">
        <v>180</v>
      </c>
      <c r="D2" s="9" t="s">
        <v>181</v>
      </c>
      <c r="E2" s="15" t="s">
        <v>24</v>
      </c>
      <c r="F2" s="9" t="s">
        <v>182</v>
      </c>
      <c r="G2" s="9"/>
      <c r="H2" s="9"/>
      <c r="I2" s="9">
        <v>1</v>
      </c>
      <c r="J2" s="9">
        <v>56</v>
      </c>
      <c r="K2" s="9">
        <v>62</v>
      </c>
      <c r="L2" s="9"/>
      <c r="M2" s="12" t="s">
        <v>13</v>
      </c>
      <c r="N2" s="9">
        <f>G29</f>
        <v>12</v>
      </c>
      <c r="O2" s="9">
        <f>H29</f>
        <v>1</v>
      </c>
      <c r="P2" s="9">
        <f>SUM(I2:I26)</f>
        <v>3</v>
      </c>
      <c r="Q2" s="9">
        <f>SUM(N2:P2)</f>
        <v>16</v>
      </c>
    </row>
    <row r="3" spans="1:17" ht="43.2" x14ac:dyDescent="0.3">
      <c r="A3" s="19">
        <v>43744</v>
      </c>
      <c r="B3" s="20" t="s">
        <v>36</v>
      </c>
      <c r="C3" s="20" t="s">
        <v>183</v>
      </c>
      <c r="D3" s="20" t="s">
        <v>180</v>
      </c>
      <c r="E3" s="21" t="s">
        <v>11</v>
      </c>
      <c r="F3" s="20" t="s">
        <v>184</v>
      </c>
      <c r="G3" s="20">
        <v>1</v>
      </c>
      <c r="H3" s="20"/>
      <c r="I3" s="20"/>
      <c r="J3" s="20">
        <v>50</v>
      </c>
      <c r="K3" s="20">
        <v>45</v>
      </c>
      <c r="L3" s="20"/>
      <c r="M3" s="22" t="s">
        <v>4</v>
      </c>
      <c r="N3" s="20">
        <f>2*G29</f>
        <v>24</v>
      </c>
      <c r="O3" s="20">
        <f>1*H29</f>
        <v>1</v>
      </c>
      <c r="P3" s="20">
        <f>2*I29+H29</f>
        <v>7</v>
      </c>
      <c r="Q3" s="20">
        <f>SUM(N3:P3)</f>
        <v>32</v>
      </c>
    </row>
    <row r="4" spans="1:17" ht="57.6" x14ac:dyDescent="0.3">
      <c r="A4" s="14">
        <v>43744</v>
      </c>
      <c r="B4" s="9" t="s">
        <v>36</v>
      </c>
      <c r="C4" s="9" t="s">
        <v>180</v>
      </c>
      <c r="D4" s="9" t="s">
        <v>185</v>
      </c>
      <c r="E4" s="15" t="s">
        <v>24</v>
      </c>
      <c r="F4" s="9" t="s">
        <v>186</v>
      </c>
      <c r="G4" s="9"/>
      <c r="H4" s="9"/>
      <c r="I4" s="9">
        <v>1</v>
      </c>
      <c r="J4" s="9">
        <v>58</v>
      </c>
      <c r="K4" s="9">
        <v>52</v>
      </c>
      <c r="L4" s="9"/>
      <c r="M4" s="12" t="s">
        <v>19</v>
      </c>
      <c r="N4" s="9">
        <f>J29</f>
        <v>808</v>
      </c>
      <c r="O4" s="9"/>
      <c r="P4" s="9">
        <f>K29</f>
        <v>645</v>
      </c>
      <c r="Q4" s="9">
        <f>SUM(N4:P4)</f>
        <v>1453</v>
      </c>
    </row>
    <row r="5" spans="1:17" ht="43.2" x14ac:dyDescent="0.3">
      <c r="A5" s="19">
        <v>43778</v>
      </c>
      <c r="B5" s="20" t="s">
        <v>9</v>
      </c>
      <c r="C5" s="20" t="s">
        <v>187</v>
      </c>
      <c r="D5" s="20" t="s">
        <v>180</v>
      </c>
      <c r="E5" s="21" t="s">
        <v>140</v>
      </c>
      <c r="F5" s="20" t="s">
        <v>188</v>
      </c>
      <c r="G5" s="20"/>
      <c r="H5" s="20">
        <v>1</v>
      </c>
      <c r="I5" s="20"/>
      <c r="J5" s="20">
        <v>32</v>
      </c>
      <c r="K5" s="20">
        <v>40</v>
      </c>
      <c r="L5" s="20"/>
      <c r="M5" s="20"/>
      <c r="N5" s="20"/>
      <c r="O5" s="20"/>
      <c r="P5" s="20"/>
      <c r="Q5" s="20"/>
    </row>
    <row r="6" spans="1:17" ht="57.6" x14ac:dyDescent="0.3">
      <c r="A6" s="14">
        <v>43778</v>
      </c>
      <c r="B6" s="9" t="s">
        <v>9</v>
      </c>
      <c r="C6" s="9" t="s">
        <v>180</v>
      </c>
      <c r="D6" s="9" t="s">
        <v>185</v>
      </c>
      <c r="E6" s="15" t="s">
        <v>38</v>
      </c>
      <c r="F6" s="9" t="s">
        <v>189</v>
      </c>
      <c r="G6" s="9">
        <v>1</v>
      </c>
      <c r="H6" s="9"/>
      <c r="I6" s="9"/>
      <c r="J6" s="9">
        <v>50</v>
      </c>
      <c r="K6" s="9">
        <v>26</v>
      </c>
      <c r="L6" s="9"/>
      <c r="M6" s="9"/>
      <c r="N6" s="9"/>
      <c r="O6" s="9"/>
      <c r="P6" s="9"/>
      <c r="Q6" s="9"/>
    </row>
    <row r="7" spans="1:17" ht="43.2" x14ac:dyDescent="0.3">
      <c r="A7" s="19">
        <v>43778</v>
      </c>
      <c r="B7" s="20" t="s">
        <v>9</v>
      </c>
      <c r="C7" s="20" t="s">
        <v>180</v>
      </c>
      <c r="D7" s="20" t="s">
        <v>190</v>
      </c>
      <c r="E7" s="21" t="s">
        <v>38</v>
      </c>
      <c r="F7" s="20" t="s">
        <v>191</v>
      </c>
      <c r="G7" s="20">
        <v>1</v>
      </c>
      <c r="H7" s="20"/>
      <c r="I7" s="20"/>
      <c r="J7" s="20">
        <v>50</v>
      </c>
      <c r="K7" s="20">
        <v>16</v>
      </c>
      <c r="L7" s="20"/>
      <c r="M7" s="20"/>
      <c r="N7" s="20"/>
      <c r="O7" s="20"/>
      <c r="P7" s="20"/>
      <c r="Q7" s="20"/>
    </row>
    <row r="8" spans="1:17" ht="43.2" x14ac:dyDescent="0.3">
      <c r="A8" s="14">
        <v>43800</v>
      </c>
      <c r="B8" s="9" t="s">
        <v>36</v>
      </c>
      <c r="C8" s="9" t="s">
        <v>180</v>
      </c>
      <c r="D8" s="9" t="s">
        <v>181</v>
      </c>
      <c r="E8" s="15" t="s">
        <v>11</v>
      </c>
      <c r="F8" s="9" t="s">
        <v>192</v>
      </c>
      <c r="G8" s="9"/>
      <c r="H8" s="9"/>
      <c r="I8" s="9">
        <v>1</v>
      </c>
      <c r="J8" s="9">
        <v>44</v>
      </c>
      <c r="K8" s="9">
        <v>51</v>
      </c>
      <c r="L8" s="9"/>
      <c r="M8" s="9"/>
      <c r="N8" s="9"/>
      <c r="O8" s="9"/>
      <c r="P8" s="9"/>
      <c r="Q8" s="9"/>
    </row>
    <row r="9" spans="1:17" ht="43.2" x14ac:dyDescent="0.3">
      <c r="A9" s="19">
        <v>43800</v>
      </c>
      <c r="B9" s="20" t="s">
        <v>36</v>
      </c>
      <c r="C9" s="20" t="s">
        <v>180</v>
      </c>
      <c r="D9" s="20" t="s">
        <v>190</v>
      </c>
      <c r="E9" s="21" t="s">
        <v>38</v>
      </c>
      <c r="F9" s="20" t="s">
        <v>193</v>
      </c>
      <c r="G9" s="20">
        <v>1</v>
      </c>
      <c r="H9" s="20"/>
      <c r="I9" s="20"/>
      <c r="J9" s="20">
        <v>50</v>
      </c>
      <c r="K9" s="20">
        <v>36</v>
      </c>
      <c r="L9" s="20"/>
      <c r="M9" s="20"/>
      <c r="N9" s="20"/>
      <c r="O9" s="20"/>
      <c r="P9" s="20"/>
      <c r="Q9" s="20"/>
    </row>
    <row r="10" spans="1:17" ht="43.2" x14ac:dyDescent="0.3">
      <c r="A10" s="14">
        <v>43800</v>
      </c>
      <c r="B10" s="9" t="s">
        <v>36</v>
      </c>
      <c r="C10" s="9" t="s">
        <v>187</v>
      </c>
      <c r="D10" s="9" t="s">
        <v>180</v>
      </c>
      <c r="E10" s="15">
        <v>43862</v>
      </c>
      <c r="F10" s="9" t="s">
        <v>194</v>
      </c>
      <c r="G10" s="9">
        <v>1</v>
      </c>
      <c r="H10" s="9"/>
      <c r="I10" s="9"/>
      <c r="J10" s="9">
        <v>59</v>
      </c>
      <c r="K10" s="9">
        <v>59</v>
      </c>
      <c r="L10" s="9"/>
      <c r="M10" s="9"/>
      <c r="N10" s="9"/>
      <c r="O10" s="9"/>
      <c r="P10" s="9"/>
      <c r="Q10" s="9"/>
    </row>
    <row r="11" spans="1:17" ht="43.2" x14ac:dyDescent="0.3">
      <c r="A11" s="19">
        <v>43800</v>
      </c>
      <c r="B11" s="20"/>
      <c r="C11" s="20" t="s">
        <v>183</v>
      </c>
      <c r="D11" s="20" t="s">
        <v>180</v>
      </c>
      <c r="E11" s="21">
        <v>43862</v>
      </c>
      <c r="F11" s="20" t="s">
        <v>195</v>
      </c>
      <c r="G11" s="20">
        <v>1</v>
      </c>
      <c r="H11" s="20"/>
      <c r="I11" s="20"/>
      <c r="J11" s="20">
        <v>56</v>
      </c>
      <c r="K11" s="20">
        <v>43</v>
      </c>
      <c r="L11" s="20"/>
      <c r="M11" s="20"/>
      <c r="N11" s="20"/>
      <c r="O11" s="20"/>
      <c r="P11" s="20"/>
      <c r="Q11" s="20"/>
    </row>
    <row r="12" spans="1:17" ht="43.2" x14ac:dyDescent="0.3">
      <c r="A12" s="14">
        <v>43842</v>
      </c>
      <c r="B12" s="9" t="s">
        <v>36</v>
      </c>
      <c r="C12" s="9" t="s">
        <v>5</v>
      </c>
      <c r="D12" s="9" t="s">
        <v>180</v>
      </c>
      <c r="E12" s="15" t="s">
        <v>11</v>
      </c>
      <c r="F12" s="9" t="s">
        <v>196</v>
      </c>
      <c r="G12" s="9">
        <v>1</v>
      </c>
      <c r="H12" s="9"/>
      <c r="I12" s="9"/>
      <c r="J12" s="9">
        <v>50</v>
      </c>
      <c r="K12" s="9">
        <v>29</v>
      </c>
      <c r="L12" s="9"/>
      <c r="M12" s="9"/>
      <c r="N12" s="9"/>
      <c r="O12" s="9"/>
      <c r="P12" s="9"/>
      <c r="Q12" s="9"/>
    </row>
    <row r="13" spans="1:17" ht="43.2" x14ac:dyDescent="0.3">
      <c r="A13" s="19">
        <v>43842</v>
      </c>
      <c r="B13" s="20" t="s">
        <v>36</v>
      </c>
      <c r="C13" s="20" t="s">
        <v>180</v>
      </c>
      <c r="D13" s="20" t="s">
        <v>124</v>
      </c>
      <c r="E13" s="21" t="s">
        <v>38</v>
      </c>
      <c r="F13" s="20" t="s">
        <v>197</v>
      </c>
      <c r="G13" s="20">
        <v>1</v>
      </c>
      <c r="H13" s="20"/>
      <c r="I13" s="20"/>
      <c r="J13" s="20">
        <v>50</v>
      </c>
      <c r="K13" s="20">
        <v>26</v>
      </c>
      <c r="L13" s="20"/>
      <c r="M13" s="20"/>
      <c r="N13" s="20"/>
      <c r="O13" s="20"/>
      <c r="P13" s="20"/>
      <c r="Q13" s="20"/>
    </row>
    <row r="14" spans="1:17" ht="43.2" x14ac:dyDescent="0.3">
      <c r="A14" s="14">
        <v>43842</v>
      </c>
      <c r="B14" s="9" t="s">
        <v>36</v>
      </c>
      <c r="C14" s="9" t="s">
        <v>198</v>
      </c>
      <c r="D14" s="9" t="s">
        <v>180</v>
      </c>
      <c r="E14" s="15" t="s">
        <v>11</v>
      </c>
      <c r="F14" s="9" t="s">
        <v>199</v>
      </c>
      <c r="G14" s="9">
        <v>1</v>
      </c>
      <c r="H14" s="9"/>
      <c r="I14" s="9"/>
      <c r="J14" s="9">
        <v>50</v>
      </c>
      <c r="K14" s="9">
        <v>30</v>
      </c>
      <c r="L14" s="9"/>
      <c r="M14" s="9"/>
      <c r="N14" s="9"/>
      <c r="O14" s="9"/>
      <c r="P14" s="9"/>
      <c r="Q14" s="9"/>
    </row>
    <row r="15" spans="1:17" ht="43.2" x14ac:dyDescent="0.3">
      <c r="A15" s="19">
        <v>43862</v>
      </c>
      <c r="B15" s="20" t="s">
        <v>9</v>
      </c>
      <c r="C15" s="20" t="s">
        <v>180</v>
      </c>
      <c r="D15" s="20" t="s">
        <v>200</v>
      </c>
      <c r="E15" s="21" t="s">
        <v>38</v>
      </c>
      <c r="F15" s="20" t="s">
        <v>201</v>
      </c>
      <c r="G15" s="20">
        <v>1</v>
      </c>
      <c r="H15" s="20"/>
      <c r="I15" s="20"/>
      <c r="J15" s="20">
        <v>50</v>
      </c>
      <c r="K15" s="20">
        <v>27</v>
      </c>
      <c r="L15" s="20"/>
      <c r="M15" s="20"/>
      <c r="N15" s="20"/>
      <c r="O15" s="20"/>
      <c r="P15" s="20"/>
      <c r="Q15" s="20"/>
    </row>
    <row r="16" spans="1:17" ht="43.2" x14ac:dyDescent="0.3">
      <c r="A16" s="14">
        <v>43862</v>
      </c>
      <c r="B16" s="9" t="s">
        <v>9</v>
      </c>
      <c r="C16" s="9" t="s">
        <v>5</v>
      </c>
      <c r="D16" s="9" t="s">
        <v>180</v>
      </c>
      <c r="E16" s="15">
        <v>43862</v>
      </c>
      <c r="F16" s="9" t="s">
        <v>202</v>
      </c>
      <c r="G16" s="9">
        <v>1</v>
      </c>
      <c r="H16" s="9"/>
      <c r="I16" s="9"/>
      <c r="J16" s="9">
        <v>57</v>
      </c>
      <c r="K16" s="9">
        <v>51</v>
      </c>
      <c r="L16" s="9"/>
      <c r="M16" s="9"/>
      <c r="N16" s="9"/>
      <c r="O16" s="9"/>
      <c r="P16" s="9"/>
      <c r="Q16" s="9"/>
    </row>
    <row r="17" spans="1:17" ht="43.2" x14ac:dyDescent="0.3">
      <c r="A17" s="19">
        <v>43862</v>
      </c>
      <c r="B17" s="20" t="s">
        <v>9</v>
      </c>
      <c r="C17" s="20" t="s">
        <v>180</v>
      </c>
      <c r="D17" s="20" t="s">
        <v>167</v>
      </c>
      <c r="E17" s="21">
        <v>43832</v>
      </c>
      <c r="F17" s="20" t="s">
        <v>203</v>
      </c>
      <c r="G17" s="20">
        <v>1</v>
      </c>
      <c r="H17" s="20"/>
      <c r="I17" s="20"/>
      <c r="J17" s="20">
        <v>46</v>
      </c>
      <c r="K17" s="20">
        <v>52</v>
      </c>
      <c r="L17" s="20"/>
      <c r="M17" s="20"/>
      <c r="N17" s="20"/>
      <c r="O17" s="20"/>
      <c r="P17" s="20"/>
      <c r="Q17" s="20"/>
    </row>
    <row r="29" spans="1:17" x14ac:dyDescent="0.3">
      <c r="G29" s="8">
        <f t="shared" ref="G29:K29" si="0">SUM(G2:G28)</f>
        <v>12</v>
      </c>
      <c r="H29" s="8">
        <f t="shared" si="0"/>
        <v>1</v>
      </c>
      <c r="I29" s="8">
        <f t="shared" si="0"/>
        <v>3</v>
      </c>
      <c r="J29" s="8">
        <f t="shared" si="0"/>
        <v>808</v>
      </c>
      <c r="K29" s="8">
        <f t="shared" si="0"/>
        <v>645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6B0B-41D2-441E-B1E1-9DABBD7819AF}">
  <sheetPr>
    <tabColor rgb="FF92D050"/>
  </sheetPr>
  <dimension ref="A1:Q15"/>
  <sheetViews>
    <sheetView topLeftCell="A9" workbookViewId="0">
      <selection activeCell="G11" sqref="G11"/>
    </sheetView>
  </sheetViews>
  <sheetFormatPr defaultRowHeight="14.4" x14ac:dyDescent="0.3"/>
  <cols>
    <col min="1" max="1" width="10.77734375" style="36" customWidth="1"/>
    <col min="2" max="5" width="11.77734375" customWidth="1"/>
    <col min="6" max="6" width="15.77734375" customWidth="1"/>
    <col min="7" max="16" width="11.77734375" customWidth="1"/>
  </cols>
  <sheetData>
    <row r="1" spans="1:17" x14ac:dyDescent="0.3">
      <c r="A1" s="13" t="s">
        <v>0</v>
      </c>
      <c r="B1" s="32" t="s">
        <v>1</v>
      </c>
      <c r="C1" s="13"/>
      <c r="D1" s="13"/>
      <c r="E1" s="13" t="s">
        <v>2</v>
      </c>
      <c r="F1" s="13" t="s">
        <v>3</v>
      </c>
      <c r="G1" s="13">
        <v>2</v>
      </c>
      <c r="H1" s="13">
        <v>1</v>
      </c>
      <c r="I1" s="13">
        <v>0</v>
      </c>
      <c r="J1" s="13" t="s">
        <v>4</v>
      </c>
      <c r="K1" s="13" t="s">
        <v>4</v>
      </c>
      <c r="L1" s="13"/>
      <c r="M1" s="13"/>
      <c r="N1" s="13" t="s">
        <v>5</v>
      </c>
      <c r="O1" s="13" t="s">
        <v>119</v>
      </c>
      <c r="P1" s="13" t="s">
        <v>6</v>
      </c>
      <c r="Q1" s="13" t="s">
        <v>7</v>
      </c>
    </row>
    <row r="2" spans="1:17" ht="28.8" x14ac:dyDescent="0.3">
      <c r="A2" s="4" t="s">
        <v>120</v>
      </c>
      <c r="B2" s="33" t="s">
        <v>9</v>
      </c>
      <c r="C2" s="9" t="s">
        <v>100</v>
      </c>
      <c r="D2" s="4" t="s">
        <v>121</v>
      </c>
      <c r="E2" s="4" t="s">
        <v>38</v>
      </c>
      <c r="F2" s="4" t="s">
        <v>122</v>
      </c>
      <c r="G2" s="4">
        <v>1</v>
      </c>
      <c r="H2" s="4"/>
      <c r="I2" s="4"/>
      <c r="J2" s="4">
        <v>50</v>
      </c>
      <c r="K2" s="4">
        <v>26</v>
      </c>
      <c r="L2" s="4"/>
      <c r="M2" s="7" t="s">
        <v>13</v>
      </c>
      <c r="N2" s="4">
        <f>SUM(G2:G26)</f>
        <v>2</v>
      </c>
      <c r="O2" s="4">
        <f>SUM(H2:H26)</f>
        <v>2</v>
      </c>
      <c r="P2" s="4">
        <f>SUM(I2:I26)</f>
        <v>10</v>
      </c>
      <c r="Q2" s="4">
        <f>SUM(N2:P2)</f>
        <v>14</v>
      </c>
    </row>
    <row r="3" spans="1:17" ht="28.8" x14ac:dyDescent="0.3">
      <c r="A3" s="5" t="s">
        <v>120</v>
      </c>
      <c r="B3" s="34" t="s">
        <v>9</v>
      </c>
      <c r="C3" s="10" t="s">
        <v>100</v>
      </c>
      <c r="D3" s="5" t="s">
        <v>46</v>
      </c>
      <c r="E3" s="5" t="s">
        <v>11</v>
      </c>
      <c r="F3" s="5" t="s">
        <v>123</v>
      </c>
      <c r="G3" s="5"/>
      <c r="H3" s="5"/>
      <c r="I3" s="5">
        <v>1</v>
      </c>
      <c r="J3" s="5">
        <v>32</v>
      </c>
      <c r="K3" s="5">
        <v>50</v>
      </c>
      <c r="L3" s="5"/>
      <c r="M3" s="6" t="s">
        <v>4</v>
      </c>
      <c r="N3" s="5">
        <f>SUM(G2:G26)*2</f>
        <v>4</v>
      </c>
      <c r="O3" s="5">
        <f>SUM(H2:H26)*1</f>
        <v>2</v>
      </c>
      <c r="P3" s="5">
        <f>SUM(I2:I26)*2</f>
        <v>20</v>
      </c>
      <c r="Q3" s="5">
        <f>SUM(N3:P3)</f>
        <v>26</v>
      </c>
    </row>
    <row r="4" spans="1:17" ht="28.8" x14ac:dyDescent="0.3">
      <c r="A4" s="4" t="s">
        <v>120</v>
      </c>
      <c r="B4" s="33" t="s">
        <v>9</v>
      </c>
      <c r="C4" s="9" t="s">
        <v>100</v>
      </c>
      <c r="D4" s="4" t="s">
        <v>124</v>
      </c>
      <c r="E4" s="4" t="s">
        <v>38</v>
      </c>
      <c r="F4" s="4" t="s">
        <v>125</v>
      </c>
      <c r="G4" s="4">
        <v>1</v>
      </c>
      <c r="H4" s="4"/>
      <c r="I4" s="4"/>
      <c r="J4" s="4">
        <v>50</v>
      </c>
      <c r="K4" s="4">
        <v>35</v>
      </c>
      <c r="L4" s="4"/>
      <c r="M4" s="7" t="s">
        <v>19</v>
      </c>
      <c r="N4" s="4">
        <f>SUM(J2:J31)</f>
        <v>533</v>
      </c>
      <c r="O4" s="4"/>
      <c r="P4" s="4">
        <f>SUM(K2:K31)</f>
        <v>676</v>
      </c>
      <c r="Q4" s="4">
        <f>SUM(N4:P4)</f>
        <v>1209</v>
      </c>
    </row>
    <row r="5" spans="1:17" ht="28.8" x14ac:dyDescent="0.3">
      <c r="A5" s="18" t="s">
        <v>126</v>
      </c>
      <c r="B5" s="30" t="s">
        <v>9</v>
      </c>
      <c r="C5" s="20" t="s">
        <v>100</v>
      </c>
      <c r="D5" s="18" t="s">
        <v>127</v>
      </c>
      <c r="E5" s="18" t="s">
        <v>11</v>
      </c>
      <c r="F5" s="18" t="s">
        <v>128</v>
      </c>
      <c r="G5" s="18"/>
      <c r="H5" s="18"/>
      <c r="I5" s="18">
        <v>1</v>
      </c>
      <c r="J5" s="18">
        <v>37</v>
      </c>
      <c r="K5" s="18">
        <v>50</v>
      </c>
      <c r="L5" s="18"/>
      <c r="M5" s="18"/>
      <c r="N5" s="18"/>
      <c r="O5" s="18"/>
      <c r="P5" s="18"/>
      <c r="Q5" s="18"/>
    </row>
    <row r="6" spans="1:17" ht="28.8" x14ac:dyDescent="0.3">
      <c r="A6" s="4" t="s">
        <v>126</v>
      </c>
      <c r="B6" s="33" t="s">
        <v>9</v>
      </c>
      <c r="C6" s="9" t="s">
        <v>100</v>
      </c>
      <c r="D6" s="4" t="s">
        <v>46</v>
      </c>
      <c r="E6" s="4" t="s">
        <v>11</v>
      </c>
      <c r="F6" s="4" t="s">
        <v>129</v>
      </c>
      <c r="G6" s="4"/>
      <c r="H6" s="4"/>
      <c r="I6" s="4">
        <v>1</v>
      </c>
      <c r="J6" s="4">
        <v>25</v>
      </c>
      <c r="K6" s="4">
        <v>50</v>
      </c>
      <c r="L6" s="4"/>
      <c r="M6" s="4"/>
      <c r="N6" s="4"/>
      <c r="O6" s="4"/>
      <c r="P6" s="4"/>
      <c r="Q6" s="4"/>
    </row>
    <row r="7" spans="1:17" ht="28.8" x14ac:dyDescent="0.3">
      <c r="A7" s="18" t="s">
        <v>126</v>
      </c>
      <c r="B7" s="30" t="s">
        <v>9</v>
      </c>
      <c r="C7" s="20" t="s">
        <v>100</v>
      </c>
      <c r="D7" s="18" t="s">
        <v>130</v>
      </c>
      <c r="E7" s="18" t="s">
        <v>11</v>
      </c>
      <c r="F7" s="18" t="s">
        <v>131</v>
      </c>
      <c r="G7" s="18"/>
      <c r="H7" s="18"/>
      <c r="I7" s="18">
        <v>1</v>
      </c>
      <c r="J7" s="18">
        <v>27</v>
      </c>
      <c r="K7" s="18">
        <v>50</v>
      </c>
      <c r="L7" s="18"/>
      <c r="M7" s="18"/>
      <c r="N7" s="18"/>
      <c r="O7" s="18"/>
      <c r="P7" s="18"/>
      <c r="Q7" s="18"/>
    </row>
    <row r="8" spans="1:17" ht="28.8" x14ac:dyDescent="0.3">
      <c r="A8" s="4" t="s">
        <v>126</v>
      </c>
      <c r="B8" s="33" t="s">
        <v>9</v>
      </c>
      <c r="C8" s="9" t="s">
        <v>100</v>
      </c>
      <c r="D8" s="4" t="s">
        <v>132</v>
      </c>
      <c r="E8" s="4" t="s">
        <v>11</v>
      </c>
      <c r="F8" s="4" t="s">
        <v>133</v>
      </c>
      <c r="G8" s="4"/>
      <c r="H8" s="4"/>
      <c r="I8" s="4">
        <v>1</v>
      </c>
      <c r="J8" s="4">
        <v>37</v>
      </c>
      <c r="K8" s="4">
        <v>50</v>
      </c>
      <c r="L8" s="4"/>
      <c r="M8" s="4"/>
      <c r="N8" s="4"/>
      <c r="O8" s="4"/>
      <c r="P8" s="4"/>
      <c r="Q8" s="4"/>
    </row>
    <row r="9" spans="1:17" ht="28.8" x14ac:dyDescent="0.3">
      <c r="A9" s="18" t="s">
        <v>134</v>
      </c>
      <c r="B9" s="30" t="s">
        <v>9</v>
      </c>
      <c r="C9" s="20" t="s">
        <v>100</v>
      </c>
      <c r="D9" s="18" t="s">
        <v>135</v>
      </c>
      <c r="E9" s="18" t="s">
        <v>24</v>
      </c>
      <c r="F9" s="18" t="s">
        <v>136</v>
      </c>
      <c r="G9" s="18"/>
      <c r="H9" s="18"/>
      <c r="I9" s="18">
        <v>1</v>
      </c>
      <c r="J9" s="18">
        <v>39</v>
      </c>
      <c r="K9" s="18">
        <v>60</v>
      </c>
      <c r="L9" s="18"/>
      <c r="M9" s="18"/>
      <c r="N9" s="18"/>
      <c r="O9" s="18"/>
      <c r="P9" s="18"/>
      <c r="Q9" s="18"/>
    </row>
    <row r="10" spans="1:17" ht="28.8" x14ac:dyDescent="0.3">
      <c r="A10" s="4" t="s">
        <v>134</v>
      </c>
      <c r="B10" s="33" t="s">
        <v>9</v>
      </c>
      <c r="C10" s="9" t="s">
        <v>100</v>
      </c>
      <c r="D10" s="4" t="s">
        <v>132</v>
      </c>
      <c r="E10" s="4" t="s">
        <v>11</v>
      </c>
      <c r="F10" s="4" t="s">
        <v>137</v>
      </c>
      <c r="G10" s="4"/>
      <c r="H10" s="4"/>
      <c r="I10" s="4">
        <v>1</v>
      </c>
      <c r="J10" s="4">
        <v>42</v>
      </c>
      <c r="K10" s="4">
        <v>54</v>
      </c>
      <c r="L10" s="4"/>
      <c r="M10" s="4"/>
      <c r="N10" s="4"/>
      <c r="O10" s="4"/>
      <c r="P10" s="4"/>
      <c r="Q10" s="4"/>
    </row>
    <row r="11" spans="1:17" ht="28.8" x14ac:dyDescent="0.3">
      <c r="A11" s="18" t="s">
        <v>134</v>
      </c>
      <c r="B11" s="30" t="s">
        <v>9</v>
      </c>
      <c r="C11" s="20" t="s">
        <v>100</v>
      </c>
      <c r="D11" s="18" t="s">
        <v>130</v>
      </c>
      <c r="E11" s="18" t="s">
        <v>11</v>
      </c>
      <c r="F11" s="18" t="s">
        <v>138</v>
      </c>
      <c r="G11" s="18"/>
      <c r="H11" s="18"/>
      <c r="I11" s="18">
        <v>1</v>
      </c>
      <c r="J11" s="18">
        <v>30</v>
      </c>
      <c r="K11" s="18">
        <v>50</v>
      </c>
      <c r="L11" s="18"/>
      <c r="M11" s="18"/>
      <c r="N11" s="18"/>
      <c r="O11" s="18"/>
      <c r="P11" s="18"/>
      <c r="Q11" s="18"/>
    </row>
    <row r="12" spans="1:17" ht="28.8" x14ac:dyDescent="0.3">
      <c r="A12" s="4" t="s">
        <v>139</v>
      </c>
      <c r="B12" s="35" t="s">
        <v>36</v>
      </c>
      <c r="C12" s="9" t="s">
        <v>100</v>
      </c>
      <c r="D12" s="9" t="s">
        <v>124</v>
      </c>
      <c r="E12" s="15" t="s">
        <v>140</v>
      </c>
      <c r="F12" s="9" t="s">
        <v>141</v>
      </c>
      <c r="G12" s="4"/>
      <c r="H12" s="4">
        <v>1</v>
      </c>
      <c r="I12" s="4"/>
      <c r="J12" s="4">
        <v>45</v>
      </c>
      <c r="K12" s="4">
        <v>50</v>
      </c>
      <c r="L12" s="4"/>
      <c r="M12" s="4"/>
      <c r="N12" s="4"/>
      <c r="O12" s="4"/>
      <c r="P12" s="4"/>
      <c r="Q12" s="4"/>
    </row>
    <row r="13" spans="1:17" ht="28.8" x14ac:dyDescent="0.3">
      <c r="A13" s="18" t="s">
        <v>139</v>
      </c>
      <c r="B13" s="31" t="s">
        <v>36</v>
      </c>
      <c r="C13" s="20" t="s">
        <v>100</v>
      </c>
      <c r="D13" s="18" t="s">
        <v>135</v>
      </c>
      <c r="E13" s="18" t="s">
        <v>140</v>
      </c>
      <c r="F13" s="18" t="s">
        <v>142</v>
      </c>
      <c r="G13" s="18"/>
      <c r="H13" s="18">
        <v>1</v>
      </c>
      <c r="I13" s="18"/>
      <c r="J13" s="18">
        <v>49</v>
      </c>
      <c r="K13" s="18">
        <v>51</v>
      </c>
      <c r="L13" s="18"/>
      <c r="M13" s="18"/>
      <c r="N13" s="18"/>
      <c r="O13" s="18"/>
      <c r="P13" s="18"/>
      <c r="Q13" s="18"/>
    </row>
    <row r="14" spans="1:17" ht="28.8" x14ac:dyDescent="0.3">
      <c r="A14" s="4" t="s">
        <v>139</v>
      </c>
      <c r="B14" s="35" t="s">
        <v>36</v>
      </c>
      <c r="C14" s="9" t="s">
        <v>100</v>
      </c>
      <c r="D14" s="4" t="s">
        <v>143</v>
      </c>
      <c r="E14" s="4" t="s">
        <v>11</v>
      </c>
      <c r="F14" s="4" t="s">
        <v>51</v>
      </c>
      <c r="G14" s="4"/>
      <c r="H14" s="4"/>
      <c r="I14" s="4">
        <v>1</v>
      </c>
      <c r="J14" s="4">
        <v>32</v>
      </c>
      <c r="K14" s="4">
        <v>50</v>
      </c>
      <c r="L14" s="4"/>
      <c r="M14" s="4"/>
      <c r="N14" s="4"/>
      <c r="O14" s="4"/>
      <c r="P14" s="4"/>
      <c r="Q14" s="4"/>
    </row>
    <row r="15" spans="1:17" ht="28.8" x14ac:dyDescent="0.3">
      <c r="A15" s="18" t="s">
        <v>139</v>
      </c>
      <c r="B15" s="31" t="s">
        <v>36</v>
      </c>
      <c r="C15" s="20" t="s">
        <v>100</v>
      </c>
      <c r="D15" s="18" t="s">
        <v>121</v>
      </c>
      <c r="E15" s="18" t="s">
        <v>11</v>
      </c>
      <c r="F15" s="18" t="s">
        <v>144</v>
      </c>
      <c r="G15" s="18"/>
      <c r="H15" s="18"/>
      <c r="I15" s="18">
        <v>1</v>
      </c>
      <c r="J15" s="18">
        <v>38</v>
      </c>
      <c r="K15" s="18">
        <v>50</v>
      </c>
      <c r="L15" s="18"/>
      <c r="M15" s="18"/>
      <c r="N15" s="18"/>
      <c r="O15" s="18"/>
      <c r="P15" s="18"/>
      <c r="Q1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D17B-35D6-4790-92EB-025893ABF350}">
  <sheetPr>
    <tabColor rgb="FFFFC000"/>
  </sheetPr>
  <dimension ref="A1:Q26"/>
  <sheetViews>
    <sheetView topLeftCell="A18" workbookViewId="0">
      <selection activeCell="H11" sqref="H11"/>
    </sheetView>
  </sheetViews>
  <sheetFormatPr defaultRowHeight="14.4" x14ac:dyDescent="0.3"/>
  <cols>
    <col min="1" max="17" width="10.77734375" style="37" customWidth="1"/>
  </cols>
  <sheetData>
    <row r="1" spans="1:17" x14ac:dyDescent="0.3">
      <c r="A1" s="23" t="s">
        <v>0</v>
      </c>
      <c r="B1" s="23" t="s">
        <v>1</v>
      </c>
      <c r="C1" s="23"/>
      <c r="D1" s="23"/>
      <c r="E1" s="23" t="s">
        <v>2</v>
      </c>
      <c r="F1" s="23" t="s">
        <v>3</v>
      </c>
      <c r="G1" s="23">
        <v>2</v>
      </c>
      <c r="H1" s="23">
        <v>1</v>
      </c>
      <c r="I1" s="23">
        <v>0</v>
      </c>
      <c r="J1" s="23" t="s">
        <v>4</v>
      </c>
      <c r="K1" s="23" t="s">
        <v>4</v>
      </c>
      <c r="L1" s="23"/>
      <c r="M1" s="23"/>
      <c r="N1" s="23" t="s">
        <v>5</v>
      </c>
      <c r="O1" s="23" t="s">
        <v>119</v>
      </c>
      <c r="P1" s="23" t="s">
        <v>6</v>
      </c>
      <c r="Q1" s="23" t="s">
        <v>7</v>
      </c>
    </row>
    <row r="2" spans="1:17" ht="28.8" x14ac:dyDescent="0.3">
      <c r="A2" s="9" t="s">
        <v>99</v>
      </c>
      <c r="B2" s="9" t="s">
        <v>36</v>
      </c>
      <c r="C2" s="9" t="s">
        <v>101</v>
      </c>
      <c r="D2" s="9" t="s">
        <v>100</v>
      </c>
      <c r="E2" s="9" t="s">
        <v>11</v>
      </c>
      <c r="F2" s="9" t="s">
        <v>145</v>
      </c>
      <c r="G2" s="9"/>
      <c r="H2" s="9"/>
      <c r="I2" s="9">
        <v>1</v>
      </c>
      <c r="J2" s="9">
        <v>39</v>
      </c>
      <c r="K2" s="9">
        <v>52</v>
      </c>
      <c r="L2" s="9"/>
      <c r="M2" s="12" t="s">
        <v>13</v>
      </c>
      <c r="N2" s="9">
        <f>SUM(G2:G26)</f>
        <v>12</v>
      </c>
      <c r="O2" s="9">
        <f>SUM(H2:H26)</f>
        <v>0</v>
      </c>
      <c r="P2" s="9">
        <f>SUM(I2:I26)</f>
        <v>13</v>
      </c>
      <c r="Q2" s="9">
        <f>SUM(N2:P2)</f>
        <v>25</v>
      </c>
    </row>
    <row r="3" spans="1:17" ht="28.8" x14ac:dyDescent="0.3">
      <c r="A3" s="20" t="s">
        <v>99</v>
      </c>
      <c r="B3" s="20" t="s">
        <v>36</v>
      </c>
      <c r="C3" s="20" t="s">
        <v>101</v>
      </c>
      <c r="D3" s="20" t="s">
        <v>107</v>
      </c>
      <c r="E3" s="20" t="s">
        <v>11</v>
      </c>
      <c r="F3" s="20" t="s">
        <v>146</v>
      </c>
      <c r="G3" s="20"/>
      <c r="H3" s="20"/>
      <c r="I3" s="20">
        <v>1</v>
      </c>
      <c r="J3" s="20">
        <v>29</v>
      </c>
      <c r="K3" s="20">
        <v>50</v>
      </c>
      <c r="L3" s="20"/>
      <c r="M3" s="22" t="s">
        <v>4</v>
      </c>
      <c r="N3" s="20">
        <f>SUM(G2:G26)*2</f>
        <v>24</v>
      </c>
      <c r="O3" s="20">
        <f>SUM(H2:H26)*1</f>
        <v>0</v>
      </c>
      <c r="P3" s="20">
        <f>SUM(I2:I26)*2</f>
        <v>26</v>
      </c>
      <c r="Q3" s="20">
        <f>SUM(N3:P3)</f>
        <v>50</v>
      </c>
    </row>
    <row r="4" spans="1:17" ht="28.8" x14ac:dyDescent="0.3">
      <c r="A4" s="9" t="s">
        <v>99</v>
      </c>
      <c r="B4" s="9" t="s">
        <v>36</v>
      </c>
      <c r="C4" s="9" t="s">
        <v>101</v>
      </c>
      <c r="D4" s="9" t="s">
        <v>110</v>
      </c>
      <c r="E4" s="9" t="s">
        <v>38</v>
      </c>
      <c r="F4" s="9" t="s">
        <v>147</v>
      </c>
      <c r="G4" s="9">
        <v>1</v>
      </c>
      <c r="H4" s="12"/>
      <c r="I4" s="12"/>
      <c r="J4" s="9">
        <v>50</v>
      </c>
      <c r="K4" s="9">
        <v>18</v>
      </c>
      <c r="L4" s="12"/>
      <c r="M4" s="12" t="s">
        <v>19</v>
      </c>
      <c r="N4" s="9">
        <f>SUM(J2:J31)</f>
        <v>1152</v>
      </c>
      <c r="O4" s="9"/>
      <c r="P4" s="9">
        <f>SUM(K2:K31)</f>
        <v>1085</v>
      </c>
      <c r="Q4" s="9">
        <f>SUM(N4:P4)</f>
        <v>2237</v>
      </c>
    </row>
    <row r="5" spans="1:17" ht="28.8" x14ac:dyDescent="0.3">
      <c r="A5" s="20" t="s">
        <v>109</v>
      </c>
      <c r="B5" s="20" t="s">
        <v>9</v>
      </c>
      <c r="C5" s="20" t="s">
        <v>101</v>
      </c>
      <c r="D5" s="20" t="s">
        <v>113</v>
      </c>
      <c r="E5" s="20" t="s">
        <v>38</v>
      </c>
      <c r="F5" s="20" t="s">
        <v>148</v>
      </c>
      <c r="G5" s="20">
        <v>1</v>
      </c>
      <c r="H5" s="20"/>
      <c r="I5" s="20"/>
      <c r="J5" s="20">
        <v>50</v>
      </c>
      <c r="K5" s="20">
        <v>36</v>
      </c>
      <c r="L5" s="20"/>
      <c r="M5" s="20"/>
      <c r="N5" s="20"/>
      <c r="O5" s="20"/>
      <c r="P5" s="20"/>
      <c r="Q5" s="20"/>
    </row>
    <row r="6" spans="1:17" ht="28.8" x14ac:dyDescent="0.3">
      <c r="A6" s="9" t="s">
        <v>109</v>
      </c>
      <c r="B6" s="9" t="s">
        <v>9</v>
      </c>
      <c r="C6" s="9" t="s">
        <v>101</v>
      </c>
      <c r="D6" s="9" t="s">
        <v>100</v>
      </c>
      <c r="E6" s="9" t="s">
        <v>24</v>
      </c>
      <c r="F6" s="9" t="s">
        <v>149</v>
      </c>
      <c r="G6" s="9"/>
      <c r="H6" s="9"/>
      <c r="I6" s="9">
        <v>1</v>
      </c>
      <c r="J6" s="9">
        <v>55</v>
      </c>
      <c r="K6" s="9">
        <v>61</v>
      </c>
      <c r="L6" s="9"/>
      <c r="M6" s="9"/>
      <c r="N6" s="9"/>
      <c r="O6" s="9"/>
      <c r="P6" s="9"/>
      <c r="Q6" s="9"/>
    </row>
    <row r="7" spans="1:17" ht="28.8" x14ac:dyDescent="0.3">
      <c r="A7" s="20" t="s">
        <v>109</v>
      </c>
      <c r="B7" s="20" t="s">
        <v>9</v>
      </c>
      <c r="C7" s="20" t="s">
        <v>101</v>
      </c>
      <c r="D7" s="20" t="s">
        <v>107</v>
      </c>
      <c r="E7" s="20" t="s">
        <v>24</v>
      </c>
      <c r="F7" s="20" t="s">
        <v>150</v>
      </c>
      <c r="G7" s="20"/>
      <c r="H7" s="20"/>
      <c r="I7" s="20">
        <v>1</v>
      </c>
      <c r="J7" s="20">
        <v>55</v>
      </c>
      <c r="K7" s="20">
        <v>59</v>
      </c>
      <c r="L7" s="20"/>
      <c r="M7" s="20"/>
      <c r="N7" s="20"/>
      <c r="O7" s="20"/>
      <c r="P7" s="20"/>
      <c r="Q7" s="20"/>
    </row>
    <row r="8" spans="1:17" ht="28.8" x14ac:dyDescent="0.3">
      <c r="A8" s="9" t="s">
        <v>109</v>
      </c>
      <c r="B8" s="9" t="s">
        <v>9</v>
      </c>
      <c r="C8" s="9" t="s">
        <v>101</v>
      </c>
      <c r="D8" s="9" t="s">
        <v>105</v>
      </c>
      <c r="E8" s="9" t="s">
        <v>24</v>
      </c>
      <c r="F8" s="9" t="s">
        <v>151</v>
      </c>
      <c r="G8" s="9"/>
      <c r="H8" s="9"/>
      <c r="I8" s="9">
        <v>1</v>
      </c>
      <c r="J8" s="9">
        <v>52</v>
      </c>
      <c r="K8" s="9">
        <v>63</v>
      </c>
      <c r="L8" s="9"/>
      <c r="M8" s="9"/>
      <c r="N8" s="9"/>
      <c r="O8" s="9"/>
      <c r="P8" s="9"/>
      <c r="Q8" s="9"/>
    </row>
    <row r="9" spans="1:17" ht="28.8" x14ac:dyDescent="0.3">
      <c r="A9" s="20" t="s">
        <v>115</v>
      </c>
      <c r="B9" s="20" t="s">
        <v>9</v>
      </c>
      <c r="C9" s="20" t="s">
        <v>101</v>
      </c>
      <c r="D9" s="20" t="s">
        <v>110</v>
      </c>
      <c r="E9" s="20" t="s">
        <v>11</v>
      </c>
      <c r="F9" s="20" t="s">
        <v>152</v>
      </c>
      <c r="G9" s="20"/>
      <c r="H9" s="20"/>
      <c r="I9" s="20">
        <v>1</v>
      </c>
      <c r="J9" s="20">
        <v>40</v>
      </c>
      <c r="K9" s="20">
        <v>50</v>
      </c>
      <c r="L9" s="20"/>
      <c r="M9" s="20"/>
      <c r="N9" s="20"/>
      <c r="O9" s="20"/>
      <c r="P9" s="20"/>
      <c r="Q9" s="20"/>
    </row>
    <row r="10" spans="1:17" ht="28.8" x14ac:dyDescent="0.3">
      <c r="A10" s="9" t="s">
        <v>115</v>
      </c>
      <c r="B10" s="9" t="s">
        <v>9</v>
      </c>
      <c r="C10" s="9" t="s">
        <v>101</v>
      </c>
      <c r="D10" s="9" t="s">
        <v>105</v>
      </c>
      <c r="E10" s="9" t="s">
        <v>11</v>
      </c>
      <c r="F10" s="9" t="s">
        <v>153</v>
      </c>
      <c r="G10" s="9"/>
      <c r="H10" s="9"/>
      <c r="I10" s="9">
        <v>1</v>
      </c>
      <c r="J10" s="9">
        <v>27</v>
      </c>
      <c r="K10" s="9">
        <v>50</v>
      </c>
      <c r="L10" s="9"/>
      <c r="M10" s="9"/>
      <c r="N10" s="9"/>
      <c r="O10" s="9"/>
      <c r="P10" s="9"/>
      <c r="Q10" s="9"/>
    </row>
    <row r="11" spans="1:17" ht="28.8" x14ac:dyDescent="0.3">
      <c r="A11" s="20" t="s">
        <v>115</v>
      </c>
      <c r="B11" s="20" t="s">
        <v>9</v>
      </c>
      <c r="C11" s="20" t="s">
        <v>101</v>
      </c>
      <c r="D11" s="20" t="s">
        <v>113</v>
      </c>
      <c r="E11" s="20" t="s">
        <v>11</v>
      </c>
      <c r="F11" s="20" t="s">
        <v>154</v>
      </c>
      <c r="G11" s="20">
        <v>1</v>
      </c>
      <c r="H11" s="20"/>
      <c r="I11" s="20"/>
      <c r="J11" s="20">
        <v>50</v>
      </c>
      <c r="K11" s="20">
        <v>32</v>
      </c>
      <c r="L11" s="20"/>
      <c r="M11" s="20"/>
      <c r="N11" s="20"/>
      <c r="O11" s="20"/>
      <c r="P11" s="20"/>
      <c r="Q11" s="20"/>
    </row>
    <row r="12" spans="1:17" ht="28.8" x14ac:dyDescent="0.3">
      <c r="A12" s="9" t="s">
        <v>120</v>
      </c>
      <c r="B12" s="9" t="s">
        <v>9</v>
      </c>
      <c r="C12" s="9" t="s">
        <v>101</v>
      </c>
      <c r="D12" s="9" t="s">
        <v>155</v>
      </c>
      <c r="E12" s="9" t="s">
        <v>38</v>
      </c>
      <c r="F12" s="9" t="s">
        <v>156</v>
      </c>
      <c r="G12" s="9">
        <v>1</v>
      </c>
      <c r="H12" s="9"/>
      <c r="I12" s="9"/>
      <c r="J12" s="9">
        <v>50</v>
      </c>
      <c r="K12" s="9">
        <v>39</v>
      </c>
      <c r="L12" s="9"/>
      <c r="M12" s="9"/>
      <c r="N12" s="9"/>
      <c r="O12" s="9"/>
      <c r="P12" s="9"/>
      <c r="Q12" s="9"/>
    </row>
    <row r="13" spans="1:17" ht="28.8" x14ac:dyDescent="0.3">
      <c r="A13" s="20" t="s">
        <v>120</v>
      </c>
      <c r="B13" s="20" t="s">
        <v>9</v>
      </c>
      <c r="C13" s="20" t="s">
        <v>101</v>
      </c>
      <c r="D13" s="20" t="s">
        <v>75</v>
      </c>
      <c r="E13" s="20" t="s">
        <v>38</v>
      </c>
      <c r="F13" s="20" t="s">
        <v>157</v>
      </c>
      <c r="G13" s="20">
        <v>1</v>
      </c>
      <c r="H13" s="20"/>
      <c r="I13" s="20"/>
      <c r="J13" s="20">
        <v>50</v>
      </c>
      <c r="K13" s="20">
        <v>46</v>
      </c>
      <c r="L13" s="20"/>
      <c r="M13" s="20"/>
      <c r="N13" s="20"/>
      <c r="O13" s="20"/>
      <c r="P13" s="20"/>
      <c r="Q13" s="20"/>
    </row>
    <row r="14" spans="1:17" ht="28.8" x14ac:dyDescent="0.3">
      <c r="A14" s="9" t="s">
        <v>120</v>
      </c>
      <c r="B14" s="9" t="s">
        <v>9</v>
      </c>
      <c r="C14" s="9" t="s">
        <v>101</v>
      </c>
      <c r="D14" s="9" t="s">
        <v>158</v>
      </c>
      <c r="E14" s="9" t="s">
        <v>38</v>
      </c>
      <c r="F14" s="9" t="s">
        <v>159</v>
      </c>
      <c r="G14" s="9">
        <v>1</v>
      </c>
      <c r="H14" s="9"/>
      <c r="I14" s="9"/>
      <c r="J14" s="9">
        <v>50</v>
      </c>
      <c r="K14" s="9">
        <v>25</v>
      </c>
      <c r="L14" s="9"/>
      <c r="M14" s="9"/>
      <c r="N14" s="9"/>
      <c r="O14" s="9"/>
      <c r="P14" s="9"/>
      <c r="Q14" s="9"/>
    </row>
    <row r="15" spans="1:17" ht="28.8" x14ac:dyDescent="0.3">
      <c r="A15" s="20" t="s">
        <v>126</v>
      </c>
      <c r="B15" s="20" t="s">
        <v>9</v>
      </c>
      <c r="C15" s="20" t="s">
        <v>101</v>
      </c>
      <c r="D15" s="20" t="s">
        <v>160</v>
      </c>
      <c r="E15" s="20" t="s">
        <v>38</v>
      </c>
      <c r="F15" s="20" t="s">
        <v>161</v>
      </c>
      <c r="G15" s="20">
        <v>1</v>
      </c>
      <c r="H15" s="20"/>
      <c r="I15" s="20"/>
      <c r="J15" s="20">
        <v>50</v>
      </c>
      <c r="K15" s="20">
        <v>29</v>
      </c>
      <c r="L15" s="20"/>
      <c r="M15" s="20"/>
      <c r="N15" s="20"/>
      <c r="O15" s="20"/>
      <c r="P15" s="20"/>
      <c r="Q15" s="20"/>
    </row>
    <row r="16" spans="1:17" ht="28.8" x14ac:dyDescent="0.3">
      <c r="A16" s="9" t="s">
        <v>126</v>
      </c>
      <c r="B16" s="9" t="s">
        <v>9</v>
      </c>
      <c r="C16" s="9" t="s">
        <v>101</v>
      </c>
      <c r="D16" s="9" t="s">
        <v>162</v>
      </c>
      <c r="E16" s="9" t="s">
        <v>24</v>
      </c>
      <c r="F16" s="9" t="s">
        <v>163</v>
      </c>
      <c r="G16" s="9"/>
      <c r="H16" s="9"/>
      <c r="I16" s="9">
        <v>1</v>
      </c>
      <c r="J16" s="9">
        <v>61</v>
      </c>
      <c r="K16" s="9">
        <v>50</v>
      </c>
      <c r="L16" s="9"/>
      <c r="M16" s="9"/>
      <c r="N16" s="9"/>
      <c r="O16" s="9"/>
      <c r="P16" s="9"/>
      <c r="Q16" s="9"/>
    </row>
    <row r="17" spans="1:17" ht="28.8" x14ac:dyDescent="0.3">
      <c r="A17" s="20" t="s">
        <v>126</v>
      </c>
      <c r="B17" s="20" t="s">
        <v>9</v>
      </c>
      <c r="C17" s="20" t="s">
        <v>101</v>
      </c>
      <c r="D17" s="20" t="s">
        <v>164</v>
      </c>
      <c r="E17" s="20" t="s">
        <v>38</v>
      </c>
      <c r="F17" s="20" t="s">
        <v>165</v>
      </c>
      <c r="G17" s="20">
        <v>1</v>
      </c>
      <c r="H17" s="20"/>
      <c r="I17" s="20"/>
      <c r="J17" s="20">
        <v>50</v>
      </c>
      <c r="K17" s="20">
        <v>36</v>
      </c>
      <c r="L17" s="20"/>
      <c r="M17" s="20"/>
      <c r="N17" s="20"/>
      <c r="O17" s="20"/>
      <c r="P17" s="20"/>
      <c r="Q17" s="20"/>
    </row>
    <row r="18" spans="1:17" ht="28.8" x14ac:dyDescent="0.3">
      <c r="A18" s="9" t="s">
        <v>166</v>
      </c>
      <c r="B18" s="9" t="s">
        <v>36</v>
      </c>
      <c r="C18" s="9" t="s">
        <v>101</v>
      </c>
      <c r="D18" s="9" t="s">
        <v>167</v>
      </c>
      <c r="E18" s="9" t="s">
        <v>38</v>
      </c>
      <c r="F18" s="9" t="s">
        <v>168</v>
      </c>
      <c r="G18" s="9">
        <v>1</v>
      </c>
      <c r="H18" s="9"/>
      <c r="I18" s="9"/>
      <c r="J18" s="9">
        <v>50</v>
      </c>
      <c r="K18" s="9">
        <v>23</v>
      </c>
      <c r="L18" s="9"/>
      <c r="M18" s="9"/>
      <c r="N18" s="9"/>
      <c r="O18" s="9"/>
      <c r="P18" s="9"/>
      <c r="Q18" s="9"/>
    </row>
    <row r="19" spans="1:17" ht="28.8" x14ac:dyDescent="0.3">
      <c r="A19" s="20" t="s">
        <v>166</v>
      </c>
      <c r="B19" s="20" t="s">
        <v>36</v>
      </c>
      <c r="C19" s="20" t="s">
        <v>101</v>
      </c>
      <c r="D19" s="20" t="s">
        <v>169</v>
      </c>
      <c r="E19" s="20" t="s">
        <v>38</v>
      </c>
      <c r="F19" s="20" t="s">
        <v>170</v>
      </c>
      <c r="G19" s="20">
        <v>1</v>
      </c>
      <c r="H19" s="20"/>
      <c r="I19" s="20"/>
      <c r="J19" s="20">
        <v>51</v>
      </c>
      <c r="K19" s="20">
        <v>42</v>
      </c>
      <c r="L19" s="20"/>
      <c r="M19" s="20"/>
      <c r="N19" s="20"/>
      <c r="O19" s="20"/>
      <c r="P19" s="20"/>
      <c r="Q19" s="20"/>
    </row>
    <row r="20" spans="1:17" ht="28.8" x14ac:dyDescent="0.3">
      <c r="A20" s="9" t="s">
        <v>166</v>
      </c>
      <c r="B20" s="9" t="s">
        <v>36</v>
      </c>
      <c r="C20" s="9" t="s">
        <v>101</v>
      </c>
      <c r="D20" s="9" t="s">
        <v>113</v>
      </c>
      <c r="E20" s="9" t="s">
        <v>38</v>
      </c>
      <c r="F20" s="9" t="s">
        <v>171</v>
      </c>
      <c r="G20" s="9">
        <v>1</v>
      </c>
      <c r="H20" s="9"/>
      <c r="I20" s="9"/>
      <c r="J20" s="9">
        <v>50</v>
      </c>
      <c r="K20" s="9">
        <v>27</v>
      </c>
      <c r="L20" s="9"/>
      <c r="M20" s="9"/>
      <c r="N20" s="9"/>
      <c r="O20" s="9"/>
      <c r="P20" s="9"/>
      <c r="Q20" s="9"/>
    </row>
    <row r="21" spans="1:17" ht="28.8" x14ac:dyDescent="0.3">
      <c r="A21" s="20" t="s">
        <v>172</v>
      </c>
      <c r="B21" s="20" t="s">
        <v>9</v>
      </c>
      <c r="C21" s="20" t="s">
        <v>101</v>
      </c>
      <c r="D21" s="20" t="s">
        <v>173</v>
      </c>
      <c r="E21" s="20" t="s">
        <v>24</v>
      </c>
      <c r="F21" s="20" t="s">
        <v>174</v>
      </c>
      <c r="G21" s="20"/>
      <c r="H21" s="20"/>
      <c r="I21" s="20">
        <v>1</v>
      </c>
      <c r="J21" s="20">
        <v>50</v>
      </c>
      <c r="K21" s="20">
        <v>62</v>
      </c>
      <c r="L21" s="20"/>
      <c r="M21" s="20"/>
      <c r="N21" s="20"/>
      <c r="O21" s="20"/>
      <c r="P21" s="20"/>
      <c r="Q21" s="20"/>
    </row>
    <row r="22" spans="1:17" ht="28.8" x14ac:dyDescent="0.3">
      <c r="A22" s="9" t="s">
        <v>172</v>
      </c>
      <c r="B22" s="9" t="s">
        <v>9</v>
      </c>
      <c r="C22" s="9" t="s">
        <v>101</v>
      </c>
      <c r="D22" s="9" t="s">
        <v>44</v>
      </c>
      <c r="E22" s="9" t="s">
        <v>11</v>
      </c>
      <c r="F22" s="9" t="s">
        <v>175</v>
      </c>
      <c r="G22" s="9"/>
      <c r="H22" s="9"/>
      <c r="I22" s="9">
        <v>1</v>
      </c>
      <c r="J22" s="9">
        <v>22</v>
      </c>
      <c r="K22" s="9">
        <v>50</v>
      </c>
      <c r="L22" s="9"/>
      <c r="M22" s="9"/>
      <c r="N22" s="9"/>
      <c r="O22" s="9"/>
      <c r="P22" s="9"/>
      <c r="Q22" s="9"/>
    </row>
    <row r="23" spans="1:17" ht="28.8" x14ac:dyDescent="0.3">
      <c r="A23" s="20" t="s">
        <v>172</v>
      </c>
      <c r="B23" s="20" t="s">
        <v>9</v>
      </c>
      <c r="C23" s="20" t="s">
        <v>101</v>
      </c>
      <c r="D23" s="20" t="s">
        <v>155</v>
      </c>
      <c r="E23" s="20" t="s">
        <v>38</v>
      </c>
      <c r="F23" s="20" t="s">
        <v>176</v>
      </c>
      <c r="G23" s="20">
        <v>1</v>
      </c>
      <c r="H23" s="20"/>
      <c r="I23" s="20"/>
      <c r="J23" s="20">
        <v>50</v>
      </c>
      <c r="K23" s="20">
        <v>29</v>
      </c>
      <c r="L23" s="20"/>
      <c r="M23" s="20"/>
      <c r="N23" s="20"/>
      <c r="O23" s="20"/>
      <c r="P23" s="20"/>
      <c r="Q23" s="20"/>
    </row>
    <row r="24" spans="1:17" ht="28.8" x14ac:dyDescent="0.3">
      <c r="A24" s="9" t="s">
        <v>139</v>
      </c>
      <c r="B24" s="9" t="s">
        <v>36</v>
      </c>
      <c r="C24" s="9" t="s">
        <v>101</v>
      </c>
      <c r="D24" s="9" t="s">
        <v>107</v>
      </c>
      <c r="E24" s="9" t="s">
        <v>11</v>
      </c>
      <c r="F24" s="9" t="s">
        <v>177</v>
      </c>
      <c r="G24" s="9"/>
      <c r="H24" s="9"/>
      <c r="I24" s="9">
        <v>1</v>
      </c>
      <c r="J24" s="9">
        <v>34</v>
      </c>
      <c r="K24" s="9">
        <v>50</v>
      </c>
      <c r="L24" s="9"/>
      <c r="M24" s="9"/>
      <c r="N24" s="9"/>
      <c r="O24" s="9"/>
      <c r="P24" s="9"/>
      <c r="Q24" s="9"/>
    </row>
    <row r="25" spans="1:17" ht="28.8" x14ac:dyDescent="0.3">
      <c r="A25" s="20" t="s">
        <v>139</v>
      </c>
      <c r="B25" s="20" t="s">
        <v>36</v>
      </c>
      <c r="C25" s="20" t="s">
        <v>101</v>
      </c>
      <c r="D25" s="20" t="s">
        <v>105</v>
      </c>
      <c r="E25" s="20" t="s">
        <v>24</v>
      </c>
      <c r="F25" s="20" t="s">
        <v>178</v>
      </c>
      <c r="G25" s="20"/>
      <c r="H25" s="20"/>
      <c r="I25" s="20">
        <v>1</v>
      </c>
      <c r="J25" s="20">
        <v>48</v>
      </c>
      <c r="K25" s="20">
        <v>56</v>
      </c>
      <c r="L25" s="20"/>
      <c r="M25" s="20"/>
      <c r="N25" s="20"/>
      <c r="O25" s="20"/>
      <c r="P25" s="20"/>
      <c r="Q25" s="20"/>
    </row>
    <row r="26" spans="1:17" ht="28.8" x14ac:dyDescent="0.3">
      <c r="A26" s="9" t="s">
        <v>139</v>
      </c>
      <c r="B26" s="9" t="s">
        <v>36</v>
      </c>
      <c r="C26" s="9" t="s">
        <v>101</v>
      </c>
      <c r="D26" s="9" t="s">
        <v>75</v>
      </c>
      <c r="E26" s="9" t="s">
        <v>11</v>
      </c>
      <c r="F26" s="9" t="s">
        <v>179</v>
      </c>
      <c r="G26" s="9"/>
      <c r="H26" s="9"/>
      <c r="I26" s="9">
        <v>1</v>
      </c>
      <c r="J26" s="9">
        <v>39</v>
      </c>
      <c r="K26" s="9">
        <v>50</v>
      </c>
      <c r="L26" s="9"/>
      <c r="M26" s="9"/>
      <c r="N26" s="9"/>
      <c r="O26" s="9"/>
      <c r="P26" s="9"/>
      <c r="Q2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EA96-7D27-402F-9FE6-68F8B8D7146E}">
  <sheetPr>
    <tabColor rgb="FF92D050"/>
  </sheetPr>
  <dimension ref="A1:Q11"/>
  <sheetViews>
    <sheetView workbookViewId="0">
      <selection activeCell="J7" sqref="J7"/>
    </sheetView>
  </sheetViews>
  <sheetFormatPr defaultRowHeight="14.4" x14ac:dyDescent="0.3"/>
  <cols>
    <col min="1" max="17" width="10.77734375" customWidth="1"/>
  </cols>
  <sheetData>
    <row r="1" spans="1:17" x14ac:dyDescent="0.3">
      <c r="A1" s="27" t="s">
        <v>0</v>
      </c>
      <c r="B1" s="27" t="s">
        <v>1</v>
      </c>
      <c r="C1" s="27"/>
      <c r="D1" s="27"/>
      <c r="E1" s="27" t="s">
        <v>2</v>
      </c>
      <c r="F1" s="27" t="s">
        <v>3</v>
      </c>
      <c r="G1" s="27">
        <v>2</v>
      </c>
      <c r="H1" s="27">
        <v>1</v>
      </c>
      <c r="I1" s="27">
        <v>0</v>
      </c>
      <c r="J1" s="27" t="s">
        <v>4</v>
      </c>
      <c r="K1" s="27" t="s">
        <v>4</v>
      </c>
      <c r="L1" s="27"/>
      <c r="M1" s="27"/>
      <c r="N1" s="27" t="s">
        <v>5</v>
      </c>
      <c r="O1" s="27" t="s">
        <v>119</v>
      </c>
      <c r="P1" s="27" t="s">
        <v>6</v>
      </c>
      <c r="Q1" s="27" t="s">
        <v>7</v>
      </c>
    </row>
    <row r="2" spans="1:17" ht="28.8" x14ac:dyDescent="0.3">
      <c r="A2" s="28" t="s">
        <v>99</v>
      </c>
      <c r="B2" s="28" t="s">
        <v>36</v>
      </c>
      <c r="C2" s="9" t="s">
        <v>100</v>
      </c>
      <c r="D2" s="28" t="s">
        <v>101</v>
      </c>
      <c r="E2" s="28" t="s">
        <v>38</v>
      </c>
      <c r="F2" s="28" t="s">
        <v>102</v>
      </c>
      <c r="G2" s="28">
        <v>1</v>
      </c>
      <c r="H2" s="28"/>
      <c r="I2" s="28"/>
      <c r="J2" s="28">
        <v>52</v>
      </c>
      <c r="K2" s="28">
        <v>39</v>
      </c>
      <c r="L2" s="28"/>
      <c r="M2" s="29" t="s">
        <v>13</v>
      </c>
      <c r="N2" s="28">
        <f>SUM(G2:G26)</f>
        <v>10</v>
      </c>
      <c r="O2" s="28">
        <f>SUM(H2:H26)</f>
        <v>0</v>
      </c>
      <c r="P2" s="28">
        <f>SUM(I2:I26)</f>
        <v>0</v>
      </c>
      <c r="Q2" s="28">
        <f>SUM(N2:P2)</f>
        <v>10</v>
      </c>
    </row>
    <row r="3" spans="1:17" ht="28.8" x14ac:dyDescent="0.3">
      <c r="A3" s="26" t="s">
        <v>99</v>
      </c>
      <c r="B3" s="26" t="s">
        <v>36</v>
      </c>
      <c r="C3" s="20" t="s">
        <v>100</v>
      </c>
      <c r="D3" s="26" t="s">
        <v>103</v>
      </c>
      <c r="E3" s="26" t="s">
        <v>38</v>
      </c>
      <c r="F3" s="26" t="s">
        <v>104</v>
      </c>
      <c r="G3" s="26">
        <v>1</v>
      </c>
      <c r="H3" s="26"/>
      <c r="I3" s="26"/>
      <c r="J3" s="26">
        <v>50</v>
      </c>
      <c r="K3" s="26">
        <v>22</v>
      </c>
      <c r="L3" s="26"/>
      <c r="M3" s="25" t="s">
        <v>4</v>
      </c>
      <c r="N3" s="26">
        <f>SUM(G2:G26)*2</f>
        <v>20</v>
      </c>
      <c r="O3" s="26">
        <f>SUM(H2:H26)*1</f>
        <v>0</v>
      </c>
      <c r="P3" s="26">
        <f>SUM(I2:I26)*2</f>
        <v>0</v>
      </c>
      <c r="Q3" s="26">
        <f>SUM(N3:P3)</f>
        <v>20</v>
      </c>
    </row>
    <row r="4" spans="1:17" ht="28.8" x14ac:dyDescent="0.3">
      <c r="A4" s="28" t="s">
        <v>99</v>
      </c>
      <c r="B4" s="28" t="s">
        <v>36</v>
      </c>
      <c r="C4" s="9" t="s">
        <v>100</v>
      </c>
      <c r="D4" s="28" t="s">
        <v>105</v>
      </c>
      <c r="E4" s="28" t="s">
        <v>38</v>
      </c>
      <c r="F4" s="28" t="s">
        <v>106</v>
      </c>
      <c r="G4" s="28">
        <v>1</v>
      </c>
      <c r="H4" s="28"/>
      <c r="I4" s="28"/>
      <c r="J4" s="28">
        <v>50</v>
      </c>
      <c r="K4" s="28">
        <v>29</v>
      </c>
      <c r="L4" s="28"/>
      <c r="M4" s="29" t="s">
        <v>19</v>
      </c>
      <c r="N4" s="28">
        <f>SUM(J2:J31)</f>
        <v>513</v>
      </c>
      <c r="O4" s="28"/>
      <c r="P4" s="28">
        <f>SUM(K2:K31)</f>
        <v>350</v>
      </c>
      <c r="Q4" s="28">
        <f>SUM(N4:P4)</f>
        <v>863</v>
      </c>
    </row>
    <row r="5" spans="1:17" ht="28.8" x14ac:dyDescent="0.3">
      <c r="A5" s="26" t="s">
        <v>99</v>
      </c>
      <c r="B5" s="26" t="s">
        <v>36</v>
      </c>
      <c r="C5" s="20" t="s">
        <v>100</v>
      </c>
      <c r="D5" s="26" t="s">
        <v>107</v>
      </c>
      <c r="E5" s="26" t="s">
        <v>38</v>
      </c>
      <c r="F5" s="26" t="s">
        <v>108</v>
      </c>
      <c r="G5" s="26">
        <v>1</v>
      </c>
      <c r="H5" s="26"/>
      <c r="I5" s="26"/>
      <c r="J5" s="26">
        <v>50</v>
      </c>
      <c r="K5" s="26">
        <v>28</v>
      </c>
      <c r="L5" s="26"/>
      <c r="M5" s="26"/>
      <c r="N5" s="26"/>
      <c r="O5" s="26"/>
      <c r="P5" s="26"/>
      <c r="Q5" s="26"/>
    </row>
    <row r="6" spans="1:17" ht="28.8" x14ac:dyDescent="0.3">
      <c r="A6" s="28" t="s">
        <v>109</v>
      </c>
      <c r="B6" s="28" t="s">
        <v>9</v>
      </c>
      <c r="C6" s="9" t="s">
        <v>100</v>
      </c>
      <c r="D6" s="28" t="s">
        <v>110</v>
      </c>
      <c r="E6" s="28" t="s">
        <v>38</v>
      </c>
      <c r="F6" s="28" t="s">
        <v>111</v>
      </c>
      <c r="G6" s="28">
        <v>1</v>
      </c>
      <c r="H6" s="28"/>
      <c r="I6" s="28"/>
      <c r="J6" s="28">
        <v>50</v>
      </c>
      <c r="K6" s="28">
        <v>31</v>
      </c>
      <c r="L6" s="28"/>
      <c r="M6" s="28"/>
      <c r="N6" s="28"/>
      <c r="O6" s="28"/>
      <c r="P6" s="28"/>
      <c r="Q6" s="28"/>
    </row>
    <row r="7" spans="1:17" ht="28.8" x14ac:dyDescent="0.3">
      <c r="A7" s="26" t="s">
        <v>109</v>
      </c>
      <c r="B7" s="26" t="s">
        <v>9</v>
      </c>
      <c r="C7" s="20" t="s">
        <v>100</v>
      </c>
      <c r="D7" s="26" t="s">
        <v>101</v>
      </c>
      <c r="E7" s="26" t="s">
        <v>15</v>
      </c>
      <c r="F7" s="26" t="s">
        <v>112</v>
      </c>
      <c r="G7" s="26">
        <v>1</v>
      </c>
      <c r="H7" s="26"/>
      <c r="I7" s="26"/>
      <c r="J7" s="26">
        <v>61</v>
      </c>
      <c r="K7" s="26">
        <v>55</v>
      </c>
      <c r="L7" s="26"/>
      <c r="M7" s="26"/>
      <c r="N7" s="26"/>
      <c r="O7" s="26"/>
      <c r="P7" s="26"/>
      <c r="Q7" s="26"/>
    </row>
    <row r="8" spans="1:17" ht="28.8" x14ac:dyDescent="0.3">
      <c r="A8" s="28" t="s">
        <v>109</v>
      </c>
      <c r="B8" s="28" t="s">
        <v>9</v>
      </c>
      <c r="C8" s="9" t="s">
        <v>100</v>
      </c>
      <c r="D8" s="28" t="s">
        <v>113</v>
      </c>
      <c r="E8" s="28" t="s">
        <v>38</v>
      </c>
      <c r="F8" s="28" t="s">
        <v>114</v>
      </c>
      <c r="G8" s="28">
        <v>1</v>
      </c>
      <c r="H8" s="28"/>
      <c r="I8" s="28"/>
      <c r="J8" s="28">
        <v>50</v>
      </c>
      <c r="K8" s="28">
        <v>38</v>
      </c>
      <c r="L8" s="28"/>
      <c r="M8" s="28"/>
      <c r="N8" s="28"/>
      <c r="O8" s="28"/>
      <c r="P8" s="28"/>
      <c r="Q8" s="28"/>
    </row>
    <row r="9" spans="1:17" ht="28.8" x14ac:dyDescent="0.3">
      <c r="A9" s="26" t="s">
        <v>115</v>
      </c>
      <c r="B9" s="26" t="s">
        <v>9</v>
      </c>
      <c r="C9" s="20" t="s">
        <v>100</v>
      </c>
      <c r="D9" s="26" t="s">
        <v>105</v>
      </c>
      <c r="E9" s="26" t="s">
        <v>38</v>
      </c>
      <c r="F9" s="26" t="s">
        <v>116</v>
      </c>
      <c r="G9" s="26">
        <v>1</v>
      </c>
      <c r="H9" s="26"/>
      <c r="I9" s="26"/>
      <c r="J9" s="26">
        <v>50</v>
      </c>
      <c r="K9" s="26">
        <v>35</v>
      </c>
      <c r="L9" s="26"/>
      <c r="M9" s="26"/>
      <c r="N9" s="26"/>
      <c r="O9" s="26"/>
      <c r="P9" s="26"/>
      <c r="Q9" s="26"/>
    </row>
    <row r="10" spans="1:17" ht="28.8" x14ac:dyDescent="0.3">
      <c r="A10" s="28" t="s">
        <v>115</v>
      </c>
      <c r="B10" s="28" t="s">
        <v>9</v>
      </c>
      <c r="C10" s="9" t="s">
        <v>100</v>
      </c>
      <c r="D10" s="28" t="s">
        <v>107</v>
      </c>
      <c r="E10" s="28" t="s">
        <v>38</v>
      </c>
      <c r="F10" s="28" t="s">
        <v>117</v>
      </c>
      <c r="G10" s="28">
        <v>1</v>
      </c>
      <c r="H10" s="28"/>
      <c r="I10" s="28"/>
      <c r="J10" s="28">
        <v>50</v>
      </c>
      <c r="K10" s="28">
        <v>36</v>
      </c>
      <c r="L10" s="28"/>
      <c r="M10" s="28"/>
      <c r="N10" s="28"/>
      <c r="O10" s="28"/>
      <c r="P10" s="28"/>
      <c r="Q10" s="28"/>
    </row>
    <row r="11" spans="1:17" ht="28.8" x14ac:dyDescent="0.3">
      <c r="A11" s="26" t="s">
        <v>115</v>
      </c>
      <c r="B11" s="26" t="s">
        <v>9</v>
      </c>
      <c r="C11" s="20" t="s">
        <v>100</v>
      </c>
      <c r="D11" s="26" t="s">
        <v>110</v>
      </c>
      <c r="E11" s="26" t="s">
        <v>38</v>
      </c>
      <c r="F11" s="26" t="s">
        <v>118</v>
      </c>
      <c r="G11" s="26">
        <v>1</v>
      </c>
      <c r="H11" s="26"/>
      <c r="I11" s="26"/>
      <c r="J11" s="26">
        <v>50</v>
      </c>
      <c r="K11" s="26">
        <v>37</v>
      </c>
      <c r="L11" s="26"/>
      <c r="M11" s="26"/>
      <c r="N11" s="26"/>
      <c r="O11" s="26"/>
      <c r="P11" s="26"/>
      <c r="Q11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1E2D-A4ED-410A-A5F7-F87346531834}">
  <sheetPr>
    <tabColor rgb="FFFFC000"/>
  </sheetPr>
  <dimension ref="A1:Q29"/>
  <sheetViews>
    <sheetView workbookViewId="0">
      <selection activeCell="I4" sqref="I4"/>
    </sheetView>
  </sheetViews>
  <sheetFormatPr defaultRowHeight="14.4" x14ac:dyDescent="0.3"/>
  <cols>
    <col min="1" max="17" width="10.77734375" customWidth="1"/>
  </cols>
  <sheetData>
    <row r="1" spans="1:17" x14ac:dyDescent="0.3">
      <c r="A1" s="23" t="s">
        <v>0</v>
      </c>
      <c r="B1" s="23" t="s">
        <v>1</v>
      </c>
      <c r="C1" s="23"/>
      <c r="D1" s="23"/>
      <c r="E1" s="23" t="s">
        <v>2</v>
      </c>
      <c r="F1" s="23" t="s">
        <v>3</v>
      </c>
      <c r="G1" s="23">
        <v>2</v>
      </c>
      <c r="H1" s="23">
        <v>1</v>
      </c>
      <c r="I1" s="23">
        <v>0</v>
      </c>
      <c r="J1" s="23" t="s">
        <v>4</v>
      </c>
      <c r="K1" s="23" t="s">
        <v>4</v>
      </c>
      <c r="L1" s="23"/>
      <c r="M1" s="23"/>
      <c r="N1" s="23" t="s">
        <v>5</v>
      </c>
      <c r="O1" s="23" t="s">
        <v>119</v>
      </c>
      <c r="P1" s="23" t="s">
        <v>6</v>
      </c>
      <c r="Q1" s="23" t="s">
        <v>7</v>
      </c>
    </row>
    <row r="2" spans="1:17" ht="28.8" x14ac:dyDescent="0.3">
      <c r="A2" s="9" t="s">
        <v>49</v>
      </c>
      <c r="B2" s="9" t="s">
        <v>9</v>
      </c>
      <c r="C2" s="9" t="s">
        <v>5</v>
      </c>
      <c r="D2" s="9" t="s">
        <v>50</v>
      </c>
      <c r="E2" s="9" t="s">
        <v>11</v>
      </c>
      <c r="F2" s="9" t="s">
        <v>51</v>
      </c>
      <c r="G2" s="9"/>
      <c r="H2" s="9"/>
      <c r="I2" s="9">
        <v>1</v>
      </c>
      <c r="J2" s="9">
        <v>32</v>
      </c>
      <c r="K2" s="9">
        <v>50</v>
      </c>
      <c r="L2" s="9"/>
      <c r="M2" s="12" t="s">
        <v>13</v>
      </c>
      <c r="N2" s="9">
        <f>SUM(G2:G30)</f>
        <v>14</v>
      </c>
      <c r="O2" s="9">
        <f>SUM(H2:H30)</f>
        <v>0</v>
      </c>
      <c r="P2" s="9">
        <f>SUM(I2:I30)</f>
        <v>14</v>
      </c>
      <c r="Q2" s="9">
        <f>SUM(N2:P2)</f>
        <v>28</v>
      </c>
    </row>
    <row r="3" spans="1:17" x14ac:dyDescent="0.3">
      <c r="A3" s="20" t="s">
        <v>49</v>
      </c>
      <c r="B3" s="20" t="s">
        <v>9</v>
      </c>
      <c r="C3" s="20" t="s">
        <v>5</v>
      </c>
      <c r="D3" s="20" t="s">
        <v>52</v>
      </c>
      <c r="E3" s="20" t="s">
        <v>38</v>
      </c>
      <c r="F3" s="20" t="s">
        <v>53</v>
      </c>
      <c r="G3" s="20">
        <v>1</v>
      </c>
      <c r="H3" s="20"/>
      <c r="I3" s="20"/>
      <c r="J3" s="20">
        <v>50</v>
      </c>
      <c r="K3" s="20">
        <v>37</v>
      </c>
      <c r="L3" s="20"/>
      <c r="M3" s="22" t="s">
        <v>4</v>
      </c>
      <c r="N3" s="20">
        <f>SUM(G2:G30)*2</f>
        <v>28</v>
      </c>
      <c r="O3" s="20">
        <f>SUM(H2:H30)*1</f>
        <v>0</v>
      </c>
      <c r="P3" s="20">
        <f>SUM(I2:I30)*2</f>
        <v>28</v>
      </c>
      <c r="Q3" s="20">
        <f>SUM(N3:P3)</f>
        <v>56</v>
      </c>
    </row>
    <row r="4" spans="1:17" x14ac:dyDescent="0.3">
      <c r="A4" s="9" t="s">
        <v>49</v>
      </c>
      <c r="B4" s="9" t="s">
        <v>9</v>
      </c>
      <c r="C4" s="9" t="s">
        <v>5</v>
      </c>
      <c r="D4" s="9" t="s">
        <v>54</v>
      </c>
      <c r="E4" s="9" t="s">
        <v>11</v>
      </c>
      <c r="F4" s="9" t="s">
        <v>55</v>
      </c>
      <c r="G4" s="9"/>
      <c r="H4" s="9"/>
      <c r="I4" s="9">
        <v>1</v>
      </c>
      <c r="J4" s="9">
        <v>43</v>
      </c>
      <c r="K4" s="9">
        <v>50</v>
      </c>
      <c r="L4" s="9"/>
      <c r="M4" s="12" t="s">
        <v>19</v>
      </c>
      <c r="N4" s="9">
        <f>SUM(J2:J31)</f>
        <v>1268</v>
      </c>
      <c r="O4" s="9"/>
      <c r="P4" s="9">
        <f>SUM(K2:K31)</f>
        <v>1225</v>
      </c>
      <c r="Q4" s="9">
        <f>SUM(N4:P4)</f>
        <v>2493</v>
      </c>
    </row>
    <row r="5" spans="1:17" ht="28.8" x14ac:dyDescent="0.3">
      <c r="A5" s="20" t="s">
        <v>56</v>
      </c>
      <c r="B5" s="20" t="s">
        <v>9</v>
      </c>
      <c r="C5" s="20" t="s">
        <v>5</v>
      </c>
      <c r="D5" s="20" t="s">
        <v>57</v>
      </c>
      <c r="E5" s="20" t="s">
        <v>38</v>
      </c>
      <c r="F5" s="20" t="s">
        <v>58</v>
      </c>
      <c r="G5" s="20">
        <v>1</v>
      </c>
      <c r="H5" s="20"/>
      <c r="I5" s="20"/>
      <c r="J5" s="20">
        <v>50</v>
      </c>
      <c r="K5" s="20">
        <v>11</v>
      </c>
      <c r="L5" s="20"/>
      <c r="M5" s="20"/>
      <c r="N5" s="20"/>
      <c r="O5" s="20"/>
      <c r="P5" s="20"/>
      <c r="Q5" s="20"/>
    </row>
    <row r="6" spans="1:17" ht="28.8" x14ac:dyDescent="0.3">
      <c r="A6" s="9" t="s">
        <v>56</v>
      </c>
      <c r="B6" s="9" t="s">
        <v>9</v>
      </c>
      <c r="C6" s="9" t="s">
        <v>5</v>
      </c>
      <c r="D6" s="9" t="s">
        <v>10</v>
      </c>
      <c r="E6" s="9" t="s">
        <v>24</v>
      </c>
      <c r="F6" s="9" t="s">
        <v>59</v>
      </c>
      <c r="G6" s="9"/>
      <c r="H6" s="9"/>
      <c r="I6" s="9">
        <v>1</v>
      </c>
      <c r="J6" s="9">
        <v>47</v>
      </c>
      <c r="K6" s="9">
        <v>61</v>
      </c>
      <c r="L6" s="9"/>
      <c r="M6" s="9"/>
      <c r="N6" s="9"/>
      <c r="O6" s="9"/>
      <c r="P6" s="9"/>
      <c r="Q6" s="9"/>
    </row>
    <row r="7" spans="1:17" x14ac:dyDescent="0.3">
      <c r="A7" s="20" t="s">
        <v>56</v>
      </c>
      <c r="B7" s="20" t="s">
        <v>9</v>
      </c>
      <c r="C7" s="20" t="s">
        <v>5</v>
      </c>
      <c r="D7" s="20" t="s">
        <v>17</v>
      </c>
      <c r="E7" s="20" t="s">
        <v>11</v>
      </c>
      <c r="F7" s="20" t="s">
        <v>60</v>
      </c>
      <c r="G7" s="20"/>
      <c r="H7" s="20"/>
      <c r="I7" s="20">
        <v>1</v>
      </c>
      <c r="J7" s="20">
        <v>31</v>
      </c>
      <c r="K7" s="20">
        <v>50</v>
      </c>
      <c r="L7" s="20"/>
      <c r="M7" s="20"/>
      <c r="N7" s="20"/>
      <c r="O7" s="20"/>
      <c r="P7" s="20"/>
      <c r="Q7" s="20"/>
    </row>
    <row r="8" spans="1:17" ht="28.8" x14ac:dyDescent="0.3">
      <c r="A8" s="9" t="s">
        <v>61</v>
      </c>
      <c r="B8" s="9" t="s">
        <v>9</v>
      </c>
      <c r="C8" s="9" t="s">
        <v>5</v>
      </c>
      <c r="D8" s="9" t="s">
        <v>50</v>
      </c>
      <c r="E8" s="9" t="s">
        <v>11</v>
      </c>
      <c r="F8" s="9" t="s">
        <v>62</v>
      </c>
      <c r="G8" s="9"/>
      <c r="H8" s="9"/>
      <c r="I8" s="9">
        <v>1</v>
      </c>
      <c r="J8" s="9">
        <v>41</v>
      </c>
      <c r="K8" s="9">
        <v>51</v>
      </c>
      <c r="L8" s="9"/>
      <c r="M8" s="9"/>
      <c r="N8" s="9"/>
      <c r="O8" s="9"/>
      <c r="P8" s="9"/>
      <c r="Q8" s="9"/>
    </row>
    <row r="9" spans="1:17" x14ac:dyDescent="0.3">
      <c r="A9" s="20" t="s">
        <v>61</v>
      </c>
      <c r="B9" s="20" t="s">
        <v>9</v>
      </c>
      <c r="C9" s="20" t="s">
        <v>5</v>
      </c>
      <c r="D9" s="20" t="s">
        <v>52</v>
      </c>
      <c r="E9" s="20" t="s">
        <v>38</v>
      </c>
      <c r="F9" s="20" t="s">
        <v>63</v>
      </c>
      <c r="G9" s="20">
        <v>1</v>
      </c>
      <c r="H9" s="20"/>
      <c r="I9" s="20"/>
      <c r="J9" s="20">
        <v>50</v>
      </c>
      <c r="K9" s="20">
        <v>40</v>
      </c>
      <c r="L9" s="20"/>
      <c r="M9" s="20"/>
      <c r="N9" s="20"/>
      <c r="O9" s="20"/>
      <c r="P9" s="20"/>
      <c r="Q9" s="20"/>
    </row>
    <row r="10" spans="1:17" x14ac:dyDescent="0.3">
      <c r="A10" s="9" t="s">
        <v>61</v>
      </c>
      <c r="B10" s="9" t="s">
        <v>9</v>
      </c>
      <c r="C10" s="9" t="s">
        <v>5</v>
      </c>
      <c r="D10" s="9" t="s">
        <v>54</v>
      </c>
      <c r="E10" s="9" t="s">
        <v>38</v>
      </c>
      <c r="F10" s="9" t="s">
        <v>64</v>
      </c>
      <c r="G10" s="9">
        <v>1</v>
      </c>
      <c r="H10" s="9"/>
      <c r="I10" s="9"/>
      <c r="J10" s="9">
        <v>51</v>
      </c>
      <c r="K10" s="9">
        <v>35</v>
      </c>
      <c r="L10" s="9"/>
      <c r="M10" s="9"/>
      <c r="N10" s="9"/>
      <c r="O10" s="9"/>
      <c r="P10" s="9"/>
      <c r="Q10" s="9"/>
    </row>
    <row r="11" spans="1:17" ht="28.8" x14ac:dyDescent="0.3">
      <c r="A11" s="20" t="s">
        <v>65</v>
      </c>
      <c r="B11" s="20" t="s">
        <v>9</v>
      </c>
      <c r="C11" s="20" t="s">
        <v>5</v>
      </c>
      <c r="D11" s="20" t="s">
        <v>57</v>
      </c>
      <c r="E11" s="20" t="s">
        <v>38</v>
      </c>
      <c r="F11" s="20" t="s">
        <v>66</v>
      </c>
      <c r="G11" s="20">
        <v>1</v>
      </c>
      <c r="H11" s="20"/>
      <c r="I11" s="20"/>
      <c r="J11" s="20">
        <v>50</v>
      </c>
      <c r="K11" s="20">
        <v>26</v>
      </c>
      <c r="L11" s="20"/>
      <c r="M11" s="20"/>
      <c r="N11" s="20"/>
      <c r="O11" s="20"/>
      <c r="P11" s="20"/>
      <c r="Q11" s="20"/>
    </row>
    <row r="12" spans="1:17" ht="28.8" x14ac:dyDescent="0.3">
      <c r="A12" s="9" t="s">
        <v>65</v>
      </c>
      <c r="B12" s="9" t="s">
        <v>9</v>
      </c>
      <c r="C12" s="9" t="s">
        <v>5</v>
      </c>
      <c r="D12" s="9" t="s">
        <v>17</v>
      </c>
      <c r="E12" s="9" t="s">
        <v>24</v>
      </c>
      <c r="F12" s="9" t="s">
        <v>67</v>
      </c>
      <c r="G12" s="9"/>
      <c r="H12" s="9"/>
      <c r="I12" s="9">
        <v>1</v>
      </c>
      <c r="J12" s="9">
        <v>58</v>
      </c>
      <c r="K12" s="9">
        <v>50</v>
      </c>
      <c r="L12" s="9"/>
      <c r="M12" s="9"/>
      <c r="N12" s="9"/>
      <c r="O12" s="9"/>
      <c r="P12" s="9"/>
      <c r="Q12" s="9"/>
    </row>
    <row r="13" spans="1:17" x14ac:dyDescent="0.3">
      <c r="A13" s="20" t="s">
        <v>65</v>
      </c>
      <c r="B13" s="20" t="s">
        <v>9</v>
      </c>
      <c r="C13" s="20" t="s">
        <v>5</v>
      </c>
      <c r="D13" s="20" t="s">
        <v>10</v>
      </c>
      <c r="E13" s="20" t="s">
        <v>11</v>
      </c>
      <c r="F13" s="20" t="s">
        <v>68</v>
      </c>
      <c r="G13" s="20"/>
      <c r="H13" s="20"/>
      <c r="I13" s="20">
        <v>1</v>
      </c>
      <c r="J13" s="20">
        <v>30</v>
      </c>
      <c r="K13" s="20">
        <v>50</v>
      </c>
      <c r="L13" s="20"/>
      <c r="M13" s="20"/>
      <c r="N13" s="20"/>
      <c r="O13" s="20"/>
      <c r="P13" s="20"/>
      <c r="Q13" s="20"/>
    </row>
    <row r="14" spans="1:17" ht="28.8" x14ac:dyDescent="0.3">
      <c r="A14" s="9" t="s">
        <v>69</v>
      </c>
      <c r="B14" s="9" t="s">
        <v>9</v>
      </c>
      <c r="C14" s="9" t="s">
        <v>5</v>
      </c>
      <c r="D14" s="9" t="s">
        <v>57</v>
      </c>
      <c r="E14" s="9" t="s">
        <v>38</v>
      </c>
      <c r="F14" s="9" t="s">
        <v>70</v>
      </c>
      <c r="G14" s="9">
        <v>1</v>
      </c>
      <c r="H14" s="9"/>
      <c r="I14" s="9"/>
      <c r="J14" s="9">
        <v>50</v>
      </c>
      <c r="K14" s="9">
        <v>45</v>
      </c>
      <c r="L14" s="9"/>
      <c r="M14" s="9"/>
      <c r="N14" s="9"/>
      <c r="O14" s="9"/>
      <c r="P14" s="9"/>
      <c r="Q14" s="9"/>
    </row>
    <row r="15" spans="1:17" x14ac:dyDescent="0.3">
      <c r="A15" s="20" t="s">
        <v>69</v>
      </c>
      <c r="B15" s="20" t="s">
        <v>9</v>
      </c>
      <c r="C15" s="20" t="s">
        <v>5</v>
      </c>
      <c r="D15" s="20" t="s">
        <v>71</v>
      </c>
      <c r="E15" s="20" t="s">
        <v>38</v>
      </c>
      <c r="F15" s="20" t="s">
        <v>72</v>
      </c>
      <c r="G15" s="20">
        <v>1</v>
      </c>
      <c r="H15" s="20"/>
      <c r="I15" s="20"/>
      <c r="J15" s="20">
        <v>50</v>
      </c>
      <c r="K15" s="20">
        <v>38</v>
      </c>
      <c r="L15" s="20"/>
      <c r="M15" s="20"/>
      <c r="N15" s="20"/>
      <c r="O15" s="20"/>
      <c r="P15" s="20"/>
      <c r="Q15" s="20"/>
    </row>
    <row r="16" spans="1:17" x14ac:dyDescent="0.3">
      <c r="A16" s="9" t="s">
        <v>69</v>
      </c>
      <c r="B16" s="9" t="s">
        <v>9</v>
      </c>
      <c r="C16" s="9" t="s">
        <v>5</v>
      </c>
      <c r="D16" s="9" t="s">
        <v>54</v>
      </c>
      <c r="E16" s="9" t="s">
        <v>38</v>
      </c>
      <c r="F16" s="9" t="s">
        <v>73</v>
      </c>
      <c r="G16" s="9">
        <v>1</v>
      </c>
      <c r="H16" s="9"/>
      <c r="I16" s="9"/>
      <c r="J16" s="9">
        <v>50</v>
      </c>
      <c r="K16" s="9">
        <v>31</v>
      </c>
      <c r="L16" s="9"/>
      <c r="M16" s="9"/>
      <c r="N16" s="9"/>
      <c r="O16" s="9"/>
      <c r="P16" s="9"/>
      <c r="Q16" s="9"/>
    </row>
    <row r="17" spans="1:17" x14ac:dyDescent="0.3">
      <c r="A17" s="20" t="s">
        <v>74</v>
      </c>
      <c r="B17" s="20" t="s">
        <v>9</v>
      </c>
      <c r="C17" s="20" t="s">
        <v>5</v>
      </c>
      <c r="D17" s="20" t="s">
        <v>75</v>
      </c>
      <c r="E17" s="20" t="s">
        <v>38</v>
      </c>
      <c r="F17" s="20" t="s">
        <v>76</v>
      </c>
      <c r="G17" s="20">
        <v>1</v>
      </c>
      <c r="H17" s="20"/>
      <c r="I17" s="20"/>
      <c r="J17" s="20">
        <v>50</v>
      </c>
      <c r="K17" s="20">
        <v>29</v>
      </c>
      <c r="L17" s="20"/>
      <c r="M17" s="20"/>
      <c r="N17" s="20"/>
      <c r="O17" s="20"/>
      <c r="P17" s="20"/>
      <c r="Q17" s="20"/>
    </row>
    <row r="18" spans="1:17" x14ac:dyDescent="0.3">
      <c r="A18" s="9" t="s">
        <v>74</v>
      </c>
      <c r="B18" s="9" t="s">
        <v>9</v>
      </c>
      <c r="C18" s="9" t="s">
        <v>5</v>
      </c>
      <c r="D18" s="9" t="s">
        <v>77</v>
      </c>
      <c r="E18" s="9" t="s">
        <v>38</v>
      </c>
      <c r="F18" s="9" t="s">
        <v>78</v>
      </c>
      <c r="G18" s="9">
        <v>1</v>
      </c>
      <c r="H18" s="9"/>
      <c r="I18" s="9"/>
      <c r="J18" s="9">
        <v>50</v>
      </c>
      <c r="K18" s="9">
        <v>31</v>
      </c>
      <c r="L18" s="9"/>
      <c r="M18" s="9"/>
      <c r="N18" s="9"/>
      <c r="O18" s="9"/>
      <c r="P18" s="9"/>
      <c r="Q18" s="9"/>
    </row>
    <row r="19" spans="1:17" ht="28.8" x14ac:dyDescent="0.3">
      <c r="A19" s="20" t="s">
        <v>79</v>
      </c>
      <c r="B19" s="20" t="s">
        <v>36</v>
      </c>
      <c r="C19" s="20" t="s">
        <v>5</v>
      </c>
      <c r="D19" s="20" t="s">
        <v>52</v>
      </c>
      <c r="E19" s="20" t="s">
        <v>15</v>
      </c>
      <c r="F19" s="20" t="s">
        <v>80</v>
      </c>
      <c r="G19" s="20">
        <v>1</v>
      </c>
      <c r="H19" s="20"/>
      <c r="I19" s="20"/>
      <c r="J19" s="20">
        <v>62</v>
      </c>
      <c r="K19" s="20">
        <v>54</v>
      </c>
      <c r="L19" s="20"/>
      <c r="M19" s="20"/>
      <c r="N19" s="20"/>
      <c r="O19" s="20"/>
      <c r="P19" s="20"/>
      <c r="Q19" s="20"/>
    </row>
    <row r="20" spans="1:17" ht="28.8" x14ac:dyDescent="0.3">
      <c r="A20" s="9" t="s">
        <v>79</v>
      </c>
      <c r="B20" s="9" t="s">
        <v>36</v>
      </c>
      <c r="C20" s="9" t="s">
        <v>5</v>
      </c>
      <c r="D20" s="9" t="s">
        <v>81</v>
      </c>
      <c r="E20" s="9" t="s">
        <v>15</v>
      </c>
      <c r="F20" s="9" t="s">
        <v>82</v>
      </c>
      <c r="G20" s="9">
        <v>1</v>
      </c>
      <c r="H20" s="9"/>
      <c r="I20" s="9"/>
      <c r="J20" s="9">
        <v>59</v>
      </c>
      <c r="K20" s="9">
        <v>52</v>
      </c>
      <c r="L20" s="9"/>
      <c r="M20" s="9"/>
      <c r="N20" s="9"/>
      <c r="O20" s="9"/>
      <c r="P20" s="9"/>
      <c r="Q20" s="9"/>
    </row>
    <row r="21" spans="1:17" x14ac:dyDescent="0.3">
      <c r="A21" s="20" t="s">
        <v>79</v>
      </c>
      <c r="B21" s="20" t="s">
        <v>36</v>
      </c>
      <c r="C21" s="20" t="s">
        <v>5</v>
      </c>
      <c r="D21" s="20" t="s">
        <v>83</v>
      </c>
      <c r="E21" s="20" t="s">
        <v>38</v>
      </c>
      <c r="F21" s="20" t="s">
        <v>84</v>
      </c>
      <c r="G21" s="20">
        <v>1</v>
      </c>
      <c r="H21" s="20"/>
      <c r="I21" s="20"/>
      <c r="J21" s="20">
        <v>50</v>
      </c>
      <c r="K21" s="20">
        <v>32</v>
      </c>
      <c r="L21" s="20"/>
      <c r="M21" s="20"/>
      <c r="N21" s="20"/>
      <c r="O21" s="20"/>
      <c r="P21" s="20"/>
      <c r="Q21" s="20"/>
    </row>
    <row r="22" spans="1:17" x14ac:dyDescent="0.3">
      <c r="A22" s="9" t="s">
        <v>85</v>
      </c>
      <c r="B22" s="9" t="s">
        <v>36</v>
      </c>
      <c r="C22" s="9" t="s">
        <v>5</v>
      </c>
      <c r="D22" s="9" t="s">
        <v>26</v>
      </c>
      <c r="E22" s="9" t="s">
        <v>11</v>
      </c>
      <c r="F22" s="9" t="s">
        <v>86</v>
      </c>
      <c r="G22" s="9"/>
      <c r="H22" s="9"/>
      <c r="I22" s="9">
        <v>1</v>
      </c>
      <c r="J22" s="9">
        <v>39</v>
      </c>
      <c r="K22" s="9">
        <v>50</v>
      </c>
      <c r="L22" s="9"/>
      <c r="M22" s="9"/>
      <c r="N22" s="9"/>
      <c r="O22" s="9"/>
      <c r="P22" s="9"/>
      <c r="Q22" s="9"/>
    </row>
    <row r="23" spans="1:17" ht="28.8" x14ac:dyDescent="0.3">
      <c r="A23" s="20" t="s">
        <v>85</v>
      </c>
      <c r="B23" s="20" t="s">
        <v>36</v>
      </c>
      <c r="C23" s="20" t="s">
        <v>5</v>
      </c>
      <c r="D23" s="20" t="s">
        <v>81</v>
      </c>
      <c r="E23" s="20" t="s">
        <v>24</v>
      </c>
      <c r="F23" s="20" t="s">
        <v>87</v>
      </c>
      <c r="G23" s="20"/>
      <c r="H23" s="20"/>
      <c r="I23" s="20">
        <v>1</v>
      </c>
      <c r="J23" s="20">
        <v>46</v>
      </c>
      <c r="K23" s="20">
        <v>63</v>
      </c>
      <c r="L23" s="20"/>
      <c r="M23" s="20"/>
      <c r="N23" s="20"/>
      <c r="O23" s="20"/>
      <c r="P23" s="20"/>
      <c r="Q23" s="20"/>
    </row>
    <row r="24" spans="1:17" x14ac:dyDescent="0.3">
      <c r="A24" s="9" t="s">
        <v>85</v>
      </c>
      <c r="B24" s="9" t="s">
        <v>36</v>
      </c>
      <c r="C24" s="9" t="s">
        <v>5</v>
      </c>
      <c r="D24" s="9" t="s">
        <v>88</v>
      </c>
      <c r="E24" s="9" t="s">
        <v>11</v>
      </c>
      <c r="F24" s="9" t="s">
        <v>89</v>
      </c>
      <c r="G24" s="9"/>
      <c r="H24" s="9"/>
      <c r="I24" s="9">
        <v>1</v>
      </c>
      <c r="J24" s="9">
        <v>39</v>
      </c>
      <c r="K24" s="9">
        <v>50</v>
      </c>
      <c r="L24" s="9"/>
      <c r="M24" s="9"/>
      <c r="N24" s="9"/>
      <c r="O24" s="9"/>
      <c r="P24" s="9"/>
      <c r="Q24" s="9"/>
    </row>
    <row r="25" spans="1:17" x14ac:dyDescent="0.3">
      <c r="A25" s="20" t="s">
        <v>90</v>
      </c>
      <c r="B25" s="20" t="s">
        <v>9</v>
      </c>
      <c r="C25" s="20" t="s">
        <v>5</v>
      </c>
      <c r="D25" s="20" t="s">
        <v>91</v>
      </c>
      <c r="E25" s="20" t="s">
        <v>11</v>
      </c>
      <c r="F25" s="20" t="s">
        <v>92</v>
      </c>
      <c r="G25" s="20"/>
      <c r="H25" s="20"/>
      <c r="I25" s="20">
        <v>1</v>
      </c>
      <c r="J25" s="20">
        <v>28</v>
      </c>
      <c r="K25" s="20">
        <v>50</v>
      </c>
      <c r="L25" s="20"/>
      <c r="M25" s="20"/>
      <c r="N25" s="20"/>
      <c r="O25" s="20"/>
      <c r="P25" s="20"/>
      <c r="Q25" s="20"/>
    </row>
    <row r="26" spans="1:17" ht="28.8" x14ac:dyDescent="0.3">
      <c r="A26" s="9" t="s">
        <v>90</v>
      </c>
      <c r="B26" s="9" t="s">
        <v>9</v>
      </c>
      <c r="C26" s="9" t="s">
        <v>5</v>
      </c>
      <c r="D26" s="9" t="s">
        <v>17</v>
      </c>
      <c r="E26" s="9" t="s">
        <v>24</v>
      </c>
      <c r="F26" s="9" t="s">
        <v>93</v>
      </c>
      <c r="G26" s="9"/>
      <c r="H26" s="9"/>
      <c r="I26" s="9">
        <v>1</v>
      </c>
      <c r="J26" s="9">
        <v>56</v>
      </c>
      <c r="K26" s="9">
        <v>55</v>
      </c>
      <c r="L26" s="9"/>
      <c r="M26" s="9"/>
      <c r="N26" s="9"/>
      <c r="O26" s="9"/>
      <c r="P26" s="9"/>
      <c r="Q26" s="9"/>
    </row>
    <row r="27" spans="1:17" x14ac:dyDescent="0.3">
      <c r="A27" s="20" t="s">
        <v>90</v>
      </c>
      <c r="B27" s="20" t="s">
        <v>9</v>
      </c>
      <c r="C27" s="20" t="s">
        <v>5</v>
      </c>
      <c r="D27" s="20" t="s">
        <v>44</v>
      </c>
      <c r="E27" s="20" t="s">
        <v>11</v>
      </c>
      <c r="F27" s="20" t="s">
        <v>94</v>
      </c>
      <c r="G27" s="20"/>
      <c r="H27" s="20"/>
      <c r="I27" s="20">
        <v>1</v>
      </c>
      <c r="J27" s="20">
        <v>33</v>
      </c>
      <c r="K27" s="20">
        <v>50</v>
      </c>
      <c r="L27" s="20"/>
      <c r="M27" s="20"/>
      <c r="N27" s="20"/>
      <c r="O27" s="20"/>
      <c r="P27" s="20"/>
      <c r="Q27" s="20"/>
    </row>
    <row r="28" spans="1:17" x14ac:dyDescent="0.3">
      <c r="A28" s="9" t="s">
        <v>95</v>
      </c>
      <c r="B28" s="9" t="s">
        <v>36</v>
      </c>
      <c r="C28" s="9" t="s">
        <v>5</v>
      </c>
      <c r="D28" s="9" t="s">
        <v>96</v>
      </c>
      <c r="E28" s="9" t="s">
        <v>38</v>
      </c>
      <c r="F28" s="9" t="s">
        <v>97</v>
      </c>
      <c r="G28" s="9">
        <v>1</v>
      </c>
      <c r="H28" s="9"/>
      <c r="I28" s="9"/>
      <c r="J28" s="9">
        <v>50</v>
      </c>
      <c r="K28" s="9">
        <v>34</v>
      </c>
      <c r="L28" s="9"/>
      <c r="M28" s="9"/>
      <c r="N28" s="9"/>
      <c r="O28" s="9"/>
      <c r="P28" s="9"/>
      <c r="Q28" s="9"/>
    </row>
    <row r="29" spans="1:17" x14ac:dyDescent="0.3">
      <c r="A29" s="20" t="s">
        <v>95</v>
      </c>
      <c r="B29" s="20" t="s">
        <v>36</v>
      </c>
      <c r="C29" s="20" t="s">
        <v>5</v>
      </c>
      <c r="D29" s="20" t="s">
        <v>26</v>
      </c>
      <c r="E29" s="20" t="s">
        <v>11</v>
      </c>
      <c r="F29" s="20" t="s">
        <v>98</v>
      </c>
      <c r="G29" s="20"/>
      <c r="H29" s="20"/>
      <c r="I29" s="20">
        <v>1</v>
      </c>
      <c r="J29" s="20">
        <v>23</v>
      </c>
      <c r="K29" s="20">
        <v>50</v>
      </c>
      <c r="L29" s="20"/>
      <c r="M29" s="20"/>
      <c r="N29" s="20"/>
      <c r="O29" s="20"/>
      <c r="P29" s="20"/>
      <c r="Q29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F193-BE4C-42E5-90B0-30C111972DF1}">
  <sheetPr>
    <tabColor rgb="FF92D050"/>
  </sheetPr>
  <dimension ref="A1:Q16"/>
  <sheetViews>
    <sheetView tabSelected="1" workbookViewId="0">
      <selection activeCell="I13" sqref="I13"/>
    </sheetView>
  </sheetViews>
  <sheetFormatPr defaultRowHeight="14.4" x14ac:dyDescent="0.3"/>
  <cols>
    <col min="1" max="17" width="10.77734375" customWidth="1"/>
  </cols>
  <sheetData>
    <row r="1" spans="1:17" x14ac:dyDescent="0.3">
      <c r="A1" s="13" t="s">
        <v>0</v>
      </c>
      <c r="B1" s="13" t="s">
        <v>1</v>
      </c>
      <c r="C1" s="13"/>
      <c r="D1" s="13"/>
      <c r="E1" s="13" t="s">
        <v>2</v>
      </c>
      <c r="F1" s="13" t="s">
        <v>3</v>
      </c>
      <c r="G1" s="13">
        <v>2</v>
      </c>
      <c r="H1" s="13">
        <v>1</v>
      </c>
      <c r="I1" s="13">
        <v>0</v>
      </c>
      <c r="J1" s="13" t="s">
        <v>4</v>
      </c>
      <c r="K1" s="13" t="s">
        <v>4</v>
      </c>
      <c r="L1" s="13"/>
      <c r="M1" s="13"/>
      <c r="N1" s="13" t="s">
        <v>5</v>
      </c>
      <c r="O1" s="13" t="s">
        <v>119</v>
      </c>
      <c r="P1" s="13" t="s">
        <v>6</v>
      </c>
      <c r="Q1" s="13" t="s">
        <v>7</v>
      </c>
    </row>
    <row r="2" spans="1:17" x14ac:dyDescent="0.3">
      <c r="A2" s="4" t="s">
        <v>8</v>
      </c>
      <c r="B2" s="4" t="s">
        <v>9</v>
      </c>
      <c r="C2" s="9" t="s">
        <v>5</v>
      </c>
      <c r="D2" s="4" t="s">
        <v>10</v>
      </c>
      <c r="E2" s="4" t="s">
        <v>11</v>
      </c>
      <c r="F2" s="4" t="s">
        <v>12</v>
      </c>
      <c r="G2" s="4"/>
      <c r="H2" s="4"/>
      <c r="I2" s="4">
        <v>1</v>
      </c>
      <c r="J2" s="4">
        <v>38</v>
      </c>
      <c r="K2" s="4">
        <v>50</v>
      </c>
      <c r="L2" s="4"/>
      <c r="M2" s="7" t="s">
        <v>13</v>
      </c>
      <c r="N2" s="4">
        <f>SUM(G2:G30)</f>
        <v>6</v>
      </c>
      <c r="O2" s="4">
        <f>SUM(H2:H30)</f>
        <v>0</v>
      </c>
      <c r="P2" s="4">
        <f>SUM(I2:I30)</f>
        <v>9</v>
      </c>
      <c r="Q2" s="4">
        <f>SUM(N2:P2)</f>
        <v>15</v>
      </c>
    </row>
    <row r="3" spans="1:17" x14ac:dyDescent="0.3">
      <c r="A3" s="18" t="s">
        <v>8</v>
      </c>
      <c r="B3" s="18" t="s">
        <v>9</v>
      </c>
      <c r="C3" s="20" t="s">
        <v>5</v>
      </c>
      <c r="D3" s="18" t="s">
        <v>14</v>
      </c>
      <c r="E3" s="18" t="s">
        <v>15</v>
      </c>
      <c r="F3" s="18" t="s">
        <v>16</v>
      </c>
      <c r="G3" s="18">
        <v>1</v>
      </c>
      <c r="H3" s="18"/>
      <c r="I3" s="18"/>
      <c r="J3" s="18">
        <v>60</v>
      </c>
      <c r="K3" s="18">
        <v>51</v>
      </c>
      <c r="L3" s="18"/>
      <c r="M3" s="17" t="s">
        <v>4</v>
      </c>
      <c r="N3" s="18">
        <f>SUM(G2:G30)*2</f>
        <v>12</v>
      </c>
      <c r="O3" s="18">
        <f>SUM(H2:H30)*1</f>
        <v>0</v>
      </c>
      <c r="P3" s="18">
        <f>SUM(I2:I30)*2</f>
        <v>18</v>
      </c>
      <c r="Q3" s="18">
        <f>SUM(N3:P3)</f>
        <v>30</v>
      </c>
    </row>
    <row r="4" spans="1:17" x14ac:dyDescent="0.3">
      <c r="A4" s="4" t="s">
        <v>8</v>
      </c>
      <c r="B4" s="4" t="s">
        <v>9</v>
      </c>
      <c r="C4" s="9" t="s">
        <v>5</v>
      </c>
      <c r="D4" s="4" t="s">
        <v>17</v>
      </c>
      <c r="E4" s="4" t="s">
        <v>11</v>
      </c>
      <c r="F4" s="4" t="s">
        <v>18</v>
      </c>
      <c r="G4" s="4"/>
      <c r="H4" s="4"/>
      <c r="I4" s="4">
        <v>1</v>
      </c>
      <c r="J4" s="4">
        <v>37</v>
      </c>
      <c r="K4" s="4">
        <v>50</v>
      </c>
      <c r="L4" s="4"/>
      <c r="M4" s="7" t="s">
        <v>19</v>
      </c>
      <c r="N4" s="4">
        <f>SUM(J2:J31)</f>
        <v>657</v>
      </c>
      <c r="O4" s="4"/>
      <c r="P4" s="4">
        <f>SUM(K2:K31)</f>
        <v>723</v>
      </c>
      <c r="Q4" s="4">
        <f>SUM(N4:P4)</f>
        <v>1380</v>
      </c>
    </row>
    <row r="5" spans="1:17" x14ac:dyDescent="0.3">
      <c r="A5" s="18" t="s">
        <v>20</v>
      </c>
      <c r="B5" s="18" t="s">
        <v>9</v>
      </c>
      <c r="C5" s="20" t="s">
        <v>5</v>
      </c>
      <c r="D5" s="18" t="s">
        <v>21</v>
      </c>
      <c r="E5" s="18" t="s">
        <v>11</v>
      </c>
      <c r="F5" s="18" t="s">
        <v>22</v>
      </c>
      <c r="G5" s="18"/>
      <c r="H5" s="18"/>
      <c r="I5" s="18">
        <v>1</v>
      </c>
      <c r="J5" s="18">
        <v>34</v>
      </c>
      <c r="K5" s="18">
        <v>50</v>
      </c>
      <c r="L5" s="18"/>
      <c r="M5" s="18"/>
      <c r="N5" s="18"/>
      <c r="O5" s="18"/>
      <c r="P5" s="18"/>
      <c r="Q5" s="18"/>
    </row>
    <row r="6" spans="1:17" x14ac:dyDescent="0.3">
      <c r="A6" s="4" t="s">
        <v>20</v>
      </c>
      <c r="B6" s="4" t="s">
        <v>9</v>
      </c>
      <c r="C6" s="9" t="s">
        <v>5</v>
      </c>
      <c r="D6" s="4" t="s">
        <v>23</v>
      </c>
      <c r="E6" s="4" t="s">
        <v>24</v>
      </c>
      <c r="F6" s="4" t="s">
        <v>25</v>
      </c>
      <c r="G6" s="4"/>
      <c r="H6" s="4"/>
      <c r="I6" s="4">
        <v>1</v>
      </c>
      <c r="J6" s="4">
        <v>49</v>
      </c>
      <c r="K6" s="4">
        <v>63</v>
      </c>
      <c r="L6" s="4"/>
      <c r="M6" s="4"/>
      <c r="N6" s="4"/>
      <c r="O6" s="4"/>
      <c r="P6" s="4"/>
      <c r="Q6" s="4"/>
    </row>
    <row r="7" spans="1:17" x14ac:dyDescent="0.3">
      <c r="A7" s="18" t="s">
        <v>20</v>
      </c>
      <c r="B7" s="18" t="s">
        <v>9</v>
      </c>
      <c r="C7" s="20" t="s">
        <v>5</v>
      </c>
      <c r="D7" s="18" t="s">
        <v>26</v>
      </c>
      <c r="E7" s="18" t="s">
        <v>11</v>
      </c>
      <c r="F7" s="18" t="s">
        <v>27</v>
      </c>
      <c r="G7" s="18"/>
      <c r="H7" s="18"/>
      <c r="I7" s="18">
        <v>1</v>
      </c>
      <c r="J7" s="18">
        <v>25</v>
      </c>
      <c r="K7" s="18">
        <v>50</v>
      </c>
      <c r="L7" s="18"/>
      <c r="M7" s="18"/>
      <c r="N7" s="18"/>
      <c r="O7" s="18"/>
      <c r="P7" s="18"/>
      <c r="Q7" s="18"/>
    </row>
    <row r="8" spans="1:17" x14ac:dyDescent="0.3">
      <c r="A8" s="4" t="s">
        <v>28</v>
      </c>
      <c r="B8" s="4" t="s">
        <v>9</v>
      </c>
      <c r="C8" s="9" t="s">
        <v>5</v>
      </c>
      <c r="D8" s="4" t="s">
        <v>29</v>
      </c>
      <c r="E8" s="4" t="s">
        <v>11</v>
      </c>
      <c r="F8" s="4" t="s">
        <v>30</v>
      </c>
      <c r="G8" s="4"/>
      <c r="H8" s="4"/>
      <c r="I8" s="4">
        <v>1</v>
      </c>
      <c r="J8" s="4">
        <v>22</v>
      </c>
      <c r="K8" s="4">
        <v>50</v>
      </c>
      <c r="L8" s="4"/>
      <c r="M8" s="4"/>
      <c r="N8" s="4"/>
      <c r="O8" s="4"/>
      <c r="P8" s="4"/>
      <c r="Q8" s="4"/>
    </row>
    <row r="9" spans="1:17" x14ac:dyDescent="0.3">
      <c r="A9" s="18" t="s">
        <v>28</v>
      </c>
      <c r="B9" s="18" t="s">
        <v>9</v>
      </c>
      <c r="C9" s="20" t="s">
        <v>5</v>
      </c>
      <c r="D9" s="18" t="s">
        <v>31</v>
      </c>
      <c r="E9" s="18" t="s">
        <v>11</v>
      </c>
      <c r="F9" s="18" t="s">
        <v>32</v>
      </c>
      <c r="G9" s="18"/>
      <c r="H9" s="18"/>
      <c r="I9" s="18">
        <v>1</v>
      </c>
      <c r="J9" s="18">
        <v>37</v>
      </c>
      <c r="K9" s="18">
        <v>50</v>
      </c>
      <c r="L9" s="18"/>
      <c r="M9" s="18"/>
      <c r="N9" s="18"/>
      <c r="O9" s="18"/>
      <c r="P9" s="18"/>
      <c r="Q9" s="18"/>
    </row>
    <row r="10" spans="1:17" x14ac:dyDescent="0.3">
      <c r="A10" s="4" t="s">
        <v>28</v>
      </c>
      <c r="B10" s="4" t="s">
        <v>9</v>
      </c>
      <c r="C10" s="9" t="s">
        <v>5</v>
      </c>
      <c r="D10" s="4" t="s">
        <v>33</v>
      </c>
      <c r="E10" s="4" t="s">
        <v>15</v>
      </c>
      <c r="F10" s="4" t="s">
        <v>34</v>
      </c>
      <c r="G10" s="4">
        <v>1</v>
      </c>
      <c r="H10" s="4"/>
      <c r="I10" s="4"/>
      <c r="J10" s="4">
        <v>63</v>
      </c>
      <c r="K10" s="4">
        <v>53</v>
      </c>
      <c r="L10" s="4"/>
      <c r="M10" s="4"/>
      <c r="N10" s="4"/>
      <c r="O10" s="4"/>
      <c r="P10" s="4"/>
      <c r="Q10" s="4"/>
    </row>
    <row r="11" spans="1:17" x14ac:dyDescent="0.3">
      <c r="A11" s="18" t="s">
        <v>35</v>
      </c>
      <c r="B11" s="18" t="s">
        <v>36</v>
      </c>
      <c r="C11" s="20" t="s">
        <v>5</v>
      </c>
      <c r="D11" s="18" t="s">
        <v>37</v>
      </c>
      <c r="E11" s="18" t="s">
        <v>38</v>
      </c>
      <c r="F11" s="18" t="s">
        <v>39</v>
      </c>
      <c r="G11" s="18">
        <v>1</v>
      </c>
      <c r="H11" s="18"/>
      <c r="I11" s="18"/>
      <c r="J11" s="18">
        <v>50</v>
      </c>
      <c r="K11" s="18">
        <v>23</v>
      </c>
      <c r="L11" s="18"/>
      <c r="M11" s="18"/>
      <c r="N11" s="18"/>
      <c r="O11" s="18"/>
      <c r="P11" s="18"/>
      <c r="Q11" s="18"/>
    </row>
    <row r="12" spans="1:17" x14ac:dyDescent="0.3">
      <c r="A12" s="4" t="s">
        <v>35</v>
      </c>
      <c r="B12" s="4" t="s">
        <v>36</v>
      </c>
      <c r="C12" s="9" t="s">
        <v>5</v>
      </c>
      <c r="D12" s="4" t="s">
        <v>31</v>
      </c>
      <c r="E12" s="4" t="s">
        <v>38</v>
      </c>
      <c r="F12" s="4" t="s">
        <v>40</v>
      </c>
      <c r="G12" s="4">
        <v>1</v>
      </c>
      <c r="H12" s="4"/>
      <c r="I12" s="4"/>
      <c r="J12" s="4">
        <v>50</v>
      </c>
      <c r="K12" s="4">
        <v>42</v>
      </c>
      <c r="L12" s="4"/>
      <c r="M12" s="4"/>
      <c r="N12" s="4"/>
      <c r="O12" s="4"/>
      <c r="P12" s="4"/>
      <c r="Q12" s="4"/>
    </row>
    <row r="13" spans="1:17" x14ac:dyDescent="0.3">
      <c r="A13" s="18" t="s">
        <v>35</v>
      </c>
      <c r="B13" s="18" t="s">
        <v>36</v>
      </c>
      <c r="C13" s="20" t="s">
        <v>5</v>
      </c>
      <c r="D13" s="18" t="s">
        <v>41</v>
      </c>
      <c r="E13" s="18" t="s">
        <v>38</v>
      </c>
      <c r="F13" s="18" t="s">
        <v>42</v>
      </c>
      <c r="G13" s="18">
        <v>1</v>
      </c>
      <c r="H13" s="18"/>
      <c r="I13" s="18"/>
      <c r="J13" s="18">
        <v>50</v>
      </c>
      <c r="K13" s="18">
        <v>21</v>
      </c>
      <c r="L13" s="18"/>
      <c r="M13" s="18"/>
      <c r="N13" s="18"/>
      <c r="O13" s="18"/>
      <c r="P13" s="18"/>
      <c r="Q13" s="18"/>
    </row>
    <row r="14" spans="1:17" x14ac:dyDescent="0.3">
      <c r="A14" s="4" t="s">
        <v>43</v>
      </c>
      <c r="B14" s="4" t="s">
        <v>9</v>
      </c>
      <c r="C14" s="9" t="s">
        <v>5</v>
      </c>
      <c r="D14" s="4" t="s">
        <v>44</v>
      </c>
      <c r="E14" s="4" t="s">
        <v>15</v>
      </c>
      <c r="F14" s="4" t="s">
        <v>45</v>
      </c>
      <c r="G14" s="4">
        <v>1</v>
      </c>
      <c r="H14" s="4"/>
      <c r="I14" s="4"/>
      <c r="J14" s="4">
        <v>53</v>
      </c>
      <c r="K14" s="4">
        <v>55</v>
      </c>
      <c r="L14" s="4"/>
      <c r="M14" s="4"/>
      <c r="N14" s="4"/>
      <c r="O14" s="4"/>
      <c r="P14" s="4"/>
      <c r="Q14" s="4"/>
    </row>
    <row r="15" spans="1:17" x14ac:dyDescent="0.3">
      <c r="A15" s="18" t="s">
        <v>43</v>
      </c>
      <c r="B15" s="18" t="s">
        <v>9</v>
      </c>
      <c r="C15" s="20" t="s">
        <v>5</v>
      </c>
      <c r="D15" s="18" t="s">
        <v>46</v>
      </c>
      <c r="E15" s="18" t="s">
        <v>11</v>
      </c>
      <c r="F15" s="18" t="s">
        <v>47</v>
      </c>
      <c r="G15" s="18"/>
      <c r="H15" s="18"/>
      <c r="I15" s="18">
        <v>1</v>
      </c>
      <c r="J15" s="18">
        <v>31</v>
      </c>
      <c r="K15" s="18">
        <v>50</v>
      </c>
      <c r="L15" s="18"/>
      <c r="M15" s="18"/>
      <c r="N15" s="18"/>
      <c r="O15" s="18"/>
      <c r="P15" s="18"/>
      <c r="Q15" s="18"/>
    </row>
    <row r="16" spans="1:17" x14ac:dyDescent="0.3">
      <c r="A16" s="4" t="s">
        <v>43</v>
      </c>
      <c r="B16" s="4" t="s">
        <v>9</v>
      </c>
      <c r="C16" s="9" t="s">
        <v>5</v>
      </c>
      <c r="D16" s="4" t="s">
        <v>26</v>
      </c>
      <c r="E16" s="4" t="s">
        <v>24</v>
      </c>
      <c r="F16" s="4" t="s">
        <v>48</v>
      </c>
      <c r="G16" s="4"/>
      <c r="H16" s="4"/>
      <c r="I16" s="4">
        <v>1</v>
      </c>
      <c r="J16" s="4">
        <v>58</v>
      </c>
      <c r="K16" s="4">
        <v>65</v>
      </c>
      <c r="L16" s="4"/>
      <c r="M16" s="4"/>
      <c r="N16" s="4"/>
      <c r="O16" s="4"/>
      <c r="P16" s="4"/>
      <c r="Q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 2016-2021</vt:lpstr>
      <vt:lpstr>E-AM 2020-2021</vt:lpstr>
      <vt:lpstr>E-AM 2019-2020</vt:lpstr>
      <vt:lpstr>E-T 2019-2020</vt:lpstr>
      <vt:lpstr>E-AM 2018-2019 sininen</vt:lpstr>
      <vt:lpstr>E-T valkoinen 2018-2019</vt:lpstr>
      <vt:lpstr>E-T sininen 2018-2019</vt:lpstr>
      <vt:lpstr>E-T 2017-2018</vt:lpstr>
      <vt:lpstr>E-T 2016-2017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2025-09-01T06:09:53Z</dcterms:modified>
</cp:coreProperties>
</file>