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amesson\Documents\GitHub\deck_themer_v2\tests\TestResults\"/>
    </mc:Choice>
  </mc:AlternateContent>
  <xr:revisionPtr revIDLastSave="0" documentId="13_ncr:1_{8189E32A-69D0-4A66-8482-4A8B5803BA5E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Run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2" l="1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S5" i="2" l="1"/>
</calcChain>
</file>

<file path=xl/sharedStrings.xml><?xml version="1.0" encoding="utf-8"?>
<sst xmlns="http://schemas.openxmlformats.org/spreadsheetml/2006/main" count="173" uniqueCount="33">
  <si>
    <t>tw</t>
  </si>
  <si>
    <t>Min. f_collect</t>
  </si>
  <si>
    <t>Min. f_doc</t>
  </si>
  <si>
    <t>Top n Terms Removed</t>
  </si>
  <si>
    <t>Initial k</t>
  </si>
  <si>
    <t>alpha</t>
  </si>
  <si>
    <t>eta</t>
  </si>
  <si>
    <t>gamma</t>
  </si>
  <si>
    <t>k</t>
  </si>
  <si>
    <t>Live k</t>
  </si>
  <si>
    <t>Avg. LL</t>
  </si>
  <si>
    <t>LL Std. Dev.</t>
  </si>
  <si>
    <t>LL CV</t>
  </si>
  <si>
    <t>Perplexity</t>
  </si>
  <si>
    <t>Coherence</t>
  </si>
  <si>
    <t>TermWeight.IDF</t>
  </si>
  <si>
    <t>Run01</t>
  </si>
  <si>
    <t>Run02</t>
  </si>
  <si>
    <t>Run03</t>
  </si>
  <si>
    <t>Run</t>
  </si>
  <si>
    <t>Initial_k = 2</t>
  </si>
  <si>
    <t>Average live_k</t>
  </si>
  <si>
    <t>Average Coherence</t>
  </si>
  <si>
    <t>Initial_k = 9</t>
  </si>
  <si>
    <t>alpha = 0.1</t>
  </si>
  <si>
    <t>alpha = 1</t>
  </si>
  <si>
    <t>eta = 0.1</t>
  </si>
  <si>
    <t>eta = 1</t>
  </si>
  <si>
    <t>gamma = 0.1</t>
  </si>
  <si>
    <t>gamma = 1</t>
  </si>
  <si>
    <t>Average Values Across All 3 Runs:</t>
  </si>
  <si>
    <t>Standard Deviation of Values Across All 3 Runs:</t>
  </si>
  <si>
    <t>Coefficient of Variation of Values Across All 3 Runs: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</si>
</sst>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64" fontId="0" fillId="0" borderId="0" xfId="1" applyNumberFormat="1" applyFont="1" applyBorder="1"/>
    <xf numFmtId="0" fontId="1" fillId="0" borderId="0" xfId="0" applyFont="1" applyFill="1" applyBorder="1" applyAlignment="1">
      <alignment horizontal="center" vertical="top"/>
    </xf>
    <xf numFmtId="0" fontId="4" fillId="0" borderId="2" xfId="0" applyFon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999C4-AF21-40C2-9947-108AB0D4713E}" name="Table1" displayName="Table1" ref="A1:P49" totalsRowShown="0" headerRowDxfId="3" headerRowBorderDxfId="2">
  <autoFilter ref="A1:P49" xr:uid="{DBAB346F-C37C-4DAA-B231-7656AF1011DC}"/>
  <tableColumns count="16">
    <tableColumn id="1" xr3:uid="{F412DA52-BE35-4A1D-867E-B0D54DE71E05}" name="Run" dataDxfId="1"/>
    <tableColumn id="2" xr3:uid="{55EDEA3C-7969-428D-A451-C966D686F025}" name="tw"/>
    <tableColumn id="3" xr3:uid="{15899638-370F-4C4C-967C-0B098B28A267}" name="Min. f_collect"/>
    <tableColumn id="4" xr3:uid="{695C9812-F1C0-45FF-AD29-535A006ABA86}" name="Min. f_doc"/>
    <tableColumn id="5" xr3:uid="{96BFDD43-1A87-4465-AF9B-F5087FDD6879}" name="Top n Terms Removed"/>
    <tableColumn id="6" xr3:uid="{6585E00B-6A88-4BAC-B523-6C5AF3A2CBDA}" name="Initial k"/>
    <tableColumn id="7" xr3:uid="{4D36524E-43C3-4B12-8C56-625CE9D93450}" name="alpha"/>
    <tableColumn id="8" xr3:uid="{AC297391-7C8C-4A2D-ADC3-8CD3A721AC1B}" name="eta"/>
    <tableColumn id="9" xr3:uid="{3CA1027C-DA4D-416F-BB4F-461D668495B1}" name="gamma"/>
    <tableColumn id="10" xr3:uid="{EC8CE9BA-B481-4E88-9EF7-4787A1DCB43E}" name="k"/>
    <tableColumn id="11" xr3:uid="{D441175E-D947-4E94-9F00-3EA6A18BB91B}" name="Live k"/>
    <tableColumn id="12" xr3:uid="{749AFF37-5430-4810-8B97-CB23ED5D6202}" name="Avg. LL"/>
    <tableColumn id="13" xr3:uid="{5E597298-9147-4480-9097-D8DA5BF76DBD}" name="LL Std. Dev."/>
    <tableColumn id="14" xr3:uid="{381094DA-DED4-4388-856A-0AD382FBA0B9}" name="LL CV" dataDxfId="0" dataCellStyle="Percent"/>
    <tableColumn id="15" xr3:uid="{4CDF3D83-7CB9-4529-A314-8F5DD8138089}" name="Perplexity"/>
    <tableColumn id="16" xr3:uid="{A47C1AB5-8142-435E-8C3B-B9179AF462D6}" name="Coheren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workbookViewId="0"/>
  </sheetViews>
  <sheetFormatPr defaultRowHeight="15" x14ac:dyDescent="0.25"/>
  <cols>
    <col min="2" max="2" width="15.5703125" bestFit="1" customWidth="1"/>
    <col min="3" max="3" width="13.28515625" bestFit="1" customWidth="1"/>
    <col min="4" max="4" width="10.42578125" bestFit="1" customWidth="1"/>
    <col min="5" max="5" width="20.85546875" bestFit="1" customWidth="1"/>
    <col min="6" max="6" width="7.5703125" bestFit="1" customWidth="1"/>
    <col min="7" max="7" width="5.85546875" bestFit="1" customWidth="1"/>
    <col min="8" max="8" width="3.85546875" bestFit="1" customWidth="1"/>
    <col min="9" max="9" width="7.42578125" bestFit="1" customWidth="1"/>
    <col min="10" max="10" width="3" bestFit="1" customWidth="1"/>
    <col min="11" max="11" width="6" bestFit="1" customWidth="1"/>
    <col min="12" max="12" width="12.7109375" bestFit="1" customWidth="1"/>
    <col min="13" max="13" width="12" bestFit="1" customWidth="1"/>
    <col min="14" max="14" width="12.7109375" bestFit="1" customWidth="1"/>
    <col min="15" max="16" width="12" bestFit="1" customWidth="1"/>
  </cols>
  <sheetData>
    <row r="1" spans="1:16" x14ac:dyDescent="0.2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 t="s">
        <v>15</v>
      </c>
      <c r="C2">
        <v>0</v>
      </c>
      <c r="D2">
        <v>5</v>
      </c>
      <c r="E2">
        <v>0</v>
      </c>
      <c r="F2">
        <v>2</v>
      </c>
      <c r="G2">
        <v>0.1</v>
      </c>
      <c r="H2">
        <v>0.1</v>
      </c>
      <c r="I2">
        <v>0.1</v>
      </c>
      <c r="J2">
        <v>10</v>
      </c>
      <c r="K2">
        <v>8</v>
      </c>
      <c r="L2">
        <v>-12.146254043161839</v>
      </c>
      <c r="M2">
        <v>2.821489340632729E-3</v>
      </c>
      <c r="N2" s="2">
        <v>-2.3229296296673339E-4</v>
      </c>
      <c r="O2">
        <v>188147.69328368979</v>
      </c>
      <c r="P2">
        <v>0.9698145805450491</v>
      </c>
    </row>
    <row r="3" spans="1:16" x14ac:dyDescent="0.25">
      <c r="A3" s="1">
        <v>1</v>
      </c>
      <c r="B3" t="s">
        <v>15</v>
      </c>
      <c r="C3">
        <v>0</v>
      </c>
      <c r="D3">
        <v>5</v>
      </c>
      <c r="E3">
        <v>0</v>
      </c>
      <c r="F3">
        <v>2</v>
      </c>
      <c r="G3">
        <v>0.1</v>
      </c>
      <c r="H3">
        <v>0.1</v>
      </c>
      <c r="I3">
        <v>1</v>
      </c>
      <c r="J3">
        <v>13</v>
      </c>
      <c r="K3">
        <v>10</v>
      </c>
      <c r="L3">
        <v>-12.14052859768084</v>
      </c>
      <c r="M3">
        <v>5.2144200400635497E-3</v>
      </c>
      <c r="N3" s="2">
        <v>-4.2950518983659762E-4</v>
      </c>
      <c r="O3">
        <v>186540.98117115389</v>
      </c>
      <c r="P3">
        <v>0.96181095062080946</v>
      </c>
    </row>
    <row r="4" spans="1:16" x14ac:dyDescent="0.25">
      <c r="A4" s="1">
        <v>2</v>
      </c>
      <c r="B4" t="s">
        <v>15</v>
      </c>
      <c r="C4">
        <v>0</v>
      </c>
      <c r="D4">
        <v>5</v>
      </c>
      <c r="E4">
        <v>0</v>
      </c>
      <c r="F4">
        <v>2</v>
      </c>
      <c r="G4">
        <v>0.1</v>
      </c>
      <c r="H4">
        <v>1</v>
      </c>
      <c r="I4">
        <v>0.1</v>
      </c>
      <c r="J4">
        <v>8</v>
      </c>
      <c r="K4">
        <v>5</v>
      </c>
      <c r="L4">
        <v>-12.179106530677011</v>
      </c>
      <c r="M4">
        <v>3.32740811066557E-3</v>
      </c>
      <c r="N4" s="2">
        <v>-2.7320625714902968E-4</v>
      </c>
      <c r="O4">
        <v>194433.37538510721</v>
      </c>
      <c r="P4">
        <v>0.91647357314464206</v>
      </c>
    </row>
    <row r="5" spans="1:16" x14ac:dyDescent="0.25">
      <c r="A5" s="1">
        <v>3</v>
      </c>
      <c r="B5" t="s">
        <v>15</v>
      </c>
      <c r="C5">
        <v>0</v>
      </c>
      <c r="D5">
        <v>5</v>
      </c>
      <c r="E5">
        <v>0</v>
      </c>
      <c r="F5">
        <v>2</v>
      </c>
      <c r="G5">
        <v>0.1</v>
      </c>
      <c r="H5">
        <v>1</v>
      </c>
      <c r="I5">
        <v>1</v>
      </c>
      <c r="J5">
        <v>8</v>
      </c>
      <c r="K5">
        <v>7</v>
      </c>
      <c r="L5">
        <v>-12.16207868747381</v>
      </c>
      <c r="M5">
        <v>3.0394015782466621E-3</v>
      </c>
      <c r="N5" s="2">
        <v>-2.4990806722678568E-4</v>
      </c>
      <c r="O5">
        <v>191046.87255464311</v>
      </c>
      <c r="P5">
        <v>0.93821555735929851</v>
      </c>
    </row>
    <row r="6" spans="1:16" x14ac:dyDescent="0.25">
      <c r="A6" s="1">
        <v>4</v>
      </c>
      <c r="B6" t="s">
        <v>15</v>
      </c>
      <c r="C6">
        <v>0</v>
      </c>
      <c r="D6">
        <v>5</v>
      </c>
      <c r="E6">
        <v>0</v>
      </c>
      <c r="F6">
        <v>2</v>
      </c>
      <c r="G6">
        <v>1</v>
      </c>
      <c r="H6">
        <v>0.1</v>
      </c>
      <c r="I6">
        <v>0.1</v>
      </c>
      <c r="J6">
        <v>12</v>
      </c>
      <c r="K6">
        <v>10</v>
      </c>
      <c r="L6">
        <v>-12.21594407131616</v>
      </c>
      <c r="M6">
        <v>2.4609021267123429E-2</v>
      </c>
      <c r="N6" s="2">
        <v>-2.0145001584369591E-3</v>
      </c>
      <c r="O6">
        <v>198217.07851680109</v>
      </c>
      <c r="P6">
        <v>0.96565335226726012</v>
      </c>
    </row>
    <row r="7" spans="1:16" x14ac:dyDescent="0.25">
      <c r="A7" s="1">
        <v>5</v>
      </c>
      <c r="B7" t="s">
        <v>15</v>
      </c>
      <c r="C7">
        <v>0</v>
      </c>
      <c r="D7">
        <v>5</v>
      </c>
      <c r="E7">
        <v>0</v>
      </c>
      <c r="F7">
        <v>2</v>
      </c>
      <c r="G7">
        <v>1</v>
      </c>
      <c r="H7">
        <v>0.1</v>
      </c>
      <c r="I7">
        <v>1</v>
      </c>
      <c r="J7">
        <v>19</v>
      </c>
      <c r="K7">
        <v>13</v>
      </c>
      <c r="L7">
        <v>-12.14962567276987</v>
      </c>
      <c r="M7">
        <v>2.715098774684617E-2</v>
      </c>
      <c r="N7" s="2">
        <v>-2.2347180463096771E-3</v>
      </c>
      <c r="O7">
        <v>185849.81510076381</v>
      </c>
      <c r="P7">
        <v>0.92950502186642647</v>
      </c>
    </row>
    <row r="8" spans="1:16" x14ac:dyDescent="0.25">
      <c r="A8" s="1">
        <v>6</v>
      </c>
      <c r="B8" t="s">
        <v>15</v>
      </c>
      <c r="C8">
        <v>0</v>
      </c>
      <c r="D8">
        <v>5</v>
      </c>
      <c r="E8">
        <v>0</v>
      </c>
      <c r="F8">
        <v>2</v>
      </c>
      <c r="G8">
        <v>1</v>
      </c>
      <c r="H8">
        <v>1</v>
      </c>
      <c r="I8">
        <v>0.1</v>
      </c>
      <c r="J8">
        <v>10</v>
      </c>
      <c r="K8">
        <v>7</v>
      </c>
      <c r="L8">
        <v>-12.19105681746275</v>
      </c>
      <c r="M8">
        <v>2.756597416767486E-2</v>
      </c>
      <c r="N8" s="2">
        <v>-2.2611636202194319E-3</v>
      </c>
      <c r="O8">
        <v>193687.76972790909</v>
      </c>
      <c r="P8">
        <v>0.8316846048486165</v>
      </c>
    </row>
    <row r="9" spans="1:16" x14ac:dyDescent="0.25">
      <c r="A9" s="1">
        <v>7</v>
      </c>
      <c r="B9" t="s">
        <v>15</v>
      </c>
      <c r="C9">
        <v>0</v>
      </c>
      <c r="D9">
        <v>5</v>
      </c>
      <c r="E9">
        <v>0</v>
      </c>
      <c r="F9">
        <v>2</v>
      </c>
      <c r="G9">
        <v>1</v>
      </c>
      <c r="H9">
        <v>1</v>
      </c>
      <c r="I9">
        <v>1</v>
      </c>
      <c r="J9">
        <v>12</v>
      </c>
      <c r="K9">
        <v>9</v>
      </c>
      <c r="L9">
        <v>-12.18764987551933</v>
      </c>
      <c r="M9">
        <v>2.644197517830248E-2</v>
      </c>
      <c r="N9" s="2">
        <v>-2.1695712830916672E-3</v>
      </c>
      <c r="O9">
        <v>193294.79196149719</v>
      </c>
      <c r="P9">
        <v>0.86537221753576188</v>
      </c>
    </row>
    <row r="10" spans="1:16" x14ac:dyDescent="0.25">
      <c r="A10" s="1">
        <v>8</v>
      </c>
      <c r="B10" t="s">
        <v>15</v>
      </c>
      <c r="C10">
        <v>0</v>
      </c>
      <c r="D10">
        <v>5</v>
      </c>
      <c r="E10">
        <v>0</v>
      </c>
      <c r="F10">
        <v>9</v>
      </c>
      <c r="G10">
        <v>0.1</v>
      </c>
      <c r="H10">
        <v>0.1</v>
      </c>
      <c r="I10">
        <v>0.1</v>
      </c>
      <c r="J10">
        <v>26</v>
      </c>
      <c r="K10">
        <v>21</v>
      </c>
      <c r="L10">
        <v>-11.84069485827141</v>
      </c>
      <c r="M10">
        <v>4.3099107662950874E-3</v>
      </c>
      <c r="N10" s="2">
        <v>-3.6399137194928759E-4</v>
      </c>
      <c r="O10">
        <v>138247.98092966349</v>
      </c>
      <c r="P10">
        <v>0.88226725455465271</v>
      </c>
    </row>
    <row r="11" spans="1:16" x14ac:dyDescent="0.25">
      <c r="A11" s="1">
        <v>9</v>
      </c>
      <c r="B11" t="s">
        <v>15</v>
      </c>
      <c r="C11">
        <v>0</v>
      </c>
      <c r="D11">
        <v>5</v>
      </c>
      <c r="E11">
        <v>0</v>
      </c>
      <c r="F11">
        <v>9</v>
      </c>
      <c r="G11">
        <v>0.1</v>
      </c>
      <c r="H11">
        <v>0.1</v>
      </c>
      <c r="I11">
        <v>1</v>
      </c>
      <c r="J11">
        <v>25</v>
      </c>
      <c r="K11">
        <v>22</v>
      </c>
      <c r="L11">
        <v>-11.84185640072846</v>
      </c>
      <c r="M11">
        <v>4.9750992174761432E-3</v>
      </c>
      <c r="N11" s="2">
        <v>-4.2012831849321328E-4</v>
      </c>
      <c r="O11">
        <v>138574.97158764751</v>
      </c>
      <c r="P11">
        <v>0.91099077953959562</v>
      </c>
    </row>
    <row r="12" spans="1:16" x14ac:dyDescent="0.25">
      <c r="A12" s="1">
        <v>10</v>
      </c>
      <c r="B12" t="s">
        <v>15</v>
      </c>
      <c r="C12">
        <v>0</v>
      </c>
      <c r="D12">
        <v>5</v>
      </c>
      <c r="E12">
        <v>0</v>
      </c>
      <c r="F12">
        <v>9</v>
      </c>
      <c r="G12">
        <v>0.1</v>
      </c>
      <c r="H12">
        <v>1</v>
      </c>
      <c r="I12">
        <v>0.1</v>
      </c>
      <c r="J12">
        <v>13</v>
      </c>
      <c r="K12">
        <v>11</v>
      </c>
      <c r="L12">
        <v>-11.93996061106647</v>
      </c>
      <c r="M12">
        <v>2.9792093950132439E-3</v>
      </c>
      <c r="N12" s="2">
        <v>-2.4951584783721852E-4</v>
      </c>
      <c r="O12">
        <v>153102.23537171411</v>
      </c>
      <c r="P12">
        <v>0.85335973737238635</v>
      </c>
    </row>
    <row r="13" spans="1:16" x14ac:dyDescent="0.25">
      <c r="A13" s="1">
        <v>11</v>
      </c>
      <c r="B13" t="s">
        <v>15</v>
      </c>
      <c r="C13">
        <v>0</v>
      </c>
      <c r="D13">
        <v>5</v>
      </c>
      <c r="E13">
        <v>0</v>
      </c>
      <c r="F13">
        <v>9</v>
      </c>
      <c r="G13">
        <v>0.1</v>
      </c>
      <c r="H13">
        <v>1</v>
      </c>
      <c r="I13">
        <v>1</v>
      </c>
      <c r="J13">
        <v>14</v>
      </c>
      <c r="K13">
        <v>11</v>
      </c>
      <c r="L13">
        <v>-11.93393430364792</v>
      </c>
      <c r="M13">
        <v>3.9199067402874276E-3</v>
      </c>
      <c r="N13" s="2">
        <v>-3.284672632301325E-4</v>
      </c>
      <c r="O13">
        <v>151895.25549504181</v>
      </c>
      <c r="P13">
        <v>0.8013287464736879</v>
      </c>
    </row>
    <row r="14" spans="1:16" x14ac:dyDescent="0.25">
      <c r="A14" s="1">
        <v>12</v>
      </c>
      <c r="B14" t="s">
        <v>15</v>
      </c>
      <c r="C14">
        <v>0</v>
      </c>
      <c r="D14">
        <v>5</v>
      </c>
      <c r="E14">
        <v>0</v>
      </c>
      <c r="F14">
        <v>9</v>
      </c>
      <c r="G14">
        <v>1</v>
      </c>
      <c r="H14">
        <v>0.1</v>
      </c>
      <c r="I14">
        <v>0.1</v>
      </c>
      <c r="J14">
        <v>32</v>
      </c>
      <c r="K14">
        <v>26</v>
      </c>
      <c r="L14">
        <v>-11.875777940735439</v>
      </c>
      <c r="M14">
        <v>2.831282379327528E-2</v>
      </c>
      <c r="N14" s="2">
        <v>-2.3840816100273031E-3</v>
      </c>
      <c r="O14">
        <v>140991.05310202719</v>
      </c>
      <c r="P14">
        <v>0.85284621802688865</v>
      </c>
    </row>
    <row r="15" spans="1:16" x14ac:dyDescent="0.25">
      <c r="A15" s="1">
        <v>13</v>
      </c>
      <c r="B15" t="s">
        <v>15</v>
      </c>
      <c r="C15">
        <v>0</v>
      </c>
      <c r="D15">
        <v>5</v>
      </c>
      <c r="E15">
        <v>0</v>
      </c>
      <c r="F15">
        <v>9</v>
      </c>
      <c r="G15">
        <v>1</v>
      </c>
      <c r="H15">
        <v>0.1</v>
      </c>
      <c r="I15">
        <v>1</v>
      </c>
      <c r="J15">
        <v>45</v>
      </c>
      <c r="K15">
        <v>37</v>
      </c>
      <c r="L15">
        <v>-11.80118368208173</v>
      </c>
      <c r="M15">
        <v>2.993934066884214E-2</v>
      </c>
      <c r="N15" s="2">
        <v>-2.5369777706536669E-3</v>
      </c>
      <c r="O15">
        <v>130706.0275234795</v>
      </c>
      <c r="P15">
        <v>0.76464048845630717</v>
      </c>
    </row>
    <row r="16" spans="1:16" x14ac:dyDescent="0.25">
      <c r="A16" s="1">
        <v>14</v>
      </c>
      <c r="B16" t="s">
        <v>15</v>
      </c>
      <c r="C16">
        <v>0</v>
      </c>
      <c r="D16">
        <v>5</v>
      </c>
      <c r="E16">
        <v>0</v>
      </c>
      <c r="F16">
        <v>9</v>
      </c>
      <c r="G16">
        <v>1</v>
      </c>
      <c r="H16">
        <v>1</v>
      </c>
      <c r="I16">
        <v>0.1</v>
      </c>
      <c r="J16">
        <v>14</v>
      </c>
      <c r="K16">
        <v>12</v>
      </c>
      <c r="L16">
        <v>-11.960025365074531</v>
      </c>
      <c r="M16">
        <v>2.8622597347423059E-2</v>
      </c>
      <c r="N16" s="2">
        <v>-2.393188682609845E-3</v>
      </c>
      <c r="O16">
        <v>152532.0914113287</v>
      </c>
      <c r="P16">
        <v>0.84368840963035974</v>
      </c>
    </row>
    <row r="17" spans="1:16" x14ac:dyDescent="0.25">
      <c r="A17" s="1">
        <v>15</v>
      </c>
      <c r="B17" t="s">
        <v>15</v>
      </c>
      <c r="C17">
        <v>0</v>
      </c>
      <c r="D17">
        <v>5</v>
      </c>
      <c r="E17">
        <v>0</v>
      </c>
      <c r="F17">
        <v>9</v>
      </c>
      <c r="G17">
        <v>1</v>
      </c>
      <c r="H17">
        <v>1</v>
      </c>
      <c r="I17">
        <v>1</v>
      </c>
      <c r="J17">
        <v>16</v>
      </c>
      <c r="K17">
        <v>14</v>
      </c>
      <c r="L17">
        <v>-11.965638183102291</v>
      </c>
      <c r="M17">
        <v>2.6885014029459579E-2</v>
      </c>
      <c r="N17" s="2">
        <v>-2.2468516612366091E-3</v>
      </c>
      <c r="O17">
        <v>154437.2994866184</v>
      </c>
      <c r="P17">
        <v>0.76815346514452021</v>
      </c>
    </row>
    <row r="20" spans="1:16" x14ac:dyDescent="0.25">
      <c r="A20" t="s">
        <v>17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</row>
    <row r="21" spans="1:16" x14ac:dyDescent="0.25">
      <c r="A21" s="1">
        <v>0</v>
      </c>
      <c r="B21" t="s">
        <v>15</v>
      </c>
      <c r="C21">
        <v>0</v>
      </c>
      <c r="D21">
        <v>5</v>
      </c>
      <c r="E21">
        <v>0</v>
      </c>
      <c r="F21">
        <v>2</v>
      </c>
      <c r="G21">
        <v>0.1</v>
      </c>
      <c r="H21">
        <v>0.1</v>
      </c>
      <c r="I21">
        <v>0.1</v>
      </c>
      <c r="J21">
        <v>14</v>
      </c>
      <c r="K21">
        <v>14</v>
      </c>
      <c r="L21">
        <v>-12.135299579152839</v>
      </c>
      <c r="M21">
        <v>7.0758279394733548E-3</v>
      </c>
      <c r="N21" s="2">
        <v>-5.8307814267963157E-4</v>
      </c>
      <c r="O21">
        <v>183775.7391364114</v>
      </c>
      <c r="P21">
        <v>0.96399470743721627</v>
      </c>
    </row>
    <row r="22" spans="1:16" x14ac:dyDescent="0.25">
      <c r="A22" s="1">
        <v>1</v>
      </c>
      <c r="B22" t="s">
        <v>15</v>
      </c>
      <c r="C22">
        <v>0</v>
      </c>
      <c r="D22">
        <v>5</v>
      </c>
      <c r="E22">
        <v>0</v>
      </c>
      <c r="F22">
        <v>2</v>
      </c>
      <c r="G22">
        <v>0.1</v>
      </c>
      <c r="H22">
        <v>0.1</v>
      </c>
      <c r="I22">
        <v>1</v>
      </c>
      <c r="J22">
        <v>14</v>
      </c>
      <c r="K22">
        <v>10</v>
      </c>
      <c r="L22">
        <v>-12.13875693851354</v>
      </c>
      <c r="M22">
        <v>6.2202671720086493E-3</v>
      </c>
      <c r="N22" s="2">
        <v>-5.1243032573402517E-4</v>
      </c>
      <c r="O22">
        <v>185700.65461217091</v>
      </c>
      <c r="P22">
        <v>0.96797576275374164</v>
      </c>
    </row>
    <row r="23" spans="1:16" x14ac:dyDescent="0.25">
      <c r="A23" s="1">
        <v>2</v>
      </c>
      <c r="B23" t="s">
        <v>15</v>
      </c>
      <c r="C23">
        <v>0</v>
      </c>
      <c r="D23">
        <v>5</v>
      </c>
      <c r="E23">
        <v>0</v>
      </c>
      <c r="F23">
        <v>2</v>
      </c>
      <c r="G23">
        <v>0.1</v>
      </c>
      <c r="H23">
        <v>1</v>
      </c>
      <c r="I23">
        <v>0.1</v>
      </c>
      <c r="J23">
        <v>9</v>
      </c>
      <c r="K23">
        <v>6</v>
      </c>
      <c r="L23">
        <v>-12.15374780879112</v>
      </c>
      <c r="M23">
        <v>5.2713929035140931E-3</v>
      </c>
      <c r="N23" s="2">
        <v>-4.3372571049245901E-4</v>
      </c>
      <c r="O23">
        <v>188885.94156867111</v>
      </c>
      <c r="P23">
        <v>0.78408846717555136</v>
      </c>
    </row>
    <row r="24" spans="1:16" x14ac:dyDescent="0.25">
      <c r="A24" s="1">
        <v>3</v>
      </c>
      <c r="B24" t="s">
        <v>15</v>
      </c>
      <c r="C24">
        <v>0</v>
      </c>
      <c r="D24">
        <v>5</v>
      </c>
      <c r="E24">
        <v>0</v>
      </c>
      <c r="F24">
        <v>2</v>
      </c>
      <c r="G24">
        <v>0.1</v>
      </c>
      <c r="H24">
        <v>1</v>
      </c>
      <c r="I24">
        <v>1</v>
      </c>
      <c r="J24">
        <v>9</v>
      </c>
      <c r="K24">
        <v>8</v>
      </c>
      <c r="L24">
        <v>-12.16071035126698</v>
      </c>
      <c r="M24">
        <v>1.1304156379086241E-2</v>
      </c>
      <c r="N24" s="2">
        <v>-9.2956382090857864E-4</v>
      </c>
      <c r="O24">
        <v>188142.12529726449</v>
      </c>
      <c r="P24">
        <v>0.88526020313480513</v>
      </c>
    </row>
    <row r="25" spans="1:16" x14ac:dyDescent="0.25">
      <c r="A25" s="1">
        <v>4</v>
      </c>
      <c r="B25" t="s">
        <v>15</v>
      </c>
      <c r="C25">
        <v>0</v>
      </c>
      <c r="D25">
        <v>5</v>
      </c>
      <c r="E25">
        <v>0</v>
      </c>
      <c r="F25">
        <v>2</v>
      </c>
      <c r="G25">
        <v>1</v>
      </c>
      <c r="H25">
        <v>0.1</v>
      </c>
      <c r="I25">
        <v>0.1</v>
      </c>
      <c r="J25">
        <v>14</v>
      </c>
      <c r="K25">
        <v>10</v>
      </c>
      <c r="L25">
        <v>-12.187389418137579</v>
      </c>
      <c r="M25">
        <v>2.5336073809767209E-2</v>
      </c>
      <c r="N25" s="2">
        <v>-2.0788762006785011E-3</v>
      </c>
      <c r="O25">
        <v>193413.031264897</v>
      </c>
      <c r="P25">
        <v>0.93242201866948027</v>
      </c>
    </row>
    <row r="26" spans="1:16" x14ac:dyDescent="0.25">
      <c r="A26" s="1">
        <v>5</v>
      </c>
      <c r="B26" t="s">
        <v>15</v>
      </c>
      <c r="C26">
        <v>0</v>
      </c>
      <c r="D26">
        <v>5</v>
      </c>
      <c r="E26">
        <v>0</v>
      </c>
      <c r="F26">
        <v>2</v>
      </c>
      <c r="G26">
        <v>1</v>
      </c>
      <c r="H26">
        <v>0.1</v>
      </c>
      <c r="I26">
        <v>1</v>
      </c>
      <c r="J26">
        <v>18</v>
      </c>
      <c r="K26">
        <v>13</v>
      </c>
      <c r="L26">
        <v>-12.18886590451782</v>
      </c>
      <c r="M26">
        <v>2.1779210335275669E-2</v>
      </c>
      <c r="N26" s="2">
        <v>-1.7868118745324099E-3</v>
      </c>
      <c r="O26">
        <v>192884.09883029509</v>
      </c>
      <c r="P26">
        <v>0.94128947893802528</v>
      </c>
    </row>
    <row r="27" spans="1:16" x14ac:dyDescent="0.25">
      <c r="A27" s="1">
        <v>6</v>
      </c>
      <c r="B27" t="s">
        <v>15</v>
      </c>
      <c r="C27">
        <v>0</v>
      </c>
      <c r="D27">
        <v>5</v>
      </c>
      <c r="E27">
        <v>0</v>
      </c>
      <c r="F27">
        <v>2</v>
      </c>
      <c r="G27">
        <v>1</v>
      </c>
      <c r="H27">
        <v>1</v>
      </c>
      <c r="I27">
        <v>0.1</v>
      </c>
      <c r="J27">
        <v>10</v>
      </c>
      <c r="K27">
        <v>9</v>
      </c>
      <c r="L27">
        <v>-12.194791814848861</v>
      </c>
      <c r="M27">
        <v>2.6546680206945891E-2</v>
      </c>
      <c r="N27" s="2">
        <v>-2.1768867078666809E-3</v>
      </c>
      <c r="O27">
        <v>194341.21191431271</v>
      </c>
      <c r="P27">
        <v>0.9238057777808848</v>
      </c>
    </row>
    <row r="28" spans="1:16" x14ac:dyDescent="0.25">
      <c r="A28" s="1">
        <v>7</v>
      </c>
      <c r="B28" t="s">
        <v>15</v>
      </c>
      <c r="C28">
        <v>0</v>
      </c>
      <c r="D28">
        <v>5</v>
      </c>
      <c r="E28">
        <v>0</v>
      </c>
      <c r="F28">
        <v>2</v>
      </c>
      <c r="G28">
        <v>1</v>
      </c>
      <c r="H28">
        <v>1</v>
      </c>
      <c r="I28">
        <v>1</v>
      </c>
      <c r="J28">
        <v>12</v>
      </c>
      <c r="K28">
        <v>10</v>
      </c>
      <c r="L28">
        <v>-12.167044125445541</v>
      </c>
      <c r="M28">
        <v>2.968251337129043E-2</v>
      </c>
      <c r="N28" s="2">
        <v>-2.4395829476128832E-3</v>
      </c>
      <c r="O28">
        <v>188067.79445649291</v>
      </c>
      <c r="P28">
        <v>0.91490912494962173</v>
      </c>
    </row>
    <row r="29" spans="1:16" x14ac:dyDescent="0.25">
      <c r="A29" s="1">
        <v>8</v>
      </c>
      <c r="B29" t="s">
        <v>15</v>
      </c>
      <c r="C29">
        <v>0</v>
      </c>
      <c r="D29">
        <v>5</v>
      </c>
      <c r="E29">
        <v>0</v>
      </c>
      <c r="F29">
        <v>9</v>
      </c>
      <c r="G29">
        <v>0.1</v>
      </c>
      <c r="H29">
        <v>0.1</v>
      </c>
      <c r="I29">
        <v>0.1</v>
      </c>
      <c r="J29">
        <v>24</v>
      </c>
      <c r="K29">
        <v>21</v>
      </c>
      <c r="L29">
        <v>-11.833547036928669</v>
      </c>
      <c r="M29">
        <v>3.7738377114904802E-3</v>
      </c>
      <c r="N29" s="2">
        <v>-3.1891010359899299E-4</v>
      </c>
      <c r="O29">
        <v>137159.53874475721</v>
      </c>
      <c r="P29">
        <v>0.90133602568435678</v>
      </c>
    </row>
    <row r="30" spans="1:16" x14ac:dyDescent="0.25">
      <c r="A30" s="1">
        <v>9</v>
      </c>
      <c r="B30" t="s">
        <v>15</v>
      </c>
      <c r="C30">
        <v>0</v>
      </c>
      <c r="D30">
        <v>5</v>
      </c>
      <c r="E30">
        <v>0</v>
      </c>
      <c r="F30">
        <v>9</v>
      </c>
      <c r="G30">
        <v>0.1</v>
      </c>
      <c r="H30">
        <v>0.1</v>
      </c>
      <c r="I30">
        <v>1</v>
      </c>
      <c r="J30">
        <v>27</v>
      </c>
      <c r="K30">
        <v>23</v>
      </c>
      <c r="L30">
        <v>-11.82506748086927</v>
      </c>
      <c r="M30">
        <v>7.669162701325294E-3</v>
      </c>
      <c r="N30" s="2">
        <v>-6.4855128427237748E-4</v>
      </c>
      <c r="O30">
        <v>135058.1539794626</v>
      </c>
      <c r="P30">
        <v>0.92998384130385625</v>
      </c>
    </row>
    <row r="31" spans="1:16" x14ac:dyDescent="0.25">
      <c r="A31" s="1">
        <v>10</v>
      </c>
      <c r="B31" t="s">
        <v>15</v>
      </c>
      <c r="C31">
        <v>0</v>
      </c>
      <c r="D31">
        <v>5</v>
      </c>
      <c r="E31">
        <v>0</v>
      </c>
      <c r="F31">
        <v>9</v>
      </c>
      <c r="G31">
        <v>0.1</v>
      </c>
      <c r="H31">
        <v>1</v>
      </c>
      <c r="I31">
        <v>0.1</v>
      </c>
      <c r="J31">
        <v>13</v>
      </c>
      <c r="K31">
        <v>12</v>
      </c>
      <c r="L31">
        <v>-11.9345524484244</v>
      </c>
      <c r="M31">
        <v>4.4829129819003773E-3</v>
      </c>
      <c r="N31" s="2">
        <v>-3.7562472503878538E-4</v>
      </c>
      <c r="O31">
        <v>152148.21131954229</v>
      </c>
      <c r="P31">
        <v>0.88503839376361571</v>
      </c>
    </row>
    <row r="32" spans="1:16" x14ac:dyDescent="0.25">
      <c r="A32" s="1">
        <v>11</v>
      </c>
      <c r="B32" t="s">
        <v>15</v>
      </c>
      <c r="C32">
        <v>0</v>
      </c>
      <c r="D32">
        <v>5</v>
      </c>
      <c r="E32">
        <v>0</v>
      </c>
      <c r="F32">
        <v>9</v>
      </c>
      <c r="G32">
        <v>0.1</v>
      </c>
      <c r="H32">
        <v>1</v>
      </c>
      <c r="I32">
        <v>1</v>
      </c>
      <c r="J32">
        <v>15</v>
      </c>
      <c r="K32">
        <v>12</v>
      </c>
      <c r="L32">
        <v>-11.93616295594969</v>
      </c>
      <c r="M32">
        <v>3.8284506561635399E-3</v>
      </c>
      <c r="N32" s="2">
        <v>-3.2074383286257103E-4</v>
      </c>
      <c r="O32">
        <v>152756.27438441469</v>
      </c>
      <c r="P32">
        <v>0.93919359698237725</v>
      </c>
    </row>
    <row r="33" spans="1:16" x14ac:dyDescent="0.25">
      <c r="A33" s="1">
        <v>12</v>
      </c>
      <c r="B33" t="s">
        <v>15</v>
      </c>
      <c r="C33">
        <v>0</v>
      </c>
      <c r="D33">
        <v>5</v>
      </c>
      <c r="E33">
        <v>0</v>
      </c>
      <c r="F33">
        <v>9</v>
      </c>
      <c r="G33">
        <v>1</v>
      </c>
      <c r="H33">
        <v>0.1</v>
      </c>
      <c r="I33">
        <v>0.1</v>
      </c>
      <c r="J33">
        <v>38</v>
      </c>
      <c r="K33">
        <v>32</v>
      </c>
      <c r="L33">
        <v>-11.829582653665319</v>
      </c>
      <c r="M33">
        <v>3.2128207787677103E-2</v>
      </c>
      <c r="N33" s="2">
        <v>-2.7159206481153718E-3</v>
      </c>
      <c r="O33">
        <v>134217.42521953251</v>
      </c>
      <c r="P33">
        <v>0.80179866621683171</v>
      </c>
    </row>
    <row r="34" spans="1:16" x14ac:dyDescent="0.25">
      <c r="A34" s="1">
        <v>13</v>
      </c>
      <c r="B34" t="s">
        <v>15</v>
      </c>
      <c r="C34">
        <v>0</v>
      </c>
      <c r="D34">
        <v>5</v>
      </c>
      <c r="E34">
        <v>0</v>
      </c>
      <c r="F34">
        <v>9</v>
      </c>
      <c r="G34">
        <v>1</v>
      </c>
      <c r="H34">
        <v>0.1</v>
      </c>
      <c r="I34">
        <v>1</v>
      </c>
      <c r="J34">
        <v>33</v>
      </c>
      <c r="K34">
        <v>25</v>
      </c>
      <c r="L34">
        <v>-11.87688211152939</v>
      </c>
      <c r="M34">
        <v>2.7110181908045101E-2</v>
      </c>
      <c r="N34" s="2">
        <v>-2.2826009093521371E-3</v>
      </c>
      <c r="O34">
        <v>141111.21680328221</v>
      </c>
      <c r="P34">
        <v>0.84451208255124266</v>
      </c>
    </row>
    <row r="35" spans="1:16" x14ac:dyDescent="0.25">
      <c r="A35" s="1">
        <v>14</v>
      </c>
      <c r="B35" t="s">
        <v>15</v>
      </c>
      <c r="C35">
        <v>0</v>
      </c>
      <c r="D35">
        <v>5</v>
      </c>
      <c r="E35">
        <v>0</v>
      </c>
      <c r="F35">
        <v>9</v>
      </c>
      <c r="G35">
        <v>1</v>
      </c>
      <c r="H35">
        <v>1</v>
      </c>
      <c r="I35">
        <v>0.1</v>
      </c>
      <c r="J35">
        <v>15</v>
      </c>
      <c r="K35">
        <v>15</v>
      </c>
      <c r="L35">
        <v>-11.947720591787411</v>
      </c>
      <c r="M35">
        <v>2.7710403927132161E-2</v>
      </c>
      <c r="N35" s="2">
        <v>-2.3193046501421908E-3</v>
      </c>
      <c r="O35">
        <v>150941.86731335131</v>
      </c>
      <c r="P35">
        <v>0.78544450720664571</v>
      </c>
    </row>
    <row r="36" spans="1:16" x14ac:dyDescent="0.25">
      <c r="A36" s="1">
        <v>15</v>
      </c>
      <c r="B36" t="s">
        <v>15</v>
      </c>
      <c r="C36">
        <v>0</v>
      </c>
      <c r="D36">
        <v>5</v>
      </c>
      <c r="E36">
        <v>0</v>
      </c>
      <c r="F36">
        <v>9</v>
      </c>
      <c r="G36">
        <v>1</v>
      </c>
      <c r="H36">
        <v>1</v>
      </c>
      <c r="I36">
        <v>1</v>
      </c>
      <c r="J36">
        <v>15</v>
      </c>
      <c r="K36">
        <v>12</v>
      </c>
      <c r="L36">
        <v>-11.94256996420814</v>
      </c>
      <c r="M36">
        <v>2.775407338228229E-2</v>
      </c>
      <c r="N36" s="2">
        <v>-2.323961548097369E-3</v>
      </c>
      <c r="O36">
        <v>151014.54393784559</v>
      </c>
      <c r="P36">
        <v>0.7778539438749007</v>
      </c>
    </row>
    <row r="39" spans="1:16" x14ac:dyDescent="0.25">
      <c r="A39" t="s">
        <v>18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1" t="s">
        <v>11</v>
      </c>
      <c r="N39" s="1" t="s">
        <v>12</v>
      </c>
      <c r="O39" s="1" t="s">
        <v>13</v>
      </c>
      <c r="P39" s="1" t="s">
        <v>14</v>
      </c>
    </row>
    <row r="40" spans="1:16" x14ac:dyDescent="0.25">
      <c r="A40" s="1">
        <v>0</v>
      </c>
      <c r="B40" t="s">
        <v>15</v>
      </c>
      <c r="C40">
        <v>0</v>
      </c>
      <c r="D40">
        <v>5</v>
      </c>
      <c r="E40">
        <v>0</v>
      </c>
      <c r="F40">
        <v>2</v>
      </c>
      <c r="G40">
        <v>0.1</v>
      </c>
      <c r="H40">
        <v>0.1</v>
      </c>
      <c r="I40">
        <v>0.1</v>
      </c>
      <c r="J40">
        <v>13</v>
      </c>
      <c r="K40">
        <v>11</v>
      </c>
      <c r="L40">
        <v>-12.150098302450029</v>
      </c>
      <c r="M40">
        <v>5.0972473652360923E-3</v>
      </c>
      <c r="N40" s="2">
        <v>-4.19523137866979E-4</v>
      </c>
      <c r="O40">
        <v>188432.0707252592</v>
      </c>
      <c r="P40">
        <v>0.94791781394651264</v>
      </c>
    </row>
    <row r="41" spans="1:16" x14ac:dyDescent="0.25">
      <c r="A41" s="1">
        <v>1</v>
      </c>
      <c r="B41" t="s">
        <v>15</v>
      </c>
      <c r="C41">
        <v>0</v>
      </c>
      <c r="D41">
        <v>5</v>
      </c>
      <c r="E41">
        <v>0</v>
      </c>
      <c r="F41">
        <v>2</v>
      </c>
      <c r="G41">
        <v>0.1</v>
      </c>
      <c r="H41">
        <v>0.1</v>
      </c>
      <c r="I41">
        <v>1</v>
      </c>
      <c r="J41">
        <v>14</v>
      </c>
      <c r="K41">
        <v>12</v>
      </c>
      <c r="L41">
        <v>-12.13161615931838</v>
      </c>
      <c r="M41">
        <v>5.3704853918338496E-3</v>
      </c>
      <c r="N41" s="2">
        <v>-4.4268507355540949E-4</v>
      </c>
      <c r="O41">
        <v>184748.72106913009</v>
      </c>
      <c r="P41">
        <v>0.9656359099825419</v>
      </c>
    </row>
    <row r="42" spans="1:16" x14ac:dyDescent="0.25">
      <c r="A42" s="1">
        <v>2</v>
      </c>
      <c r="B42" t="s">
        <v>15</v>
      </c>
      <c r="C42">
        <v>0</v>
      </c>
      <c r="D42">
        <v>5</v>
      </c>
      <c r="E42">
        <v>0</v>
      </c>
      <c r="F42">
        <v>2</v>
      </c>
      <c r="G42">
        <v>0.1</v>
      </c>
      <c r="H42">
        <v>1</v>
      </c>
      <c r="I42">
        <v>0.1</v>
      </c>
      <c r="J42">
        <v>9</v>
      </c>
      <c r="K42">
        <v>8</v>
      </c>
      <c r="L42">
        <v>-12.15482192834985</v>
      </c>
      <c r="M42">
        <v>9.9344056581420499E-3</v>
      </c>
      <c r="N42" s="2">
        <v>-8.1732218840418287E-4</v>
      </c>
      <c r="O42">
        <v>189101.6982776777</v>
      </c>
      <c r="P42">
        <v>0.86490811111899535</v>
      </c>
    </row>
    <row r="43" spans="1:16" x14ac:dyDescent="0.25">
      <c r="A43" s="1">
        <v>3</v>
      </c>
      <c r="B43" t="s">
        <v>15</v>
      </c>
      <c r="C43">
        <v>0</v>
      </c>
      <c r="D43">
        <v>5</v>
      </c>
      <c r="E43">
        <v>0</v>
      </c>
      <c r="F43">
        <v>2</v>
      </c>
      <c r="G43">
        <v>0.1</v>
      </c>
      <c r="H43">
        <v>1</v>
      </c>
      <c r="I43">
        <v>1</v>
      </c>
      <c r="J43">
        <v>11</v>
      </c>
      <c r="K43">
        <v>8</v>
      </c>
      <c r="L43">
        <v>-12.14490859267784</v>
      </c>
      <c r="M43">
        <v>2.1209302667240071E-3</v>
      </c>
      <c r="N43" s="2">
        <v>-1.7463534208917109E-4</v>
      </c>
      <c r="O43">
        <v>188002.28998468211</v>
      </c>
      <c r="P43">
        <v>0.87772333872127561</v>
      </c>
    </row>
    <row r="44" spans="1:16" x14ac:dyDescent="0.25">
      <c r="A44" s="1">
        <v>4</v>
      </c>
      <c r="B44" t="s">
        <v>15</v>
      </c>
      <c r="C44">
        <v>0</v>
      </c>
      <c r="D44">
        <v>5</v>
      </c>
      <c r="E44">
        <v>0</v>
      </c>
      <c r="F44">
        <v>2</v>
      </c>
      <c r="G44">
        <v>1</v>
      </c>
      <c r="H44">
        <v>0.1</v>
      </c>
      <c r="I44">
        <v>0.1</v>
      </c>
      <c r="J44">
        <v>12</v>
      </c>
      <c r="K44">
        <v>10</v>
      </c>
      <c r="L44">
        <v>-12.21508395916061</v>
      </c>
      <c r="M44">
        <v>2.5349228561277651E-2</v>
      </c>
      <c r="N44" s="2">
        <v>-2.0752398138260192E-3</v>
      </c>
      <c r="O44">
        <v>198841.73377415969</v>
      </c>
      <c r="P44">
        <v>0.96041084505576824</v>
      </c>
    </row>
    <row r="45" spans="1:16" x14ac:dyDescent="0.25">
      <c r="A45" s="1">
        <v>5</v>
      </c>
      <c r="B45" t="s">
        <v>15</v>
      </c>
      <c r="C45">
        <v>0</v>
      </c>
      <c r="D45">
        <v>5</v>
      </c>
      <c r="E45">
        <v>0</v>
      </c>
      <c r="F45">
        <v>2</v>
      </c>
      <c r="G45">
        <v>1</v>
      </c>
      <c r="H45">
        <v>0.1</v>
      </c>
      <c r="I45">
        <v>1</v>
      </c>
      <c r="J45">
        <v>13</v>
      </c>
      <c r="K45">
        <v>11</v>
      </c>
      <c r="L45">
        <v>-12.17671950792546</v>
      </c>
      <c r="M45">
        <v>2.4820599292836139E-2</v>
      </c>
      <c r="N45" s="2">
        <v>-2.0383650355648882E-3</v>
      </c>
      <c r="O45">
        <v>191449.51262430131</v>
      </c>
      <c r="P45">
        <v>0.95741308028467809</v>
      </c>
    </row>
    <row r="46" spans="1:16" x14ac:dyDescent="0.25">
      <c r="A46" s="1">
        <v>6</v>
      </c>
      <c r="B46" t="s">
        <v>15</v>
      </c>
      <c r="C46">
        <v>0</v>
      </c>
      <c r="D46">
        <v>5</v>
      </c>
      <c r="E46">
        <v>0</v>
      </c>
      <c r="F46">
        <v>2</v>
      </c>
      <c r="G46">
        <v>1</v>
      </c>
      <c r="H46">
        <v>1</v>
      </c>
      <c r="I46">
        <v>0.1</v>
      </c>
      <c r="J46">
        <v>10</v>
      </c>
      <c r="K46">
        <v>8</v>
      </c>
      <c r="L46">
        <v>-12.186422304845619</v>
      </c>
      <c r="M46">
        <v>2.7507307311692691E-2</v>
      </c>
      <c r="N46" s="2">
        <v>-2.257209427311173E-3</v>
      </c>
      <c r="O46">
        <v>191923.14755526351</v>
      </c>
      <c r="P46">
        <v>0.85693211187447083</v>
      </c>
    </row>
    <row r="47" spans="1:16" x14ac:dyDescent="0.25">
      <c r="A47" s="1">
        <v>7</v>
      </c>
      <c r="B47" t="s">
        <v>15</v>
      </c>
      <c r="C47">
        <v>0</v>
      </c>
      <c r="D47">
        <v>5</v>
      </c>
      <c r="E47">
        <v>0</v>
      </c>
      <c r="F47">
        <v>2</v>
      </c>
      <c r="G47">
        <v>1</v>
      </c>
      <c r="H47">
        <v>1</v>
      </c>
      <c r="I47">
        <v>1</v>
      </c>
      <c r="J47">
        <v>11</v>
      </c>
      <c r="K47">
        <v>9</v>
      </c>
      <c r="L47">
        <v>-12.170370504947631</v>
      </c>
      <c r="M47">
        <v>2.620674473058297E-2</v>
      </c>
      <c r="N47" s="2">
        <v>-2.1533234933093538E-3</v>
      </c>
      <c r="O47">
        <v>189436.21276385139</v>
      </c>
      <c r="P47">
        <v>0.89114860013448216</v>
      </c>
    </row>
    <row r="48" spans="1:16" x14ac:dyDescent="0.25">
      <c r="A48" s="1">
        <v>8</v>
      </c>
      <c r="B48" t="s">
        <v>15</v>
      </c>
      <c r="C48">
        <v>0</v>
      </c>
      <c r="D48">
        <v>5</v>
      </c>
      <c r="E48">
        <v>0</v>
      </c>
      <c r="F48">
        <v>9</v>
      </c>
      <c r="G48">
        <v>0.1</v>
      </c>
      <c r="H48">
        <v>0.1</v>
      </c>
      <c r="I48">
        <v>0.1</v>
      </c>
      <c r="J48">
        <v>25</v>
      </c>
      <c r="K48">
        <v>22</v>
      </c>
      <c r="L48">
        <v>-11.83986808001878</v>
      </c>
      <c r="M48">
        <v>7.4442010682465604E-3</v>
      </c>
      <c r="N48" s="2">
        <v>-6.2874020368601535E-4</v>
      </c>
      <c r="O48">
        <v>137517.66674853131</v>
      </c>
      <c r="P48">
        <v>0.92364956733399228</v>
      </c>
    </row>
    <row r="49" spans="1:16" x14ac:dyDescent="0.25">
      <c r="A49" s="1">
        <v>9</v>
      </c>
      <c r="B49" t="s">
        <v>15</v>
      </c>
      <c r="C49">
        <v>0</v>
      </c>
      <c r="D49">
        <v>5</v>
      </c>
      <c r="E49">
        <v>0</v>
      </c>
      <c r="F49">
        <v>9</v>
      </c>
      <c r="G49">
        <v>0.1</v>
      </c>
      <c r="H49">
        <v>0.1</v>
      </c>
      <c r="I49">
        <v>1</v>
      </c>
      <c r="J49">
        <v>25</v>
      </c>
      <c r="K49">
        <v>22</v>
      </c>
      <c r="L49">
        <v>-11.827544138520819</v>
      </c>
      <c r="M49">
        <v>2.1355765209000988E-3</v>
      </c>
      <c r="N49" s="2">
        <v>-1.8055959004581481E-4</v>
      </c>
      <c r="O49">
        <v>136883.10586160139</v>
      </c>
      <c r="P49">
        <v>0.90844401306913991</v>
      </c>
    </row>
    <row r="50" spans="1:16" x14ac:dyDescent="0.25">
      <c r="A50" s="1">
        <v>10</v>
      </c>
      <c r="B50" t="s">
        <v>15</v>
      </c>
      <c r="C50">
        <v>0</v>
      </c>
      <c r="D50">
        <v>5</v>
      </c>
      <c r="E50">
        <v>0</v>
      </c>
      <c r="F50">
        <v>9</v>
      </c>
      <c r="G50">
        <v>0.1</v>
      </c>
      <c r="H50">
        <v>1</v>
      </c>
      <c r="I50">
        <v>0.1</v>
      </c>
      <c r="J50">
        <v>14</v>
      </c>
      <c r="K50">
        <v>12</v>
      </c>
      <c r="L50">
        <v>-11.938262592836599</v>
      </c>
      <c r="M50">
        <v>2.0839197000459241E-3</v>
      </c>
      <c r="N50" s="2">
        <v>-1.745580383946617E-4</v>
      </c>
      <c r="O50">
        <v>152583.5097006351</v>
      </c>
      <c r="P50">
        <v>0.88934463263601948</v>
      </c>
    </row>
    <row r="51" spans="1:16" x14ac:dyDescent="0.25">
      <c r="A51" s="1">
        <v>11</v>
      </c>
      <c r="B51" t="s">
        <v>15</v>
      </c>
      <c r="C51">
        <v>0</v>
      </c>
      <c r="D51">
        <v>5</v>
      </c>
      <c r="E51">
        <v>0</v>
      </c>
      <c r="F51">
        <v>9</v>
      </c>
      <c r="G51">
        <v>0.1</v>
      </c>
      <c r="H51">
        <v>1</v>
      </c>
      <c r="I51">
        <v>1</v>
      </c>
      <c r="J51">
        <v>14</v>
      </c>
      <c r="K51">
        <v>12</v>
      </c>
      <c r="L51">
        <v>-11.93376500590476</v>
      </c>
      <c r="M51">
        <v>3.8748378394228801E-3</v>
      </c>
      <c r="N51" s="2">
        <v>-3.2469533609096821E-4</v>
      </c>
      <c r="O51">
        <v>152173.50090344809</v>
      </c>
      <c r="P51">
        <v>0.81932824709375252</v>
      </c>
    </row>
    <row r="52" spans="1:16" x14ac:dyDescent="0.25">
      <c r="A52" s="1">
        <v>12</v>
      </c>
      <c r="B52" t="s">
        <v>15</v>
      </c>
      <c r="C52">
        <v>0</v>
      </c>
      <c r="D52">
        <v>5</v>
      </c>
      <c r="E52">
        <v>0</v>
      </c>
      <c r="F52">
        <v>9</v>
      </c>
      <c r="G52">
        <v>1</v>
      </c>
      <c r="H52">
        <v>0.1</v>
      </c>
      <c r="I52">
        <v>0.1</v>
      </c>
      <c r="J52">
        <v>32</v>
      </c>
      <c r="K52">
        <v>26</v>
      </c>
      <c r="L52">
        <v>-11.84776994875916</v>
      </c>
      <c r="M52">
        <v>3.1078346341550721E-2</v>
      </c>
      <c r="N52" s="2">
        <v>-2.6231389093443361E-3</v>
      </c>
      <c r="O52">
        <v>135529.962852392</v>
      </c>
      <c r="P52">
        <v>0.83909241245093835</v>
      </c>
    </row>
    <row r="53" spans="1:16" x14ac:dyDescent="0.25">
      <c r="A53" s="1">
        <v>13</v>
      </c>
      <c r="B53" t="s">
        <v>15</v>
      </c>
      <c r="C53">
        <v>0</v>
      </c>
      <c r="D53">
        <v>5</v>
      </c>
      <c r="E53">
        <v>0</v>
      </c>
      <c r="F53">
        <v>9</v>
      </c>
      <c r="G53">
        <v>1</v>
      </c>
      <c r="H53">
        <v>0.1</v>
      </c>
      <c r="I53">
        <v>1</v>
      </c>
      <c r="J53">
        <v>38</v>
      </c>
      <c r="K53">
        <v>29</v>
      </c>
      <c r="L53">
        <v>-11.862298671759291</v>
      </c>
      <c r="M53">
        <v>2.5390890210644348E-2</v>
      </c>
      <c r="N53" s="2">
        <v>-2.1404696436359951E-3</v>
      </c>
      <c r="O53">
        <v>139552.52062460591</v>
      </c>
      <c r="P53">
        <v>0.8012801499515263</v>
      </c>
    </row>
    <row r="54" spans="1:16" x14ac:dyDescent="0.25">
      <c r="A54" s="1">
        <v>14</v>
      </c>
      <c r="B54" t="s">
        <v>15</v>
      </c>
      <c r="C54">
        <v>0</v>
      </c>
      <c r="D54">
        <v>5</v>
      </c>
      <c r="E54">
        <v>0</v>
      </c>
      <c r="F54">
        <v>9</v>
      </c>
      <c r="G54">
        <v>1</v>
      </c>
      <c r="H54">
        <v>1</v>
      </c>
      <c r="I54">
        <v>0.1</v>
      </c>
      <c r="J54">
        <v>14</v>
      </c>
      <c r="K54">
        <v>12</v>
      </c>
      <c r="L54">
        <v>-11.978786915883139</v>
      </c>
      <c r="M54">
        <v>2.58107295065035E-2</v>
      </c>
      <c r="N54" s="2">
        <v>-2.154703117081084E-3</v>
      </c>
      <c r="O54">
        <v>156675.626101648</v>
      </c>
      <c r="P54">
        <v>0.91112413790470692</v>
      </c>
    </row>
    <row r="55" spans="1:16" x14ac:dyDescent="0.25">
      <c r="A55" s="1">
        <v>15</v>
      </c>
      <c r="B55" t="s">
        <v>15</v>
      </c>
      <c r="C55">
        <v>0</v>
      </c>
      <c r="D55">
        <v>5</v>
      </c>
      <c r="E55">
        <v>0</v>
      </c>
      <c r="F55">
        <v>9</v>
      </c>
      <c r="G55">
        <v>1</v>
      </c>
      <c r="H55">
        <v>1</v>
      </c>
      <c r="I55">
        <v>1</v>
      </c>
      <c r="J55">
        <v>17</v>
      </c>
      <c r="K55">
        <v>13</v>
      </c>
      <c r="L55">
        <v>-11.950143530999361</v>
      </c>
      <c r="M55">
        <v>2.6335825599995061E-2</v>
      </c>
      <c r="N55" s="2">
        <v>-2.203808308383778E-3</v>
      </c>
      <c r="O55">
        <v>151531.45919690869</v>
      </c>
      <c r="P55">
        <v>0.80855792093454193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7ECC-312A-41D1-BFD5-E73AE75AA02A}">
  <dimension ref="A1:T53"/>
  <sheetViews>
    <sheetView tabSelected="1" workbookViewId="0">
      <pane ySplit="1" topLeftCell="A44" activePane="bottomLeft" state="frozen"/>
      <selection pane="bottomLeft" activeCell="H68" sqref="H68"/>
    </sheetView>
  </sheetViews>
  <sheetFormatPr defaultRowHeight="15" x14ac:dyDescent="0.25"/>
  <cols>
    <col min="1" max="1" width="6.7109375" bestFit="1" customWidth="1"/>
    <col min="2" max="2" width="15.5703125" bestFit="1" customWidth="1"/>
    <col min="3" max="3" width="17.85546875" bestFit="1" customWidth="1"/>
    <col min="4" max="4" width="15" bestFit="1" customWidth="1"/>
    <col min="5" max="5" width="25.42578125" bestFit="1" customWidth="1"/>
    <col min="6" max="6" width="12.140625" bestFit="1" customWidth="1"/>
    <col min="7" max="7" width="10.42578125" bestFit="1" customWidth="1"/>
    <col min="8" max="8" width="8.42578125" bestFit="1" customWidth="1"/>
    <col min="9" max="9" width="12" bestFit="1" customWidth="1"/>
    <col min="10" max="10" width="7.140625" bestFit="1" customWidth="1"/>
    <col min="11" max="11" width="10.7109375" bestFit="1" customWidth="1"/>
    <col min="12" max="12" width="11.7109375" bestFit="1" customWidth="1"/>
    <col min="13" max="13" width="15.7109375" bestFit="1" customWidth="1"/>
    <col min="14" max="14" width="10.28515625" bestFit="1" customWidth="1"/>
    <col min="15" max="15" width="14.85546875" bestFit="1" customWidth="1"/>
    <col min="16" max="16" width="15.28515625" bestFit="1" customWidth="1"/>
    <col min="18" max="18" width="11.85546875" bestFit="1" customWidth="1"/>
    <col min="19" max="19" width="14.140625" bestFit="1" customWidth="1"/>
    <col min="20" max="20" width="18.5703125" bestFit="1" customWidth="1"/>
  </cols>
  <sheetData>
    <row r="1" spans="1:20" ht="15.75" thickBot="1" x14ac:dyDescent="0.3">
      <c r="A1" s="7" t="s">
        <v>19</v>
      </c>
      <c r="B1" s="10" t="s">
        <v>0</v>
      </c>
      <c r="C1" s="10" t="s">
        <v>1</v>
      </c>
      <c r="D1" s="10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  <c r="S1" t="s">
        <v>21</v>
      </c>
      <c r="T1" t="s">
        <v>22</v>
      </c>
    </row>
    <row r="2" spans="1:20" x14ac:dyDescent="0.25">
      <c r="A2" s="4">
        <v>1</v>
      </c>
      <c r="B2" s="3" t="s">
        <v>15</v>
      </c>
      <c r="C2" s="3">
        <v>0</v>
      </c>
      <c r="D2" s="3">
        <v>5</v>
      </c>
      <c r="E2" s="3">
        <v>0</v>
      </c>
      <c r="F2" s="3">
        <v>2</v>
      </c>
      <c r="G2" s="3">
        <v>0.1</v>
      </c>
      <c r="H2" s="3">
        <v>0.1</v>
      </c>
      <c r="I2" s="3">
        <v>0.1</v>
      </c>
      <c r="J2" s="3">
        <v>10</v>
      </c>
      <c r="K2" s="3">
        <v>8</v>
      </c>
      <c r="L2" s="3">
        <v>-12.146254043161839</v>
      </c>
      <c r="M2" s="3">
        <v>2.821489340632729E-3</v>
      </c>
      <c r="N2" s="5">
        <v>-2.3229296296673339E-4</v>
      </c>
      <c r="O2" s="3">
        <v>188147.69328368979</v>
      </c>
      <c r="P2" s="3">
        <v>0.9698145805450491</v>
      </c>
      <c r="R2" t="s">
        <v>20</v>
      </c>
      <c r="S2">
        <v>9.4166666666666696</v>
      </c>
      <c r="T2">
        <v>0.91726521699999997</v>
      </c>
    </row>
    <row r="3" spans="1:20" x14ac:dyDescent="0.25">
      <c r="A3" s="4">
        <v>1</v>
      </c>
      <c r="B3" s="3" t="s">
        <v>15</v>
      </c>
      <c r="C3" s="3">
        <v>0</v>
      </c>
      <c r="D3" s="3">
        <v>5</v>
      </c>
      <c r="E3" s="3">
        <v>0</v>
      </c>
      <c r="F3" s="3">
        <v>2</v>
      </c>
      <c r="G3" s="3">
        <v>0.1</v>
      </c>
      <c r="H3" s="3">
        <v>0.1</v>
      </c>
      <c r="I3" s="3">
        <v>1</v>
      </c>
      <c r="J3" s="3">
        <v>13</v>
      </c>
      <c r="K3" s="3">
        <v>10</v>
      </c>
      <c r="L3" s="3">
        <v>-12.14052859768084</v>
      </c>
      <c r="M3" s="3">
        <v>5.2144200400635497E-3</v>
      </c>
      <c r="N3" s="5">
        <v>-4.2950518983659762E-4</v>
      </c>
      <c r="O3" s="3">
        <v>186540.98117115389</v>
      </c>
      <c r="P3" s="3">
        <v>0.96181095062080946</v>
      </c>
      <c r="R3" t="s">
        <v>23</v>
      </c>
      <c r="S3">
        <v>18.9166666666666</v>
      </c>
      <c r="T3">
        <v>0.85180238500000005</v>
      </c>
    </row>
    <row r="4" spans="1:20" x14ac:dyDescent="0.25">
      <c r="A4" s="4">
        <v>1</v>
      </c>
      <c r="B4" s="3" t="s">
        <v>15</v>
      </c>
      <c r="C4" s="3">
        <v>0</v>
      </c>
      <c r="D4" s="3">
        <v>5</v>
      </c>
      <c r="E4" s="3">
        <v>0</v>
      </c>
      <c r="F4" s="3">
        <v>2</v>
      </c>
      <c r="G4" s="3">
        <v>0.1</v>
      </c>
      <c r="H4" s="3">
        <v>1</v>
      </c>
      <c r="I4" s="3">
        <v>0.1</v>
      </c>
      <c r="J4" s="3">
        <v>8</v>
      </c>
      <c r="K4" s="3">
        <v>5</v>
      </c>
      <c r="L4" s="3">
        <v>-12.179106530677011</v>
      </c>
      <c r="M4" s="3">
        <v>3.32740811066557E-3</v>
      </c>
      <c r="N4" s="5">
        <v>-2.7320625714902968E-4</v>
      </c>
      <c r="O4" s="3">
        <v>194433.37538510721</v>
      </c>
      <c r="P4" s="3">
        <v>0.91647357314464206</v>
      </c>
      <c r="R4" t="s">
        <v>24</v>
      </c>
      <c r="S4">
        <v>12.8333333333333</v>
      </c>
      <c r="T4">
        <v>0.90367015900000003</v>
      </c>
    </row>
    <row r="5" spans="1:20" x14ac:dyDescent="0.25">
      <c r="A5" s="4">
        <v>1</v>
      </c>
      <c r="B5" s="3" t="s">
        <v>15</v>
      </c>
      <c r="C5" s="3">
        <v>0</v>
      </c>
      <c r="D5" s="3">
        <v>5</v>
      </c>
      <c r="E5" s="3">
        <v>0</v>
      </c>
      <c r="F5" s="3">
        <v>2</v>
      </c>
      <c r="G5" s="3">
        <v>0.1</v>
      </c>
      <c r="H5" s="3">
        <v>1</v>
      </c>
      <c r="I5" s="3">
        <v>1</v>
      </c>
      <c r="J5" s="3">
        <v>8</v>
      </c>
      <c r="K5" s="3">
        <v>7</v>
      </c>
      <c r="L5" s="3">
        <v>-12.16207868747381</v>
      </c>
      <c r="M5" s="3">
        <v>3.0394015782466621E-3</v>
      </c>
      <c r="N5" s="5">
        <v>-2.4990806722678568E-4</v>
      </c>
      <c r="O5" s="3">
        <v>191046.87255464311</v>
      </c>
      <c r="P5" s="3">
        <v>0.93821555735929851</v>
      </c>
      <c r="R5" t="s">
        <v>25</v>
      </c>
      <c r="S5">
        <f>AVERAGE(K6,K7,K8,K9,K14,K15,K16,K17,K22,K23,K24,K25,K30,K31,K32,K33,K38,K39,K40,K41,K46,K47,K48,K49)</f>
        <v>15.5</v>
      </c>
      <c r="T5">
        <v>0.86539744299999999</v>
      </c>
    </row>
    <row r="6" spans="1:20" x14ac:dyDescent="0.25">
      <c r="A6" s="4">
        <v>1</v>
      </c>
      <c r="B6" s="3" t="s">
        <v>15</v>
      </c>
      <c r="C6" s="3">
        <v>0</v>
      </c>
      <c r="D6" s="3">
        <v>5</v>
      </c>
      <c r="E6" s="3">
        <v>0</v>
      </c>
      <c r="F6" s="3">
        <v>2</v>
      </c>
      <c r="G6" s="3">
        <v>1</v>
      </c>
      <c r="H6" s="3">
        <v>0.1</v>
      </c>
      <c r="I6" s="3">
        <v>0.1</v>
      </c>
      <c r="J6" s="3">
        <v>12</v>
      </c>
      <c r="K6" s="3">
        <v>10</v>
      </c>
      <c r="L6" s="3">
        <v>-12.21594407131616</v>
      </c>
      <c r="M6" s="3">
        <v>2.4609021267123429E-2</v>
      </c>
      <c r="N6" s="5">
        <v>-2.0145001584369591E-3</v>
      </c>
      <c r="O6" s="3">
        <v>198217.07851680109</v>
      </c>
      <c r="P6" s="3">
        <v>0.96565335226726012</v>
      </c>
      <c r="R6" t="s">
        <v>26</v>
      </c>
      <c r="S6">
        <v>18.25</v>
      </c>
      <c r="T6">
        <v>0.90936187599999996</v>
      </c>
    </row>
    <row r="7" spans="1:20" x14ac:dyDescent="0.25">
      <c r="A7" s="4">
        <v>1</v>
      </c>
      <c r="B7" s="3" t="s">
        <v>15</v>
      </c>
      <c r="C7" s="3">
        <v>0</v>
      </c>
      <c r="D7" s="3">
        <v>5</v>
      </c>
      <c r="E7" s="3">
        <v>0</v>
      </c>
      <c r="F7" s="3">
        <v>2</v>
      </c>
      <c r="G7" s="3">
        <v>1</v>
      </c>
      <c r="H7" s="3">
        <v>0.1</v>
      </c>
      <c r="I7" s="3">
        <v>1</v>
      </c>
      <c r="J7" s="3">
        <v>19</v>
      </c>
      <c r="K7" s="3">
        <v>13</v>
      </c>
      <c r="L7" s="3">
        <v>-12.14962567276987</v>
      </c>
      <c r="M7" s="3">
        <v>2.715098774684617E-2</v>
      </c>
      <c r="N7" s="5">
        <v>-2.2347180463096771E-3</v>
      </c>
      <c r="O7" s="3">
        <v>185849.81510076381</v>
      </c>
      <c r="P7" s="3">
        <v>0.92950502186642647</v>
      </c>
      <c r="R7" t="s">
        <v>27</v>
      </c>
      <c r="S7">
        <v>10.083333333333</v>
      </c>
      <c r="T7">
        <v>0.85970572599999995</v>
      </c>
    </row>
    <row r="8" spans="1:20" x14ac:dyDescent="0.25">
      <c r="A8" s="4">
        <v>1</v>
      </c>
      <c r="B8" s="3" t="s">
        <v>15</v>
      </c>
      <c r="C8" s="3">
        <v>0</v>
      </c>
      <c r="D8" s="3">
        <v>5</v>
      </c>
      <c r="E8" s="3">
        <v>0</v>
      </c>
      <c r="F8" s="3">
        <v>2</v>
      </c>
      <c r="G8" s="3">
        <v>1</v>
      </c>
      <c r="H8" s="3">
        <v>1</v>
      </c>
      <c r="I8" s="3">
        <v>0.1</v>
      </c>
      <c r="J8" s="3">
        <v>10</v>
      </c>
      <c r="K8" s="3">
        <v>7</v>
      </c>
      <c r="L8" s="3">
        <v>-12.19105681746275</v>
      </c>
      <c r="M8" s="3">
        <v>2.756597416767486E-2</v>
      </c>
      <c r="N8" s="5">
        <v>-2.2611636202194319E-3</v>
      </c>
      <c r="O8" s="3">
        <v>193687.76972790909</v>
      </c>
      <c r="P8" s="3">
        <v>0.8316846048486165</v>
      </c>
      <c r="R8" t="s">
        <v>28</v>
      </c>
      <c r="S8">
        <v>13.6666666666666</v>
      </c>
      <c r="T8">
        <v>0.88696233000000002</v>
      </c>
    </row>
    <row r="9" spans="1:20" x14ac:dyDescent="0.25">
      <c r="A9" s="4">
        <v>1</v>
      </c>
      <c r="B9" s="3" t="s">
        <v>15</v>
      </c>
      <c r="C9" s="3">
        <v>0</v>
      </c>
      <c r="D9" s="3">
        <v>5</v>
      </c>
      <c r="E9" s="3">
        <v>0</v>
      </c>
      <c r="F9" s="3">
        <v>2</v>
      </c>
      <c r="G9" s="3">
        <v>1</v>
      </c>
      <c r="H9" s="3">
        <v>1</v>
      </c>
      <c r="I9" s="3">
        <v>1</v>
      </c>
      <c r="J9" s="3">
        <v>12</v>
      </c>
      <c r="K9" s="3">
        <v>9</v>
      </c>
      <c r="L9" s="3">
        <v>-12.18764987551933</v>
      </c>
      <c r="M9" s="3">
        <v>2.644197517830248E-2</v>
      </c>
      <c r="N9" s="5">
        <v>-2.1695712830916672E-3</v>
      </c>
      <c r="O9" s="3">
        <v>193294.79196149719</v>
      </c>
      <c r="P9" s="3">
        <v>0.86537221753576188</v>
      </c>
      <c r="R9" t="s">
        <v>29</v>
      </c>
      <c r="S9">
        <v>14.6666666666666</v>
      </c>
      <c r="T9">
        <v>0.882105272</v>
      </c>
    </row>
    <row r="10" spans="1:20" x14ac:dyDescent="0.25">
      <c r="A10" s="4">
        <v>1</v>
      </c>
      <c r="B10" s="3" t="s">
        <v>15</v>
      </c>
      <c r="C10" s="3">
        <v>0</v>
      </c>
      <c r="D10" s="3">
        <v>5</v>
      </c>
      <c r="E10" s="3">
        <v>0</v>
      </c>
      <c r="F10" s="3">
        <v>9</v>
      </c>
      <c r="G10" s="3">
        <v>0.1</v>
      </c>
      <c r="H10" s="3">
        <v>0.1</v>
      </c>
      <c r="I10" s="3">
        <v>0.1</v>
      </c>
      <c r="J10" s="3">
        <v>26</v>
      </c>
      <c r="K10" s="3">
        <v>21</v>
      </c>
      <c r="L10" s="3">
        <v>-11.84069485827141</v>
      </c>
      <c r="M10" s="3">
        <v>4.3099107662950874E-3</v>
      </c>
      <c r="N10" s="5">
        <v>-3.6399137194928759E-4</v>
      </c>
      <c r="O10" s="3">
        <v>138247.98092966349</v>
      </c>
      <c r="P10" s="3">
        <v>0.88226725455465271</v>
      </c>
    </row>
    <row r="11" spans="1:20" x14ac:dyDescent="0.25">
      <c r="A11" s="4">
        <v>1</v>
      </c>
      <c r="B11" s="3" t="s">
        <v>15</v>
      </c>
      <c r="C11" s="3">
        <v>0</v>
      </c>
      <c r="D11" s="3">
        <v>5</v>
      </c>
      <c r="E11" s="3">
        <v>0</v>
      </c>
      <c r="F11" s="3">
        <v>9</v>
      </c>
      <c r="G11" s="3">
        <v>0.1</v>
      </c>
      <c r="H11" s="3">
        <v>0.1</v>
      </c>
      <c r="I11" s="3">
        <v>1</v>
      </c>
      <c r="J11" s="3">
        <v>25</v>
      </c>
      <c r="K11" s="3">
        <v>22</v>
      </c>
      <c r="L11" s="3">
        <v>-11.84185640072846</v>
      </c>
      <c r="M11" s="3">
        <v>4.9750992174761432E-3</v>
      </c>
      <c r="N11" s="5">
        <v>-4.2012831849321328E-4</v>
      </c>
      <c r="O11" s="3">
        <v>138574.97158764751</v>
      </c>
      <c r="P11" s="3">
        <v>0.91099077953959562</v>
      </c>
    </row>
    <row r="12" spans="1:20" x14ac:dyDescent="0.25">
      <c r="A12" s="4">
        <v>1</v>
      </c>
      <c r="B12" s="3" t="s">
        <v>15</v>
      </c>
      <c r="C12" s="3">
        <v>0</v>
      </c>
      <c r="D12" s="3">
        <v>5</v>
      </c>
      <c r="E12" s="3">
        <v>0</v>
      </c>
      <c r="F12" s="3">
        <v>9</v>
      </c>
      <c r="G12" s="3">
        <v>0.1</v>
      </c>
      <c r="H12" s="3">
        <v>1</v>
      </c>
      <c r="I12" s="3">
        <v>0.1</v>
      </c>
      <c r="J12" s="3">
        <v>13</v>
      </c>
      <c r="K12" s="3">
        <v>11</v>
      </c>
      <c r="L12" s="3">
        <v>-11.93996061106647</v>
      </c>
      <c r="M12" s="3">
        <v>2.9792093950132439E-3</v>
      </c>
      <c r="N12" s="5">
        <v>-2.4951584783721852E-4</v>
      </c>
      <c r="O12" s="3">
        <v>153102.23537171411</v>
      </c>
      <c r="P12" s="3">
        <v>0.85335973737238635</v>
      </c>
    </row>
    <row r="13" spans="1:20" x14ac:dyDescent="0.25">
      <c r="A13" s="4">
        <v>1</v>
      </c>
      <c r="B13" s="3" t="s">
        <v>15</v>
      </c>
      <c r="C13" s="3">
        <v>0</v>
      </c>
      <c r="D13" s="3">
        <v>5</v>
      </c>
      <c r="E13" s="3">
        <v>0</v>
      </c>
      <c r="F13" s="3">
        <v>9</v>
      </c>
      <c r="G13" s="3">
        <v>0.1</v>
      </c>
      <c r="H13" s="3">
        <v>1</v>
      </c>
      <c r="I13" s="3">
        <v>1</v>
      </c>
      <c r="J13" s="3">
        <v>14</v>
      </c>
      <c r="K13" s="3">
        <v>11</v>
      </c>
      <c r="L13" s="3">
        <v>-11.93393430364792</v>
      </c>
      <c r="M13" s="3">
        <v>3.9199067402874276E-3</v>
      </c>
      <c r="N13" s="5">
        <v>-3.284672632301325E-4</v>
      </c>
      <c r="O13" s="3">
        <v>151895.25549504181</v>
      </c>
      <c r="P13" s="3">
        <v>0.8013287464736879</v>
      </c>
    </row>
    <row r="14" spans="1:20" x14ac:dyDescent="0.25">
      <c r="A14" s="4">
        <v>1</v>
      </c>
      <c r="B14" s="3" t="s">
        <v>15</v>
      </c>
      <c r="C14" s="3">
        <v>0</v>
      </c>
      <c r="D14" s="3">
        <v>5</v>
      </c>
      <c r="E14" s="3">
        <v>0</v>
      </c>
      <c r="F14" s="3">
        <v>9</v>
      </c>
      <c r="G14" s="3">
        <v>1</v>
      </c>
      <c r="H14" s="3">
        <v>0.1</v>
      </c>
      <c r="I14" s="3">
        <v>0.1</v>
      </c>
      <c r="J14" s="3">
        <v>32</v>
      </c>
      <c r="K14" s="3">
        <v>26</v>
      </c>
      <c r="L14" s="3">
        <v>-11.875777940735439</v>
      </c>
      <c r="M14" s="3">
        <v>2.831282379327528E-2</v>
      </c>
      <c r="N14" s="5">
        <v>-2.3840816100273031E-3</v>
      </c>
      <c r="O14" s="3">
        <v>140991.05310202719</v>
      </c>
      <c r="P14" s="3">
        <v>0.85284621802688865</v>
      </c>
    </row>
    <row r="15" spans="1:20" x14ac:dyDescent="0.25">
      <c r="A15" s="4">
        <v>1</v>
      </c>
      <c r="B15" s="3" t="s">
        <v>15</v>
      </c>
      <c r="C15" s="3">
        <v>0</v>
      </c>
      <c r="D15" s="3">
        <v>5</v>
      </c>
      <c r="E15" s="3">
        <v>0</v>
      </c>
      <c r="F15" s="3">
        <v>9</v>
      </c>
      <c r="G15" s="3">
        <v>1</v>
      </c>
      <c r="H15" s="3">
        <v>0.1</v>
      </c>
      <c r="I15" s="3">
        <v>1</v>
      </c>
      <c r="J15" s="3">
        <v>45</v>
      </c>
      <c r="K15" s="3">
        <v>37</v>
      </c>
      <c r="L15" s="3">
        <v>-11.80118368208173</v>
      </c>
      <c r="M15" s="3">
        <v>2.993934066884214E-2</v>
      </c>
      <c r="N15" s="5">
        <v>-2.5369777706536669E-3</v>
      </c>
      <c r="O15" s="3">
        <v>130706.0275234795</v>
      </c>
      <c r="P15" s="3">
        <v>0.76464048845630717</v>
      </c>
    </row>
    <row r="16" spans="1:20" x14ac:dyDescent="0.25">
      <c r="A16" s="4">
        <v>1</v>
      </c>
      <c r="B16" s="3" t="s">
        <v>15</v>
      </c>
      <c r="C16" s="3">
        <v>0</v>
      </c>
      <c r="D16" s="3">
        <v>5</v>
      </c>
      <c r="E16" s="3">
        <v>0</v>
      </c>
      <c r="F16" s="3">
        <v>9</v>
      </c>
      <c r="G16" s="3">
        <v>1</v>
      </c>
      <c r="H16" s="3">
        <v>1</v>
      </c>
      <c r="I16" s="3">
        <v>0.1</v>
      </c>
      <c r="J16" s="3">
        <v>14</v>
      </c>
      <c r="K16" s="3">
        <v>12</v>
      </c>
      <c r="L16" s="3">
        <v>-11.960025365074531</v>
      </c>
      <c r="M16" s="3">
        <v>2.8622597347423059E-2</v>
      </c>
      <c r="N16" s="5">
        <v>-2.393188682609845E-3</v>
      </c>
      <c r="O16" s="3">
        <v>152532.0914113287</v>
      </c>
      <c r="P16" s="3">
        <v>0.84368840963035974</v>
      </c>
    </row>
    <row r="17" spans="1:16" x14ac:dyDescent="0.25">
      <c r="A17" s="4">
        <v>1</v>
      </c>
      <c r="B17" s="3" t="s">
        <v>15</v>
      </c>
      <c r="C17" s="3">
        <v>0</v>
      </c>
      <c r="D17" s="3">
        <v>5</v>
      </c>
      <c r="E17" s="3">
        <v>0</v>
      </c>
      <c r="F17" s="3">
        <v>9</v>
      </c>
      <c r="G17" s="3">
        <v>1</v>
      </c>
      <c r="H17" s="3">
        <v>1</v>
      </c>
      <c r="I17" s="3">
        <v>1</v>
      </c>
      <c r="J17" s="3">
        <v>16</v>
      </c>
      <c r="K17" s="3">
        <v>14</v>
      </c>
      <c r="L17" s="3">
        <v>-11.965638183102291</v>
      </c>
      <c r="M17" s="3">
        <v>2.6885014029459579E-2</v>
      </c>
      <c r="N17" s="5">
        <v>-2.2468516612366091E-3</v>
      </c>
      <c r="O17" s="3">
        <v>154437.2994866184</v>
      </c>
      <c r="P17" s="3">
        <v>0.76815346514452021</v>
      </c>
    </row>
    <row r="18" spans="1:16" x14ac:dyDescent="0.25">
      <c r="A18" s="6">
        <v>2</v>
      </c>
      <c r="B18" s="3" t="s">
        <v>15</v>
      </c>
      <c r="C18" s="3">
        <v>0</v>
      </c>
      <c r="D18" s="3">
        <v>5</v>
      </c>
      <c r="E18" s="3">
        <v>0</v>
      </c>
      <c r="F18" s="3">
        <v>2</v>
      </c>
      <c r="G18" s="3">
        <v>0.1</v>
      </c>
      <c r="H18" s="3">
        <v>0.1</v>
      </c>
      <c r="I18" s="3">
        <v>0.1</v>
      </c>
      <c r="J18" s="3">
        <v>14</v>
      </c>
      <c r="K18" s="3">
        <v>14</v>
      </c>
      <c r="L18" s="3">
        <v>-12.135299579152839</v>
      </c>
      <c r="M18" s="3">
        <v>7.0758279394733548E-3</v>
      </c>
      <c r="N18" s="5">
        <v>-5.8307814267963157E-4</v>
      </c>
      <c r="O18" s="3">
        <v>183775.7391364114</v>
      </c>
      <c r="P18" s="3">
        <v>0.96399470743721627</v>
      </c>
    </row>
    <row r="19" spans="1:16" x14ac:dyDescent="0.25">
      <c r="A19" s="6">
        <v>2</v>
      </c>
      <c r="B19" s="3" t="s">
        <v>15</v>
      </c>
      <c r="C19" s="3">
        <v>0</v>
      </c>
      <c r="D19" s="3">
        <v>5</v>
      </c>
      <c r="E19" s="3">
        <v>0</v>
      </c>
      <c r="F19" s="3">
        <v>2</v>
      </c>
      <c r="G19" s="3">
        <v>0.1</v>
      </c>
      <c r="H19" s="3">
        <v>0.1</v>
      </c>
      <c r="I19" s="3">
        <v>1</v>
      </c>
      <c r="J19" s="3">
        <v>14</v>
      </c>
      <c r="K19" s="3">
        <v>10</v>
      </c>
      <c r="L19" s="3">
        <v>-12.13875693851354</v>
      </c>
      <c r="M19" s="3">
        <v>6.2202671720086493E-3</v>
      </c>
      <c r="N19" s="5">
        <v>-5.1243032573402517E-4</v>
      </c>
      <c r="O19" s="3">
        <v>185700.65461217091</v>
      </c>
      <c r="P19" s="3">
        <v>0.96797576275374164</v>
      </c>
    </row>
    <row r="20" spans="1:16" x14ac:dyDescent="0.25">
      <c r="A20" s="6">
        <v>2</v>
      </c>
      <c r="B20" s="3" t="s">
        <v>15</v>
      </c>
      <c r="C20" s="3">
        <v>0</v>
      </c>
      <c r="D20" s="3">
        <v>5</v>
      </c>
      <c r="E20" s="3">
        <v>0</v>
      </c>
      <c r="F20" s="3">
        <v>2</v>
      </c>
      <c r="G20" s="3">
        <v>0.1</v>
      </c>
      <c r="H20" s="3">
        <v>1</v>
      </c>
      <c r="I20" s="3">
        <v>0.1</v>
      </c>
      <c r="J20" s="3">
        <v>9</v>
      </c>
      <c r="K20" s="3">
        <v>6</v>
      </c>
      <c r="L20" s="3">
        <v>-12.15374780879112</v>
      </c>
      <c r="M20" s="3">
        <v>5.2713929035140931E-3</v>
      </c>
      <c r="N20" s="5">
        <v>-4.3372571049245901E-4</v>
      </c>
      <c r="O20" s="3">
        <v>188885.94156867111</v>
      </c>
      <c r="P20" s="3">
        <v>0.78408846717555136</v>
      </c>
    </row>
    <row r="21" spans="1:16" x14ac:dyDescent="0.25">
      <c r="A21" s="6">
        <v>2</v>
      </c>
      <c r="B21" s="3" t="s">
        <v>15</v>
      </c>
      <c r="C21" s="3">
        <v>0</v>
      </c>
      <c r="D21" s="3">
        <v>5</v>
      </c>
      <c r="E21" s="3">
        <v>0</v>
      </c>
      <c r="F21" s="3">
        <v>2</v>
      </c>
      <c r="G21" s="3">
        <v>0.1</v>
      </c>
      <c r="H21" s="3">
        <v>1</v>
      </c>
      <c r="I21" s="3">
        <v>1</v>
      </c>
      <c r="J21" s="3">
        <v>9</v>
      </c>
      <c r="K21" s="3">
        <v>8</v>
      </c>
      <c r="L21" s="3">
        <v>-12.16071035126698</v>
      </c>
      <c r="M21" s="3">
        <v>1.1304156379086241E-2</v>
      </c>
      <c r="N21" s="5">
        <v>-9.2956382090857864E-4</v>
      </c>
      <c r="O21" s="3">
        <v>188142.12529726449</v>
      </c>
      <c r="P21" s="3">
        <v>0.88526020313480513</v>
      </c>
    </row>
    <row r="22" spans="1:16" x14ac:dyDescent="0.25">
      <c r="A22" s="6">
        <v>2</v>
      </c>
      <c r="B22" s="3" t="s">
        <v>15</v>
      </c>
      <c r="C22" s="3">
        <v>0</v>
      </c>
      <c r="D22" s="3">
        <v>5</v>
      </c>
      <c r="E22" s="3">
        <v>0</v>
      </c>
      <c r="F22" s="3">
        <v>2</v>
      </c>
      <c r="G22" s="3">
        <v>1</v>
      </c>
      <c r="H22" s="3">
        <v>0.1</v>
      </c>
      <c r="I22" s="3">
        <v>0.1</v>
      </c>
      <c r="J22" s="3">
        <v>14</v>
      </c>
      <c r="K22" s="3">
        <v>10</v>
      </c>
      <c r="L22" s="3">
        <v>-12.187389418137579</v>
      </c>
      <c r="M22" s="3">
        <v>2.5336073809767209E-2</v>
      </c>
      <c r="N22" s="5">
        <v>-2.0788762006785011E-3</v>
      </c>
      <c r="O22" s="3">
        <v>193413.031264897</v>
      </c>
      <c r="P22" s="3">
        <v>0.93242201866948027</v>
      </c>
    </row>
    <row r="23" spans="1:16" x14ac:dyDescent="0.25">
      <c r="A23" s="6">
        <v>2</v>
      </c>
      <c r="B23" s="3" t="s">
        <v>15</v>
      </c>
      <c r="C23" s="3">
        <v>0</v>
      </c>
      <c r="D23" s="3">
        <v>5</v>
      </c>
      <c r="E23" s="3">
        <v>0</v>
      </c>
      <c r="F23" s="3">
        <v>2</v>
      </c>
      <c r="G23" s="3">
        <v>1</v>
      </c>
      <c r="H23" s="3">
        <v>0.1</v>
      </c>
      <c r="I23" s="3">
        <v>1</v>
      </c>
      <c r="J23" s="3">
        <v>18</v>
      </c>
      <c r="K23" s="3">
        <v>13</v>
      </c>
      <c r="L23" s="3">
        <v>-12.18886590451782</v>
      </c>
      <c r="M23" s="3">
        <v>2.1779210335275669E-2</v>
      </c>
      <c r="N23" s="5">
        <v>-1.7868118745324099E-3</v>
      </c>
      <c r="O23" s="3">
        <v>192884.09883029509</v>
      </c>
      <c r="P23" s="3">
        <v>0.94128947893802528</v>
      </c>
    </row>
    <row r="24" spans="1:16" x14ac:dyDescent="0.25">
      <c r="A24" s="6">
        <v>2</v>
      </c>
      <c r="B24" s="3" t="s">
        <v>15</v>
      </c>
      <c r="C24" s="3">
        <v>0</v>
      </c>
      <c r="D24" s="3">
        <v>5</v>
      </c>
      <c r="E24" s="3">
        <v>0</v>
      </c>
      <c r="F24" s="3">
        <v>2</v>
      </c>
      <c r="G24" s="3">
        <v>1</v>
      </c>
      <c r="H24" s="3">
        <v>1</v>
      </c>
      <c r="I24" s="3">
        <v>0.1</v>
      </c>
      <c r="J24" s="3">
        <v>10</v>
      </c>
      <c r="K24" s="3">
        <v>9</v>
      </c>
      <c r="L24" s="3">
        <v>-12.194791814848861</v>
      </c>
      <c r="M24" s="3">
        <v>2.6546680206945891E-2</v>
      </c>
      <c r="N24" s="5">
        <v>-2.1768867078666809E-3</v>
      </c>
      <c r="O24" s="3">
        <v>194341.21191431271</v>
      </c>
      <c r="P24" s="3">
        <v>0.9238057777808848</v>
      </c>
    </row>
    <row r="25" spans="1:16" x14ac:dyDescent="0.25">
      <c r="A25" s="6">
        <v>2</v>
      </c>
      <c r="B25" s="3" t="s">
        <v>15</v>
      </c>
      <c r="C25" s="3">
        <v>0</v>
      </c>
      <c r="D25" s="3">
        <v>5</v>
      </c>
      <c r="E25" s="3">
        <v>0</v>
      </c>
      <c r="F25" s="3">
        <v>2</v>
      </c>
      <c r="G25" s="3">
        <v>1</v>
      </c>
      <c r="H25" s="3">
        <v>1</v>
      </c>
      <c r="I25" s="3">
        <v>1</v>
      </c>
      <c r="J25" s="3">
        <v>12</v>
      </c>
      <c r="K25" s="3">
        <v>10</v>
      </c>
      <c r="L25" s="3">
        <v>-12.167044125445541</v>
      </c>
      <c r="M25" s="3">
        <v>2.968251337129043E-2</v>
      </c>
      <c r="N25" s="5">
        <v>-2.4395829476128832E-3</v>
      </c>
      <c r="O25" s="3">
        <v>188067.79445649291</v>
      </c>
      <c r="P25" s="3">
        <v>0.91490912494962173</v>
      </c>
    </row>
    <row r="26" spans="1:16" x14ac:dyDescent="0.25">
      <c r="A26" s="6">
        <v>2</v>
      </c>
      <c r="B26" s="3" t="s">
        <v>15</v>
      </c>
      <c r="C26" s="3">
        <v>0</v>
      </c>
      <c r="D26" s="3">
        <v>5</v>
      </c>
      <c r="E26" s="3">
        <v>0</v>
      </c>
      <c r="F26" s="3">
        <v>9</v>
      </c>
      <c r="G26" s="3">
        <v>0.1</v>
      </c>
      <c r="H26" s="3">
        <v>0.1</v>
      </c>
      <c r="I26" s="3">
        <v>0.1</v>
      </c>
      <c r="J26" s="3">
        <v>24</v>
      </c>
      <c r="K26" s="3">
        <v>21</v>
      </c>
      <c r="L26" s="3">
        <v>-11.833547036928669</v>
      </c>
      <c r="M26" s="3">
        <v>3.7738377114904802E-3</v>
      </c>
      <c r="N26" s="5">
        <v>-3.1891010359899299E-4</v>
      </c>
      <c r="O26" s="3">
        <v>137159.53874475721</v>
      </c>
      <c r="P26" s="3">
        <v>0.90133602568435678</v>
      </c>
    </row>
    <row r="27" spans="1:16" x14ac:dyDescent="0.25">
      <c r="A27" s="6">
        <v>2</v>
      </c>
      <c r="B27" s="3" t="s">
        <v>15</v>
      </c>
      <c r="C27" s="3">
        <v>0</v>
      </c>
      <c r="D27" s="3">
        <v>5</v>
      </c>
      <c r="E27" s="3">
        <v>0</v>
      </c>
      <c r="F27" s="3">
        <v>9</v>
      </c>
      <c r="G27" s="3">
        <v>0.1</v>
      </c>
      <c r="H27" s="3">
        <v>0.1</v>
      </c>
      <c r="I27" s="3">
        <v>1</v>
      </c>
      <c r="J27" s="3">
        <v>27</v>
      </c>
      <c r="K27" s="3">
        <v>23</v>
      </c>
      <c r="L27" s="3">
        <v>-11.82506748086927</v>
      </c>
      <c r="M27" s="3">
        <v>7.669162701325294E-3</v>
      </c>
      <c r="N27" s="5">
        <v>-6.4855128427237748E-4</v>
      </c>
      <c r="O27" s="3">
        <v>135058.1539794626</v>
      </c>
      <c r="P27" s="3">
        <v>0.92998384130385625</v>
      </c>
    </row>
    <row r="28" spans="1:16" x14ac:dyDescent="0.25">
      <c r="A28" s="6">
        <v>2</v>
      </c>
      <c r="B28" s="3" t="s">
        <v>15</v>
      </c>
      <c r="C28" s="3">
        <v>0</v>
      </c>
      <c r="D28" s="3">
        <v>5</v>
      </c>
      <c r="E28" s="3">
        <v>0</v>
      </c>
      <c r="F28" s="3">
        <v>9</v>
      </c>
      <c r="G28" s="3">
        <v>0.1</v>
      </c>
      <c r="H28" s="3">
        <v>1</v>
      </c>
      <c r="I28" s="3">
        <v>0.1</v>
      </c>
      <c r="J28" s="3">
        <v>13</v>
      </c>
      <c r="K28" s="3">
        <v>12</v>
      </c>
      <c r="L28" s="3">
        <v>-11.9345524484244</v>
      </c>
      <c r="M28" s="3">
        <v>4.4829129819003773E-3</v>
      </c>
      <c r="N28" s="5">
        <v>-3.7562472503878538E-4</v>
      </c>
      <c r="O28" s="3">
        <v>152148.21131954229</v>
      </c>
      <c r="P28" s="3">
        <v>0.88503839376361571</v>
      </c>
    </row>
    <row r="29" spans="1:16" x14ac:dyDescent="0.25">
      <c r="A29" s="6">
        <v>2</v>
      </c>
      <c r="B29" s="3" t="s">
        <v>15</v>
      </c>
      <c r="C29" s="3">
        <v>0</v>
      </c>
      <c r="D29" s="3">
        <v>5</v>
      </c>
      <c r="E29" s="3">
        <v>0</v>
      </c>
      <c r="F29" s="3">
        <v>9</v>
      </c>
      <c r="G29" s="3">
        <v>0.1</v>
      </c>
      <c r="H29" s="3">
        <v>1</v>
      </c>
      <c r="I29" s="3">
        <v>1</v>
      </c>
      <c r="J29" s="3">
        <v>15</v>
      </c>
      <c r="K29" s="3">
        <v>12</v>
      </c>
      <c r="L29" s="3">
        <v>-11.93616295594969</v>
      </c>
      <c r="M29" s="3">
        <v>3.8284506561635399E-3</v>
      </c>
      <c r="N29" s="5">
        <v>-3.2074383286257103E-4</v>
      </c>
      <c r="O29" s="3">
        <v>152756.27438441469</v>
      </c>
      <c r="P29" s="3">
        <v>0.93919359698237725</v>
      </c>
    </row>
    <row r="30" spans="1:16" x14ac:dyDescent="0.25">
      <c r="A30" s="6">
        <v>2</v>
      </c>
      <c r="B30" s="3" t="s">
        <v>15</v>
      </c>
      <c r="C30" s="3">
        <v>0</v>
      </c>
      <c r="D30" s="3">
        <v>5</v>
      </c>
      <c r="E30" s="3">
        <v>0</v>
      </c>
      <c r="F30" s="3">
        <v>9</v>
      </c>
      <c r="G30" s="3">
        <v>1</v>
      </c>
      <c r="H30" s="3">
        <v>0.1</v>
      </c>
      <c r="I30" s="3">
        <v>0.1</v>
      </c>
      <c r="J30" s="3">
        <v>38</v>
      </c>
      <c r="K30" s="3">
        <v>32</v>
      </c>
      <c r="L30" s="3">
        <v>-11.829582653665319</v>
      </c>
      <c r="M30" s="3">
        <v>3.2128207787677103E-2</v>
      </c>
      <c r="N30" s="5">
        <v>-2.7159206481153718E-3</v>
      </c>
      <c r="O30" s="3">
        <v>134217.42521953251</v>
      </c>
      <c r="P30" s="3">
        <v>0.80179866621683171</v>
      </c>
    </row>
    <row r="31" spans="1:16" x14ac:dyDescent="0.25">
      <c r="A31" s="6">
        <v>2</v>
      </c>
      <c r="B31" s="3" t="s">
        <v>15</v>
      </c>
      <c r="C31" s="3">
        <v>0</v>
      </c>
      <c r="D31" s="3">
        <v>5</v>
      </c>
      <c r="E31" s="3">
        <v>0</v>
      </c>
      <c r="F31" s="3">
        <v>9</v>
      </c>
      <c r="G31" s="3">
        <v>1</v>
      </c>
      <c r="H31" s="3">
        <v>0.1</v>
      </c>
      <c r="I31" s="3">
        <v>1</v>
      </c>
      <c r="J31" s="3">
        <v>33</v>
      </c>
      <c r="K31" s="3">
        <v>25</v>
      </c>
      <c r="L31" s="3">
        <v>-11.87688211152939</v>
      </c>
      <c r="M31" s="3">
        <v>2.7110181908045101E-2</v>
      </c>
      <c r="N31" s="5">
        <v>-2.2826009093521371E-3</v>
      </c>
      <c r="O31" s="3">
        <v>141111.21680328221</v>
      </c>
      <c r="P31" s="3">
        <v>0.84451208255124266</v>
      </c>
    </row>
    <row r="32" spans="1:16" x14ac:dyDescent="0.25">
      <c r="A32" s="6">
        <v>2</v>
      </c>
      <c r="B32" s="3" t="s">
        <v>15</v>
      </c>
      <c r="C32" s="3">
        <v>0</v>
      </c>
      <c r="D32" s="3">
        <v>5</v>
      </c>
      <c r="E32" s="3">
        <v>0</v>
      </c>
      <c r="F32" s="3">
        <v>9</v>
      </c>
      <c r="G32" s="3">
        <v>1</v>
      </c>
      <c r="H32" s="3">
        <v>1</v>
      </c>
      <c r="I32" s="3">
        <v>0.1</v>
      </c>
      <c r="J32" s="3">
        <v>15</v>
      </c>
      <c r="K32" s="3">
        <v>15</v>
      </c>
      <c r="L32" s="3">
        <v>-11.947720591787411</v>
      </c>
      <c r="M32" s="3">
        <v>2.7710403927132161E-2</v>
      </c>
      <c r="N32" s="5">
        <v>-2.3193046501421908E-3</v>
      </c>
      <c r="O32" s="3">
        <v>150941.86731335131</v>
      </c>
      <c r="P32" s="3">
        <v>0.78544450720664571</v>
      </c>
    </row>
    <row r="33" spans="1:16" x14ac:dyDescent="0.25">
      <c r="A33" s="6">
        <v>2</v>
      </c>
      <c r="B33" s="3" t="s">
        <v>15</v>
      </c>
      <c r="C33" s="3">
        <v>0</v>
      </c>
      <c r="D33" s="3">
        <v>5</v>
      </c>
      <c r="E33" s="3">
        <v>0</v>
      </c>
      <c r="F33" s="3">
        <v>9</v>
      </c>
      <c r="G33" s="3">
        <v>1</v>
      </c>
      <c r="H33" s="3">
        <v>1</v>
      </c>
      <c r="I33" s="3">
        <v>1</v>
      </c>
      <c r="J33" s="3">
        <v>15</v>
      </c>
      <c r="K33" s="3">
        <v>12</v>
      </c>
      <c r="L33" s="3">
        <v>-11.94256996420814</v>
      </c>
      <c r="M33" s="3">
        <v>2.775407338228229E-2</v>
      </c>
      <c r="N33" s="5">
        <v>-2.323961548097369E-3</v>
      </c>
      <c r="O33" s="3">
        <v>151014.54393784559</v>
      </c>
      <c r="P33" s="3">
        <v>0.7778539438749007</v>
      </c>
    </row>
    <row r="34" spans="1:16" x14ac:dyDescent="0.25">
      <c r="A34" s="4">
        <v>3</v>
      </c>
      <c r="B34" s="3" t="s">
        <v>15</v>
      </c>
      <c r="C34" s="3">
        <v>0</v>
      </c>
      <c r="D34" s="3">
        <v>5</v>
      </c>
      <c r="E34" s="3">
        <v>0</v>
      </c>
      <c r="F34" s="3">
        <v>2</v>
      </c>
      <c r="G34" s="3">
        <v>0.1</v>
      </c>
      <c r="H34" s="3">
        <v>0.1</v>
      </c>
      <c r="I34" s="3">
        <v>0.1</v>
      </c>
      <c r="J34" s="3">
        <v>13</v>
      </c>
      <c r="K34" s="3">
        <v>11</v>
      </c>
      <c r="L34" s="3">
        <v>-12.150098302450029</v>
      </c>
      <c r="M34" s="3">
        <v>5.0972473652360923E-3</v>
      </c>
      <c r="N34" s="5">
        <v>-4.19523137866979E-4</v>
      </c>
      <c r="O34" s="3">
        <v>188432.0707252592</v>
      </c>
      <c r="P34" s="3">
        <v>0.94791781394651264</v>
      </c>
    </row>
    <row r="35" spans="1:16" x14ac:dyDescent="0.25">
      <c r="A35" s="4">
        <v>3</v>
      </c>
      <c r="B35" s="3" t="s">
        <v>15</v>
      </c>
      <c r="C35" s="3">
        <v>0</v>
      </c>
      <c r="D35" s="3">
        <v>5</v>
      </c>
      <c r="E35" s="3">
        <v>0</v>
      </c>
      <c r="F35" s="3">
        <v>2</v>
      </c>
      <c r="G35" s="3">
        <v>0.1</v>
      </c>
      <c r="H35" s="3">
        <v>0.1</v>
      </c>
      <c r="I35" s="3">
        <v>1</v>
      </c>
      <c r="J35" s="3">
        <v>14</v>
      </c>
      <c r="K35" s="3">
        <v>12</v>
      </c>
      <c r="L35" s="3">
        <v>-12.13161615931838</v>
      </c>
      <c r="M35" s="3">
        <v>5.3704853918338496E-3</v>
      </c>
      <c r="N35" s="5">
        <v>-4.4268507355540949E-4</v>
      </c>
      <c r="O35" s="3">
        <v>184748.72106913009</v>
      </c>
      <c r="P35" s="3">
        <v>0.9656359099825419</v>
      </c>
    </row>
    <row r="36" spans="1:16" x14ac:dyDescent="0.25">
      <c r="A36" s="4">
        <v>3</v>
      </c>
      <c r="B36" s="3" t="s">
        <v>15</v>
      </c>
      <c r="C36" s="3">
        <v>0</v>
      </c>
      <c r="D36" s="3">
        <v>5</v>
      </c>
      <c r="E36" s="3">
        <v>0</v>
      </c>
      <c r="F36" s="3">
        <v>2</v>
      </c>
      <c r="G36" s="3">
        <v>0.1</v>
      </c>
      <c r="H36" s="3">
        <v>1</v>
      </c>
      <c r="I36" s="3">
        <v>0.1</v>
      </c>
      <c r="J36" s="3">
        <v>9</v>
      </c>
      <c r="K36" s="3">
        <v>8</v>
      </c>
      <c r="L36" s="3">
        <v>-12.15482192834985</v>
      </c>
      <c r="M36" s="3">
        <v>9.9344056581420499E-3</v>
      </c>
      <c r="N36" s="5">
        <v>-8.1732218840418287E-4</v>
      </c>
      <c r="O36" s="3">
        <v>189101.6982776777</v>
      </c>
      <c r="P36" s="3">
        <v>0.86490811111899535</v>
      </c>
    </row>
    <row r="37" spans="1:16" x14ac:dyDescent="0.25">
      <c r="A37" s="4">
        <v>3</v>
      </c>
      <c r="B37" s="3" t="s">
        <v>15</v>
      </c>
      <c r="C37" s="3">
        <v>0</v>
      </c>
      <c r="D37" s="3">
        <v>5</v>
      </c>
      <c r="E37" s="3">
        <v>0</v>
      </c>
      <c r="F37" s="3">
        <v>2</v>
      </c>
      <c r="G37" s="3">
        <v>0.1</v>
      </c>
      <c r="H37" s="3">
        <v>1</v>
      </c>
      <c r="I37" s="3">
        <v>1</v>
      </c>
      <c r="J37" s="3">
        <v>11</v>
      </c>
      <c r="K37" s="3">
        <v>8</v>
      </c>
      <c r="L37" s="3">
        <v>-12.14490859267784</v>
      </c>
      <c r="M37" s="3">
        <v>2.1209302667240071E-3</v>
      </c>
      <c r="N37" s="5">
        <v>-1.7463534208917109E-4</v>
      </c>
      <c r="O37" s="3">
        <v>188002.28998468211</v>
      </c>
      <c r="P37" s="3">
        <v>0.87772333872127561</v>
      </c>
    </row>
    <row r="38" spans="1:16" x14ac:dyDescent="0.25">
      <c r="A38" s="4">
        <v>3</v>
      </c>
      <c r="B38" s="3" t="s">
        <v>15</v>
      </c>
      <c r="C38" s="3">
        <v>0</v>
      </c>
      <c r="D38" s="3">
        <v>5</v>
      </c>
      <c r="E38" s="3">
        <v>0</v>
      </c>
      <c r="F38" s="3">
        <v>2</v>
      </c>
      <c r="G38" s="3">
        <v>1</v>
      </c>
      <c r="H38" s="3">
        <v>0.1</v>
      </c>
      <c r="I38" s="3">
        <v>0.1</v>
      </c>
      <c r="J38" s="3">
        <v>12</v>
      </c>
      <c r="K38" s="3">
        <v>10</v>
      </c>
      <c r="L38" s="3">
        <v>-12.21508395916061</v>
      </c>
      <c r="M38" s="3">
        <v>2.5349228561277651E-2</v>
      </c>
      <c r="N38" s="5">
        <v>-2.0752398138260192E-3</v>
      </c>
      <c r="O38" s="3">
        <v>198841.73377415969</v>
      </c>
      <c r="P38" s="3">
        <v>0.96041084505576824</v>
      </c>
    </row>
    <row r="39" spans="1:16" x14ac:dyDescent="0.25">
      <c r="A39" s="4">
        <v>3</v>
      </c>
      <c r="B39" s="3" t="s">
        <v>15</v>
      </c>
      <c r="C39" s="3">
        <v>0</v>
      </c>
      <c r="D39" s="3">
        <v>5</v>
      </c>
      <c r="E39" s="3">
        <v>0</v>
      </c>
      <c r="F39" s="3">
        <v>2</v>
      </c>
      <c r="G39" s="3">
        <v>1</v>
      </c>
      <c r="H39" s="3">
        <v>0.1</v>
      </c>
      <c r="I39" s="3">
        <v>1</v>
      </c>
      <c r="J39" s="3">
        <v>13</v>
      </c>
      <c r="K39" s="3">
        <v>11</v>
      </c>
      <c r="L39" s="3">
        <v>-12.17671950792546</v>
      </c>
      <c r="M39" s="3">
        <v>2.4820599292836139E-2</v>
      </c>
      <c r="N39" s="5">
        <v>-2.0383650355648882E-3</v>
      </c>
      <c r="O39" s="3">
        <v>191449.51262430131</v>
      </c>
      <c r="P39" s="3">
        <v>0.95741308028467809</v>
      </c>
    </row>
    <row r="40" spans="1:16" x14ac:dyDescent="0.25">
      <c r="A40" s="4">
        <v>3</v>
      </c>
      <c r="B40" s="3" t="s">
        <v>15</v>
      </c>
      <c r="C40" s="3">
        <v>0</v>
      </c>
      <c r="D40" s="3">
        <v>5</v>
      </c>
      <c r="E40" s="3">
        <v>0</v>
      </c>
      <c r="F40" s="3">
        <v>2</v>
      </c>
      <c r="G40" s="3">
        <v>1</v>
      </c>
      <c r="H40" s="3">
        <v>1</v>
      </c>
      <c r="I40" s="3">
        <v>0.1</v>
      </c>
      <c r="J40" s="3">
        <v>10</v>
      </c>
      <c r="K40" s="3">
        <v>8</v>
      </c>
      <c r="L40" s="3">
        <v>-12.186422304845619</v>
      </c>
      <c r="M40" s="3">
        <v>2.7507307311692691E-2</v>
      </c>
      <c r="N40" s="5">
        <v>-2.257209427311173E-3</v>
      </c>
      <c r="O40" s="3">
        <v>191923.14755526351</v>
      </c>
      <c r="P40" s="3">
        <v>0.85693211187447083</v>
      </c>
    </row>
    <row r="41" spans="1:16" x14ac:dyDescent="0.25">
      <c r="A41" s="4">
        <v>3</v>
      </c>
      <c r="B41" s="3" t="s">
        <v>15</v>
      </c>
      <c r="C41" s="3">
        <v>0</v>
      </c>
      <c r="D41" s="3">
        <v>5</v>
      </c>
      <c r="E41" s="3">
        <v>0</v>
      </c>
      <c r="F41" s="3">
        <v>2</v>
      </c>
      <c r="G41" s="3">
        <v>1</v>
      </c>
      <c r="H41" s="3">
        <v>1</v>
      </c>
      <c r="I41" s="3">
        <v>1</v>
      </c>
      <c r="J41" s="3">
        <v>11</v>
      </c>
      <c r="K41" s="3">
        <v>9</v>
      </c>
      <c r="L41" s="3">
        <v>-12.170370504947631</v>
      </c>
      <c r="M41" s="3">
        <v>2.620674473058297E-2</v>
      </c>
      <c r="N41" s="5">
        <v>-2.1533234933093538E-3</v>
      </c>
      <c r="O41" s="3">
        <v>189436.21276385139</v>
      </c>
      <c r="P41" s="3">
        <v>0.89114860013448216</v>
      </c>
    </row>
    <row r="42" spans="1:16" x14ac:dyDescent="0.25">
      <c r="A42" s="4">
        <v>3</v>
      </c>
      <c r="B42" s="3" t="s">
        <v>15</v>
      </c>
      <c r="C42" s="3">
        <v>0</v>
      </c>
      <c r="D42" s="3">
        <v>5</v>
      </c>
      <c r="E42" s="3">
        <v>0</v>
      </c>
      <c r="F42" s="3">
        <v>9</v>
      </c>
      <c r="G42" s="3">
        <v>0.1</v>
      </c>
      <c r="H42" s="3">
        <v>0.1</v>
      </c>
      <c r="I42" s="3">
        <v>0.1</v>
      </c>
      <c r="J42" s="3">
        <v>25</v>
      </c>
      <c r="K42" s="3">
        <v>22</v>
      </c>
      <c r="L42" s="3">
        <v>-11.83986808001878</v>
      </c>
      <c r="M42" s="3">
        <v>7.4442010682465604E-3</v>
      </c>
      <c r="N42" s="5">
        <v>-6.2874020368601535E-4</v>
      </c>
      <c r="O42" s="3">
        <v>137517.66674853131</v>
      </c>
      <c r="P42" s="3">
        <v>0.92364956733399228</v>
      </c>
    </row>
    <row r="43" spans="1:16" x14ac:dyDescent="0.25">
      <c r="A43" s="4">
        <v>3</v>
      </c>
      <c r="B43" s="3" t="s">
        <v>15</v>
      </c>
      <c r="C43" s="3">
        <v>0</v>
      </c>
      <c r="D43" s="3">
        <v>5</v>
      </c>
      <c r="E43" s="3">
        <v>0</v>
      </c>
      <c r="F43" s="3">
        <v>9</v>
      </c>
      <c r="G43" s="3">
        <v>0.1</v>
      </c>
      <c r="H43" s="3">
        <v>0.1</v>
      </c>
      <c r="I43" s="3">
        <v>1</v>
      </c>
      <c r="J43" s="3">
        <v>25</v>
      </c>
      <c r="K43" s="3">
        <v>22</v>
      </c>
      <c r="L43" s="3">
        <v>-11.827544138520819</v>
      </c>
      <c r="M43" s="3">
        <v>2.1355765209000988E-3</v>
      </c>
      <c r="N43" s="5">
        <v>-1.8055959004581481E-4</v>
      </c>
      <c r="O43" s="3">
        <v>136883.10586160139</v>
      </c>
      <c r="P43" s="3">
        <v>0.90844401306913991</v>
      </c>
    </row>
    <row r="44" spans="1:16" x14ac:dyDescent="0.25">
      <c r="A44" s="4">
        <v>3</v>
      </c>
      <c r="B44" s="3" t="s">
        <v>15</v>
      </c>
      <c r="C44" s="3">
        <v>0</v>
      </c>
      <c r="D44" s="3">
        <v>5</v>
      </c>
      <c r="E44" s="3">
        <v>0</v>
      </c>
      <c r="F44" s="3">
        <v>9</v>
      </c>
      <c r="G44" s="3">
        <v>0.1</v>
      </c>
      <c r="H44" s="3">
        <v>1</v>
      </c>
      <c r="I44" s="3">
        <v>0.1</v>
      </c>
      <c r="J44" s="3">
        <v>14</v>
      </c>
      <c r="K44" s="3">
        <v>12</v>
      </c>
      <c r="L44" s="3">
        <v>-11.938262592836599</v>
      </c>
      <c r="M44" s="3">
        <v>2.0839197000459241E-3</v>
      </c>
      <c r="N44" s="5">
        <v>-1.745580383946617E-4</v>
      </c>
      <c r="O44" s="3">
        <v>152583.5097006351</v>
      </c>
      <c r="P44" s="3">
        <v>0.88934463263601948</v>
      </c>
    </row>
    <row r="45" spans="1:16" x14ac:dyDescent="0.25">
      <c r="A45" s="4">
        <v>3</v>
      </c>
      <c r="B45" s="3" t="s">
        <v>15</v>
      </c>
      <c r="C45" s="3">
        <v>0</v>
      </c>
      <c r="D45" s="3">
        <v>5</v>
      </c>
      <c r="E45" s="3">
        <v>0</v>
      </c>
      <c r="F45" s="3">
        <v>9</v>
      </c>
      <c r="G45" s="3">
        <v>0.1</v>
      </c>
      <c r="H45" s="3">
        <v>1</v>
      </c>
      <c r="I45" s="3">
        <v>1</v>
      </c>
      <c r="J45" s="3">
        <v>14</v>
      </c>
      <c r="K45" s="3">
        <v>12</v>
      </c>
      <c r="L45" s="3">
        <v>-11.93376500590476</v>
      </c>
      <c r="M45" s="3">
        <v>3.8748378394228801E-3</v>
      </c>
      <c r="N45" s="5">
        <v>-3.2469533609096821E-4</v>
      </c>
      <c r="O45" s="3">
        <v>152173.50090344809</v>
      </c>
      <c r="P45" s="3">
        <v>0.81932824709375252</v>
      </c>
    </row>
    <row r="46" spans="1:16" x14ac:dyDescent="0.25">
      <c r="A46" s="4">
        <v>3</v>
      </c>
      <c r="B46" s="3" t="s">
        <v>15</v>
      </c>
      <c r="C46" s="3">
        <v>0</v>
      </c>
      <c r="D46" s="3">
        <v>5</v>
      </c>
      <c r="E46" s="3">
        <v>0</v>
      </c>
      <c r="F46" s="3">
        <v>9</v>
      </c>
      <c r="G46" s="3">
        <v>1</v>
      </c>
      <c r="H46" s="3">
        <v>0.1</v>
      </c>
      <c r="I46" s="3">
        <v>0.1</v>
      </c>
      <c r="J46" s="3">
        <v>32</v>
      </c>
      <c r="K46" s="3">
        <v>26</v>
      </c>
      <c r="L46" s="3">
        <v>-11.84776994875916</v>
      </c>
      <c r="M46" s="3">
        <v>3.1078346341550721E-2</v>
      </c>
      <c r="N46" s="5">
        <v>-2.6231389093443361E-3</v>
      </c>
      <c r="O46" s="3">
        <v>135529.962852392</v>
      </c>
      <c r="P46" s="3">
        <v>0.83909241245093835</v>
      </c>
    </row>
    <row r="47" spans="1:16" x14ac:dyDescent="0.25">
      <c r="A47" s="4">
        <v>3</v>
      </c>
      <c r="B47" s="3" t="s">
        <v>15</v>
      </c>
      <c r="C47" s="3">
        <v>0</v>
      </c>
      <c r="D47" s="3">
        <v>5</v>
      </c>
      <c r="E47" s="3">
        <v>0</v>
      </c>
      <c r="F47" s="3">
        <v>9</v>
      </c>
      <c r="G47" s="3">
        <v>1</v>
      </c>
      <c r="H47" s="3">
        <v>0.1</v>
      </c>
      <c r="I47" s="3">
        <v>1</v>
      </c>
      <c r="J47" s="3">
        <v>38</v>
      </c>
      <c r="K47" s="3">
        <v>29</v>
      </c>
      <c r="L47" s="3">
        <v>-11.862298671759291</v>
      </c>
      <c r="M47" s="3">
        <v>2.5390890210644348E-2</v>
      </c>
      <c r="N47" s="5">
        <v>-2.1404696436359951E-3</v>
      </c>
      <c r="O47" s="3">
        <v>139552.52062460591</v>
      </c>
      <c r="P47" s="3">
        <v>0.8012801499515263</v>
      </c>
    </row>
    <row r="48" spans="1:16" x14ac:dyDescent="0.25">
      <c r="A48" s="4">
        <v>3</v>
      </c>
      <c r="B48" s="3" t="s">
        <v>15</v>
      </c>
      <c r="C48" s="3">
        <v>0</v>
      </c>
      <c r="D48" s="3">
        <v>5</v>
      </c>
      <c r="E48" s="3">
        <v>0</v>
      </c>
      <c r="F48" s="3">
        <v>9</v>
      </c>
      <c r="G48" s="3">
        <v>1</v>
      </c>
      <c r="H48" s="3">
        <v>1</v>
      </c>
      <c r="I48" s="3">
        <v>0.1</v>
      </c>
      <c r="J48" s="3">
        <v>14</v>
      </c>
      <c r="K48" s="3">
        <v>12</v>
      </c>
      <c r="L48" s="3">
        <v>-11.978786915883139</v>
      </c>
      <c r="M48" s="3">
        <v>2.58107295065035E-2</v>
      </c>
      <c r="N48" s="5">
        <v>-2.154703117081084E-3</v>
      </c>
      <c r="O48" s="3">
        <v>156675.626101648</v>
      </c>
      <c r="P48" s="3">
        <v>0.91112413790470692</v>
      </c>
    </row>
    <row r="49" spans="1:16" x14ac:dyDescent="0.25">
      <c r="A49" s="4">
        <v>3</v>
      </c>
      <c r="B49" s="3" t="s">
        <v>15</v>
      </c>
      <c r="C49" s="3">
        <v>0</v>
      </c>
      <c r="D49" s="3">
        <v>5</v>
      </c>
      <c r="E49" s="3">
        <v>0</v>
      </c>
      <c r="F49" s="3">
        <v>9</v>
      </c>
      <c r="G49" s="3">
        <v>1</v>
      </c>
      <c r="H49" s="3">
        <v>1</v>
      </c>
      <c r="I49" s="3">
        <v>1</v>
      </c>
      <c r="J49" s="3">
        <v>17</v>
      </c>
      <c r="K49" s="3">
        <v>13</v>
      </c>
      <c r="L49" s="3">
        <v>-11.950143530999361</v>
      </c>
      <c r="M49" s="3">
        <v>2.6335825599995061E-2</v>
      </c>
      <c r="N49" s="5">
        <v>-2.203808308383778E-3</v>
      </c>
      <c r="O49" s="3">
        <v>151531.45919690869</v>
      </c>
      <c r="P49" s="3">
        <v>0.80855792093454193</v>
      </c>
    </row>
    <row r="51" spans="1:16" x14ac:dyDescent="0.25">
      <c r="G51" s="12" t="s">
        <v>30</v>
      </c>
      <c r="H51" s="12"/>
      <c r="I51" s="12"/>
      <c r="J51">
        <f>AVERAGE(Table1[k])</f>
        <v>17.270833333333332</v>
      </c>
      <c r="K51">
        <f>AVERAGE(Table1[Live k])</f>
        <v>14.166666666666666</v>
      </c>
      <c r="L51">
        <f>AVERAGE(Table1[Avg. LL])</f>
        <v>-12.031093478524246</v>
      </c>
      <c r="M51">
        <f>AVERAGE(Table1[LL Std. Dev.])</f>
        <v>1.6007275165138328E-2</v>
      </c>
      <c r="N51" s="2">
        <f>AVERAGE(Table1[LL CV])</f>
        <v>-1.3300753792051866E-3</v>
      </c>
      <c r="O51">
        <f>AVERAGE(Table1[Perplexity])</f>
        <v>167618.87208658096</v>
      </c>
      <c r="P51">
        <f>AVERAGE(Table1[Coherence])</f>
        <v>0.88453380100630741</v>
      </c>
    </row>
    <row r="52" spans="1:16" x14ac:dyDescent="0.25">
      <c r="F52" s="12" t="s">
        <v>31</v>
      </c>
      <c r="G52" s="12"/>
      <c r="H52" s="12"/>
      <c r="I52" s="12"/>
      <c r="J52">
        <f>_xlfn.STDEV.P(Table1[k])</f>
        <v>8.7695961122632227</v>
      </c>
      <c r="K52">
        <f>_xlfn.STDEV.P(Table1[Live k])</f>
        <v>7.2495210569771817</v>
      </c>
      <c r="L52">
        <f>_xlfn.STDEV.P(Table1[Avg. LL])</f>
        <v>0.14326625354293498</v>
      </c>
      <c r="M52">
        <f>_xlfn.STDEV.P(Table1[LL Std. Dev.])</f>
        <v>1.1305427585528553E-2</v>
      </c>
      <c r="N52" s="2">
        <f>_xlfn.STDEV.P(Table1[LL CV])</f>
        <v>9.4082970341264878E-4</v>
      </c>
      <c r="O52">
        <f>_xlfn.STDEV.P(Table1[Perplexity])</f>
        <v>23600.028825908594</v>
      </c>
      <c r="P52">
        <f>_xlfn.STDEV.P(Table1[Coherence])</f>
        <v>6.1097887765759334E-2</v>
      </c>
    </row>
    <row r="53" spans="1:16" x14ac:dyDescent="0.25">
      <c r="E53" s="12" t="s">
        <v>32</v>
      </c>
      <c r="F53" s="12"/>
      <c r="G53" s="12"/>
      <c r="H53" s="12"/>
      <c r="I53" s="12"/>
      <c r="J53" s="11">
        <f>J52/J51</f>
        <v>0.50776913557133263</v>
      </c>
      <c r="K53" s="11">
        <f t="shared" ref="K53:P53" si="0">K52/K51</f>
        <v>0.51173089813956574</v>
      </c>
      <c r="L53" s="11">
        <f t="shared" si="0"/>
        <v>-1.1907999368359014E-2</v>
      </c>
      <c r="M53" s="11">
        <f t="shared" si="0"/>
        <v>0.70626808553589671</v>
      </c>
      <c r="N53" s="11">
        <f t="shared" si="0"/>
        <v>-0.70735066457275575</v>
      </c>
      <c r="O53" s="11">
        <f t="shared" si="0"/>
        <v>0.14079577396105111</v>
      </c>
      <c r="P53" s="11">
        <f t="shared" si="0"/>
        <v>6.9073547778784841E-2</v>
      </c>
    </row>
  </sheetData>
  <mergeCells count="3">
    <mergeCell ref="G51:I51"/>
    <mergeCell ref="F52:I52"/>
    <mergeCell ref="E53:I53"/>
  </mergeCells>
  <phoneticPr fontId="5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Commander Jack</cp:lastModifiedBy>
  <dcterms:created xsi:type="dcterms:W3CDTF">2020-08-03T11:52:30Z</dcterms:created>
  <dcterms:modified xsi:type="dcterms:W3CDTF">2020-08-03T23:48:26Z</dcterms:modified>
</cp:coreProperties>
</file>