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kdouglasgmail.com/Desktop/ohe.mauka/Polyscias Kauai 2022/polbis.analysis/data/"/>
    </mc:Choice>
  </mc:AlternateContent>
  <xr:revisionPtr revIDLastSave="0" documentId="13_ncr:1_{854273F4-48C2-3F4F-8467-CC630F44018E}" xr6:coauthVersionLast="47" xr6:coauthVersionMax="47" xr10:uidLastSave="{00000000-0000-0000-0000-000000000000}"/>
  <bookViews>
    <workbookView xWindow="17340" yWindow="460" windowWidth="28040" windowHeight="17040" xr2:uid="{43FAEAC1-0E44-9744-8B48-1D8E22A1BD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H14" i="1"/>
  <c r="G14" i="1"/>
  <c r="H13" i="1"/>
  <c r="G13" i="1"/>
  <c r="H12" i="1"/>
  <c r="G12" i="1"/>
  <c r="H11" i="1"/>
  <c r="G11" i="1"/>
  <c r="H9" i="1"/>
  <c r="G9" i="1"/>
  <c r="H10" i="1"/>
  <c r="G10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<sst xmlns="http://schemas.openxmlformats.org/spreadsheetml/2006/main" count="109" uniqueCount="108">
  <si>
    <t>HaupuSummit</t>
  </si>
  <si>
    <t>BlueHole</t>
  </si>
  <si>
    <t>Kanaele</t>
  </si>
  <si>
    <t>Laauhihaihai</t>
  </si>
  <si>
    <t>LowerHaupu</t>
  </si>
  <si>
    <t>LowerLimahuli</t>
  </si>
  <si>
    <t>Makaleha</t>
  </si>
  <si>
    <t>McBryde</t>
  </si>
  <si>
    <t>NouNou</t>
  </si>
  <si>
    <t>PuuKolo</t>
  </si>
  <si>
    <t>UpperLimahuli</t>
  </si>
  <si>
    <t>Change Height</t>
  </si>
  <si>
    <t>%Survival (17-19)</t>
  </si>
  <si>
    <t>N (2021)</t>
  </si>
  <si>
    <t>NA</t>
  </si>
  <si>
    <t>44.85 (24.53)</t>
  </si>
  <si>
    <t>65.64 (32.79)</t>
  </si>
  <si>
    <t>39 (NA)</t>
  </si>
  <si>
    <t>77.07 (23.05)</t>
  </si>
  <si>
    <t>56.12 (29.93)</t>
  </si>
  <si>
    <t xml:space="preserve">Height </t>
  </si>
  <si>
    <t>117.1 (44.74)</t>
  </si>
  <si>
    <t>46 (22.85)</t>
  </si>
  <si>
    <t>130.62 (71.16)</t>
  </si>
  <si>
    <t>132.67 (90.16)</t>
  </si>
  <si>
    <t>79.05 (25.72)</t>
  </si>
  <si>
    <t>44.28 (10.97)</t>
  </si>
  <si>
    <t xml:space="preserve">0.77 (.35) </t>
  </si>
  <si>
    <t>1.21 (0.61)</t>
  </si>
  <si>
    <t>0.6 (NA)</t>
  </si>
  <si>
    <t xml:space="preserve">Diameter </t>
  </si>
  <si>
    <t>0.99 (.24)</t>
  </si>
  <si>
    <t>0.87 (0.3)</t>
  </si>
  <si>
    <t>1.46 (0.62)</t>
  </si>
  <si>
    <t>0.86 (.31)</t>
  </si>
  <si>
    <t>1.53 (0.55)</t>
  </si>
  <si>
    <t>1.33 (0.87)</t>
  </si>
  <si>
    <t>1.35 (0.48)</t>
  </si>
  <si>
    <t>0.75 (0.2)</t>
  </si>
  <si>
    <t>Change Diameter</t>
  </si>
  <si>
    <t>8.17 (9.29)</t>
  </si>
  <si>
    <t>13.4 (17.31)</t>
  </si>
  <si>
    <t>11.04 (14.5)</t>
  </si>
  <si>
    <t>12.23 (12.57)</t>
  </si>
  <si>
    <t>38.34 (26.35)</t>
  </si>
  <si>
    <t>10.5 (5.33)</t>
  </si>
  <si>
    <t>46.83 (34.09)</t>
  </si>
  <si>
    <t>36.67 (37.53)</t>
  </si>
  <si>
    <t>19.69 (16.11)</t>
  </si>
  <si>
    <t>6.53 (8.8)</t>
  </si>
  <si>
    <t>0.01 (0.12)</t>
  </si>
  <si>
    <t>0.31 (0.41)</t>
  </si>
  <si>
    <t>0.18 (0.2)</t>
  </si>
  <si>
    <t>0.07 (0.13)</t>
  </si>
  <si>
    <t>0.55 (0.42)</t>
  </si>
  <si>
    <t>0.15 (0.17)</t>
  </si>
  <si>
    <t>0.3 (.23)</t>
  </si>
  <si>
    <t>0.2 (0.26)</t>
  </si>
  <si>
    <t>0.45 (0.42)</t>
  </si>
  <si>
    <t>0.1 (0.15)</t>
  </si>
  <si>
    <t>%Survival (17-21)</t>
  </si>
  <si>
    <t xml:space="preserve">POLBIS-KA-HUL-A-0003 </t>
  </si>
  <si>
    <t>POLBIS-KA-HUL-A-0004</t>
  </si>
  <si>
    <t>POLBIS-KA-HUL-A-0005</t>
  </si>
  <si>
    <t>POLBIS-KA-HUL-A-0009</t>
  </si>
  <si>
    <t>POLBIS-KA-HUL-B-0001</t>
  </si>
  <si>
    <t>POLBIS-KA-HUL-B-0004</t>
  </si>
  <si>
    <t>POLBIS-KA-HUL-B-0005</t>
  </si>
  <si>
    <t>POLBIS-KA-HUL-B-0006</t>
  </si>
  <si>
    <t>POLBIS-KA-HUL-B-0007</t>
  </si>
  <si>
    <t>POLBIS-KA-HUL-B-0008</t>
  </si>
  <si>
    <t>POLBIS-KA-HUL-C-0001</t>
  </si>
  <si>
    <t>POLBIS-KA-HUL-C-0003</t>
  </si>
  <si>
    <t>POLBIS-KA-HUL-D-0001</t>
  </si>
  <si>
    <t>POLBIS-KA-HUL-D-0007</t>
  </si>
  <si>
    <t>POLBIS-KA-HUL-E-0001</t>
  </si>
  <si>
    <t>POLBIS-KA-HUL-E-0003</t>
  </si>
  <si>
    <t>POLBIS-KA-KAP-A-0001</t>
  </si>
  <si>
    <t>POLBIS-KA-KAP-A-0003</t>
  </si>
  <si>
    <t>POLBIS-KA-KAP-A-0006</t>
  </si>
  <si>
    <t>POLBIS-KA-XXX-X-XXXX</t>
  </si>
  <si>
    <t>Site</t>
  </si>
  <si>
    <t>Founder Geo.Ref</t>
  </si>
  <si>
    <t>OVERALL</t>
  </si>
  <si>
    <t>68.94 (40.77)</t>
  </si>
  <si>
    <t>1.09 (0.56)</t>
  </si>
  <si>
    <t>16.79 (20.74)</t>
  </si>
  <si>
    <t>0.26 (0.36)</t>
  </si>
  <si>
    <t>48.13 (38.77)</t>
  </si>
  <si>
    <t>0.94 (.59)</t>
  </si>
  <si>
    <t>9.03 (11.83)</t>
  </si>
  <si>
    <t>.17 (0.26)</t>
  </si>
  <si>
    <t>66.79 (26.19)</t>
  </si>
  <si>
    <t>1.11 (0.54)</t>
  </si>
  <si>
    <t>14.76 (13.87)</t>
  </si>
  <si>
    <t>0.31 (0.39)</t>
  </si>
  <si>
    <t>68.96 (38.29)</t>
  </si>
  <si>
    <t>1.09 (0.58)</t>
  </si>
  <si>
    <t>16.55 (19.60)</t>
  </si>
  <si>
    <t>0.29 (0.39)</t>
  </si>
  <si>
    <t>46.05 (16.15)</t>
  </si>
  <si>
    <t>0.85 (0.32)</t>
  </si>
  <si>
    <t>7.72 (9.35)</t>
  </si>
  <si>
    <t>0.14 (0.16)</t>
  </si>
  <si>
    <t>88 (45.9)</t>
  </si>
  <si>
    <t>1.2 (0.53)</t>
  </si>
  <si>
    <t>24.97 (25.6)</t>
  </si>
  <si>
    <t>0.35 (0.38)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</si>
</sst>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BAB9-1453-5C4A-9C82-7B06B3864A44}">
  <dimension ref="A1:H36"/>
  <sheetViews>
    <sheetView tabSelected="1" zoomScale="75" workbookViewId="0">
      <selection activeCell="D27" sqref="D27"/>
    </sheetView>
  </sheetViews>
  <sheetFormatPr baseColWidth="10" defaultRowHeight="16" x14ac:dyDescent="0.2"/>
  <cols>
    <col min="1" max="1" width="20.5" style="3" customWidth="1"/>
    <col min="2" max="2" width="9" customWidth="1"/>
    <col min="3" max="3" width="16.1640625" customWidth="1"/>
    <col min="4" max="4" width="12.83203125" customWidth="1"/>
    <col min="5" max="5" width="14" customWidth="1"/>
    <col min="6" max="6" width="17.6640625" customWidth="1"/>
    <col min="7" max="7" width="16.1640625" customWidth="1"/>
    <col min="8" max="8" width="15.83203125" customWidth="1"/>
  </cols>
  <sheetData>
    <row r="1" spans="1:8" s="1" customFormat="1" x14ac:dyDescent="0.2">
      <c r="A1" s="1" t="s">
        <v>81</v>
      </c>
      <c r="B1" s="1" t="s">
        <v>13</v>
      </c>
      <c r="C1" s="1" t="s">
        <v>20</v>
      </c>
      <c r="D1" s="1" t="s">
        <v>30</v>
      </c>
      <c r="E1" s="1" t="s">
        <v>11</v>
      </c>
      <c r="F1" s="1" t="s">
        <v>39</v>
      </c>
      <c r="G1" s="1" t="s">
        <v>12</v>
      </c>
      <c r="H1" s="1" t="s">
        <v>60</v>
      </c>
    </row>
    <row r="2" spans="1:8" s="2" customFormat="1" x14ac:dyDescent="0.2">
      <c r="A2" s="2" t="s">
        <v>83</v>
      </c>
      <c r="B2" s="2">
        <v>430</v>
      </c>
      <c r="C2" s="2" t="s">
        <v>84</v>
      </c>
      <c r="D2" s="2" t="s">
        <v>85</v>
      </c>
      <c r="E2" s="2" t="s">
        <v>86</v>
      </c>
      <c r="F2" s="2" t="s">
        <v>87</v>
      </c>
      <c r="G2" s="2">
        <f>647/3742</f>
        <v>0.17290219134152859</v>
      </c>
      <c r="H2" s="2">
        <f>430/3742</f>
        <v>0.11491181186531267</v>
      </c>
    </row>
    <row r="3" spans="1:8" s="1" customFormat="1" x14ac:dyDescent="0.2">
      <c r="A3" s="2"/>
    </row>
    <row r="4" spans="1:8" x14ac:dyDescent="0.2">
      <c r="A4" s="3" t="s">
        <v>1</v>
      </c>
      <c r="B4">
        <v>84</v>
      </c>
      <c r="C4" t="s">
        <v>15</v>
      </c>
      <c r="D4" t="s">
        <v>27</v>
      </c>
      <c r="E4" t="s">
        <v>40</v>
      </c>
      <c r="F4" t="s">
        <v>50</v>
      </c>
      <c r="G4">
        <f>117/586</f>
        <v>0.19965870307167236</v>
      </c>
      <c r="H4">
        <f>84/586</f>
        <v>0.14334470989761092</v>
      </c>
    </row>
    <row r="5" spans="1:8" x14ac:dyDescent="0.2">
      <c r="A5" s="3" t="s">
        <v>0</v>
      </c>
      <c r="B5">
        <v>154</v>
      </c>
      <c r="C5" t="s">
        <v>16</v>
      </c>
      <c r="D5" t="s">
        <v>28</v>
      </c>
      <c r="E5" t="s">
        <v>41</v>
      </c>
      <c r="F5" t="s">
        <v>51</v>
      </c>
      <c r="G5">
        <f>162/499</f>
        <v>0.32464929859719438</v>
      </c>
      <c r="H5">
        <f>153/499</f>
        <v>0.30661322645290578</v>
      </c>
    </row>
    <row r="6" spans="1:8" x14ac:dyDescent="0.2">
      <c r="A6" s="3" t="s">
        <v>2</v>
      </c>
      <c r="B6">
        <v>1</v>
      </c>
      <c r="C6" t="s">
        <v>17</v>
      </c>
      <c r="D6" t="s">
        <v>29</v>
      </c>
      <c r="E6" t="s">
        <v>14</v>
      </c>
      <c r="F6" t="s">
        <v>14</v>
      </c>
      <c r="G6">
        <f>6/125</f>
        <v>4.8000000000000001E-2</v>
      </c>
      <c r="H6">
        <f>3/125</f>
        <v>2.4E-2</v>
      </c>
    </row>
    <row r="7" spans="1:8" x14ac:dyDescent="0.2">
      <c r="A7" s="3" t="s">
        <v>3</v>
      </c>
      <c r="B7">
        <v>29</v>
      </c>
      <c r="C7" t="s">
        <v>18</v>
      </c>
      <c r="D7" t="s">
        <v>31</v>
      </c>
      <c r="E7" t="s">
        <v>42</v>
      </c>
      <c r="F7" t="s">
        <v>52</v>
      </c>
      <c r="G7">
        <f>109/540</f>
        <v>0.20185185185185187</v>
      </c>
      <c r="H7">
        <f>29/540</f>
        <v>5.3703703703703705E-2</v>
      </c>
    </row>
    <row r="8" spans="1:8" x14ac:dyDescent="0.2">
      <c r="A8" s="3" t="s">
        <v>4</v>
      </c>
      <c r="B8">
        <v>17</v>
      </c>
      <c r="C8" t="s">
        <v>19</v>
      </c>
      <c r="D8" t="s">
        <v>32</v>
      </c>
      <c r="E8" t="s">
        <v>43</v>
      </c>
      <c r="F8" t="s">
        <v>53</v>
      </c>
      <c r="G8">
        <f>34/82</f>
        <v>0.41463414634146339</v>
      </c>
      <c r="H8">
        <f>17/82</f>
        <v>0.2073170731707317</v>
      </c>
    </row>
    <row r="9" spans="1:8" x14ac:dyDescent="0.2">
      <c r="A9" s="3" t="s">
        <v>5</v>
      </c>
      <c r="B9">
        <v>61</v>
      </c>
      <c r="C9" t="s">
        <v>21</v>
      </c>
      <c r="D9" t="s">
        <v>33</v>
      </c>
      <c r="E9" t="s">
        <v>44</v>
      </c>
      <c r="F9" t="s">
        <v>54</v>
      </c>
      <c r="G9">
        <f>93/165</f>
        <v>0.5636363636363636</v>
      </c>
      <c r="H9">
        <f>61/165</f>
        <v>0.36969696969696969</v>
      </c>
    </row>
    <row r="10" spans="1:8" x14ac:dyDescent="0.2">
      <c r="A10" s="3" t="s">
        <v>6</v>
      </c>
      <c r="B10">
        <v>14</v>
      </c>
      <c r="C10" t="s">
        <v>22</v>
      </c>
      <c r="D10" t="s">
        <v>34</v>
      </c>
      <c r="E10" t="s">
        <v>45</v>
      </c>
      <c r="F10" t="s">
        <v>55</v>
      </c>
      <c r="G10">
        <f>20/73</f>
        <v>0.27397260273972601</v>
      </c>
      <c r="H10">
        <f>14/73</f>
        <v>0.19178082191780821</v>
      </c>
    </row>
    <row r="11" spans="1:8" x14ac:dyDescent="0.2">
      <c r="A11" s="3" t="s">
        <v>7</v>
      </c>
      <c r="B11">
        <v>8</v>
      </c>
      <c r="C11" t="s">
        <v>23</v>
      </c>
      <c r="D11" t="s">
        <v>35</v>
      </c>
      <c r="E11" t="s">
        <v>46</v>
      </c>
      <c r="F11" t="s">
        <v>56</v>
      </c>
      <c r="G11">
        <f>11/856</f>
        <v>1.2850467289719626E-2</v>
      </c>
      <c r="H11">
        <f>8/856</f>
        <v>9.3457943925233638E-3</v>
      </c>
    </row>
    <row r="12" spans="1:8" x14ac:dyDescent="0.2">
      <c r="A12" s="3" t="s">
        <v>8</v>
      </c>
      <c r="B12">
        <v>3</v>
      </c>
      <c r="C12" t="s">
        <v>24</v>
      </c>
      <c r="D12" t="s">
        <v>36</v>
      </c>
      <c r="E12" t="s">
        <v>47</v>
      </c>
      <c r="F12" t="s">
        <v>57</v>
      </c>
      <c r="G12">
        <f>6/125</f>
        <v>4.8000000000000001E-2</v>
      </c>
      <c r="H12">
        <f>3/125</f>
        <v>2.4E-2</v>
      </c>
    </row>
    <row r="13" spans="1:8" x14ac:dyDescent="0.2">
      <c r="A13" s="3" t="s">
        <v>9</v>
      </c>
      <c r="B13">
        <v>20</v>
      </c>
      <c r="C13" t="s">
        <v>25</v>
      </c>
      <c r="D13" t="s">
        <v>37</v>
      </c>
      <c r="E13" t="s">
        <v>48</v>
      </c>
      <c r="F13" t="s">
        <v>58</v>
      </c>
      <c r="G13">
        <f>24/312</f>
        <v>7.6923076923076927E-2</v>
      </c>
      <c r="H13">
        <f>20/312</f>
        <v>6.4102564102564097E-2</v>
      </c>
    </row>
    <row r="14" spans="1:8" x14ac:dyDescent="0.2">
      <c r="A14" s="3" t="s">
        <v>10</v>
      </c>
      <c r="B14">
        <v>40</v>
      </c>
      <c r="C14" t="s">
        <v>26</v>
      </c>
      <c r="D14" t="s">
        <v>38</v>
      </c>
      <c r="E14" t="s">
        <v>49</v>
      </c>
      <c r="F14" t="s">
        <v>59</v>
      </c>
      <c r="G14">
        <f>66/304</f>
        <v>0.21710526315789475</v>
      </c>
      <c r="H14">
        <f>39/304</f>
        <v>0.12828947368421054</v>
      </c>
    </row>
    <row r="16" spans="1:8" x14ac:dyDescent="0.2">
      <c r="A16" s="1" t="s">
        <v>82</v>
      </c>
    </row>
    <row r="17" spans="1:6" x14ac:dyDescent="0.2">
      <c r="A17" s="3" t="s">
        <v>61</v>
      </c>
      <c r="B17">
        <v>9</v>
      </c>
    </row>
    <row r="18" spans="1:6" x14ac:dyDescent="0.2">
      <c r="A18" s="3" t="s">
        <v>62</v>
      </c>
      <c r="B18">
        <v>4</v>
      </c>
    </row>
    <row r="19" spans="1:6" x14ac:dyDescent="0.2">
      <c r="A19" s="3" t="s">
        <v>63</v>
      </c>
      <c r="B19">
        <v>5</v>
      </c>
    </row>
    <row r="20" spans="1:6" x14ac:dyDescent="0.2">
      <c r="A20" s="3" t="s">
        <v>64</v>
      </c>
      <c r="B20">
        <v>1</v>
      </c>
    </row>
    <row r="21" spans="1:6" x14ac:dyDescent="0.2">
      <c r="A21" s="3" t="s">
        <v>65</v>
      </c>
      <c r="B21">
        <v>39</v>
      </c>
      <c r="C21" s="2" t="s">
        <v>88</v>
      </c>
      <c r="D21" s="2" t="s">
        <v>89</v>
      </c>
      <c r="E21" s="2" t="s">
        <v>90</v>
      </c>
      <c r="F21" s="2" t="s">
        <v>91</v>
      </c>
    </row>
    <row r="22" spans="1:6" x14ac:dyDescent="0.2">
      <c r="A22" s="3" t="s">
        <v>66</v>
      </c>
      <c r="B22">
        <v>33</v>
      </c>
      <c r="C22" s="2" t="s">
        <v>92</v>
      </c>
      <c r="D22" s="2" t="s">
        <v>93</v>
      </c>
      <c r="E22" s="2" t="s">
        <v>94</v>
      </c>
      <c r="F22" s="2" t="s">
        <v>95</v>
      </c>
    </row>
    <row r="23" spans="1:6" x14ac:dyDescent="0.2">
      <c r="A23" s="3" t="s">
        <v>67</v>
      </c>
      <c r="B23">
        <v>10</v>
      </c>
    </row>
    <row r="24" spans="1:6" x14ac:dyDescent="0.2">
      <c r="A24" s="3" t="s">
        <v>68</v>
      </c>
      <c r="B24">
        <v>9</v>
      </c>
    </row>
    <row r="25" spans="1:6" x14ac:dyDescent="0.2">
      <c r="A25" s="3" t="s">
        <v>69</v>
      </c>
      <c r="B25">
        <v>2</v>
      </c>
    </row>
    <row r="26" spans="1:6" x14ac:dyDescent="0.2">
      <c r="A26" s="3" t="s">
        <v>70</v>
      </c>
      <c r="B26">
        <v>11</v>
      </c>
    </row>
    <row r="27" spans="1:6" x14ac:dyDescent="0.2">
      <c r="A27" s="3" t="s">
        <v>71</v>
      </c>
      <c r="B27">
        <v>78</v>
      </c>
      <c r="C27" t="s">
        <v>96</v>
      </c>
      <c r="D27" t="s">
        <v>97</v>
      </c>
      <c r="E27" t="s">
        <v>98</v>
      </c>
      <c r="F27" t="s">
        <v>99</v>
      </c>
    </row>
    <row r="28" spans="1:6" x14ac:dyDescent="0.2">
      <c r="A28" s="3" t="s">
        <v>72</v>
      </c>
      <c r="B28">
        <v>37</v>
      </c>
      <c r="C28" t="s">
        <v>100</v>
      </c>
      <c r="D28" t="s">
        <v>101</v>
      </c>
      <c r="E28" t="s">
        <v>102</v>
      </c>
      <c r="F28" t="s">
        <v>103</v>
      </c>
    </row>
    <row r="29" spans="1:6" x14ac:dyDescent="0.2">
      <c r="A29" s="3" t="s">
        <v>73</v>
      </c>
      <c r="B29">
        <v>2</v>
      </c>
    </row>
    <row r="30" spans="1:6" x14ac:dyDescent="0.2">
      <c r="A30" s="3" t="s">
        <v>74</v>
      </c>
      <c r="B30">
        <v>112</v>
      </c>
      <c r="C30" t="s">
        <v>104</v>
      </c>
      <c r="D30" t="s">
        <v>105</v>
      </c>
      <c r="E30" t="s">
        <v>106</v>
      </c>
      <c r="F30" t="s">
        <v>107</v>
      </c>
    </row>
    <row r="31" spans="1:6" x14ac:dyDescent="0.2">
      <c r="A31" s="3" t="s">
        <v>75</v>
      </c>
      <c r="B31">
        <v>4</v>
      </c>
    </row>
    <row r="32" spans="1:6" x14ac:dyDescent="0.2">
      <c r="A32" s="3" t="s">
        <v>76</v>
      </c>
      <c r="B32">
        <v>9</v>
      </c>
    </row>
    <row r="33" spans="1:2" x14ac:dyDescent="0.2">
      <c r="A33" s="3" t="s">
        <v>77</v>
      </c>
      <c r="B33">
        <v>5</v>
      </c>
    </row>
    <row r="34" spans="1:2" x14ac:dyDescent="0.2">
      <c r="A34" s="3" t="s">
        <v>78</v>
      </c>
      <c r="B34">
        <v>4</v>
      </c>
    </row>
    <row r="35" spans="1:2" x14ac:dyDescent="0.2">
      <c r="A35" s="3" t="s">
        <v>79</v>
      </c>
      <c r="B35">
        <v>7</v>
      </c>
    </row>
    <row r="36" spans="1:2" x14ac:dyDescent="0.2">
      <c r="A36" s="3" t="s">
        <v>80</v>
      </c>
      <c r="B3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2023-07-26T21:11:18Z</dcterms:created>
  <dcterms:modified xsi:type="dcterms:W3CDTF">2023-07-26T23:13:38Z</dcterms:modified>
</cp:coreProperties>
</file>