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kdouglasgmail.com/Desktop/ohe.mauka/Polyscias Kauai 2022/polbis.analysis/data/"/>
    </mc:Choice>
  </mc:AlternateContent>
  <xr:revisionPtr revIDLastSave="0" documentId="8_{A5D4B62D-6976-9A42-B8C1-D6A8D09F5D1B}" xr6:coauthVersionLast="47" xr6:coauthVersionMax="47" xr10:uidLastSave="{00000000-0000-0000-0000-000000000000}"/>
  <bookViews>
    <workbookView xWindow="1060" yWindow="460" windowWidth="25160" windowHeight="17540" xr2:uid="{43FAEAC1-0E44-9744-8B48-1D8E22A1BDAF}"/>
  </bookViews>
  <sheets>
    <sheet name="by.site" sheetId="1" r:id="rId1"/>
    <sheet name="by.found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" l="1"/>
  <c r="L2" i="1"/>
  <c r="M13" i="1"/>
  <c r="L13" i="1"/>
  <c r="M12" i="1"/>
  <c r="L12" i="1"/>
  <c r="M11" i="1"/>
  <c r="L11" i="1"/>
  <c r="M10" i="1"/>
  <c r="L10" i="1"/>
  <c r="M8" i="1"/>
  <c r="L8" i="1"/>
  <c r="M9" i="1"/>
  <c r="L9" i="1"/>
  <c r="M7" i="1"/>
  <c r="L7" i="1"/>
  <c r="M6" i="1"/>
  <c r="L6" i="1"/>
  <c r="M5" i="1"/>
  <c r="L5" i="1"/>
  <c r="M4" i="1"/>
  <c r="L4" i="1"/>
  <c r="M3" i="1"/>
  <c r="L3" i="1"/>
</calcChain>
</file>

<file path=xl/sharedStrings.xml><?xml version="1.0" encoding="utf-8"?>
<sst xmlns="http://schemas.openxmlformats.org/spreadsheetml/2006/main" count="224" uniqueCount="162">
  <si>
    <t>HaupuSummit</t>
  </si>
  <si>
    <t>BlueHole</t>
  </si>
  <si>
    <t>Kanaele</t>
  </si>
  <si>
    <t>Laauhihaihai</t>
  </si>
  <si>
    <t>LowerHaupu</t>
  </si>
  <si>
    <t>LowerLimahuli</t>
  </si>
  <si>
    <t>Makaleha</t>
  </si>
  <si>
    <t>McBryde</t>
  </si>
  <si>
    <t>NouNou</t>
  </si>
  <si>
    <t>PuuKolo</t>
  </si>
  <si>
    <t>UpperLimahuli</t>
  </si>
  <si>
    <t>NA</t>
  </si>
  <si>
    <t>44.85 (24.53)</t>
  </si>
  <si>
    <t>65.64 (32.79)</t>
  </si>
  <si>
    <t>39 (NA)</t>
  </si>
  <si>
    <t>77.07 (23.05)</t>
  </si>
  <si>
    <t>56.12 (29.93)</t>
  </si>
  <si>
    <t>117.1 (44.74)</t>
  </si>
  <si>
    <t>46 (22.85)</t>
  </si>
  <si>
    <t>130.62 (71.16)</t>
  </si>
  <si>
    <t>132.67 (90.16)</t>
  </si>
  <si>
    <t>79.05 (25.72)</t>
  </si>
  <si>
    <t>44.28 (10.97)</t>
  </si>
  <si>
    <t xml:space="preserve">0.77 (.35) </t>
  </si>
  <si>
    <t>1.21 (0.61)</t>
  </si>
  <si>
    <t>0.6 (NA)</t>
  </si>
  <si>
    <t>0.99 (.24)</t>
  </si>
  <si>
    <t>0.87 (0.3)</t>
  </si>
  <si>
    <t>1.46 (0.62)</t>
  </si>
  <si>
    <t>0.86 (.31)</t>
  </si>
  <si>
    <t>1.53 (0.55)</t>
  </si>
  <si>
    <t>1.33 (0.87)</t>
  </si>
  <si>
    <t>1.35 (0.48)</t>
  </si>
  <si>
    <t>0.75 (0.2)</t>
  </si>
  <si>
    <t>8.17 (9.29)</t>
  </si>
  <si>
    <t>13.4 (17.31)</t>
  </si>
  <si>
    <t>11.04 (14.5)</t>
  </si>
  <si>
    <t>12.23 (12.57)</t>
  </si>
  <si>
    <t>38.34 (26.35)</t>
  </si>
  <si>
    <t>10.5 (5.33)</t>
  </si>
  <si>
    <t>46.83 (34.09)</t>
  </si>
  <si>
    <t>36.67 (37.53)</t>
  </si>
  <si>
    <t>19.69 (16.11)</t>
  </si>
  <si>
    <t>6.53 (8.8)</t>
  </si>
  <si>
    <t>0.01 (0.12)</t>
  </si>
  <si>
    <t>0.31 (0.41)</t>
  </si>
  <si>
    <t>0.18 (0.2)</t>
  </si>
  <si>
    <t>0.07 (0.13)</t>
  </si>
  <si>
    <t>0.55 (0.42)</t>
  </si>
  <si>
    <t>0.15 (0.17)</t>
  </si>
  <si>
    <t>0.3 (.23)</t>
  </si>
  <si>
    <t>0.2 (0.26)</t>
  </si>
  <si>
    <t>0.45 (0.42)</t>
  </si>
  <si>
    <t>0.1 (0.15)</t>
  </si>
  <si>
    <t xml:space="preserve">POLBIS-KA-HUL-A-0003 </t>
  </si>
  <si>
    <t>POLBIS-KA-HUL-A-0004</t>
  </si>
  <si>
    <t>POLBIS-KA-HUL-A-0005</t>
  </si>
  <si>
    <t>POLBIS-KA-HUL-A-0009</t>
  </si>
  <si>
    <t>POLBIS-KA-HUL-B-0001</t>
  </si>
  <si>
    <t>POLBIS-KA-HUL-B-0004</t>
  </si>
  <si>
    <t>POLBIS-KA-HUL-B-0005</t>
  </si>
  <si>
    <t>POLBIS-KA-HUL-B-0006</t>
  </si>
  <si>
    <t>POLBIS-KA-HUL-B-0007</t>
  </si>
  <si>
    <t>POLBIS-KA-HUL-B-0008</t>
  </si>
  <si>
    <t>POLBIS-KA-HUL-C-0001</t>
  </si>
  <si>
    <t>POLBIS-KA-HUL-C-0003</t>
  </si>
  <si>
    <t>POLBIS-KA-HUL-D-0001</t>
  </si>
  <si>
    <t>POLBIS-KA-HUL-D-0007</t>
  </si>
  <si>
    <t>POLBIS-KA-HUL-E-0001</t>
  </si>
  <si>
    <t>POLBIS-KA-HUL-E-0003</t>
  </si>
  <si>
    <t>POLBIS-KA-KAP-A-0001</t>
  </si>
  <si>
    <t>POLBIS-KA-KAP-A-0003</t>
  </si>
  <si>
    <t>POLBIS-KA-KAP-A-0006</t>
  </si>
  <si>
    <t>POLBIS-KA-XXX-X-XXXX</t>
  </si>
  <si>
    <t>Founder Geo.Ref</t>
  </si>
  <si>
    <t>68.94 (40.77)</t>
  </si>
  <si>
    <t>1.09 (0.56)</t>
  </si>
  <si>
    <t>16.79 (20.74)</t>
  </si>
  <si>
    <t>0.26 (0.36)</t>
  </si>
  <si>
    <t>48.13 (38.77)</t>
  </si>
  <si>
    <t>0.94 (.59)</t>
  </si>
  <si>
    <t>9.03 (11.83)</t>
  </si>
  <si>
    <t>.17 (0.26)</t>
  </si>
  <si>
    <t>66.79 (26.19)</t>
  </si>
  <si>
    <t>1.11 (0.54)</t>
  </si>
  <si>
    <t>14.76 (13.87)</t>
  </si>
  <si>
    <t>0.31 (0.39)</t>
  </si>
  <si>
    <t>68.96 (38.29)</t>
  </si>
  <si>
    <t>1.09 (0.58)</t>
  </si>
  <si>
    <t>16.55 (19.60)</t>
  </si>
  <si>
    <t>0.29 (0.39)</t>
  </si>
  <si>
    <t>46.05 (16.15)</t>
  </si>
  <si>
    <t>0.85 (0.32)</t>
  </si>
  <si>
    <t>7.72 (9.35)</t>
  </si>
  <si>
    <t>0.14 (0.16)</t>
  </si>
  <si>
    <t>88 (45.9)</t>
  </si>
  <si>
    <t>1.2 (0.53)</t>
  </si>
  <si>
    <t>24.97 (25.6)</t>
  </si>
  <si>
    <t>0.35 (0.38)</t>
  </si>
  <si>
    <t>KAP-A-0001</t>
  </si>
  <si>
    <t>red</t>
  </si>
  <si>
    <t>KAP-A-0002</t>
  </si>
  <si>
    <t>HUL-A-0001</t>
  </si>
  <si>
    <t>green</t>
  </si>
  <si>
    <t>KIP-A-0006</t>
  </si>
  <si>
    <t>blue</t>
  </si>
  <si>
    <t>KIP-A-0004</t>
  </si>
  <si>
    <t>KIP-A-0003</t>
  </si>
  <si>
    <t>KIP-A-0001</t>
  </si>
  <si>
    <t>KIP-A-0002</t>
  </si>
  <si>
    <t>HUL-E-0007</t>
  </si>
  <si>
    <t>HUL-E-0001</t>
  </si>
  <si>
    <t>HUL-C-0003</t>
  </si>
  <si>
    <t>KW 13720</t>
  </si>
  <si>
    <t>KW 18453</t>
  </si>
  <si>
    <t>NT4515</t>
  </si>
  <si>
    <t>NT4516</t>
  </si>
  <si>
    <t>NT 4563</t>
  </si>
  <si>
    <t>HUL-D-0001</t>
  </si>
  <si>
    <t>pink</t>
  </si>
  <si>
    <t>HUL-B-0005</t>
  </si>
  <si>
    <t>HUL-B-0006</t>
  </si>
  <si>
    <t>HUL-B-0008</t>
  </si>
  <si>
    <t>HUL-B-0001</t>
  </si>
  <si>
    <t>HUL-B-0009</t>
  </si>
  <si>
    <t>HUL-B-0004</t>
  </si>
  <si>
    <t>HUL-B-0007</t>
  </si>
  <si>
    <t>mechanics garage, HUL-C</t>
  </si>
  <si>
    <t>Puu Kolo</t>
  </si>
  <si>
    <t>Lauhihaihai</t>
  </si>
  <si>
    <t>Laauhihaihai gulch</t>
  </si>
  <si>
    <t>lower haupu mechanic shed</t>
  </si>
  <si>
    <t>haupu north facex</t>
  </si>
  <si>
    <t>haupu</t>
  </si>
  <si>
    <t xml:space="preserve">haupu </t>
  </si>
  <si>
    <t>blue - Haupu north face, lower haupu kamaulele</t>
  </si>
  <si>
    <t>green - puu kolo, upper laauhihaihia</t>
  </si>
  <si>
    <t>red - makaleha</t>
  </si>
  <si>
    <t>pink - laauhihaihai gulch</t>
  </si>
  <si>
    <t>kahili.upper</t>
  </si>
  <si>
    <t>kahili.lower</t>
  </si>
  <si>
    <t>makaleha</t>
  </si>
  <si>
    <t>unknown</t>
  </si>
  <si>
    <t>none</t>
  </si>
  <si>
    <t>sporadic</t>
  </si>
  <si>
    <t>consistent</t>
  </si>
  <si>
    <t>Genetic.grouping</t>
  </si>
  <si>
    <t>overall</t>
  </si>
  <si>
    <t>gpslatdec</t>
  </si>
  <si>
    <t>gpslongdec</t>
  </si>
  <si>
    <t>elevation</t>
  </si>
  <si>
    <t>site</t>
  </si>
  <si>
    <t>n2017</t>
  </si>
  <si>
    <t>n2019</t>
  </si>
  <si>
    <t>n2021</t>
  </si>
  <si>
    <t>height</t>
  </si>
  <si>
    <t>diameter</t>
  </si>
  <si>
    <t>delta.height</t>
  </si>
  <si>
    <t>delta.diameter</t>
  </si>
  <si>
    <t>survival.17.19</t>
  </si>
  <si>
    <t>survival.19.21</t>
  </si>
  <si>
    <t>weed.control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</si>
</sst>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color theme="1"/>
      <name val="Calibri"/>
      <family val="2"/>
    </font>
    <font>
      <sz val="12"/>
      <color indexed="8"/>
      <name val="Calibri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49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FBAB9-1453-5C4A-9C82-7B06B3864A44}">
  <dimension ref="A1:N63"/>
  <sheetViews>
    <sheetView tabSelected="1" zoomScale="108" workbookViewId="0">
      <selection activeCell="A26" sqref="A26"/>
    </sheetView>
  </sheetViews>
  <sheetFormatPr baseColWidth="10" defaultRowHeight="16" x14ac:dyDescent="0.2"/>
  <cols>
    <col min="1" max="1" width="26.6640625" style="3" customWidth="1"/>
    <col min="2" max="2" width="19.83203125" style="3" customWidth="1"/>
    <col min="3" max="3" width="15.6640625" style="3" customWidth="1"/>
    <col min="4" max="4" width="9.6640625" style="3" customWidth="1"/>
    <col min="5" max="5" width="16" style="3" customWidth="1"/>
    <col min="6" max="6" width="12.5" style="3" customWidth="1"/>
    <col min="7" max="7" width="9" customWidth="1"/>
    <col min="8" max="8" width="16.1640625" customWidth="1"/>
    <col min="9" max="9" width="12.83203125" customWidth="1"/>
    <col min="10" max="10" width="14" customWidth="1"/>
    <col min="11" max="11" width="17.6640625" customWidth="1"/>
    <col min="12" max="12" width="16.1640625" customWidth="1"/>
    <col min="13" max="13" width="15.83203125" customWidth="1"/>
    <col min="14" max="14" width="12.5" customWidth="1"/>
  </cols>
  <sheetData>
    <row r="1" spans="1:14" s="1" customFormat="1" x14ac:dyDescent="0.2">
      <c r="A1" s="1" t="s">
        <v>151</v>
      </c>
      <c r="B1" s="4" t="s">
        <v>148</v>
      </c>
      <c r="C1" s="4" t="s">
        <v>149</v>
      </c>
      <c r="D1" s="1" t="s">
        <v>150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</row>
    <row r="2" spans="1:14" s="2" customFormat="1" x14ac:dyDescent="0.2">
      <c r="A2" s="2" t="s">
        <v>147</v>
      </c>
      <c r="B2" s="2" t="s">
        <v>11</v>
      </c>
      <c r="C2" s="2" t="s">
        <v>11</v>
      </c>
      <c r="D2" s="2" t="s">
        <v>11</v>
      </c>
      <c r="E2" s="2">
        <v>3742</v>
      </c>
      <c r="F2" s="2">
        <v>647</v>
      </c>
      <c r="G2" s="2">
        <v>430</v>
      </c>
      <c r="H2" s="2" t="s">
        <v>75</v>
      </c>
      <c r="I2" s="2" t="s">
        <v>76</v>
      </c>
      <c r="J2" s="2" t="s">
        <v>77</v>
      </c>
      <c r="K2" s="2" t="s">
        <v>78</v>
      </c>
      <c r="L2" s="2">
        <f>647/3742</f>
        <v>0.17290219134152859</v>
      </c>
      <c r="M2" s="2">
        <f>430/3742</f>
        <v>0.11491181186531267</v>
      </c>
      <c r="N2" s="2" t="s">
        <v>11</v>
      </c>
    </row>
    <row r="3" spans="1:14" x14ac:dyDescent="0.2">
      <c r="A3" s="3" t="s">
        <v>1</v>
      </c>
      <c r="B3" s="5">
        <v>22.064033999999999</v>
      </c>
      <c r="C3" s="5">
        <v>-159.491739</v>
      </c>
      <c r="D3" s="2">
        <v>680</v>
      </c>
      <c r="E3" s="2">
        <v>586</v>
      </c>
      <c r="F3" s="2">
        <v>117</v>
      </c>
      <c r="G3" s="2">
        <v>84</v>
      </c>
      <c r="H3" s="2" t="s">
        <v>12</v>
      </c>
      <c r="I3" s="2" t="s">
        <v>23</v>
      </c>
      <c r="J3" s="2" t="s">
        <v>34</v>
      </c>
      <c r="K3" s="2" t="s">
        <v>44</v>
      </c>
      <c r="L3" s="2">
        <f>117/586</f>
        <v>0.19965870307167236</v>
      </c>
      <c r="M3" s="2">
        <f>84/586</f>
        <v>0.14334470989761092</v>
      </c>
      <c r="N3" s="2" t="s">
        <v>144</v>
      </c>
    </row>
    <row r="4" spans="1:14" x14ac:dyDescent="0.2">
      <c r="A4" s="3" t="s">
        <v>0</v>
      </c>
      <c r="B4" s="5">
        <v>21.925021000000001</v>
      </c>
      <c r="C4" s="5">
        <v>-159.40162699999999</v>
      </c>
      <c r="D4" s="2">
        <v>690</v>
      </c>
      <c r="E4" s="2">
        <v>499</v>
      </c>
      <c r="F4" s="2">
        <v>162</v>
      </c>
      <c r="G4" s="2">
        <v>154</v>
      </c>
      <c r="H4" s="2" t="s">
        <v>13</v>
      </c>
      <c r="I4" s="2" t="s">
        <v>24</v>
      </c>
      <c r="J4" s="2" t="s">
        <v>35</v>
      </c>
      <c r="K4" s="2" t="s">
        <v>45</v>
      </c>
      <c r="L4" s="2">
        <f>162/499</f>
        <v>0.32464929859719438</v>
      </c>
      <c r="M4" s="2">
        <f>153/499</f>
        <v>0.30661322645290578</v>
      </c>
      <c r="N4" s="2" t="s">
        <v>144</v>
      </c>
    </row>
    <row r="5" spans="1:14" x14ac:dyDescent="0.2">
      <c r="A5" s="3" t="s">
        <v>2</v>
      </c>
      <c r="B5" s="5">
        <v>21.971917999999999</v>
      </c>
      <c r="C5" s="5">
        <v>-159.50629599999999</v>
      </c>
      <c r="D5" s="2">
        <v>600</v>
      </c>
      <c r="E5" s="2">
        <v>200</v>
      </c>
      <c r="F5" s="2">
        <v>5</v>
      </c>
      <c r="G5" s="2">
        <v>1</v>
      </c>
      <c r="H5" s="2" t="s">
        <v>14</v>
      </c>
      <c r="I5" s="2" t="s">
        <v>25</v>
      </c>
      <c r="J5" s="2" t="s">
        <v>11</v>
      </c>
      <c r="K5" s="2" t="s">
        <v>11</v>
      </c>
      <c r="L5" s="2">
        <f>6/125</f>
        <v>4.8000000000000001E-2</v>
      </c>
      <c r="M5" s="2">
        <f>3/125</f>
        <v>2.4E-2</v>
      </c>
      <c r="N5" s="2" t="s">
        <v>144</v>
      </c>
    </row>
    <row r="6" spans="1:14" x14ac:dyDescent="0.2">
      <c r="A6" s="3" t="s">
        <v>3</v>
      </c>
      <c r="B6" s="5">
        <v>21.963177999999999</v>
      </c>
      <c r="C6" s="5">
        <v>-159.49358499999997</v>
      </c>
      <c r="D6" s="2">
        <v>550</v>
      </c>
      <c r="E6" s="2">
        <v>540</v>
      </c>
      <c r="F6" s="2">
        <v>109</v>
      </c>
      <c r="G6" s="2">
        <v>29</v>
      </c>
      <c r="H6" s="2" t="s">
        <v>15</v>
      </c>
      <c r="I6" s="2" t="s">
        <v>26</v>
      </c>
      <c r="J6" s="2" t="s">
        <v>36</v>
      </c>
      <c r="K6" s="2" t="s">
        <v>46</v>
      </c>
      <c r="L6" s="2">
        <f>109/540</f>
        <v>0.20185185185185187</v>
      </c>
      <c r="M6" s="2">
        <f>29/540</f>
        <v>5.3703703703703705E-2</v>
      </c>
      <c r="N6" s="2" t="s">
        <v>143</v>
      </c>
    </row>
    <row r="7" spans="1:14" x14ac:dyDescent="0.2">
      <c r="A7" s="3" t="s">
        <v>4</v>
      </c>
      <c r="B7" s="5">
        <v>21.928529999999999</v>
      </c>
      <c r="C7" s="5">
        <v>-159.39121900000001</v>
      </c>
      <c r="D7" s="7">
        <v>370</v>
      </c>
      <c r="E7" s="2">
        <v>82</v>
      </c>
      <c r="F7" s="2">
        <v>34</v>
      </c>
      <c r="G7" s="2">
        <v>17</v>
      </c>
      <c r="H7" s="2" t="s">
        <v>16</v>
      </c>
      <c r="I7" s="2" t="s">
        <v>27</v>
      </c>
      <c r="J7" s="2" t="s">
        <v>37</v>
      </c>
      <c r="K7" s="2" t="s">
        <v>47</v>
      </c>
      <c r="L7" s="2">
        <f>34/82</f>
        <v>0.41463414634146339</v>
      </c>
      <c r="M7" s="2">
        <f>17/82</f>
        <v>0.2073170731707317</v>
      </c>
      <c r="N7" s="2" t="s">
        <v>143</v>
      </c>
    </row>
    <row r="8" spans="1:14" x14ac:dyDescent="0.2">
      <c r="A8" s="3" t="s">
        <v>5</v>
      </c>
      <c r="B8" s="5">
        <v>22.213706999999999</v>
      </c>
      <c r="C8" s="5">
        <v>-159.577594</v>
      </c>
      <c r="D8" s="2">
        <v>120</v>
      </c>
      <c r="E8" s="2">
        <v>165</v>
      </c>
      <c r="F8" s="2">
        <v>93</v>
      </c>
      <c r="G8" s="2">
        <v>61</v>
      </c>
      <c r="H8" s="2" t="s">
        <v>17</v>
      </c>
      <c r="I8" s="2" t="s">
        <v>28</v>
      </c>
      <c r="J8" s="2" t="s">
        <v>38</v>
      </c>
      <c r="K8" s="2" t="s">
        <v>48</v>
      </c>
      <c r="L8" s="2">
        <f>93/165</f>
        <v>0.5636363636363636</v>
      </c>
      <c r="M8" s="2">
        <f>61/165</f>
        <v>0.36969696969696969</v>
      </c>
      <c r="N8" s="2" t="s">
        <v>145</v>
      </c>
    </row>
    <row r="9" spans="1:14" x14ac:dyDescent="0.2">
      <c r="A9" s="3" t="s">
        <v>6</v>
      </c>
      <c r="B9" s="5">
        <v>22.109757999999999</v>
      </c>
      <c r="C9" s="5">
        <v>-159.394105</v>
      </c>
      <c r="D9" s="2">
        <v>630</v>
      </c>
      <c r="E9" s="2">
        <v>73</v>
      </c>
      <c r="F9" s="2">
        <v>20</v>
      </c>
      <c r="G9" s="2">
        <v>14</v>
      </c>
      <c r="H9" s="2" t="s">
        <v>18</v>
      </c>
      <c r="I9" s="2" t="s">
        <v>29</v>
      </c>
      <c r="J9" s="2" t="s">
        <v>39</v>
      </c>
      <c r="K9" s="2" t="s">
        <v>49</v>
      </c>
      <c r="L9" s="2">
        <f>20/73</f>
        <v>0.27397260273972601</v>
      </c>
      <c r="M9" s="2">
        <f>14/73</f>
        <v>0.19178082191780821</v>
      </c>
      <c r="N9" s="2" t="s">
        <v>143</v>
      </c>
    </row>
    <row r="10" spans="1:14" x14ac:dyDescent="0.2">
      <c r="A10" s="3" t="s">
        <v>7</v>
      </c>
      <c r="B10" s="5">
        <v>21.904465999999999</v>
      </c>
      <c r="C10" s="5">
        <v>-159.50935100000001</v>
      </c>
      <c r="D10" s="2">
        <v>70</v>
      </c>
      <c r="E10" s="2">
        <v>856</v>
      </c>
      <c r="F10" s="2">
        <v>11</v>
      </c>
      <c r="G10" s="2">
        <v>8</v>
      </c>
      <c r="H10" s="2" t="s">
        <v>19</v>
      </c>
      <c r="I10" s="2" t="s">
        <v>30</v>
      </c>
      <c r="J10" s="2" t="s">
        <v>40</v>
      </c>
      <c r="K10" s="2" t="s">
        <v>50</v>
      </c>
      <c r="L10" s="2">
        <f>11/856</f>
        <v>1.2850467289719626E-2</v>
      </c>
      <c r="M10" s="2">
        <f>8/856</f>
        <v>9.3457943925233638E-3</v>
      </c>
      <c r="N10" s="2" t="s">
        <v>144</v>
      </c>
    </row>
    <row r="11" spans="1:14" x14ac:dyDescent="0.2">
      <c r="A11" s="3" t="s">
        <v>8</v>
      </c>
      <c r="B11" s="5">
        <v>22.055686999999999</v>
      </c>
      <c r="C11" s="5">
        <v>-159.36120199999999</v>
      </c>
      <c r="D11" s="2">
        <v>290</v>
      </c>
      <c r="E11" s="2">
        <v>125</v>
      </c>
      <c r="F11" s="2">
        <v>6</v>
      </c>
      <c r="G11" s="2">
        <v>3</v>
      </c>
      <c r="H11" s="2" t="s">
        <v>20</v>
      </c>
      <c r="I11" s="2" t="s">
        <v>31</v>
      </c>
      <c r="J11" s="2" t="s">
        <v>41</v>
      </c>
      <c r="K11" s="2" t="s">
        <v>51</v>
      </c>
      <c r="L11" s="2">
        <f>6/125</f>
        <v>4.8000000000000001E-2</v>
      </c>
      <c r="M11" s="2">
        <f>3/125</f>
        <v>2.4E-2</v>
      </c>
      <c r="N11" s="2" t="s">
        <v>143</v>
      </c>
    </row>
    <row r="12" spans="1:14" x14ac:dyDescent="0.2">
      <c r="A12" s="3" t="s">
        <v>9</v>
      </c>
      <c r="B12" s="8">
        <v>21.954277999999999</v>
      </c>
      <c r="C12" s="8">
        <v>-159.490835</v>
      </c>
      <c r="D12" s="2">
        <v>540</v>
      </c>
      <c r="E12" s="2">
        <v>312</v>
      </c>
      <c r="F12" s="2">
        <v>24</v>
      </c>
      <c r="G12" s="2">
        <v>20</v>
      </c>
      <c r="H12" s="2" t="s">
        <v>21</v>
      </c>
      <c r="I12" s="2" t="s">
        <v>32</v>
      </c>
      <c r="J12" s="2" t="s">
        <v>42</v>
      </c>
      <c r="K12" s="2" t="s">
        <v>52</v>
      </c>
      <c r="L12" s="2">
        <f>24/312</f>
        <v>7.6923076923076927E-2</v>
      </c>
      <c r="M12" s="2">
        <f>20/312</f>
        <v>6.4102564102564097E-2</v>
      </c>
      <c r="N12" s="2" t="s">
        <v>143</v>
      </c>
    </row>
    <row r="13" spans="1:14" x14ac:dyDescent="0.2">
      <c r="A13" s="3" t="s">
        <v>10</v>
      </c>
      <c r="B13" s="6">
        <v>22.186485000000001</v>
      </c>
      <c r="C13" s="6">
        <v>-159.581222</v>
      </c>
      <c r="D13" s="2">
        <v>930</v>
      </c>
      <c r="E13" s="2">
        <v>304</v>
      </c>
      <c r="F13" s="2">
        <v>66</v>
      </c>
      <c r="G13" s="2">
        <v>40</v>
      </c>
      <c r="H13" s="2" t="s">
        <v>22</v>
      </c>
      <c r="I13" s="2" t="s">
        <v>33</v>
      </c>
      <c r="J13" s="2" t="s">
        <v>43</v>
      </c>
      <c r="K13" s="2" t="s">
        <v>53</v>
      </c>
      <c r="L13" s="2">
        <f>66/304</f>
        <v>0.21710526315789475</v>
      </c>
      <c r="M13" s="2">
        <f>39/304</f>
        <v>0.12828947368421054</v>
      </c>
      <c r="N13" s="2" t="s">
        <v>145</v>
      </c>
    </row>
    <row r="15" spans="1:14" x14ac:dyDescent="0.2">
      <c r="A15" s="1"/>
      <c r="B15" s="1"/>
      <c r="C15" s="1"/>
      <c r="D15" s="1"/>
      <c r="E15" s="1"/>
      <c r="F15" s="1"/>
    </row>
    <row r="20" spans="8:11" x14ac:dyDescent="0.2">
      <c r="H20" s="2"/>
      <c r="I20" s="2"/>
      <c r="J20" s="2"/>
      <c r="K20" s="2"/>
    </row>
    <row r="21" spans="8:11" x14ac:dyDescent="0.2">
      <c r="H21" s="2"/>
      <c r="I21" s="2"/>
      <c r="J21" s="2"/>
      <c r="K21" s="2"/>
    </row>
    <row r="38" spans="1:8" x14ac:dyDescent="0.2">
      <c r="A38" s="2"/>
      <c r="B38" s="2"/>
      <c r="C38" s="2"/>
      <c r="D38" s="2"/>
    </row>
    <row r="39" spans="1:8" x14ac:dyDescent="0.2">
      <c r="A39" s="2"/>
      <c r="B39" s="2"/>
      <c r="C39" s="2"/>
      <c r="D39" s="2"/>
    </row>
    <row r="40" spans="1:8" x14ac:dyDescent="0.2">
      <c r="A40" s="2"/>
      <c r="B40" s="2"/>
      <c r="C40" s="2"/>
      <c r="D40" s="2"/>
    </row>
    <row r="41" spans="1:8" x14ac:dyDescent="0.2">
      <c r="A41" s="2"/>
      <c r="B41" s="2"/>
      <c r="C41" s="2"/>
      <c r="D41" s="2"/>
    </row>
    <row r="45" spans="1:8" x14ac:dyDescent="0.2">
      <c r="A45" s="2"/>
      <c r="B45" s="2"/>
      <c r="C45" s="2"/>
      <c r="D45" s="2"/>
    </row>
    <row r="46" spans="1:8" x14ac:dyDescent="0.2">
      <c r="A46" s="2"/>
      <c r="B46" s="2"/>
      <c r="C46" s="2"/>
      <c r="D46" s="2"/>
      <c r="E46" s="2"/>
      <c r="F46" s="2"/>
      <c r="G46" s="2"/>
      <c r="H46" s="2"/>
    </row>
    <row r="47" spans="1:8" s="2" customFormat="1" x14ac:dyDescent="0.2"/>
    <row r="48" spans="1:8" s="2" customFormat="1" x14ac:dyDescent="0.2"/>
    <row r="49" spans="1:8" x14ac:dyDescent="0.2">
      <c r="A49" s="2"/>
      <c r="B49" s="2"/>
      <c r="C49" s="2"/>
      <c r="D49" s="2"/>
      <c r="E49" s="2"/>
      <c r="F49" s="2"/>
      <c r="G49" s="2"/>
      <c r="H49" s="2"/>
    </row>
    <row r="50" spans="1:8" x14ac:dyDescent="0.2">
      <c r="A50" s="2"/>
      <c r="B50" s="2"/>
      <c r="C50" s="2"/>
      <c r="D50" s="2"/>
      <c r="E50" s="2"/>
      <c r="F50" s="2"/>
      <c r="G50" s="2"/>
      <c r="H50" s="2"/>
    </row>
    <row r="51" spans="1:8" x14ac:dyDescent="0.2">
      <c r="A51" s="2"/>
      <c r="B51" s="2"/>
      <c r="C51" s="2"/>
      <c r="D51" s="2"/>
      <c r="E51" s="2"/>
      <c r="F51" s="2"/>
      <c r="G51" s="2"/>
      <c r="H51" s="2"/>
    </row>
    <row r="52" spans="1:8" x14ac:dyDescent="0.2">
      <c r="A52" s="2"/>
      <c r="B52" s="2"/>
      <c r="C52" s="2"/>
      <c r="D52" s="2"/>
      <c r="E52" s="2"/>
      <c r="F52" s="2"/>
      <c r="G52" s="2"/>
      <c r="H52" s="2"/>
    </row>
    <row r="53" spans="1:8" x14ac:dyDescent="0.2">
      <c r="A53" s="2"/>
      <c r="B53" s="2"/>
      <c r="C53" s="2"/>
      <c r="D53" s="2"/>
      <c r="E53" s="2"/>
      <c r="F53" s="2"/>
      <c r="G53" s="2"/>
      <c r="H53" s="2"/>
    </row>
    <row r="54" spans="1:8" x14ac:dyDescent="0.2">
      <c r="A54" s="2"/>
      <c r="B54" s="2"/>
      <c r="C54" s="2"/>
      <c r="D54" s="2"/>
      <c r="E54" s="2"/>
      <c r="F54" s="2"/>
      <c r="G54" s="2"/>
      <c r="H54" s="2"/>
    </row>
    <row r="55" spans="1:8" x14ac:dyDescent="0.2">
      <c r="A55" s="2"/>
      <c r="B55" s="2"/>
      <c r="C55" s="2"/>
      <c r="D55" s="2"/>
      <c r="E55" s="2"/>
      <c r="F55" s="2"/>
      <c r="G55" s="2"/>
      <c r="H55" s="2"/>
    </row>
    <row r="56" spans="1:8" x14ac:dyDescent="0.2">
      <c r="A56" s="2"/>
      <c r="B56" s="2"/>
      <c r="C56" s="2"/>
      <c r="D56" s="2"/>
      <c r="E56" s="2"/>
      <c r="F56" s="2"/>
      <c r="G56" s="2"/>
      <c r="H56" s="2"/>
    </row>
    <row r="57" spans="1:8" x14ac:dyDescent="0.2">
      <c r="A57" s="2"/>
      <c r="B57" s="2"/>
      <c r="C57" s="2"/>
      <c r="D57" s="2"/>
      <c r="E57" s="2"/>
      <c r="F57" s="2"/>
      <c r="G57" s="2"/>
      <c r="H57" s="2"/>
    </row>
    <row r="58" spans="1:8" x14ac:dyDescent="0.2">
      <c r="A58" s="2"/>
      <c r="B58" s="2"/>
      <c r="C58" s="2"/>
      <c r="D58" s="2"/>
      <c r="E58" s="2"/>
      <c r="F58" s="2"/>
      <c r="G58" s="2"/>
      <c r="H58" s="2"/>
    </row>
    <row r="59" spans="1:8" x14ac:dyDescent="0.2">
      <c r="A59" s="2"/>
      <c r="B59" s="2"/>
      <c r="C59" s="2"/>
      <c r="D59" s="2"/>
      <c r="E59" s="2"/>
      <c r="F59" s="2"/>
      <c r="G59" s="2"/>
      <c r="H59" s="2"/>
    </row>
    <row r="60" spans="1:8" x14ac:dyDescent="0.2">
      <c r="A60" s="2"/>
      <c r="B60" s="2"/>
      <c r="C60" s="2"/>
      <c r="D60" s="2"/>
      <c r="E60" s="2"/>
      <c r="F60" s="2"/>
      <c r="G60" s="2"/>
      <c r="H60" s="2"/>
    </row>
    <row r="61" spans="1:8" x14ac:dyDescent="0.2">
      <c r="A61" s="2"/>
      <c r="B61" s="2"/>
      <c r="C61" s="2"/>
      <c r="D61" s="2"/>
      <c r="E61" s="2"/>
      <c r="F61" s="2"/>
      <c r="G61" s="2"/>
      <c r="H61" s="2"/>
    </row>
    <row r="62" spans="1:8" x14ac:dyDescent="0.2">
      <c r="A62" s="2"/>
      <c r="B62" s="2"/>
      <c r="C62" s="2"/>
      <c r="D62" s="2"/>
      <c r="E62" s="2"/>
    </row>
    <row r="63" spans="1:8" x14ac:dyDescent="0.2">
      <c r="A63" s="2"/>
      <c r="B63" s="2"/>
      <c r="C63" s="2"/>
      <c r="D63" s="2"/>
      <c r="E6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807C4-E9B5-414F-B755-8ABF70FD3A6A}">
  <dimension ref="A1:K57"/>
  <sheetViews>
    <sheetView workbookViewId="0">
      <selection sqref="A1:K57"/>
    </sheetView>
  </sheetViews>
  <sheetFormatPr baseColWidth="10" defaultRowHeight="16" x14ac:dyDescent="0.2"/>
  <sheetData>
    <row r="1" spans="1:11" x14ac:dyDescent="0.2">
      <c r="A1" s="1" t="s">
        <v>74</v>
      </c>
      <c r="B1" s="1"/>
      <c r="C1" s="1"/>
      <c r="D1" s="1"/>
      <c r="E1" s="1" t="s">
        <v>146</v>
      </c>
      <c r="F1" s="1"/>
    </row>
    <row r="2" spans="1:11" x14ac:dyDescent="0.2">
      <c r="A2" s="3" t="s">
        <v>54</v>
      </c>
      <c r="B2" s="3"/>
      <c r="C2" s="3"/>
      <c r="D2" s="3"/>
      <c r="E2" s="3" t="s">
        <v>139</v>
      </c>
      <c r="F2" s="3"/>
      <c r="G2">
        <v>9</v>
      </c>
    </row>
    <row r="3" spans="1:11" x14ac:dyDescent="0.2">
      <c r="A3" s="3" t="s">
        <v>55</v>
      </c>
      <c r="B3" s="3"/>
      <c r="C3" s="3"/>
      <c r="D3" s="3"/>
      <c r="E3" s="3" t="s">
        <v>139</v>
      </c>
      <c r="F3" s="3"/>
      <c r="G3">
        <v>4</v>
      </c>
    </row>
    <row r="4" spans="1:11" x14ac:dyDescent="0.2">
      <c r="A4" s="3" t="s">
        <v>56</v>
      </c>
      <c r="B4" s="3"/>
      <c r="C4" s="3"/>
      <c r="D4" s="3"/>
      <c r="E4" s="3" t="s">
        <v>139</v>
      </c>
      <c r="F4" s="3"/>
      <c r="G4">
        <v>5</v>
      </c>
    </row>
    <row r="5" spans="1:11" x14ac:dyDescent="0.2">
      <c r="A5" s="3" t="s">
        <v>57</v>
      </c>
      <c r="B5" s="3"/>
      <c r="C5" s="3"/>
      <c r="D5" s="3"/>
      <c r="E5" s="3" t="s">
        <v>139</v>
      </c>
      <c r="F5" s="3"/>
      <c r="G5">
        <v>1</v>
      </c>
    </row>
    <row r="6" spans="1:11" x14ac:dyDescent="0.2">
      <c r="A6" s="3" t="s">
        <v>58</v>
      </c>
      <c r="B6" s="3"/>
      <c r="C6" s="3"/>
      <c r="D6" s="3"/>
      <c r="E6" s="3" t="s">
        <v>140</v>
      </c>
      <c r="F6" s="3"/>
      <c r="G6">
        <v>39</v>
      </c>
      <c r="H6" s="2" t="s">
        <v>79</v>
      </c>
      <c r="I6" s="2" t="s">
        <v>80</v>
      </c>
      <c r="J6" s="2" t="s">
        <v>81</v>
      </c>
      <c r="K6" s="2" t="s">
        <v>82</v>
      </c>
    </row>
    <row r="7" spans="1:11" x14ac:dyDescent="0.2">
      <c r="A7" s="3" t="s">
        <v>59</v>
      </c>
      <c r="B7" s="3"/>
      <c r="C7" s="3"/>
      <c r="D7" s="3"/>
      <c r="E7" s="3" t="s">
        <v>140</v>
      </c>
      <c r="F7" s="3"/>
      <c r="G7">
        <v>33</v>
      </c>
      <c r="H7" s="2" t="s">
        <v>83</v>
      </c>
      <c r="I7" s="2" t="s">
        <v>84</v>
      </c>
      <c r="J7" s="2" t="s">
        <v>85</v>
      </c>
      <c r="K7" s="2" t="s">
        <v>86</v>
      </c>
    </row>
    <row r="8" spans="1:11" x14ac:dyDescent="0.2">
      <c r="A8" s="3" t="s">
        <v>60</v>
      </c>
      <c r="B8" s="3"/>
      <c r="C8" s="3"/>
      <c r="D8" s="3"/>
      <c r="E8" s="3" t="s">
        <v>140</v>
      </c>
      <c r="F8" s="3"/>
      <c r="G8">
        <v>10</v>
      </c>
    </row>
    <row r="9" spans="1:11" x14ac:dyDescent="0.2">
      <c r="A9" s="3" t="s">
        <v>61</v>
      </c>
      <c r="B9" s="3"/>
      <c r="C9" s="3"/>
      <c r="D9" s="3"/>
      <c r="E9" s="3" t="s">
        <v>140</v>
      </c>
      <c r="F9" s="3"/>
      <c r="G9">
        <v>9</v>
      </c>
    </row>
    <row r="10" spans="1:11" x14ac:dyDescent="0.2">
      <c r="A10" s="3" t="s">
        <v>62</v>
      </c>
      <c r="B10" s="3"/>
      <c r="C10" s="3"/>
      <c r="D10" s="3"/>
      <c r="E10" s="3" t="s">
        <v>140</v>
      </c>
      <c r="F10" s="3"/>
      <c r="G10">
        <v>2</v>
      </c>
    </row>
    <row r="11" spans="1:11" x14ac:dyDescent="0.2">
      <c r="A11" s="3" t="s">
        <v>63</v>
      </c>
      <c r="B11" s="3"/>
      <c r="C11" s="3"/>
      <c r="D11" s="3"/>
      <c r="E11" s="3" t="s">
        <v>140</v>
      </c>
      <c r="F11" s="3"/>
      <c r="G11">
        <v>11</v>
      </c>
    </row>
    <row r="12" spans="1:11" x14ac:dyDescent="0.2">
      <c r="A12" s="3" t="s">
        <v>64</v>
      </c>
      <c r="B12" s="3"/>
      <c r="C12" s="3"/>
      <c r="D12" s="3"/>
      <c r="E12" s="3" t="s">
        <v>133</v>
      </c>
      <c r="F12" s="3"/>
      <c r="G12">
        <v>78</v>
      </c>
      <c r="H12" t="s">
        <v>87</v>
      </c>
      <c r="I12" t="s">
        <v>88</v>
      </c>
      <c r="J12" t="s">
        <v>89</v>
      </c>
      <c r="K12" t="s">
        <v>90</v>
      </c>
    </row>
    <row r="13" spans="1:11" x14ac:dyDescent="0.2">
      <c r="A13" s="3" t="s">
        <v>65</v>
      </c>
      <c r="B13" s="3"/>
      <c r="C13" s="3"/>
      <c r="D13" s="3"/>
      <c r="E13" s="3" t="s">
        <v>133</v>
      </c>
      <c r="F13" s="3"/>
      <c r="G13">
        <v>37</v>
      </c>
      <c r="H13" t="s">
        <v>91</v>
      </c>
      <c r="I13" t="s">
        <v>92</v>
      </c>
      <c r="J13" t="s">
        <v>93</v>
      </c>
      <c r="K13" t="s">
        <v>94</v>
      </c>
    </row>
    <row r="14" spans="1:11" x14ac:dyDescent="0.2">
      <c r="A14" s="3" t="s">
        <v>66</v>
      </c>
      <c r="B14" s="3"/>
      <c r="C14" s="3"/>
      <c r="D14" s="3"/>
      <c r="E14" s="3" t="s">
        <v>139</v>
      </c>
      <c r="F14" s="3"/>
      <c r="G14">
        <v>2</v>
      </c>
    </row>
    <row r="15" spans="1:11" x14ac:dyDescent="0.2">
      <c r="A15" s="3" t="s">
        <v>67</v>
      </c>
      <c r="B15" s="3"/>
      <c r="C15" s="3"/>
      <c r="D15" s="3"/>
      <c r="E15" s="3" t="s">
        <v>139</v>
      </c>
      <c r="F15" s="3"/>
      <c r="G15">
        <v>112</v>
      </c>
      <c r="H15" t="s">
        <v>95</v>
      </c>
      <c r="I15" t="s">
        <v>96</v>
      </c>
      <c r="J15" t="s">
        <v>97</v>
      </c>
      <c r="K15" t="s">
        <v>98</v>
      </c>
    </row>
    <row r="16" spans="1:11" x14ac:dyDescent="0.2">
      <c r="A16" s="3" t="s">
        <v>68</v>
      </c>
      <c r="B16" s="3"/>
      <c r="C16" s="3"/>
      <c r="D16" s="3"/>
      <c r="E16" s="3" t="s">
        <v>133</v>
      </c>
      <c r="F16" s="3"/>
      <c r="G16">
        <v>4</v>
      </c>
    </row>
    <row r="17" spans="1:8" x14ac:dyDescent="0.2">
      <c r="A17" s="3" t="s">
        <v>69</v>
      </c>
      <c r="B17" s="3"/>
      <c r="C17" s="3"/>
      <c r="D17" s="3"/>
      <c r="E17" s="3" t="s">
        <v>133</v>
      </c>
      <c r="F17" s="3"/>
      <c r="G17">
        <v>9</v>
      </c>
    </row>
    <row r="18" spans="1:8" x14ac:dyDescent="0.2">
      <c r="A18" s="3" t="s">
        <v>70</v>
      </c>
      <c r="B18" s="3"/>
      <c r="C18" s="3"/>
      <c r="D18" s="3"/>
      <c r="E18" s="3" t="s">
        <v>141</v>
      </c>
      <c r="F18" s="3"/>
      <c r="G18">
        <v>5</v>
      </c>
    </row>
    <row r="19" spans="1:8" x14ac:dyDescent="0.2">
      <c r="A19" s="3" t="s">
        <v>71</v>
      </c>
      <c r="B19" s="3"/>
      <c r="C19" s="3"/>
      <c r="D19" s="3"/>
      <c r="E19" s="3" t="s">
        <v>141</v>
      </c>
      <c r="F19" s="3"/>
      <c r="G19">
        <v>4</v>
      </c>
    </row>
    <row r="20" spans="1:8" x14ac:dyDescent="0.2">
      <c r="A20" s="3" t="s">
        <v>72</v>
      </c>
      <c r="B20" s="3"/>
      <c r="C20" s="3"/>
      <c r="D20" s="3"/>
      <c r="E20" s="3" t="s">
        <v>141</v>
      </c>
      <c r="F20" s="3"/>
      <c r="G20">
        <v>7</v>
      </c>
    </row>
    <row r="21" spans="1:8" x14ac:dyDescent="0.2">
      <c r="A21" s="3" t="s">
        <v>73</v>
      </c>
      <c r="B21" s="3"/>
      <c r="C21" s="3"/>
      <c r="D21" s="3"/>
      <c r="E21" s="3" t="s">
        <v>142</v>
      </c>
      <c r="F21" s="3"/>
      <c r="G21">
        <v>50</v>
      </c>
    </row>
    <row r="22" spans="1:8" x14ac:dyDescent="0.2">
      <c r="A22" s="3"/>
      <c r="B22" s="3"/>
      <c r="C22" s="3"/>
      <c r="D22" s="3"/>
      <c r="E22" s="3"/>
      <c r="F22" s="3"/>
    </row>
    <row r="23" spans="1:8" x14ac:dyDescent="0.2">
      <c r="A23" s="3"/>
      <c r="B23" s="3"/>
      <c r="C23" s="3"/>
      <c r="D23" s="3"/>
      <c r="E23" s="3"/>
      <c r="F23" s="3"/>
    </row>
    <row r="24" spans="1:8" x14ac:dyDescent="0.2">
      <c r="A24" s="2" t="s">
        <v>135</v>
      </c>
      <c r="B24" s="2"/>
      <c r="C24" s="2"/>
      <c r="D24" s="2"/>
      <c r="E24" s="3"/>
      <c r="F24" s="3"/>
    </row>
    <row r="25" spans="1:8" x14ac:dyDescent="0.2">
      <c r="A25" s="2" t="s">
        <v>136</v>
      </c>
      <c r="B25" s="2"/>
      <c r="C25" s="2"/>
      <c r="D25" s="2"/>
      <c r="E25" s="3"/>
      <c r="F25" s="3"/>
    </row>
    <row r="26" spans="1:8" x14ac:dyDescent="0.2">
      <c r="A26" s="2" t="s">
        <v>137</v>
      </c>
      <c r="B26" s="2"/>
      <c r="C26" s="2"/>
      <c r="D26" s="2"/>
      <c r="E26" s="3"/>
      <c r="F26" s="3"/>
    </row>
    <row r="27" spans="1:8" x14ac:dyDescent="0.2">
      <c r="A27" s="2" t="s">
        <v>138</v>
      </c>
      <c r="B27" s="2"/>
      <c r="C27" s="2"/>
      <c r="D27" s="2"/>
      <c r="E27" s="3"/>
      <c r="F27" s="3"/>
    </row>
    <row r="28" spans="1:8" x14ac:dyDescent="0.2">
      <c r="A28" s="3"/>
      <c r="B28" s="3"/>
      <c r="C28" s="3"/>
      <c r="D28" s="3"/>
      <c r="E28" s="3"/>
      <c r="F28" s="3"/>
    </row>
    <row r="29" spans="1:8" x14ac:dyDescent="0.2">
      <c r="A29" s="3"/>
      <c r="B29" s="3"/>
      <c r="C29" s="3"/>
      <c r="D29" s="3"/>
      <c r="E29" s="3"/>
      <c r="F29" s="3"/>
    </row>
    <row r="30" spans="1:8" x14ac:dyDescent="0.2">
      <c r="A30" s="3"/>
      <c r="B30" s="3"/>
      <c r="C30" s="3"/>
      <c r="D30" s="3"/>
      <c r="E30" s="3"/>
      <c r="F30" s="3"/>
    </row>
    <row r="31" spans="1:8" x14ac:dyDescent="0.2">
      <c r="A31" s="2" t="s">
        <v>113</v>
      </c>
      <c r="B31" s="2"/>
      <c r="C31" s="2"/>
      <c r="D31" s="2"/>
      <c r="E31" s="3" t="s">
        <v>100</v>
      </c>
      <c r="F31" s="3"/>
    </row>
    <row r="32" spans="1:8" x14ac:dyDescent="0.2">
      <c r="A32" s="2" t="s">
        <v>99</v>
      </c>
      <c r="B32" s="2"/>
      <c r="C32" s="2"/>
      <c r="D32" s="2"/>
      <c r="E32" s="2" t="s">
        <v>100</v>
      </c>
      <c r="F32" s="2" t="s">
        <v>6</v>
      </c>
      <c r="G32" s="2"/>
      <c r="H32" s="2"/>
    </row>
    <row r="33" spans="1:11" x14ac:dyDescent="0.2">
      <c r="A33" s="2" t="s">
        <v>101</v>
      </c>
      <c r="B33" s="2"/>
      <c r="C33" s="2"/>
      <c r="D33" s="2"/>
      <c r="E33" s="2" t="s">
        <v>100</v>
      </c>
      <c r="F33" s="2" t="s">
        <v>6</v>
      </c>
      <c r="G33" s="2"/>
      <c r="H33" s="2"/>
      <c r="I33" s="2"/>
      <c r="J33" s="2"/>
      <c r="K33" s="2"/>
    </row>
    <row r="34" spans="1:1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2" t="s">
        <v>102</v>
      </c>
      <c r="B35" s="2"/>
      <c r="C35" s="2"/>
      <c r="D35" s="2"/>
      <c r="E35" s="2" t="s">
        <v>103</v>
      </c>
      <c r="F35" s="2" t="s">
        <v>128</v>
      </c>
      <c r="G35" s="2"/>
      <c r="H35" s="2"/>
    </row>
    <row r="36" spans="1:11" x14ac:dyDescent="0.2">
      <c r="A36" s="2" t="s">
        <v>118</v>
      </c>
      <c r="B36" s="2"/>
      <c r="C36" s="2"/>
      <c r="D36" s="2"/>
      <c r="E36" s="2" t="s">
        <v>103</v>
      </c>
      <c r="F36" s="2" t="s">
        <v>129</v>
      </c>
      <c r="G36" s="2"/>
      <c r="H36" s="2"/>
    </row>
    <row r="37" spans="1:11" x14ac:dyDescent="0.2">
      <c r="A37" s="2" t="s">
        <v>117</v>
      </c>
      <c r="B37" s="2"/>
      <c r="C37" s="2"/>
      <c r="D37" s="2"/>
      <c r="E37" s="2" t="s">
        <v>103</v>
      </c>
      <c r="F37" s="2"/>
      <c r="G37" s="2"/>
      <c r="H37" s="2"/>
    </row>
    <row r="38" spans="1:11" x14ac:dyDescent="0.2">
      <c r="A38" s="2"/>
      <c r="B38" s="2"/>
      <c r="C38" s="2"/>
      <c r="D38" s="2"/>
      <c r="E38" s="2"/>
      <c r="F38" s="2"/>
      <c r="G38" s="2"/>
      <c r="H38" s="2"/>
    </row>
    <row r="39" spans="1:11" x14ac:dyDescent="0.2">
      <c r="A39" s="2" t="s">
        <v>114</v>
      </c>
      <c r="B39" s="2"/>
      <c r="C39" s="2"/>
      <c r="D39" s="2"/>
      <c r="E39" s="2" t="s">
        <v>105</v>
      </c>
      <c r="F39" s="2"/>
      <c r="G39" s="2"/>
      <c r="H39" s="2"/>
    </row>
    <row r="40" spans="1:11" x14ac:dyDescent="0.2">
      <c r="A40" s="2" t="s">
        <v>115</v>
      </c>
      <c r="B40" s="2"/>
      <c r="C40" s="2"/>
      <c r="D40" s="2"/>
      <c r="E40" s="2" t="s">
        <v>105</v>
      </c>
      <c r="F40" s="2" t="s">
        <v>127</v>
      </c>
      <c r="G40" s="2"/>
      <c r="H40" s="2"/>
    </row>
    <row r="41" spans="1:11" x14ac:dyDescent="0.2">
      <c r="A41" s="2" t="s">
        <v>116</v>
      </c>
      <c r="B41" s="2"/>
      <c r="C41" s="2"/>
      <c r="D41" s="2"/>
      <c r="E41" s="2" t="s">
        <v>105</v>
      </c>
      <c r="F41" s="2" t="s">
        <v>127</v>
      </c>
      <c r="G41" s="2"/>
      <c r="H41" s="2"/>
    </row>
    <row r="42" spans="1:11" x14ac:dyDescent="0.2">
      <c r="A42" s="2" t="s">
        <v>104</v>
      </c>
      <c r="B42" s="2"/>
      <c r="C42" s="2"/>
      <c r="D42" s="2"/>
      <c r="E42" s="2" t="s">
        <v>105</v>
      </c>
      <c r="F42" s="2" t="s">
        <v>134</v>
      </c>
      <c r="G42" s="2"/>
      <c r="H42" s="2"/>
    </row>
    <row r="43" spans="1:11" x14ac:dyDescent="0.2">
      <c r="A43" s="2" t="s">
        <v>106</v>
      </c>
      <c r="B43" s="2"/>
      <c r="C43" s="2"/>
      <c r="D43" s="2"/>
      <c r="E43" s="2" t="s">
        <v>105</v>
      </c>
      <c r="F43" s="2" t="s">
        <v>133</v>
      </c>
      <c r="G43" s="2"/>
      <c r="H43" s="2"/>
    </row>
    <row r="44" spans="1:11" x14ac:dyDescent="0.2">
      <c r="A44" s="2" t="s">
        <v>107</v>
      </c>
      <c r="B44" s="2"/>
      <c r="C44" s="2"/>
      <c r="D44" s="2"/>
      <c r="E44" s="2" t="s">
        <v>105</v>
      </c>
      <c r="F44" s="2" t="s">
        <v>133</v>
      </c>
      <c r="G44" s="2"/>
      <c r="H44" s="2"/>
    </row>
    <row r="45" spans="1:11" x14ac:dyDescent="0.2">
      <c r="A45" s="2" t="s">
        <v>108</v>
      </c>
      <c r="B45" s="2"/>
      <c r="C45" s="2"/>
      <c r="D45" s="2"/>
      <c r="E45" s="2" t="s">
        <v>105</v>
      </c>
      <c r="F45" s="2" t="s">
        <v>133</v>
      </c>
      <c r="G45" s="2"/>
      <c r="H45" s="2"/>
    </row>
    <row r="46" spans="1:11" x14ac:dyDescent="0.2">
      <c r="A46" s="2" t="s">
        <v>109</v>
      </c>
      <c r="B46" s="2"/>
      <c r="C46" s="2"/>
      <c r="D46" s="2"/>
      <c r="E46" s="2" t="s">
        <v>105</v>
      </c>
      <c r="F46" s="2" t="s">
        <v>133</v>
      </c>
      <c r="G46" s="2"/>
      <c r="H46" s="2"/>
    </row>
    <row r="47" spans="1:11" x14ac:dyDescent="0.2">
      <c r="A47" s="2" t="s">
        <v>110</v>
      </c>
      <c r="B47" s="2"/>
      <c r="C47" s="2"/>
      <c r="D47" s="2"/>
      <c r="E47" s="2" t="s">
        <v>105</v>
      </c>
      <c r="F47" s="2" t="s">
        <v>133</v>
      </c>
      <c r="G47" s="2"/>
      <c r="H47" s="2"/>
    </row>
    <row r="48" spans="1:11" x14ac:dyDescent="0.2">
      <c r="A48" s="2" t="s">
        <v>111</v>
      </c>
      <c r="B48" s="2"/>
      <c r="C48" s="2"/>
      <c r="D48" s="2"/>
      <c r="E48" s="2" t="s">
        <v>105</v>
      </c>
      <c r="F48" s="3" t="s">
        <v>132</v>
      </c>
    </row>
    <row r="49" spans="1:6" x14ac:dyDescent="0.2">
      <c r="A49" s="2" t="s">
        <v>112</v>
      </c>
      <c r="B49" s="2"/>
      <c r="C49" s="2"/>
      <c r="D49" s="2"/>
      <c r="E49" s="2" t="s">
        <v>105</v>
      </c>
      <c r="F49" s="3" t="s">
        <v>131</v>
      </c>
    </row>
    <row r="50" spans="1:6" x14ac:dyDescent="0.2">
      <c r="A50" s="3"/>
      <c r="B50" s="3"/>
      <c r="C50" s="3"/>
      <c r="D50" s="3"/>
      <c r="E50" s="3"/>
      <c r="F50" s="3"/>
    </row>
    <row r="51" spans="1:6" x14ac:dyDescent="0.2">
      <c r="A51" s="3" t="s">
        <v>120</v>
      </c>
      <c r="B51" s="3"/>
      <c r="C51" s="3"/>
      <c r="D51" s="3"/>
      <c r="E51" s="3" t="s">
        <v>119</v>
      </c>
      <c r="F51" s="3" t="s">
        <v>130</v>
      </c>
    </row>
    <row r="52" spans="1:6" x14ac:dyDescent="0.2">
      <c r="A52" s="3" t="s">
        <v>121</v>
      </c>
      <c r="B52" s="3"/>
      <c r="C52" s="3"/>
      <c r="D52" s="3"/>
      <c r="E52" s="3" t="s">
        <v>119</v>
      </c>
      <c r="F52" s="3" t="s">
        <v>130</v>
      </c>
    </row>
    <row r="53" spans="1:6" x14ac:dyDescent="0.2">
      <c r="A53" s="3" t="s">
        <v>122</v>
      </c>
      <c r="B53" s="3"/>
      <c r="C53" s="3"/>
      <c r="D53" s="3"/>
      <c r="E53" s="3" t="s">
        <v>119</v>
      </c>
      <c r="F53" s="3" t="s">
        <v>130</v>
      </c>
    </row>
    <row r="54" spans="1:6" x14ac:dyDescent="0.2">
      <c r="A54" s="3" t="s">
        <v>123</v>
      </c>
      <c r="B54" s="3"/>
      <c r="C54" s="3"/>
      <c r="D54" s="3"/>
      <c r="E54" s="3" t="s">
        <v>119</v>
      </c>
      <c r="F54" s="3" t="s">
        <v>130</v>
      </c>
    </row>
    <row r="55" spans="1:6" x14ac:dyDescent="0.2">
      <c r="A55" s="3" t="s">
        <v>124</v>
      </c>
      <c r="B55" s="3"/>
      <c r="C55" s="3"/>
      <c r="D55" s="3"/>
      <c r="E55" s="3" t="s">
        <v>119</v>
      </c>
      <c r="F55" s="3" t="s">
        <v>130</v>
      </c>
    </row>
    <row r="56" spans="1:6" x14ac:dyDescent="0.2">
      <c r="A56" s="3" t="s">
        <v>125</v>
      </c>
      <c r="B56" s="3"/>
      <c r="C56" s="3"/>
      <c r="D56" s="3"/>
      <c r="E56" s="3" t="s">
        <v>119</v>
      </c>
      <c r="F56" s="3" t="s">
        <v>130</v>
      </c>
    </row>
    <row r="57" spans="1:6" x14ac:dyDescent="0.2">
      <c r="A57" s="3" t="s">
        <v>126</v>
      </c>
      <c r="B57" s="3"/>
      <c r="C57" s="3"/>
      <c r="D57" s="3"/>
      <c r="E57" s="3" t="s">
        <v>119</v>
      </c>
      <c r="F57" s="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by.site</vt:lpstr>
      <vt:lpstr>by.founder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2023-07-26T21:11:18Z</dcterms:created>
  <dcterms:modified xsi:type="dcterms:W3CDTF">2023-08-05T00:30:27Z</dcterms:modified>
</cp:coreProperties>
</file>