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d\current\python\GSadjust\test_data\"/>
    </mc:Choice>
  </mc:AlternateContent>
  <bookViews>
    <workbookView xWindow="0" yWindow="0" windowWidth="7470" windowHeight="7005"/>
  </bookViews>
  <sheets>
    <sheet name="Summary" sheetId="6" r:id="rId1"/>
    <sheet name="Test1" sheetId="3" r:id="rId2"/>
    <sheet name="Test2" sheetId="4" r:id="rId3"/>
    <sheet name="Test3" sheetId="1" r:id="rId4"/>
    <sheet name="Test4" sheetId="2" r:id="rId5"/>
    <sheet name="Test 5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5" l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F31" i="5" s="1"/>
  <c r="F20" i="5"/>
  <c r="T5" i="5" l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4" i="5"/>
  <c r="U33" i="5"/>
  <c r="U34" i="5" s="1"/>
  <c r="U35" i="5" s="1"/>
  <c r="U36" i="5" s="1"/>
  <c r="U37" i="5" s="1"/>
  <c r="U21" i="5"/>
  <c r="U22" i="5" s="1"/>
  <c r="U23" i="5" s="1"/>
  <c r="U24" i="5" s="1"/>
  <c r="U25" i="5" s="1"/>
  <c r="U26" i="5" s="1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P31" i="5"/>
  <c r="O31" i="5"/>
  <c r="N31" i="5"/>
  <c r="P30" i="5"/>
  <c r="O30" i="5"/>
  <c r="N30" i="5"/>
  <c r="P29" i="5"/>
  <c r="O29" i="5"/>
  <c r="N29" i="5"/>
  <c r="P28" i="5"/>
  <c r="O28" i="5"/>
  <c r="N28" i="5"/>
  <c r="P27" i="5"/>
  <c r="O27" i="5"/>
  <c r="N27" i="5"/>
  <c r="P26" i="5"/>
  <c r="O26" i="5"/>
  <c r="N26" i="5"/>
  <c r="P25" i="5"/>
  <c r="O25" i="5"/>
  <c r="N25" i="5"/>
  <c r="P24" i="5"/>
  <c r="O24" i="5"/>
  <c r="N24" i="5"/>
  <c r="P23" i="5"/>
  <c r="O23" i="5"/>
  <c r="N23" i="5"/>
  <c r="P22" i="5"/>
  <c r="O22" i="5"/>
  <c r="N22" i="5"/>
  <c r="P21" i="5"/>
  <c r="O21" i="5"/>
  <c r="N21" i="5"/>
  <c r="P20" i="5"/>
  <c r="O20" i="5"/>
  <c r="N20" i="5"/>
  <c r="H20" i="5"/>
  <c r="P29" i="4"/>
  <c r="O29" i="4"/>
  <c r="N29" i="4"/>
  <c r="P28" i="4"/>
  <c r="O28" i="4"/>
  <c r="N28" i="4"/>
  <c r="P27" i="4"/>
  <c r="O27" i="4"/>
  <c r="N27" i="4"/>
  <c r="P26" i="4"/>
  <c r="O26" i="4"/>
  <c r="N26" i="4"/>
  <c r="P25" i="4"/>
  <c r="O25" i="4"/>
  <c r="N25" i="4"/>
  <c r="P24" i="4"/>
  <c r="O24" i="4"/>
  <c r="N24" i="4"/>
  <c r="P23" i="4"/>
  <c r="O23" i="4"/>
  <c r="N23" i="4"/>
  <c r="P22" i="4"/>
  <c r="O22" i="4"/>
  <c r="N22" i="4"/>
  <c r="P21" i="4"/>
  <c r="O21" i="4"/>
  <c r="N21" i="4"/>
  <c r="P20" i="4"/>
  <c r="O20" i="4"/>
  <c r="N20" i="4"/>
  <c r="E20" i="4"/>
  <c r="E21" i="4" s="1"/>
  <c r="P19" i="4"/>
  <c r="O19" i="4"/>
  <c r="N19" i="4"/>
  <c r="F19" i="4"/>
  <c r="H19" i="4" s="1"/>
  <c r="P29" i="3"/>
  <c r="O29" i="3"/>
  <c r="N29" i="3"/>
  <c r="P28" i="3"/>
  <c r="O28" i="3"/>
  <c r="N28" i="3"/>
  <c r="P27" i="3"/>
  <c r="O27" i="3"/>
  <c r="N27" i="3"/>
  <c r="P26" i="3"/>
  <c r="O26" i="3"/>
  <c r="N26" i="3"/>
  <c r="P25" i="3"/>
  <c r="O25" i="3"/>
  <c r="N25" i="3"/>
  <c r="P24" i="3"/>
  <c r="O24" i="3"/>
  <c r="N24" i="3"/>
  <c r="P23" i="3"/>
  <c r="O23" i="3"/>
  <c r="N23" i="3"/>
  <c r="P22" i="3"/>
  <c r="O22" i="3"/>
  <c r="N22" i="3"/>
  <c r="P21" i="3"/>
  <c r="O21" i="3"/>
  <c r="N21" i="3"/>
  <c r="P20" i="3"/>
  <c r="O20" i="3"/>
  <c r="N20" i="3"/>
  <c r="E20" i="3"/>
  <c r="E21" i="3" s="1"/>
  <c r="F21" i="3" s="1"/>
  <c r="H21" i="3" s="1"/>
  <c r="P19" i="3"/>
  <c r="O19" i="3"/>
  <c r="N19" i="3"/>
  <c r="F19" i="3"/>
  <c r="H19" i="3" s="1"/>
  <c r="F21" i="5" l="1"/>
  <c r="H21" i="5" s="1"/>
  <c r="F20" i="3"/>
  <c r="H20" i="3" s="1"/>
  <c r="F20" i="4"/>
  <c r="H20" i="4" s="1"/>
  <c r="F21" i="4"/>
  <c r="H21" i="4" s="1"/>
  <c r="E22" i="4"/>
  <c r="E22" i="3"/>
  <c r="F31" i="2"/>
  <c r="H31" i="2" s="1"/>
  <c r="P41" i="2"/>
  <c r="O41" i="2"/>
  <c r="N41" i="2"/>
  <c r="P40" i="2"/>
  <c r="O40" i="2"/>
  <c r="N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4" i="2"/>
  <c r="O34" i="2"/>
  <c r="N34" i="2"/>
  <c r="P33" i="2"/>
  <c r="O33" i="2"/>
  <c r="N33" i="2"/>
  <c r="P32" i="2"/>
  <c r="O32" i="2"/>
  <c r="N32" i="2"/>
  <c r="E32" i="2"/>
  <c r="E33" i="2" s="1"/>
  <c r="F33" i="2" s="1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3" i="2"/>
  <c r="O23" i="2"/>
  <c r="N23" i="2"/>
  <c r="P22" i="2"/>
  <c r="O22" i="2"/>
  <c r="N22" i="2"/>
  <c r="P21" i="2"/>
  <c r="O21" i="2"/>
  <c r="N21" i="2"/>
  <c r="E21" i="2"/>
  <c r="F21" i="2" s="1"/>
  <c r="H21" i="2" s="1"/>
  <c r="P20" i="2"/>
  <c r="O20" i="2"/>
  <c r="N20" i="2"/>
  <c r="F20" i="2"/>
  <c r="H20" i="2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F22" i="5" l="1"/>
  <c r="H22" i="5" s="1"/>
  <c r="F22" i="4"/>
  <c r="H22" i="4" s="1"/>
  <c r="E23" i="4"/>
  <c r="F22" i="3"/>
  <c r="H22" i="3" s="1"/>
  <c r="E23" i="3"/>
  <c r="F32" i="2"/>
  <c r="H32" i="2" s="1"/>
  <c r="E34" i="2"/>
  <c r="F34" i="2" s="1"/>
  <c r="H33" i="2"/>
  <c r="E22" i="2"/>
  <c r="F19" i="1"/>
  <c r="F23" i="5" l="1"/>
  <c r="H23" i="5" s="1"/>
  <c r="F23" i="4"/>
  <c r="H23" i="4" s="1"/>
  <c r="E24" i="4"/>
  <c r="F23" i="3"/>
  <c r="H23" i="3" s="1"/>
  <c r="E24" i="3"/>
  <c r="E35" i="2"/>
  <c r="F35" i="2" s="1"/>
  <c r="H34" i="2"/>
  <c r="E23" i="2"/>
  <c r="F22" i="2"/>
  <c r="H22" i="2" s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H19" i="1"/>
  <c r="N19" i="1"/>
  <c r="P19" i="1"/>
  <c r="O19" i="1"/>
  <c r="F24" i="5" l="1"/>
  <c r="H24" i="5" s="1"/>
  <c r="E25" i="4"/>
  <c r="F24" i="4"/>
  <c r="H24" i="4" s="1"/>
  <c r="E25" i="3"/>
  <c r="F24" i="3"/>
  <c r="H24" i="3" s="1"/>
  <c r="E36" i="2"/>
  <c r="F36" i="2" s="1"/>
  <c r="H35" i="2"/>
  <c r="F23" i="2"/>
  <c r="H23" i="2" s="1"/>
  <c r="E24" i="2"/>
  <c r="F20" i="1"/>
  <c r="H20" i="1" s="1"/>
  <c r="F25" i="5" l="1"/>
  <c r="H25" i="5" s="1"/>
  <c r="F25" i="4"/>
  <c r="H25" i="4" s="1"/>
  <c r="E26" i="4"/>
  <c r="F25" i="3"/>
  <c r="H25" i="3" s="1"/>
  <c r="E26" i="3"/>
  <c r="E37" i="2"/>
  <c r="F37" i="2" s="1"/>
  <c r="H36" i="2"/>
  <c r="E25" i="2"/>
  <c r="F24" i="2"/>
  <c r="H24" i="2" s="1"/>
  <c r="F21" i="1"/>
  <c r="H21" i="1" s="1"/>
  <c r="F26" i="5" l="1"/>
  <c r="H26" i="5" s="1"/>
  <c r="E27" i="4"/>
  <c r="F26" i="4"/>
  <c r="H26" i="4" s="1"/>
  <c r="F26" i="3"/>
  <c r="H26" i="3" s="1"/>
  <c r="E27" i="3"/>
  <c r="E38" i="2"/>
  <c r="F38" i="2" s="1"/>
  <c r="H37" i="2"/>
  <c r="E26" i="2"/>
  <c r="F25" i="2"/>
  <c r="H25" i="2" s="1"/>
  <c r="F22" i="1"/>
  <c r="H22" i="1" s="1"/>
  <c r="F27" i="5" l="1"/>
  <c r="H27" i="5" s="1"/>
  <c r="F27" i="4"/>
  <c r="H27" i="4" s="1"/>
  <c r="E28" i="4"/>
  <c r="F27" i="3"/>
  <c r="H27" i="3" s="1"/>
  <c r="E28" i="3"/>
  <c r="E39" i="2"/>
  <c r="F39" i="2" s="1"/>
  <c r="H38" i="2"/>
  <c r="E27" i="2"/>
  <c r="F26" i="2"/>
  <c r="H26" i="2" s="1"/>
  <c r="F23" i="1"/>
  <c r="H23" i="1" s="1"/>
  <c r="F28" i="5" l="1"/>
  <c r="H28" i="5" s="1"/>
  <c r="H31" i="5"/>
  <c r="E29" i="4"/>
  <c r="F29" i="4" s="1"/>
  <c r="H29" i="4" s="1"/>
  <c r="F28" i="4"/>
  <c r="H28" i="4" s="1"/>
  <c r="F28" i="3"/>
  <c r="H28" i="3" s="1"/>
  <c r="E29" i="3"/>
  <c r="F29" i="3" s="1"/>
  <c r="H29" i="3" s="1"/>
  <c r="E40" i="2"/>
  <c r="F40" i="2" s="1"/>
  <c r="H39" i="2"/>
  <c r="F27" i="2"/>
  <c r="H27" i="2" s="1"/>
  <c r="E28" i="2"/>
  <c r="F24" i="1"/>
  <c r="H24" i="1" s="1"/>
  <c r="F29" i="5" l="1"/>
  <c r="H29" i="5" s="1"/>
  <c r="F30" i="5"/>
  <c r="H30" i="5" s="1"/>
  <c r="E41" i="2"/>
  <c r="F41" i="2" s="1"/>
  <c r="H40" i="2"/>
  <c r="E29" i="2"/>
  <c r="F28" i="2"/>
  <c r="H28" i="2" s="1"/>
  <c r="F25" i="1"/>
  <c r="H25" i="1" s="1"/>
  <c r="H41" i="2" l="1"/>
  <c r="E30" i="2"/>
  <c r="F30" i="2" s="1"/>
  <c r="H30" i="2" s="1"/>
  <c r="F29" i="2"/>
  <c r="H29" i="2" s="1"/>
  <c r="F26" i="1"/>
  <c r="H26" i="1" s="1"/>
  <c r="F27" i="1" l="1"/>
  <c r="H27" i="1" s="1"/>
  <c r="F28" i="1" l="1"/>
  <c r="H28" i="1" s="1"/>
  <c r="F29" i="1" l="1"/>
  <c r="H29" i="1" s="1"/>
</calcChain>
</file>

<file path=xl/sharedStrings.xml><?xml version="1.0" encoding="utf-8"?>
<sst xmlns="http://schemas.openxmlformats.org/spreadsheetml/2006/main" count="644" uniqueCount="75">
  <si>
    <t>Calibration</t>
  </si>
  <si>
    <t>Station</t>
  </si>
  <si>
    <t>Time</t>
  </si>
  <si>
    <t>Std. deviation of time between station, minutes</t>
  </si>
  <si>
    <t>Average time between stations, minutes</t>
  </si>
  <si>
    <t>sta1</t>
  </si>
  <si>
    <t>sta2</t>
  </si>
  <si>
    <t>sta3</t>
  </si>
  <si>
    <t>sta4</t>
  </si>
  <si>
    <t>sta5</t>
  </si>
  <si>
    <t>g</t>
  </si>
  <si>
    <t>Relative gravity observations (do not copy header for Burris File)</t>
  </si>
  <si>
    <t>lat</t>
  </si>
  <si>
    <t>long</t>
  </si>
  <si>
    <t>Operator</t>
  </si>
  <si>
    <t>Meter</t>
  </si>
  <si>
    <t>Date</t>
  </si>
  <si>
    <t>dial</t>
  </si>
  <si>
    <t>tide</t>
  </si>
  <si>
    <t>feedback</t>
  </si>
  <si>
    <t>x1</t>
  </si>
  <si>
    <t>x2</t>
  </si>
  <si>
    <t>x3</t>
  </si>
  <si>
    <t>x4</t>
  </si>
  <si>
    <t>elev</t>
  </si>
  <si>
    <t>B44</t>
  </si>
  <si>
    <t>abc</t>
  </si>
  <si>
    <t>Station standard deviation, mGal</t>
  </si>
  <si>
    <t>Drift rate, mGal/hr</t>
  </si>
  <si>
    <t>"True" data</t>
  </si>
  <si>
    <t>Notes:</t>
  </si>
  <si>
    <t>Burris-meter format requires date to be yyyy/mm/dd (Excel default is m/d/yyyy)</t>
  </si>
  <si>
    <t>Burris-meter format is space-delimited: copy to text editor and find/replace tabs ("\t") with spaces</t>
  </si>
  <si>
    <t>Calibration, meter 1</t>
  </si>
  <si>
    <t>Calibration, meter 2</t>
  </si>
  <si>
    <t>B108</t>
  </si>
  <si>
    <t>Each sheet in this workbook produces synthetic relative-gravity data that can be processed in GSadjust.</t>
  </si>
  <si>
    <t>GSadjust test cases</t>
  </si>
  <si>
    <t>Test case</t>
  </si>
  <si>
    <t>Drift</t>
  </si>
  <si>
    <t>Calibration error</t>
  </si>
  <si>
    <t>None</t>
  </si>
  <si>
    <t>Linear</t>
  </si>
  <si>
    <t>no</t>
  </si>
  <si>
    <t>yes</t>
  </si>
  <si>
    <t>Number of relative-gravity meters</t>
  </si>
  <si>
    <t>Nonlinear</t>
  </si>
  <si>
    <t>Survey type</t>
  </si>
  <si>
    <t>Loop</t>
  </si>
  <si>
    <t>Dense-network</t>
  </si>
  <si>
    <t>g (mGal)</t>
  </si>
  <si>
    <t>The Excel function RAND() is used to generate random noise that is applied to the synthetic relative-gravity</t>
  </si>
  <si>
    <t>data. These random numbers are regenerated each time Excel is opened, and at other times. For the sake of</t>
  </si>
  <si>
    <t>reproducability, a particular realization of each test case has been copied and pasted as values in columns</t>
  </si>
  <si>
    <t>R-AG on each sheet.</t>
  </si>
  <si>
    <t>No drift, single meter, no calibration error, loop survey</t>
  </si>
  <si>
    <t>Linear drift, single meter, no calibration error, loop survey</t>
  </si>
  <si>
    <t>Linear drift, single meter,with calibration error, loop survey</t>
  </si>
  <si>
    <t>Linear drift, two meters, calibration error, loop survey</t>
  </si>
  <si>
    <t>Station order</t>
  </si>
  <si>
    <t>A</t>
  </si>
  <si>
    <t>B</t>
  </si>
  <si>
    <t>C</t>
  </si>
  <si>
    <t>D</t>
  </si>
  <si>
    <t>E</t>
  </si>
  <si>
    <t>Drift function</t>
  </si>
  <si>
    <t>Notes</t>
  </si>
  <si>
    <t>Burris and Scintrex file formats both provide gravity in units of mGal, and the data herein are in mGal.</t>
  </si>
  <si>
    <t>Units of mGal are converted to µGal when importing to Gsadjust.</t>
  </si>
  <si>
    <t>Col's x1-x4 are not used by Gsadjust.</t>
  </si>
  <si>
    <t>Test data set (copied from above; see note on Summary sheet about the Excel random number generator)</t>
  </si>
  <si>
    <t>NA</t>
  </si>
  <si>
    <t>Non-linear drift, single meter, calibration error, dense-network survey</t>
  </si>
  <si>
    <t>Time (hours)</t>
  </si>
  <si>
    <t>Col's x1-x4 are not used by GSadjust.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</si>
</sst>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00"/>
    <numFmt numFmtId="166" formatCode="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</a:t>
            </a:r>
            <a:r>
              <a:rPr lang="en-US" baseline="0"/>
              <a:t> meter drift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34946204243554"/>
          <c:y val="0.17171296296296296"/>
          <c:w val="0.84702466390174513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5'!$T$3:$T$37</c:f>
              <c:numCache>
                <c:formatCode>0.00</c:formatCode>
                <c:ptCount val="35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0.83333333333333326</c:v>
                </c:pt>
                <c:pt idx="6">
                  <c:v>0.99999999999999989</c:v>
                </c:pt>
                <c:pt idx="7">
                  <c:v>1.1666666666666665</c:v>
                </c:pt>
                <c:pt idx="8">
                  <c:v>1.3333333333333333</c:v>
                </c:pt>
                <c:pt idx="9">
                  <c:v>1.5</c:v>
                </c:pt>
                <c:pt idx="10">
                  <c:v>1.6666666666666667</c:v>
                </c:pt>
                <c:pt idx="11">
                  <c:v>1.8333333333333335</c:v>
                </c:pt>
                <c:pt idx="12">
                  <c:v>2</c:v>
                </c:pt>
                <c:pt idx="13">
                  <c:v>2.1666666666666665</c:v>
                </c:pt>
                <c:pt idx="14">
                  <c:v>2.333333333333333</c:v>
                </c:pt>
                <c:pt idx="15">
                  <c:v>2.4999999999999996</c:v>
                </c:pt>
                <c:pt idx="16">
                  <c:v>2.6666666666666661</c:v>
                </c:pt>
                <c:pt idx="17">
                  <c:v>2.8333333333333326</c:v>
                </c:pt>
                <c:pt idx="18">
                  <c:v>2.9999999999999991</c:v>
                </c:pt>
                <c:pt idx="19">
                  <c:v>3.1666666666666656</c:v>
                </c:pt>
                <c:pt idx="20">
                  <c:v>3.3333333333333321</c:v>
                </c:pt>
                <c:pt idx="21">
                  <c:v>3.4999999999999987</c:v>
                </c:pt>
                <c:pt idx="22">
                  <c:v>3.6666666666666652</c:v>
                </c:pt>
                <c:pt idx="23">
                  <c:v>3.8333333333333317</c:v>
                </c:pt>
                <c:pt idx="24">
                  <c:v>3.9999999999999982</c:v>
                </c:pt>
                <c:pt idx="25">
                  <c:v>4.1666666666666652</c:v>
                </c:pt>
                <c:pt idx="26">
                  <c:v>4.3333333333333321</c:v>
                </c:pt>
                <c:pt idx="27">
                  <c:v>4.4999999999999991</c:v>
                </c:pt>
                <c:pt idx="28">
                  <c:v>4.6666666666666661</c:v>
                </c:pt>
                <c:pt idx="29">
                  <c:v>4.833333333333333</c:v>
                </c:pt>
                <c:pt idx="30">
                  <c:v>5</c:v>
                </c:pt>
                <c:pt idx="31">
                  <c:v>5.166666666666667</c:v>
                </c:pt>
                <c:pt idx="32">
                  <c:v>5.3333333333333339</c:v>
                </c:pt>
                <c:pt idx="33">
                  <c:v>5.5000000000000009</c:v>
                </c:pt>
                <c:pt idx="34">
                  <c:v>5.6666666666666679</c:v>
                </c:pt>
              </c:numCache>
            </c:numRef>
          </c:xVal>
          <c:yVal>
            <c:numRef>
              <c:f>'Test 5'!$U$3:$U$37</c:f>
              <c:numCache>
                <c:formatCode>General</c:formatCode>
                <c:ptCount val="3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17.5</c:v>
                </c:pt>
                <c:pt idx="13">
                  <c:v>18</c:v>
                </c:pt>
                <c:pt idx="14">
                  <c:v>18.2</c:v>
                </c:pt>
                <c:pt idx="15">
                  <c:v>18</c:v>
                </c:pt>
                <c:pt idx="16">
                  <c:v>17.5</c:v>
                </c:pt>
                <c:pt idx="17">
                  <c:v>16.5</c:v>
                </c:pt>
                <c:pt idx="18">
                  <c:v>15.5</c:v>
                </c:pt>
                <c:pt idx="19">
                  <c:v>14.5</c:v>
                </c:pt>
                <c:pt idx="20">
                  <c:v>13.5</c:v>
                </c:pt>
                <c:pt idx="21">
                  <c:v>12.5</c:v>
                </c:pt>
                <c:pt idx="22">
                  <c:v>11.5</c:v>
                </c:pt>
                <c:pt idx="23">
                  <c:v>10.5</c:v>
                </c:pt>
                <c:pt idx="24">
                  <c:v>10.199999999999999</c:v>
                </c:pt>
                <c:pt idx="25">
                  <c:v>10</c:v>
                </c:pt>
                <c:pt idx="26">
                  <c:v>9.8000000000000007</c:v>
                </c:pt>
                <c:pt idx="27">
                  <c:v>10</c:v>
                </c:pt>
                <c:pt idx="28">
                  <c:v>10.199999999999999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3664"/>
        <c:axId val="210104056"/>
      </c:scatterChart>
      <c:valAx>
        <c:axId val="21010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4056"/>
        <c:crosses val="autoZero"/>
        <c:crossBetween val="midCat"/>
      </c:valAx>
      <c:valAx>
        <c:axId val="21010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microGal</a:t>
                </a:r>
              </a:p>
            </c:rich>
          </c:tx>
          <c:layout>
            <c:manualLayout>
              <c:xMode val="edge"/>
              <c:yMode val="edge"/>
              <c:x val="3.2569974554707379E-2"/>
              <c:y val="0.38429790026246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0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138112</xdr:rowOff>
    </xdr:from>
    <xdr:to>
      <xdr:col>16</xdr:col>
      <xdr:colOff>352425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8" sqref="D28"/>
    </sheetView>
  </sheetViews>
  <sheetFormatPr defaultRowHeight="15" x14ac:dyDescent="0.25"/>
  <cols>
    <col min="1" max="2" width="12.140625" customWidth="1"/>
    <col min="3" max="3" width="16.140625" customWidth="1"/>
    <col min="4" max="4" width="18.28515625" customWidth="1"/>
    <col min="5" max="5" width="12.140625" customWidth="1"/>
  </cols>
  <sheetData>
    <row r="1" spans="1:5" x14ac:dyDescent="0.25">
      <c r="A1" s="2" t="s">
        <v>37</v>
      </c>
    </row>
    <row r="3" spans="1:5" x14ac:dyDescent="0.25">
      <c r="A3" t="s">
        <v>36</v>
      </c>
    </row>
    <row r="5" spans="1:5" ht="26.25" x14ac:dyDescent="0.25">
      <c r="A5" s="9" t="s">
        <v>38</v>
      </c>
      <c r="B5" s="9" t="s">
        <v>39</v>
      </c>
      <c r="C5" s="12" t="s">
        <v>45</v>
      </c>
      <c r="D5" s="9" t="s">
        <v>40</v>
      </c>
      <c r="E5" s="13" t="s">
        <v>47</v>
      </c>
    </row>
    <row r="6" spans="1:5" x14ac:dyDescent="0.25">
      <c r="A6" s="11">
        <v>1</v>
      </c>
      <c r="B6" s="10" t="s">
        <v>41</v>
      </c>
      <c r="C6" s="10">
        <v>1</v>
      </c>
      <c r="D6" s="10" t="s">
        <v>43</v>
      </c>
      <c r="E6" s="10" t="s">
        <v>48</v>
      </c>
    </row>
    <row r="7" spans="1:5" x14ac:dyDescent="0.25">
      <c r="A7" s="11">
        <v>2</v>
      </c>
      <c r="B7" s="10" t="s">
        <v>42</v>
      </c>
      <c r="C7" s="10">
        <v>1</v>
      </c>
      <c r="D7" s="10" t="s">
        <v>43</v>
      </c>
      <c r="E7" s="10" t="s">
        <v>48</v>
      </c>
    </row>
    <row r="8" spans="1:5" x14ac:dyDescent="0.25">
      <c r="A8" s="11">
        <v>3</v>
      </c>
      <c r="B8" s="10" t="s">
        <v>42</v>
      </c>
      <c r="C8" s="10">
        <v>1</v>
      </c>
      <c r="D8" s="10" t="s">
        <v>44</v>
      </c>
      <c r="E8" s="10" t="s">
        <v>48</v>
      </c>
    </row>
    <row r="9" spans="1:5" x14ac:dyDescent="0.25">
      <c r="A9" s="11">
        <v>4</v>
      </c>
      <c r="B9" s="10" t="s">
        <v>42</v>
      </c>
      <c r="C9" s="10">
        <v>2</v>
      </c>
      <c r="D9" s="10" t="s">
        <v>44</v>
      </c>
      <c r="E9" s="10" t="s">
        <v>48</v>
      </c>
    </row>
    <row r="10" spans="1:5" x14ac:dyDescent="0.25">
      <c r="A10" s="11">
        <v>5</v>
      </c>
      <c r="B10" s="10" t="s">
        <v>46</v>
      </c>
      <c r="C10" s="10">
        <v>1</v>
      </c>
      <c r="D10" s="10" t="s">
        <v>44</v>
      </c>
      <c r="E10" s="10" t="s">
        <v>49</v>
      </c>
    </row>
    <row r="11" spans="1:5" x14ac:dyDescent="0.25">
      <c r="A11" s="11"/>
    </row>
    <row r="12" spans="1:5" x14ac:dyDescent="0.25">
      <c r="A12" t="s">
        <v>66</v>
      </c>
    </row>
    <row r="13" spans="1:5" x14ac:dyDescent="0.25">
      <c r="A13" t="s">
        <v>51</v>
      </c>
    </row>
    <row r="14" spans="1:5" x14ac:dyDescent="0.25">
      <c r="A14" t="s">
        <v>52</v>
      </c>
    </row>
    <row r="15" spans="1:5" x14ac:dyDescent="0.25">
      <c r="A15" t="s">
        <v>53</v>
      </c>
    </row>
    <row r="16" spans="1:5" x14ac:dyDescent="0.25">
      <c r="A16" t="s">
        <v>54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A38" sqref="A38:P48"/>
    </sheetView>
  </sheetViews>
  <sheetFormatPr defaultRowHeight="15" x14ac:dyDescent="0.25"/>
  <cols>
    <col min="1" max="16" width="12.7109375" customWidth="1"/>
    <col min="21" max="21" width="10.42578125" customWidth="1"/>
  </cols>
  <sheetData>
    <row r="1" spans="1:5" x14ac:dyDescent="0.25">
      <c r="A1" s="2" t="s">
        <v>55</v>
      </c>
    </row>
    <row r="2" spans="1:5" x14ac:dyDescent="0.25">
      <c r="A2" s="2"/>
    </row>
    <row r="3" spans="1:5" x14ac:dyDescent="0.25">
      <c r="D3" s="1" t="s">
        <v>28</v>
      </c>
      <c r="E3" s="2">
        <v>0</v>
      </c>
    </row>
    <row r="4" spans="1:5" x14ac:dyDescent="0.25">
      <c r="D4" s="1" t="s">
        <v>0</v>
      </c>
      <c r="E4" s="2">
        <v>1</v>
      </c>
    </row>
    <row r="5" spans="1:5" x14ac:dyDescent="0.25">
      <c r="D5" s="1" t="s">
        <v>27</v>
      </c>
      <c r="E5" s="2">
        <v>3.0000000000000001E-3</v>
      </c>
    </row>
    <row r="6" spans="1:5" x14ac:dyDescent="0.25">
      <c r="D6" s="1" t="s">
        <v>4</v>
      </c>
      <c r="E6" s="2">
        <v>20</v>
      </c>
    </row>
    <row r="7" spans="1:5" x14ac:dyDescent="0.25">
      <c r="D7" s="1" t="s">
        <v>3</v>
      </c>
      <c r="E7" s="2">
        <v>5</v>
      </c>
    </row>
    <row r="8" spans="1:5" x14ac:dyDescent="0.25">
      <c r="D8" s="1"/>
    </row>
    <row r="9" spans="1:5" x14ac:dyDescent="0.25">
      <c r="A9" s="2" t="s">
        <v>29</v>
      </c>
    </row>
    <row r="10" spans="1:5" x14ac:dyDescent="0.25">
      <c r="A10" t="s">
        <v>1</v>
      </c>
      <c r="B10" t="s">
        <v>50</v>
      </c>
      <c r="C10" t="s">
        <v>24</v>
      </c>
      <c r="D10" t="s">
        <v>12</v>
      </c>
      <c r="E10" t="s">
        <v>13</v>
      </c>
    </row>
    <row r="11" spans="1:5" x14ac:dyDescent="0.25">
      <c r="A11" s="1" t="s">
        <v>5</v>
      </c>
      <c r="B11" s="4">
        <v>50</v>
      </c>
      <c r="C11">
        <v>500</v>
      </c>
      <c r="D11">
        <v>32.5</v>
      </c>
      <c r="E11">
        <v>-110</v>
      </c>
    </row>
    <row r="12" spans="1:5" x14ac:dyDescent="0.25">
      <c r="A12" s="1" t="s">
        <v>6</v>
      </c>
      <c r="B12" s="4">
        <v>48</v>
      </c>
      <c r="C12">
        <v>600</v>
      </c>
      <c r="D12">
        <v>32.6</v>
      </c>
      <c r="E12">
        <v>-110.1</v>
      </c>
    </row>
    <row r="13" spans="1:5" x14ac:dyDescent="0.25">
      <c r="A13" s="1" t="s">
        <v>7</v>
      </c>
      <c r="B13" s="4">
        <v>45</v>
      </c>
      <c r="C13">
        <v>700</v>
      </c>
      <c r="D13">
        <v>32.700000000000003</v>
      </c>
      <c r="E13">
        <v>-110.2</v>
      </c>
    </row>
    <row r="14" spans="1:5" x14ac:dyDescent="0.25">
      <c r="A14" s="1" t="s">
        <v>8</v>
      </c>
      <c r="B14" s="4">
        <v>48.5</v>
      </c>
      <c r="C14">
        <v>800</v>
      </c>
      <c r="D14">
        <v>32.799999999999997</v>
      </c>
      <c r="E14">
        <v>-110.3</v>
      </c>
    </row>
    <row r="15" spans="1:5" x14ac:dyDescent="0.25">
      <c r="A15" s="1" t="s">
        <v>9</v>
      </c>
      <c r="B15" s="4">
        <v>46</v>
      </c>
      <c r="C15">
        <v>900</v>
      </c>
      <c r="D15">
        <v>32.9</v>
      </c>
      <c r="E15">
        <v>-110.4</v>
      </c>
    </row>
    <row r="16" spans="1:5" x14ac:dyDescent="0.25">
      <c r="A16" s="1"/>
      <c r="B16" s="3"/>
    </row>
    <row r="17" spans="1:16" x14ac:dyDescent="0.25">
      <c r="A17" s="2" t="s">
        <v>11</v>
      </c>
    </row>
    <row r="18" spans="1:16" x14ac:dyDescent="0.25">
      <c r="A18" t="s">
        <v>1</v>
      </c>
      <c r="B18" t="s">
        <v>14</v>
      </c>
      <c r="C18" t="s">
        <v>15</v>
      </c>
      <c r="D18" t="s">
        <v>16</v>
      </c>
      <c r="E18" t="s">
        <v>2</v>
      </c>
      <c r="F18" t="s">
        <v>10</v>
      </c>
      <c r="G18" t="s">
        <v>17</v>
      </c>
      <c r="H18" t="s">
        <v>19</v>
      </c>
      <c r="I18" t="s">
        <v>18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12</v>
      </c>
      <c r="P18" t="s">
        <v>13</v>
      </c>
    </row>
    <row r="19" spans="1:16" x14ac:dyDescent="0.25">
      <c r="A19" s="1" t="s">
        <v>5</v>
      </c>
      <c r="B19" t="s">
        <v>26</v>
      </c>
      <c r="C19" t="s">
        <v>25</v>
      </c>
      <c r="D19" s="5">
        <v>40179</v>
      </c>
      <c r="E19" s="8">
        <v>0.5</v>
      </c>
      <c r="F19" s="6">
        <f ca="1">(VLOOKUP(A19,$A$11:$B$16,2,FALSE)+NORMINV(RAND(),0,$E$5)+(E19-$E$19)*$E$3*24+2500)*$E$4</f>
        <v>2550.0033567094679</v>
      </c>
      <c r="G19">
        <v>50000</v>
      </c>
      <c r="H19" s="6">
        <f ca="1">F19/100</f>
        <v>25.500033567094679</v>
      </c>
      <c r="I19">
        <v>0</v>
      </c>
      <c r="J19">
        <v>0</v>
      </c>
      <c r="K19">
        <v>0</v>
      </c>
      <c r="L19">
        <v>0</v>
      </c>
      <c r="M19">
        <v>0</v>
      </c>
      <c r="N19">
        <f>VLOOKUP(A19,$A$11:$E$16,3,FALSE)</f>
        <v>500</v>
      </c>
      <c r="O19">
        <f>VLOOKUP(A19,$A$11:$E$16,4,FALSE)</f>
        <v>32.5</v>
      </c>
      <c r="P19">
        <f>VLOOKUP(A19,$A$11:$E$16,5,FALSE)</f>
        <v>-110</v>
      </c>
    </row>
    <row r="20" spans="1:16" x14ac:dyDescent="0.25">
      <c r="A20" s="1" t="s">
        <v>6</v>
      </c>
      <c r="B20" t="s">
        <v>26</v>
      </c>
      <c r="C20" t="s">
        <v>25</v>
      </c>
      <c r="D20" s="5">
        <v>40179</v>
      </c>
      <c r="E20" s="8">
        <f t="shared" ref="E20:E29" ca="1" si="0">E19+NORMINV(RAND(),$E$6,$E$7)/1440</f>
        <v>0.51578178423461218</v>
      </c>
      <c r="F20" s="6">
        <f t="shared" ref="F20:F29" ca="1" si="1">(VLOOKUP(A20,$A$11:$B$16,2,FALSE)+NORMINV(RAND(),0,$E$5)+(E20-$E$19)*$E$3*24+2500)*$E$4</f>
        <v>2548.0002464151526</v>
      </c>
      <c r="G20">
        <v>50000</v>
      </c>
      <c r="H20" s="6">
        <f t="shared" ref="H20:H29" ca="1" si="2">F20/100</f>
        <v>25.480002464151525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ref="N20:N29" si="3">VLOOKUP(A20,$A$11:$E$16,3,FALSE)</f>
        <v>600</v>
      </c>
      <c r="O20">
        <f t="shared" ref="O20:O29" si="4">VLOOKUP(A20,$A$11:$E$16,4,FALSE)</f>
        <v>32.6</v>
      </c>
      <c r="P20">
        <f t="shared" ref="P20:P29" si="5">VLOOKUP(A20,$A$11:$E$16,5,FALSE)</f>
        <v>-110.1</v>
      </c>
    </row>
    <row r="21" spans="1:16" x14ac:dyDescent="0.25">
      <c r="A21" s="1" t="s">
        <v>7</v>
      </c>
      <c r="B21" t="s">
        <v>26</v>
      </c>
      <c r="C21" t="s">
        <v>25</v>
      </c>
      <c r="D21" s="5">
        <v>40179</v>
      </c>
      <c r="E21" s="8">
        <f t="shared" ca="1" si="0"/>
        <v>0.53718946745648677</v>
      </c>
      <c r="F21" s="6">
        <f t="shared" ca="1" si="1"/>
        <v>2545.0021023806044</v>
      </c>
      <c r="G21">
        <v>50000</v>
      </c>
      <c r="H21" s="6">
        <f t="shared" ca="1" si="2"/>
        <v>25.450021023806045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3"/>
        <v>700</v>
      </c>
      <c r="O21">
        <f t="shared" si="4"/>
        <v>32.700000000000003</v>
      </c>
      <c r="P21">
        <f t="shared" si="5"/>
        <v>-110.2</v>
      </c>
    </row>
    <row r="22" spans="1:16" x14ac:dyDescent="0.25">
      <c r="A22" s="1" t="s">
        <v>8</v>
      </c>
      <c r="B22" t="s">
        <v>26</v>
      </c>
      <c r="C22" t="s">
        <v>25</v>
      </c>
      <c r="D22" s="5">
        <v>40179</v>
      </c>
      <c r="E22" s="8">
        <f t="shared" ca="1" si="0"/>
        <v>0.55602630762763905</v>
      </c>
      <c r="F22" s="6">
        <f t="shared" ca="1" si="1"/>
        <v>2548.5023317063833</v>
      </c>
      <c r="G22">
        <v>50000</v>
      </c>
      <c r="H22" s="6">
        <f t="shared" ca="1" si="2"/>
        <v>25.485023317063835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3"/>
        <v>800</v>
      </c>
      <c r="O22">
        <f t="shared" si="4"/>
        <v>32.799999999999997</v>
      </c>
      <c r="P22">
        <f t="shared" si="5"/>
        <v>-110.3</v>
      </c>
    </row>
    <row r="23" spans="1:16" x14ac:dyDescent="0.25">
      <c r="A23" s="1" t="s">
        <v>9</v>
      </c>
      <c r="B23" t="s">
        <v>26</v>
      </c>
      <c r="C23" t="s">
        <v>25</v>
      </c>
      <c r="D23" s="5">
        <v>40179</v>
      </c>
      <c r="E23" s="8">
        <f t="shared" ca="1" si="0"/>
        <v>0.57070618760681124</v>
      </c>
      <c r="F23" s="6">
        <f t="shared" ca="1" si="1"/>
        <v>2545.9906949864553</v>
      </c>
      <c r="G23">
        <v>50000</v>
      </c>
      <c r="H23" s="6">
        <f t="shared" ca="1" si="2"/>
        <v>25.459906949864553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3"/>
        <v>900</v>
      </c>
      <c r="O23">
        <f t="shared" si="4"/>
        <v>32.9</v>
      </c>
      <c r="P23">
        <f t="shared" si="5"/>
        <v>-110.4</v>
      </c>
    </row>
    <row r="24" spans="1:16" x14ac:dyDescent="0.25">
      <c r="A24" s="1" t="s">
        <v>5</v>
      </c>
      <c r="B24" t="s">
        <v>26</v>
      </c>
      <c r="C24" t="s">
        <v>25</v>
      </c>
      <c r="D24" s="5">
        <v>40179</v>
      </c>
      <c r="E24" s="8">
        <f t="shared" ca="1" si="0"/>
        <v>0.5826216070696848</v>
      </c>
      <c r="F24" s="6">
        <f t="shared" ca="1" si="1"/>
        <v>2549.9985155779254</v>
      </c>
      <c r="G24">
        <v>50000</v>
      </c>
      <c r="H24" s="6">
        <f t="shared" ca="1" si="2"/>
        <v>25.499985155779253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3"/>
        <v>500</v>
      </c>
      <c r="O24">
        <f t="shared" si="4"/>
        <v>32.5</v>
      </c>
      <c r="P24">
        <f t="shared" si="5"/>
        <v>-110</v>
      </c>
    </row>
    <row r="25" spans="1:16" x14ac:dyDescent="0.25">
      <c r="A25" s="1" t="s">
        <v>6</v>
      </c>
      <c r="B25" t="s">
        <v>26</v>
      </c>
      <c r="C25" t="s">
        <v>25</v>
      </c>
      <c r="D25" s="5">
        <v>40179</v>
      </c>
      <c r="E25" s="8">
        <f t="shared" ca="1" si="0"/>
        <v>0.59437242085144981</v>
      </c>
      <c r="F25" s="6">
        <f t="shared" ca="1" si="1"/>
        <v>2548.0013115418733</v>
      </c>
      <c r="G25">
        <v>50000</v>
      </c>
      <c r="H25" s="6">
        <f t="shared" ca="1" si="2"/>
        <v>25.480013115418732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3"/>
        <v>600</v>
      </c>
      <c r="O25">
        <f t="shared" si="4"/>
        <v>32.6</v>
      </c>
      <c r="P25">
        <f t="shared" si="5"/>
        <v>-110.1</v>
      </c>
    </row>
    <row r="26" spans="1:16" x14ac:dyDescent="0.25">
      <c r="A26" s="1" t="s">
        <v>7</v>
      </c>
      <c r="B26" t="s">
        <v>26</v>
      </c>
      <c r="C26" t="s">
        <v>25</v>
      </c>
      <c r="D26" s="5">
        <v>40179</v>
      </c>
      <c r="E26" s="8">
        <f t="shared" ca="1" si="0"/>
        <v>0.6137783264115152</v>
      </c>
      <c r="F26" s="6">
        <f t="shared" ca="1" si="1"/>
        <v>2544.9971299961799</v>
      </c>
      <c r="G26">
        <v>50000</v>
      </c>
      <c r="H26" s="6">
        <f t="shared" ca="1" si="2"/>
        <v>25.449971299961799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3"/>
        <v>700</v>
      </c>
      <c r="O26">
        <f t="shared" si="4"/>
        <v>32.700000000000003</v>
      </c>
      <c r="P26">
        <f t="shared" si="5"/>
        <v>-110.2</v>
      </c>
    </row>
    <row r="27" spans="1:16" x14ac:dyDescent="0.25">
      <c r="A27" s="1" t="s">
        <v>8</v>
      </c>
      <c r="B27" t="s">
        <v>26</v>
      </c>
      <c r="C27" t="s">
        <v>25</v>
      </c>
      <c r="D27" s="5">
        <v>40179</v>
      </c>
      <c r="E27" s="8">
        <f t="shared" ca="1" si="0"/>
        <v>0.62575811351948274</v>
      </c>
      <c r="F27" s="6">
        <f t="shared" ca="1" si="1"/>
        <v>2548.4991056649346</v>
      </c>
      <c r="G27">
        <v>50000</v>
      </c>
      <c r="H27" s="6">
        <f t="shared" ca="1" si="2"/>
        <v>25.484991056649346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3"/>
        <v>800</v>
      </c>
      <c r="O27">
        <f t="shared" si="4"/>
        <v>32.799999999999997</v>
      </c>
      <c r="P27">
        <f t="shared" si="5"/>
        <v>-110.3</v>
      </c>
    </row>
    <row r="28" spans="1:16" x14ac:dyDescent="0.25">
      <c r="A28" s="1" t="s">
        <v>9</v>
      </c>
      <c r="B28" t="s">
        <v>26</v>
      </c>
      <c r="C28" t="s">
        <v>25</v>
      </c>
      <c r="D28" s="5">
        <v>40179</v>
      </c>
      <c r="E28" s="8">
        <f t="shared" ca="1" si="0"/>
        <v>0.63627308563097407</v>
      </c>
      <c r="F28" s="6">
        <f t="shared" ca="1" si="1"/>
        <v>2545.9995094614264</v>
      </c>
      <c r="G28">
        <v>50000</v>
      </c>
      <c r="H28" s="6">
        <f t="shared" ca="1" si="2"/>
        <v>25.459995094614264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3"/>
        <v>900</v>
      </c>
      <c r="O28">
        <f t="shared" si="4"/>
        <v>32.9</v>
      </c>
      <c r="P28">
        <f t="shared" si="5"/>
        <v>-110.4</v>
      </c>
    </row>
    <row r="29" spans="1:16" x14ac:dyDescent="0.25">
      <c r="A29" s="1" t="s">
        <v>5</v>
      </c>
      <c r="B29" t="s">
        <v>26</v>
      </c>
      <c r="C29" t="s">
        <v>25</v>
      </c>
      <c r="D29" s="5">
        <v>40179</v>
      </c>
      <c r="E29" s="8">
        <f t="shared" ca="1" si="0"/>
        <v>0.65432742605640093</v>
      </c>
      <c r="F29" s="6">
        <f t="shared" ca="1" si="1"/>
        <v>2549.9994181669995</v>
      </c>
      <c r="G29">
        <v>50000</v>
      </c>
      <c r="H29" s="6">
        <f t="shared" ca="1" si="2"/>
        <v>25.499994181669994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3"/>
        <v>500</v>
      </c>
      <c r="O29">
        <f t="shared" si="4"/>
        <v>32.5</v>
      </c>
      <c r="P29">
        <f t="shared" si="5"/>
        <v>-110</v>
      </c>
    </row>
    <row r="30" spans="1:16" x14ac:dyDescent="0.25">
      <c r="H30" s="6"/>
    </row>
    <row r="31" spans="1:16" x14ac:dyDescent="0.25">
      <c r="A31" s="7" t="s">
        <v>30</v>
      </c>
      <c r="H31" s="6"/>
    </row>
    <row r="32" spans="1:16" x14ac:dyDescent="0.25">
      <c r="A32" s="7" t="s">
        <v>31</v>
      </c>
      <c r="H32" s="6"/>
    </row>
    <row r="33" spans="1:16" x14ac:dyDescent="0.25">
      <c r="A33" t="s">
        <v>32</v>
      </c>
      <c r="H33" s="6"/>
    </row>
    <row r="34" spans="1:16" x14ac:dyDescent="0.25">
      <c r="H34" s="6"/>
    </row>
    <row r="35" spans="1:16" x14ac:dyDescent="0.25">
      <c r="A35" t="s">
        <v>69</v>
      </c>
      <c r="H35" s="6"/>
    </row>
    <row r="36" spans="1:16" x14ac:dyDescent="0.25">
      <c r="H36" s="6"/>
    </row>
    <row r="37" spans="1:16" x14ac:dyDescent="0.25">
      <c r="A37" s="2" t="s">
        <v>70</v>
      </c>
      <c r="H37" s="6"/>
    </row>
    <row r="38" spans="1:16" x14ac:dyDescent="0.25">
      <c r="A38" t="s">
        <v>5</v>
      </c>
      <c r="B38" t="s">
        <v>26</v>
      </c>
      <c r="C38" t="s">
        <v>25</v>
      </c>
      <c r="D38" s="5">
        <v>40179</v>
      </c>
      <c r="E38" s="8">
        <v>0.5</v>
      </c>
      <c r="F38" s="6">
        <v>2550.0012751509021</v>
      </c>
      <c r="G38">
        <v>50000</v>
      </c>
      <c r="H38" s="6">
        <v>25.500012751509022</v>
      </c>
      <c r="I38">
        <v>0</v>
      </c>
      <c r="J38">
        <v>0</v>
      </c>
      <c r="K38">
        <v>0</v>
      </c>
      <c r="L38">
        <v>0</v>
      </c>
      <c r="M38">
        <v>0</v>
      </c>
      <c r="N38">
        <v>500</v>
      </c>
      <c r="O38">
        <v>32.5</v>
      </c>
      <c r="P38">
        <v>-110</v>
      </c>
    </row>
    <row r="39" spans="1:16" x14ac:dyDescent="0.25">
      <c r="A39" t="s">
        <v>6</v>
      </c>
      <c r="B39" t="s">
        <v>26</v>
      </c>
      <c r="C39" t="s">
        <v>25</v>
      </c>
      <c r="D39" s="5">
        <v>40179</v>
      </c>
      <c r="E39" s="8">
        <v>0.51595040380685597</v>
      </c>
      <c r="F39" s="6">
        <v>2548.0029428040516</v>
      </c>
      <c r="G39">
        <v>50000</v>
      </c>
      <c r="H39" s="6">
        <v>25.480029428040517</v>
      </c>
      <c r="I39">
        <v>0</v>
      </c>
      <c r="J39">
        <v>0</v>
      </c>
      <c r="K39">
        <v>0</v>
      </c>
      <c r="L39">
        <v>0</v>
      </c>
      <c r="M39">
        <v>0</v>
      </c>
      <c r="N39">
        <v>600</v>
      </c>
      <c r="O39">
        <v>32.6</v>
      </c>
      <c r="P39">
        <v>-110.1</v>
      </c>
    </row>
    <row r="40" spans="1:16" x14ac:dyDescent="0.25">
      <c r="A40" t="s">
        <v>7</v>
      </c>
      <c r="B40" t="s">
        <v>26</v>
      </c>
      <c r="C40" t="s">
        <v>25</v>
      </c>
      <c r="D40" s="5">
        <v>40179</v>
      </c>
      <c r="E40" s="8">
        <v>0.52361054339265622</v>
      </c>
      <c r="F40" s="6">
        <v>2545.0013962340431</v>
      </c>
      <c r="G40">
        <v>50000</v>
      </c>
      <c r="H40" s="6">
        <v>25.450013962340432</v>
      </c>
      <c r="I40">
        <v>0</v>
      </c>
      <c r="J40">
        <v>0</v>
      </c>
      <c r="K40">
        <v>0</v>
      </c>
      <c r="L40">
        <v>0</v>
      </c>
      <c r="M40">
        <v>0</v>
      </c>
      <c r="N40">
        <v>700</v>
      </c>
      <c r="O40">
        <v>32.700000000000003</v>
      </c>
      <c r="P40">
        <v>-110.2</v>
      </c>
    </row>
    <row r="41" spans="1:16" x14ac:dyDescent="0.25">
      <c r="A41" t="s">
        <v>8</v>
      </c>
      <c r="B41" t="s">
        <v>26</v>
      </c>
      <c r="C41" t="s">
        <v>25</v>
      </c>
      <c r="D41" s="5">
        <v>40179</v>
      </c>
      <c r="E41" s="8">
        <v>0.54737229475518612</v>
      </c>
      <c r="F41" s="6">
        <v>2548.495315751517</v>
      </c>
      <c r="G41">
        <v>50000</v>
      </c>
      <c r="H41" s="6">
        <v>25.484953157515168</v>
      </c>
      <c r="I41">
        <v>0</v>
      </c>
      <c r="J41">
        <v>0</v>
      </c>
      <c r="K41">
        <v>0</v>
      </c>
      <c r="L41">
        <v>0</v>
      </c>
      <c r="M41">
        <v>0</v>
      </c>
      <c r="N41">
        <v>800</v>
      </c>
      <c r="O41">
        <v>32.799999999999997</v>
      </c>
      <c r="P41">
        <v>-110.3</v>
      </c>
    </row>
    <row r="42" spans="1:16" x14ac:dyDescent="0.25">
      <c r="A42" t="s">
        <v>9</v>
      </c>
      <c r="B42" t="s">
        <v>26</v>
      </c>
      <c r="C42" t="s">
        <v>25</v>
      </c>
      <c r="D42" s="5">
        <v>40179</v>
      </c>
      <c r="E42" s="8">
        <v>0.56220000698977046</v>
      </c>
      <c r="F42" s="6">
        <v>2546.0020527889124</v>
      </c>
      <c r="G42">
        <v>50000</v>
      </c>
      <c r="H42" s="6">
        <v>25.460020527889125</v>
      </c>
      <c r="I42">
        <v>0</v>
      </c>
      <c r="J42">
        <v>0</v>
      </c>
      <c r="K42">
        <v>0</v>
      </c>
      <c r="L42">
        <v>0</v>
      </c>
      <c r="M42">
        <v>0</v>
      </c>
      <c r="N42">
        <v>900</v>
      </c>
      <c r="O42">
        <v>32.9</v>
      </c>
      <c r="P42">
        <v>-110.4</v>
      </c>
    </row>
    <row r="43" spans="1:16" x14ac:dyDescent="0.25">
      <c r="A43" t="s">
        <v>5</v>
      </c>
      <c r="B43" t="s">
        <v>26</v>
      </c>
      <c r="C43" t="s">
        <v>25</v>
      </c>
      <c r="D43" s="5">
        <v>40179</v>
      </c>
      <c r="E43" s="8">
        <v>0.57607895531201636</v>
      </c>
      <c r="F43" s="6">
        <v>2549.9983703129606</v>
      </c>
      <c r="G43">
        <v>50000</v>
      </c>
      <c r="H43" s="6">
        <v>25.499983703129605</v>
      </c>
      <c r="I43">
        <v>0</v>
      </c>
      <c r="J43">
        <v>0</v>
      </c>
      <c r="K43">
        <v>0</v>
      </c>
      <c r="L43">
        <v>0</v>
      </c>
      <c r="M43">
        <v>0</v>
      </c>
      <c r="N43">
        <v>500</v>
      </c>
      <c r="O43">
        <v>32.5</v>
      </c>
      <c r="P43">
        <v>-110</v>
      </c>
    </row>
    <row r="44" spans="1:16" x14ac:dyDescent="0.25">
      <c r="A44" t="s">
        <v>6</v>
      </c>
      <c r="B44" t="s">
        <v>26</v>
      </c>
      <c r="C44" t="s">
        <v>25</v>
      </c>
      <c r="D44" s="5">
        <v>40179</v>
      </c>
      <c r="E44" s="8">
        <v>0.59404632392627754</v>
      </c>
      <c r="F44" s="6">
        <v>2547.9953453998633</v>
      </c>
      <c r="G44">
        <v>50000</v>
      </c>
      <c r="H44" s="6">
        <v>25.479953453998633</v>
      </c>
      <c r="I44">
        <v>0</v>
      </c>
      <c r="J44">
        <v>0</v>
      </c>
      <c r="K44">
        <v>0</v>
      </c>
      <c r="L44">
        <v>0</v>
      </c>
      <c r="M44">
        <v>0</v>
      </c>
      <c r="N44">
        <v>600</v>
      </c>
      <c r="O44">
        <v>32.6</v>
      </c>
      <c r="P44">
        <v>-110.1</v>
      </c>
    </row>
    <row r="45" spans="1:16" x14ac:dyDescent="0.25">
      <c r="A45" t="s">
        <v>7</v>
      </c>
      <c r="B45" t="s">
        <v>26</v>
      </c>
      <c r="C45" t="s">
        <v>25</v>
      </c>
      <c r="D45" s="5">
        <v>40179</v>
      </c>
      <c r="E45" s="8">
        <v>0.61198491030821689</v>
      </c>
      <c r="F45" s="6">
        <v>2544.9970163233943</v>
      </c>
      <c r="G45">
        <v>50000</v>
      </c>
      <c r="H45" s="6">
        <v>25.449970163233942</v>
      </c>
      <c r="I45">
        <v>0</v>
      </c>
      <c r="J45">
        <v>0</v>
      </c>
      <c r="K45">
        <v>0</v>
      </c>
      <c r="L45">
        <v>0</v>
      </c>
      <c r="M45">
        <v>0</v>
      </c>
      <c r="N45">
        <v>700</v>
      </c>
      <c r="O45">
        <v>32.700000000000003</v>
      </c>
      <c r="P45">
        <v>-110.2</v>
      </c>
    </row>
    <row r="46" spans="1:16" x14ac:dyDescent="0.25">
      <c r="A46" t="s">
        <v>8</v>
      </c>
      <c r="B46" t="s">
        <v>26</v>
      </c>
      <c r="C46" t="s">
        <v>25</v>
      </c>
      <c r="D46" s="5">
        <v>40179</v>
      </c>
      <c r="E46" s="8">
        <v>0.62330859958576934</v>
      </c>
      <c r="F46" s="6">
        <v>2548.4977917059241</v>
      </c>
      <c r="G46">
        <v>50000</v>
      </c>
      <c r="H46" s="6">
        <v>25.48497791705924</v>
      </c>
      <c r="I46">
        <v>0</v>
      </c>
      <c r="J46">
        <v>0</v>
      </c>
      <c r="K46">
        <v>0</v>
      </c>
      <c r="L46">
        <v>0</v>
      </c>
      <c r="M46">
        <v>0</v>
      </c>
      <c r="N46">
        <v>800</v>
      </c>
      <c r="O46">
        <v>32.799999999999997</v>
      </c>
      <c r="P46">
        <v>-110.3</v>
      </c>
    </row>
    <row r="47" spans="1:16" x14ac:dyDescent="0.25">
      <c r="A47" t="s">
        <v>9</v>
      </c>
      <c r="B47" t="s">
        <v>26</v>
      </c>
      <c r="C47" t="s">
        <v>25</v>
      </c>
      <c r="D47" s="5">
        <v>40179</v>
      </c>
      <c r="E47" s="8">
        <v>0.63841481566998515</v>
      </c>
      <c r="F47" s="6">
        <v>2546.0025409271425</v>
      </c>
      <c r="G47">
        <v>50000</v>
      </c>
      <c r="H47" s="6">
        <v>25.460025409271424</v>
      </c>
      <c r="I47">
        <v>0</v>
      </c>
      <c r="J47">
        <v>0</v>
      </c>
      <c r="K47">
        <v>0</v>
      </c>
      <c r="L47">
        <v>0</v>
      </c>
      <c r="M47">
        <v>0</v>
      </c>
      <c r="N47">
        <v>900</v>
      </c>
      <c r="O47">
        <v>32.9</v>
      </c>
      <c r="P47">
        <v>-110.4</v>
      </c>
    </row>
    <row r="48" spans="1:16" x14ac:dyDescent="0.25">
      <c r="A48" t="s">
        <v>5</v>
      </c>
      <c r="B48" t="s">
        <v>26</v>
      </c>
      <c r="C48" t="s">
        <v>25</v>
      </c>
      <c r="D48" s="5">
        <v>40179</v>
      </c>
      <c r="E48" s="8">
        <v>0.65866718267940561</v>
      </c>
      <c r="F48" s="6">
        <v>2550.0022822289679</v>
      </c>
      <c r="G48">
        <v>50000</v>
      </c>
      <c r="H48" s="6">
        <v>25.500022822289679</v>
      </c>
      <c r="I48">
        <v>0</v>
      </c>
      <c r="J48">
        <v>0</v>
      </c>
      <c r="K48">
        <v>0</v>
      </c>
      <c r="L48">
        <v>0</v>
      </c>
      <c r="M48">
        <v>0</v>
      </c>
      <c r="N48">
        <v>500</v>
      </c>
      <c r="O48">
        <v>32.5</v>
      </c>
      <c r="P48">
        <v>-110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A38" sqref="A38:P48"/>
    </sheetView>
  </sheetViews>
  <sheetFormatPr defaultRowHeight="15" x14ac:dyDescent="0.25"/>
  <cols>
    <col min="1" max="16" width="12.7109375" customWidth="1"/>
  </cols>
  <sheetData>
    <row r="1" spans="1:5" x14ac:dyDescent="0.25">
      <c r="A1" s="2" t="s">
        <v>56</v>
      </c>
    </row>
    <row r="2" spans="1:5" x14ac:dyDescent="0.25">
      <c r="A2" s="2"/>
    </row>
    <row r="3" spans="1:5" x14ac:dyDescent="0.25">
      <c r="D3" s="1" t="s">
        <v>28</v>
      </c>
      <c r="E3" s="2">
        <v>0.01</v>
      </c>
    </row>
    <row r="4" spans="1:5" x14ac:dyDescent="0.25">
      <c r="D4" s="1" t="s">
        <v>0</v>
      </c>
      <c r="E4" s="2">
        <v>1</v>
      </c>
    </row>
    <row r="5" spans="1:5" x14ac:dyDescent="0.25">
      <c r="D5" s="1" t="s">
        <v>27</v>
      </c>
      <c r="E5" s="2">
        <v>3.0000000000000001E-3</v>
      </c>
    </row>
    <row r="6" spans="1:5" x14ac:dyDescent="0.25">
      <c r="D6" s="1" t="s">
        <v>4</v>
      </c>
      <c r="E6" s="2">
        <v>20</v>
      </c>
    </row>
    <row r="7" spans="1:5" x14ac:dyDescent="0.25">
      <c r="D7" s="1" t="s">
        <v>3</v>
      </c>
      <c r="E7" s="2">
        <v>5</v>
      </c>
    </row>
    <row r="8" spans="1:5" x14ac:dyDescent="0.25">
      <c r="D8" s="1"/>
    </row>
    <row r="9" spans="1:5" x14ac:dyDescent="0.25">
      <c r="A9" s="2" t="s">
        <v>29</v>
      </c>
    </row>
    <row r="10" spans="1:5" x14ac:dyDescent="0.25">
      <c r="A10" t="s">
        <v>1</v>
      </c>
      <c r="B10" t="s">
        <v>10</v>
      </c>
      <c r="C10" t="s">
        <v>24</v>
      </c>
      <c r="D10" t="s">
        <v>12</v>
      </c>
      <c r="E10" t="s">
        <v>13</v>
      </c>
    </row>
    <row r="11" spans="1:5" x14ac:dyDescent="0.25">
      <c r="A11" s="1" t="s">
        <v>5</v>
      </c>
      <c r="B11" s="4">
        <v>50</v>
      </c>
      <c r="C11">
        <v>500</v>
      </c>
      <c r="D11">
        <v>32.5</v>
      </c>
      <c r="E11">
        <v>-110</v>
      </c>
    </row>
    <row r="12" spans="1:5" x14ac:dyDescent="0.25">
      <c r="A12" s="1" t="s">
        <v>6</v>
      </c>
      <c r="B12" s="4">
        <v>48</v>
      </c>
      <c r="C12">
        <v>600</v>
      </c>
      <c r="D12">
        <v>32.6</v>
      </c>
      <c r="E12">
        <v>-110.1</v>
      </c>
    </row>
    <row r="13" spans="1:5" x14ac:dyDescent="0.25">
      <c r="A13" s="1" t="s">
        <v>7</v>
      </c>
      <c r="B13" s="4">
        <v>45</v>
      </c>
      <c r="C13">
        <v>700</v>
      </c>
      <c r="D13">
        <v>32.700000000000003</v>
      </c>
      <c r="E13">
        <v>-110.2</v>
      </c>
    </row>
    <row r="14" spans="1:5" x14ac:dyDescent="0.25">
      <c r="A14" s="1" t="s">
        <v>8</v>
      </c>
      <c r="B14" s="4">
        <v>48.5</v>
      </c>
      <c r="C14">
        <v>800</v>
      </c>
      <c r="D14">
        <v>32.799999999999997</v>
      </c>
      <c r="E14">
        <v>-110.3</v>
      </c>
    </row>
    <row r="15" spans="1:5" x14ac:dyDescent="0.25">
      <c r="A15" s="1" t="s">
        <v>9</v>
      </c>
      <c r="B15" s="4">
        <v>46</v>
      </c>
      <c r="C15">
        <v>900</v>
      </c>
      <c r="D15">
        <v>32.9</v>
      </c>
      <c r="E15">
        <v>-110.4</v>
      </c>
    </row>
    <row r="16" spans="1:5" x14ac:dyDescent="0.25">
      <c r="A16" s="1"/>
      <c r="B16" s="3"/>
    </row>
    <row r="17" spans="1:16" x14ac:dyDescent="0.25">
      <c r="A17" s="2" t="s">
        <v>11</v>
      </c>
    </row>
    <row r="18" spans="1:16" x14ac:dyDescent="0.25">
      <c r="A18" t="s">
        <v>1</v>
      </c>
      <c r="B18" t="s">
        <v>14</v>
      </c>
      <c r="C18" t="s">
        <v>15</v>
      </c>
      <c r="D18" t="s">
        <v>16</v>
      </c>
      <c r="E18" t="s">
        <v>2</v>
      </c>
      <c r="F18" t="s">
        <v>10</v>
      </c>
      <c r="G18" t="s">
        <v>17</v>
      </c>
      <c r="H18" t="s">
        <v>19</v>
      </c>
      <c r="I18" t="s">
        <v>18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12</v>
      </c>
      <c r="P18" t="s">
        <v>13</v>
      </c>
    </row>
    <row r="19" spans="1:16" x14ac:dyDescent="0.25">
      <c r="A19" s="1" t="s">
        <v>5</v>
      </c>
      <c r="B19" t="s">
        <v>26</v>
      </c>
      <c r="C19" t="s">
        <v>25</v>
      </c>
      <c r="D19" s="5">
        <v>40179</v>
      </c>
      <c r="E19" s="8">
        <v>0.5</v>
      </c>
      <c r="F19" s="6">
        <f ca="1">(VLOOKUP(A19,$A$11:$B$16,2,FALSE)+NORMINV(RAND(),0,$E$5)+(E19-$E$19)*$E$3*24+2500)*$E$4</f>
        <v>2550.0015198553288</v>
      </c>
      <c r="G19">
        <v>50000</v>
      </c>
      <c r="H19" s="6">
        <f ca="1">F19/100</f>
        <v>25.500015198553289</v>
      </c>
      <c r="I19">
        <v>0</v>
      </c>
      <c r="J19">
        <v>0</v>
      </c>
      <c r="K19">
        <v>0</v>
      </c>
      <c r="L19">
        <v>0</v>
      </c>
      <c r="M19">
        <v>0</v>
      </c>
      <c r="N19">
        <f>VLOOKUP(A19,$A$11:$E$16,3,FALSE)</f>
        <v>500</v>
      </c>
      <c r="O19">
        <f>VLOOKUP(A19,$A$11:$E$16,4,FALSE)</f>
        <v>32.5</v>
      </c>
      <c r="P19">
        <f>VLOOKUP(A19,$A$11:$E$16,5,FALSE)</f>
        <v>-110</v>
      </c>
    </row>
    <row r="20" spans="1:16" x14ac:dyDescent="0.25">
      <c r="A20" s="1" t="s">
        <v>6</v>
      </c>
      <c r="B20" t="s">
        <v>26</v>
      </c>
      <c r="C20" t="s">
        <v>25</v>
      </c>
      <c r="D20" s="5">
        <v>40179</v>
      </c>
      <c r="E20" s="8">
        <f t="shared" ref="E20:E29" ca="1" si="0">E19+NORMINV(RAND(),$E$6,$E$7)/1440</f>
        <v>0.51920498125054315</v>
      </c>
      <c r="F20" s="6">
        <f t="shared" ref="F20:F29" ca="1" si="1">(VLOOKUP(A20,$A$11:$B$16,2,FALSE)+NORMINV(RAND(),0,$E$5)+(E20-$E$19)*$E$3*24+2500)*$E$4</f>
        <v>2548.0072826687265</v>
      </c>
      <c r="G20">
        <v>50000</v>
      </c>
      <c r="H20" s="6">
        <f t="shared" ref="H20:H29" ca="1" si="2">F20/100</f>
        <v>25.480072826687266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ref="N20:N29" si="3">VLOOKUP(A20,$A$11:$E$16,3,FALSE)</f>
        <v>600</v>
      </c>
      <c r="O20">
        <f t="shared" ref="O20:O29" si="4">VLOOKUP(A20,$A$11:$E$16,4,FALSE)</f>
        <v>32.6</v>
      </c>
      <c r="P20">
        <f t="shared" ref="P20:P29" si="5">VLOOKUP(A20,$A$11:$E$16,5,FALSE)</f>
        <v>-110.1</v>
      </c>
    </row>
    <row r="21" spans="1:16" x14ac:dyDescent="0.25">
      <c r="A21" s="1" t="s">
        <v>7</v>
      </c>
      <c r="B21" t="s">
        <v>26</v>
      </c>
      <c r="C21" t="s">
        <v>25</v>
      </c>
      <c r="D21" s="5">
        <v>40179</v>
      </c>
      <c r="E21" s="8">
        <f t="shared" ca="1" si="0"/>
        <v>0.53302715613107809</v>
      </c>
      <c r="F21" s="6">
        <f t="shared" ca="1" si="1"/>
        <v>2545.004317438355</v>
      </c>
      <c r="G21">
        <v>50000</v>
      </c>
      <c r="H21" s="6">
        <f t="shared" ca="1" si="2"/>
        <v>25.450043174383548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3"/>
        <v>700</v>
      </c>
      <c r="O21">
        <f t="shared" si="4"/>
        <v>32.700000000000003</v>
      </c>
      <c r="P21">
        <f t="shared" si="5"/>
        <v>-110.2</v>
      </c>
    </row>
    <row r="22" spans="1:16" x14ac:dyDescent="0.25">
      <c r="A22" s="1" t="s">
        <v>8</v>
      </c>
      <c r="B22" t="s">
        <v>26</v>
      </c>
      <c r="C22" t="s">
        <v>25</v>
      </c>
      <c r="D22" s="5">
        <v>40179</v>
      </c>
      <c r="E22" s="8">
        <f t="shared" ca="1" si="0"/>
        <v>0.54905892451465543</v>
      </c>
      <c r="F22" s="6">
        <f t="shared" ca="1" si="1"/>
        <v>2548.5115958211313</v>
      </c>
      <c r="G22">
        <v>50000</v>
      </c>
      <c r="H22" s="6">
        <f t="shared" ca="1" si="2"/>
        <v>25.485115958211313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3"/>
        <v>800</v>
      </c>
      <c r="O22">
        <f t="shared" si="4"/>
        <v>32.799999999999997</v>
      </c>
      <c r="P22">
        <f t="shared" si="5"/>
        <v>-110.3</v>
      </c>
    </row>
    <row r="23" spans="1:16" x14ac:dyDescent="0.25">
      <c r="A23" s="1" t="s">
        <v>9</v>
      </c>
      <c r="B23" t="s">
        <v>26</v>
      </c>
      <c r="C23" t="s">
        <v>25</v>
      </c>
      <c r="D23" s="5">
        <v>40179</v>
      </c>
      <c r="E23" s="8">
        <f t="shared" ca="1" si="0"/>
        <v>0.56162713808062414</v>
      </c>
      <c r="F23" s="6">
        <f t="shared" ca="1" si="1"/>
        <v>2546.0198127487051</v>
      </c>
      <c r="G23">
        <v>50000</v>
      </c>
      <c r="H23" s="6">
        <f t="shared" ca="1" si="2"/>
        <v>25.46019812748705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3"/>
        <v>900</v>
      </c>
      <c r="O23">
        <f t="shared" si="4"/>
        <v>32.9</v>
      </c>
      <c r="P23">
        <f t="shared" si="5"/>
        <v>-110.4</v>
      </c>
    </row>
    <row r="24" spans="1:16" x14ac:dyDescent="0.25">
      <c r="A24" s="1" t="s">
        <v>5</v>
      </c>
      <c r="B24" t="s">
        <v>26</v>
      </c>
      <c r="C24" t="s">
        <v>25</v>
      </c>
      <c r="D24" s="5">
        <v>40179</v>
      </c>
      <c r="E24" s="8">
        <f t="shared" ca="1" si="0"/>
        <v>0.56775214369019811</v>
      </c>
      <c r="F24" s="6">
        <f t="shared" ca="1" si="1"/>
        <v>2550.0163685619227</v>
      </c>
      <c r="G24">
        <v>50000</v>
      </c>
      <c r="H24" s="6">
        <f t="shared" ca="1" si="2"/>
        <v>25.500163685619228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3"/>
        <v>500</v>
      </c>
      <c r="O24">
        <f t="shared" si="4"/>
        <v>32.5</v>
      </c>
      <c r="P24">
        <f t="shared" si="5"/>
        <v>-110</v>
      </c>
    </row>
    <row r="25" spans="1:16" x14ac:dyDescent="0.25">
      <c r="A25" s="1" t="s">
        <v>6</v>
      </c>
      <c r="B25" t="s">
        <v>26</v>
      </c>
      <c r="C25" t="s">
        <v>25</v>
      </c>
      <c r="D25" s="5">
        <v>40179</v>
      </c>
      <c r="E25" s="8">
        <f t="shared" ca="1" si="0"/>
        <v>0.58317784857791521</v>
      </c>
      <c r="F25" s="6">
        <f t="shared" ca="1" si="1"/>
        <v>2548.0222358827114</v>
      </c>
      <c r="G25">
        <v>50000</v>
      </c>
      <c r="H25" s="6">
        <f t="shared" ca="1" si="2"/>
        <v>25.480222358827113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3"/>
        <v>600</v>
      </c>
      <c r="O25">
        <f t="shared" si="4"/>
        <v>32.6</v>
      </c>
      <c r="P25">
        <f t="shared" si="5"/>
        <v>-110.1</v>
      </c>
    </row>
    <row r="26" spans="1:16" x14ac:dyDescent="0.25">
      <c r="A26" s="1" t="s">
        <v>7</v>
      </c>
      <c r="B26" t="s">
        <v>26</v>
      </c>
      <c r="C26" t="s">
        <v>25</v>
      </c>
      <c r="D26" s="5">
        <v>40179</v>
      </c>
      <c r="E26" s="8">
        <f t="shared" ca="1" si="0"/>
        <v>0.59914082581664407</v>
      </c>
      <c r="F26" s="6">
        <f t="shared" ca="1" si="1"/>
        <v>2545.0214377913853</v>
      </c>
      <c r="G26">
        <v>50000</v>
      </c>
      <c r="H26" s="6">
        <f t="shared" ca="1" si="2"/>
        <v>25.450214377913852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3"/>
        <v>700</v>
      </c>
      <c r="O26">
        <f t="shared" si="4"/>
        <v>32.700000000000003</v>
      </c>
      <c r="P26">
        <f t="shared" si="5"/>
        <v>-110.2</v>
      </c>
    </row>
    <row r="27" spans="1:16" x14ac:dyDescent="0.25">
      <c r="A27" s="1" t="s">
        <v>8</v>
      </c>
      <c r="B27" t="s">
        <v>26</v>
      </c>
      <c r="C27" t="s">
        <v>25</v>
      </c>
      <c r="D27" s="5">
        <v>40179</v>
      </c>
      <c r="E27" s="8">
        <f t="shared" ca="1" si="0"/>
        <v>0.61170489737959943</v>
      </c>
      <c r="F27" s="6">
        <f t="shared" ca="1" si="1"/>
        <v>2548.5300485934376</v>
      </c>
      <c r="G27">
        <v>50000</v>
      </c>
      <c r="H27" s="6">
        <f t="shared" ca="1" si="2"/>
        <v>25.485300485934378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3"/>
        <v>800</v>
      </c>
      <c r="O27">
        <f t="shared" si="4"/>
        <v>32.799999999999997</v>
      </c>
      <c r="P27">
        <f t="shared" si="5"/>
        <v>-110.3</v>
      </c>
    </row>
    <row r="28" spans="1:16" x14ac:dyDescent="0.25">
      <c r="A28" s="1" t="s">
        <v>9</v>
      </c>
      <c r="B28" t="s">
        <v>26</v>
      </c>
      <c r="C28" t="s">
        <v>25</v>
      </c>
      <c r="D28" s="5">
        <v>40179</v>
      </c>
      <c r="E28" s="8">
        <f t="shared" ca="1" si="0"/>
        <v>0.62636581953049475</v>
      </c>
      <c r="F28" s="6">
        <f t="shared" ca="1" si="1"/>
        <v>2546.028890123167</v>
      </c>
      <c r="G28">
        <v>50000</v>
      </c>
      <c r="H28" s="6">
        <f t="shared" ca="1" si="2"/>
        <v>25.460288901231671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3"/>
        <v>900</v>
      </c>
      <c r="O28">
        <f t="shared" si="4"/>
        <v>32.9</v>
      </c>
      <c r="P28">
        <f t="shared" si="5"/>
        <v>-110.4</v>
      </c>
    </row>
    <row r="29" spans="1:16" x14ac:dyDescent="0.25">
      <c r="A29" s="1" t="s">
        <v>5</v>
      </c>
      <c r="B29" t="s">
        <v>26</v>
      </c>
      <c r="C29" t="s">
        <v>25</v>
      </c>
      <c r="D29" s="5">
        <v>40179</v>
      </c>
      <c r="E29" s="8">
        <f t="shared" ca="1" si="0"/>
        <v>0.63832211836324382</v>
      </c>
      <c r="F29" s="6">
        <f t="shared" ca="1" si="1"/>
        <v>2550.0352662074156</v>
      </c>
      <c r="G29">
        <v>50000</v>
      </c>
      <c r="H29" s="6">
        <f t="shared" ca="1" si="2"/>
        <v>25.500352662074157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3"/>
        <v>500</v>
      </c>
      <c r="O29">
        <f t="shared" si="4"/>
        <v>32.5</v>
      </c>
      <c r="P29">
        <f t="shared" si="5"/>
        <v>-110</v>
      </c>
    </row>
    <row r="31" spans="1:16" x14ac:dyDescent="0.25">
      <c r="A31" s="7" t="s">
        <v>30</v>
      </c>
    </row>
    <row r="32" spans="1:16" x14ac:dyDescent="0.25">
      <c r="A32" s="7" t="s">
        <v>31</v>
      </c>
    </row>
    <row r="33" spans="1:16" x14ac:dyDescent="0.25">
      <c r="A33" t="s">
        <v>32</v>
      </c>
    </row>
    <row r="35" spans="1:16" x14ac:dyDescent="0.25">
      <c r="A35" t="s">
        <v>74</v>
      </c>
    </row>
    <row r="37" spans="1:16" x14ac:dyDescent="0.25">
      <c r="A37" s="2" t="s">
        <v>70</v>
      </c>
    </row>
    <row r="38" spans="1:16" x14ac:dyDescent="0.25">
      <c r="A38" s="1" t="s">
        <v>5</v>
      </c>
      <c r="B38" t="s">
        <v>26</v>
      </c>
      <c r="C38" t="s">
        <v>25</v>
      </c>
      <c r="D38" s="5">
        <v>40179</v>
      </c>
      <c r="E38" s="8">
        <v>0.5</v>
      </c>
      <c r="F38" s="6">
        <v>2550.0013920784404</v>
      </c>
      <c r="G38">
        <v>50000</v>
      </c>
      <c r="H38" s="6">
        <v>25.500013920784404</v>
      </c>
      <c r="I38">
        <v>0</v>
      </c>
      <c r="J38">
        <v>0</v>
      </c>
      <c r="K38">
        <v>0</v>
      </c>
      <c r="L38">
        <v>0</v>
      </c>
      <c r="M38">
        <v>0</v>
      </c>
      <c r="N38">
        <v>500</v>
      </c>
      <c r="O38">
        <v>32.5</v>
      </c>
      <c r="P38">
        <v>-110</v>
      </c>
    </row>
    <row r="39" spans="1:16" x14ac:dyDescent="0.25">
      <c r="A39" s="1" t="s">
        <v>6</v>
      </c>
      <c r="B39" t="s">
        <v>26</v>
      </c>
      <c r="C39" t="s">
        <v>25</v>
      </c>
      <c r="D39" s="5">
        <v>40179</v>
      </c>
      <c r="E39" s="8">
        <v>0.50836058911346438</v>
      </c>
      <c r="F39" s="6">
        <v>2548.0079008154948</v>
      </c>
      <c r="G39">
        <v>50000</v>
      </c>
      <c r="H39" s="6">
        <v>25.480079008154949</v>
      </c>
      <c r="I39">
        <v>0</v>
      </c>
      <c r="J39">
        <v>0</v>
      </c>
      <c r="K39">
        <v>0</v>
      </c>
      <c r="L39">
        <v>0</v>
      </c>
      <c r="M39">
        <v>0</v>
      </c>
      <c r="N39">
        <v>600</v>
      </c>
      <c r="O39">
        <v>32.6</v>
      </c>
      <c r="P39">
        <v>-110.1</v>
      </c>
    </row>
    <row r="40" spans="1:16" x14ac:dyDescent="0.25">
      <c r="A40" s="1" t="s">
        <v>7</v>
      </c>
      <c r="B40" t="s">
        <v>26</v>
      </c>
      <c r="C40" t="s">
        <v>25</v>
      </c>
      <c r="D40" s="5">
        <v>40179</v>
      </c>
      <c r="E40" s="8">
        <v>0.52331326521586086</v>
      </c>
      <c r="F40" s="6">
        <v>2545.0053348745205</v>
      </c>
      <c r="G40">
        <v>50000</v>
      </c>
      <c r="H40" s="6">
        <v>25.450053348745204</v>
      </c>
      <c r="I40">
        <v>0</v>
      </c>
      <c r="J40">
        <v>0</v>
      </c>
      <c r="K40">
        <v>0</v>
      </c>
      <c r="L40">
        <v>0</v>
      </c>
      <c r="M40">
        <v>0</v>
      </c>
      <c r="N40">
        <v>700</v>
      </c>
      <c r="O40">
        <v>32.700000000000003</v>
      </c>
      <c r="P40">
        <v>-110.2</v>
      </c>
    </row>
    <row r="41" spans="1:16" x14ac:dyDescent="0.25">
      <c r="A41" s="1" t="s">
        <v>8</v>
      </c>
      <c r="B41" t="s">
        <v>26</v>
      </c>
      <c r="C41" t="s">
        <v>25</v>
      </c>
      <c r="D41" s="5">
        <v>40179</v>
      </c>
      <c r="E41" s="8">
        <v>0.53635863293565345</v>
      </c>
      <c r="F41" s="6">
        <v>2548.5092221089471</v>
      </c>
      <c r="G41">
        <v>50000</v>
      </c>
      <c r="H41" s="6">
        <v>25.48509222108947</v>
      </c>
      <c r="I41">
        <v>0</v>
      </c>
      <c r="J41">
        <v>0</v>
      </c>
      <c r="K41">
        <v>0</v>
      </c>
      <c r="L41">
        <v>0</v>
      </c>
      <c r="M41">
        <v>0</v>
      </c>
      <c r="N41">
        <v>800</v>
      </c>
      <c r="O41">
        <v>32.799999999999997</v>
      </c>
      <c r="P41">
        <v>-110.3</v>
      </c>
    </row>
    <row r="42" spans="1:16" x14ac:dyDescent="0.25">
      <c r="A42" s="1" t="s">
        <v>9</v>
      </c>
      <c r="B42" t="s">
        <v>26</v>
      </c>
      <c r="C42" t="s">
        <v>25</v>
      </c>
      <c r="D42" s="5">
        <v>40179</v>
      </c>
      <c r="E42" s="8">
        <v>0.5475855011440377</v>
      </c>
      <c r="F42" s="6">
        <v>2546.0068236981851</v>
      </c>
      <c r="G42">
        <v>50000</v>
      </c>
      <c r="H42" s="6">
        <v>25.460068236981851</v>
      </c>
      <c r="I42">
        <v>0</v>
      </c>
      <c r="J42">
        <v>0</v>
      </c>
      <c r="K42">
        <v>0</v>
      </c>
      <c r="L42">
        <v>0</v>
      </c>
      <c r="M42">
        <v>0</v>
      </c>
      <c r="N42">
        <v>900</v>
      </c>
      <c r="O42">
        <v>32.9</v>
      </c>
      <c r="P42">
        <v>-110.4</v>
      </c>
    </row>
    <row r="43" spans="1:16" x14ac:dyDescent="0.25">
      <c r="A43" s="1" t="s">
        <v>5</v>
      </c>
      <c r="B43" t="s">
        <v>26</v>
      </c>
      <c r="C43" t="s">
        <v>25</v>
      </c>
      <c r="D43" s="5">
        <v>40179</v>
      </c>
      <c r="E43" s="8">
        <v>0.5578206378767383</v>
      </c>
      <c r="F43" s="6">
        <v>2550.0115791555254</v>
      </c>
      <c r="G43">
        <v>50000</v>
      </c>
      <c r="H43" s="6">
        <v>25.500115791555253</v>
      </c>
      <c r="I43">
        <v>0</v>
      </c>
      <c r="J43">
        <v>0</v>
      </c>
      <c r="K43">
        <v>0</v>
      </c>
      <c r="L43">
        <v>0</v>
      </c>
      <c r="M43">
        <v>0</v>
      </c>
      <c r="N43">
        <v>500</v>
      </c>
      <c r="O43">
        <v>32.5</v>
      </c>
      <c r="P43">
        <v>-110</v>
      </c>
    </row>
    <row r="44" spans="1:16" x14ac:dyDescent="0.25">
      <c r="A44" s="1" t="s">
        <v>6</v>
      </c>
      <c r="B44" t="s">
        <v>26</v>
      </c>
      <c r="C44" t="s">
        <v>25</v>
      </c>
      <c r="D44" s="5">
        <v>40179</v>
      </c>
      <c r="E44" s="8">
        <v>0.5766455229269889</v>
      </c>
      <c r="F44" s="6">
        <v>2548.0164694347473</v>
      </c>
      <c r="G44">
        <v>50000</v>
      </c>
      <c r="H44" s="6">
        <v>25.480164694347472</v>
      </c>
      <c r="I44">
        <v>0</v>
      </c>
      <c r="J44">
        <v>0</v>
      </c>
      <c r="K44">
        <v>0</v>
      </c>
      <c r="L44">
        <v>0</v>
      </c>
      <c r="M44">
        <v>0</v>
      </c>
      <c r="N44">
        <v>600</v>
      </c>
      <c r="O44">
        <v>32.6</v>
      </c>
      <c r="P44">
        <v>-110.1</v>
      </c>
    </row>
    <row r="45" spans="1:16" x14ac:dyDescent="0.25">
      <c r="A45" s="1" t="s">
        <v>7</v>
      </c>
      <c r="B45" t="s">
        <v>26</v>
      </c>
      <c r="C45" t="s">
        <v>25</v>
      </c>
      <c r="D45" s="5">
        <v>40179</v>
      </c>
      <c r="E45" s="8">
        <v>0.58408939306506058</v>
      </c>
      <c r="F45" s="6">
        <v>2545.0155145030858</v>
      </c>
      <c r="G45">
        <v>50000</v>
      </c>
      <c r="H45" s="6">
        <v>25.450155145030859</v>
      </c>
      <c r="I45">
        <v>0</v>
      </c>
      <c r="J45">
        <v>0</v>
      </c>
      <c r="K45">
        <v>0</v>
      </c>
      <c r="L45">
        <v>0</v>
      </c>
      <c r="M45">
        <v>0</v>
      </c>
      <c r="N45">
        <v>700</v>
      </c>
      <c r="O45">
        <v>32.700000000000003</v>
      </c>
      <c r="P45">
        <v>-110.2</v>
      </c>
    </row>
    <row r="46" spans="1:16" x14ac:dyDescent="0.25">
      <c r="A46" s="1" t="s">
        <v>8</v>
      </c>
      <c r="B46" t="s">
        <v>26</v>
      </c>
      <c r="C46" t="s">
        <v>25</v>
      </c>
      <c r="D46" s="5">
        <v>40179</v>
      </c>
      <c r="E46" s="8">
        <v>0.5920545296852423</v>
      </c>
      <c r="F46" s="6">
        <v>2548.5200611798405</v>
      </c>
      <c r="G46">
        <v>50000</v>
      </c>
      <c r="H46" s="6">
        <v>25.485200611798405</v>
      </c>
      <c r="I46">
        <v>0</v>
      </c>
      <c r="J46">
        <v>0</v>
      </c>
      <c r="K46">
        <v>0</v>
      </c>
      <c r="L46">
        <v>0</v>
      </c>
      <c r="M46">
        <v>0</v>
      </c>
      <c r="N46">
        <v>800</v>
      </c>
      <c r="O46">
        <v>32.799999999999997</v>
      </c>
      <c r="P46">
        <v>-110.3</v>
      </c>
    </row>
    <row r="47" spans="1:16" x14ac:dyDescent="0.25">
      <c r="A47" s="1" t="s">
        <v>9</v>
      </c>
      <c r="B47" t="s">
        <v>26</v>
      </c>
      <c r="C47" t="s">
        <v>25</v>
      </c>
      <c r="D47" s="5">
        <v>40179</v>
      </c>
      <c r="E47" s="8">
        <v>0.60906594239890788</v>
      </c>
      <c r="F47" s="6">
        <v>2546.0263197247946</v>
      </c>
      <c r="G47">
        <v>50000</v>
      </c>
      <c r="H47" s="6">
        <v>25.460263197247947</v>
      </c>
      <c r="I47">
        <v>0</v>
      </c>
      <c r="J47">
        <v>0</v>
      </c>
      <c r="K47">
        <v>0</v>
      </c>
      <c r="L47">
        <v>0</v>
      </c>
      <c r="M47">
        <v>0</v>
      </c>
      <c r="N47">
        <v>900</v>
      </c>
      <c r="O47">
        <v>32.9</v>
      </c>
      <c r="P47">
        <v>-110.4</v>
      </c>
    </row>
    <row r="48" spans="1:16" x14ac:dyDescent="0.25">
      <c r="A48" s="1" t="s">
        <v>5</v>
      </c>
      <c r="B48" t="s">
        <v>26</v>
      </c>
      <c r="C48" t="s">
        <v>25</v>
      </c>
      <c r="D48" s="5">
        <v>40179</v>
      </c>
      <c r="E48" s="8">
        <v>0.62454663192965798</v>
      </c>
      <c r="F48" s="6">
        <v>2550.0312163854055</v>
      </c>
      <c r="G48">
        <v>50000</v>
      </c>
      <c r="H48" s="6">
        <v>25.500312163854055</v>
      </c>
      <c r="I48">
        <v>0</v>
      </c>
      <c r="J48">
        <v>0</v>
      </c>
      <c r="K48">
        <v>0</v>
      </c>
      <c r="L48">
        <v>0</v>
      </c>
      <c r="M48">
        <v>0</v>
      </c>
      <c r="N48">
        <v>500</v>
      </c>
      <c r="O48">
        <v>32.5</v>
      </c>
      <c r="P48">
        <v>-110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O19" sqref="O19"/>
    </sheetView>
  </sheetViews>
  <sheetFormatPr defaultRowHeight="15" x14ac:dyDescent="0.25"/>
  <cols>
    <col min="1" max="16" width="12.7109375" customWidth="1"/>
  </cols>
  <sheetData>
    <row r="1" spans="1:5" x14ac:dyDescent="0.25">
      <c r="A1" s="2" t="s">
        <v>57</v>
      </c>
    </row>
    <row r="2" spans="1:5" x14ac:dyDescent="0.25">
      <c r="A2" s="2"/>
    </row>
    <row r="3" spans="1:5" x14ac:dyDescent="0.25">
      <c r="D3" s="1" t="s">
        <v>28</v>
      </c>
      <c r="E3" s="2">
        <v>0.01</v>
      </c>
    </row>
    <row r="4" spans="1:5" x14ac:dyDescent="0.25">
      <c r="D4" s="1" t="s">
        <v>0</v>
      </c>
      <c r="E4" s="2">
        <v>1.03</v>
      </c>
    </row>
    <row r="5" spans="1:5" x14ac:dyDescent="0.25">
      <c r="D5" s="1" t="s">
        <v>27</v>
      </c>
      <c r="E5" s="2">
        <v>3.0000000000000001E-3</v>
      </c>
    </row>
    <row r="6" spans="1:5" x14ac:dyDescent="0.25">
      <c r="D6" s="1" t="s">
        <v>4</v>
      </c>
      <c r="E6" s="2">
        <v>20</v>
      </c>
    </row>
    <row r="7" spans="1:5" x14ac:dyDescent="0.25">
      <c r="D7" s="1" t="s">
        <v>3</v>
      </c>
      <c r="E7" s="2">
        <v>5</v>
      </c>
    </row>
    <row r="8" spans="1:5" x14ac:dyDescent="0.25">
      <c r="D8" s="1"/>
    </row>
    <row r="9" spans="1:5" x14ac:dyDescent="0.25">
      <c r="A9" s="2" t="s">
        <v>29</v>
      </c>
    </row>
    <row r="10" spans="1:5" x14ac:dyDescent="0.25">
      <c r="A10" t="s">
        <v>1</v>
      </c>
      <c r="B10" t="s">
        <v>10</v>
      </c>
      <c r="C10" t="s">
        <v>24</v>
      </c>
      <c r="D10" t="s">
        <v>12</v>
      </c>
      <c r="E10" t="s">
        <v>13</v>
      </c>
    </row>
    <row r="11" spans="1:5" x14ac:dyDescent="0.25">
      <c r="A11" s="1" t="s">
        <v>5</v>
      </c>
      <c r="B11" s="4">
        <v>50</v>
      </c>
      <c r="C11">
        <v>500</v>
      </c>
      <c r="D11">
        <v>32.5</v>
      </c>
      <c r="E11">
        <v>-110</v>
      </c>
    </row>
    <row r="12" spans="1:5" x14ac:dyDescent="0.25">
      <c r="A12" s="1" t="s">
        <v>6</v>
      </c>
      <c r="B12" s="4">
        <v>48</v>
      </c>
      <c r="C12">
        <v>600</v>
      </c>
      <c r="D12">
        <v>32.6</v>
      </c>
      <c r="E12">
        <v>-110.1</v>
      </c>
    </row>
    <row r="13" spans="1:5" x14ac:dyDescent="0.25">
      <c r="A13" s="1" t="s">
        <v>7</v>
      </c>
      <c r="B13" s="4">
        <v>45</v>
      </c>
      <c r="C13">
        <v>700</v>
      </c>
      <c r="D13">
        <v>32.700000000000003</v>
      </c>
      <c r="E13">
        <v>-110.2</v>
      </c>
    </row>
    <row r="14" spans="1:5" x14ac:dyDescent="0.25">
      <c r="A14" s="1" t="s">
        <v>8</v>
      </c>
      <c r="B14" s="4">
        <v>48.5</v>
      </c>
      <c r="C14">
        <v>800</v>
      </c>
      <c r="D14">
        <v>32.799999999999997</v>
      </c>
      <c r="E14">
        <v>-110.3</v>
      </c>
    </row>
    <row r="15" spans="1:5" x14ac:dyDescent="0.25">
      <c r="A15" s="1" t="s">
        <v>9</v>
      </c>
      <c r="B15" s="4">
        <v>46</v>
      </c>
      <c r="C15">
        <v>900</v>
      </c>
      <c r="D15">
        <v>32.9</v>
      </c>
      <c r="E15">
        <v>-110.4</v>
      </c>
    </row>
    <row r="16" spans="1:5" x14ac:dyDescent="0.25">
      <c r="A16" s="1"/>
      <c r="B16" s="3"/>
    </row>
    <row r="17" spans="1:16" x14ac:dyDescent="0.25">
      <c r="A17" s="2" t="s">
        <v>11</v>
      </c>
    </row>
    <row r="18" spans="1:16" x14ac:dyDescent="0.25">
      <c r="A18" t="s">
        <v>1</v>
      </c>
      <c r="B18" t="s">
        <v>14</v>
      </c>
      <c r="C18" t="s">
        <v>15</v>
      </c>
      <c r="D18" t="s">
        <v>16</v>
      </c>
      <c r="E18" t="s">
        <v>2</v>
      </c>
      <c r="F18" t="s">
        <v>10</v>
      </c>
      <c r="G18" t="s">
        <v>17</v>
      </c>
      <c r="H18" t="s">
        <v>19</v>
      </c>
      <c r="I18" t="s">
        <v>18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12</v>
      </c>
      <c r="P18" t="s">
        <v>13</v>
      </c>
    </row>
    <row r="19" spans="1:16" x14ac:dyDescent="0.25">
      <c r="A19" s="1" t="s">
        <v>5</v>
      </c>
      <c r="B19" t="s">
        <v>26</v>
      </c>
      <c r="C19" t="s">
        <v>25</v>
      </c>
      <c r="D19" s="5">
        <v>40179</v>
      </c>
      <c r="E19" s="8">
        <v>0.5</v>
      </c>
      <c r="F19" s="6">
        <f ca="1">(VLOOKUP(A19,$A$11:$B$16,2,FALSE)+NORMINV(RAND(),0,$E$5)+(E19-$E$19)*$E$3*24+2500)*$E$4</f>
        <v>2626.5014717371923</v>
      </c>
      <c r="G19">
        <v>50000</v>
      </c>
      <c r="H19" s="6">
        <f ca="1">F19/100</f>
        <v>26.265014717371923</v>
      </c>
      <c r="I19">
        <v>0</v>
      </c>
      <c r="J19">
        <v>0</v>
      </c>
      <c r="K19">
        <v>0</v>
      </c>
      <c r="L19">
        <v>0</v>
      </c>
      <c r="M19">
        <v>0</v>
      </c>
      <c r="N19">
        <f>VLOOKUP(A19,$A$11:$E$16,3,FALSE)</f>
        <v>500</v>
      </c>
      <c r="O19">
        <f>VLOOKUP(A19,$A$11:$E$16,4,FALSE)</f>
        <v>32.5</v>
      </c>
      <c r="P19">
        <f>VLOOKUP(A19,$A$11:$E$16,5,FALSE)</f>
        <v>-110</v>
      </c>
    </row>
    <row r="20" spans="1:16" x14ac:dyDescent="0.25">
      <c r="A20" s="1" t="s">
        <v>6</v>
      </c>
      <c r="B20" t="s">
        <v>26</v>
      </c>
      <c r="C20" t="s">
        <v>25</v>
      </c>
      <c r="D20" s="5">
        <v>40179</v>
      </c>
      <c r="E20" s="8">
        <f t="shared" ref="E20:E29" ca="1" si="0">E19+NORMINV(RAND(),$E$6,$E$7)/1440</f>
        <v>0.50969972361255467</v>
      </c>
      <c r="F20" s="6">
        <f t="shared" ref="F20:F29" ca="1" si="1">(VLOOKUP(A20,$A$11:$B$16,2,FALSE)+NORMINV(RAND(),0,$E$5)+(E20-$E$19)*$E$3*24+2500)*$E$4</f>
        <v>2624.4412841363746</v>
      </c>
      <c r="G20">
        <v>50000</v>
      </c>
      <c r="H20" s="6">
        <f t="shared" ref="H20:H29" ca="1" si="2">F20/100</f>
        <v>26.244412841363747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ref="N20:N29" si="3">VLOOKUP(A20,$A$11:$E$16,3,FALSE)</f>
        <v>600</v>
      </c>
      <c r="O20">
        <f t="shared" ref="O20:O29" si="4">VLOOKUP(A20,$A$11:$E$16,4,FALSE)</f>
        <v>32.6</v>
      </c>
      <c r="P20">
        <f t="shared" ref="P20:P29" si="5">VLOOKUP(A20,$A$11:$E$16,5,FALSE)</f>
        <v>-110.1</v>
      </c>
    </row>
    <row r="21" spans="1:16" x14ac:dyDescent="0.25">
      <c r="A21" s="1" t="s">
        <v>7</v>
      </c>
      <c r="B21" t="s">
        <v>26</v>
      </c>
      <c r="C21" t="s">
        <v>25</v>
      </c>
      <c r="D21" s="5">
        <v>40179</v>
      </c>
      <c r="E21" s="8">
        <f t="shared" ca="1" si="0"/>
        <v>0.51977599168098376</v>
      </c>
      <c r="F21" s="6">
        <f t="shared" ca="1" si="1"/>
        <v>2621.3553296249515</v>
      </c>
      <c r="G21">
        <v>50000</v>
      </c>
      <c r="H21" s="6">
        <f t="shared" ca="1" si="2"/>
        <v>26.213553296249515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3"/>
        <v>700</v>
      </c>
      <c r="O21">
        <f t="shared" si="4"/>
        <v>32.700000000000003</v>
      </c>
      <c r="P21">
        <f t="shared" si="5"/>
        <v>-110.2</v>
      </c>
    </row>
    <row r="22" spans="1:16" x14ac:dyDescent="0.25">
      <c r="A22" s="1" t="s">
        <v>8</v>
      </c>
      <c r="B22" t="s">
        <v>26</v>
      </c>
      <c r="C22" t="s">
        <v>25</v>
      </c>
      <c r="D22" s="5">
        <v>40179</v>
      </c>
      <c r="E22" s="8">
        <f t="shared" ca="1" si="0"/>
        <v>0.53112534455712623</v>
      </c>
      <c r="F22" s="6">
        <f t="shared" ca="1" si="1"/>
        <v>2624.9605153426573</v>
      </c>
      <c r="G22">
        <v>50000</v>
      </c>
      <c r="H22" s="6">
        <f t="shared" ca="1" si="2"/>
        <v>26.249605153426572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3"/>
        <v>800</v>
      </c>
      <c r="O22">
        <f t="shared" si="4"/>
        <v>32.799999999999997</v>
      </c>
      <c r="P22">
        <f t="shared" si="5"/>
        <v>-110.3</v>
      </c>
    </row>
    <row r="23" spans="1:16" x14ac:dyDescent="0.25">
      <c r="A23" s="1" t="s">
        <v>9</v>
      </c>
      <c r="B23" t="s">
        <v>26</v>
      </c>
      <c r="C23" t="s">
        <v>25</v>
      </c>
      <c r="D23" s="5">
        <v>40179</v>
      </c>
      <c r="E23" s="8">
        <f t="shared" ca="1" si="0"/>
        <v>0.54521955546164036</v>
      </c>
      <c r="F23" s="6">
        <f t="shared" ca="1" si="1"/>
        <v>2622.3957410682615</v>
      </c>
      <c r="G23">
        <v>50000</v>
      </c>
      <c r="H23" s="6">
        <f t="shared" ca="1" si="2"/>
        <v>26.223957410682615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3"/>
        <v>900</v>
      </c>
      <c r="O23">
        <f t="shared" si="4"/>
        <v>32.9</v>
      </c>
      <c r="P23">
        <f t="shared" si="5"/>
        <v>-110.4</v>
      </c>
    </row>
    <row r="24" spans="1:16" x14ac:dyDescent="0.25">
      <c r="A24" s="1" t="s">
        <v>5</v>
      </c>
      <c r="B24" t="s">
        <v>26</v>
      </c>
      <c r="C24" t="s">
        <v>25</v>
      </c>
      <c r="D24" s="5">
        <v>40179</v>
      </c>
      <c r="E24" s="8">
        <f t="shared" ca="1" si="0"/>
        <v>0.55701456188991949</v>
      </c>
      <c r="F24" s="6">
        <f t="shared" ca="1" si="1"/>
        <v>2626.5161397816473</v>
      </c>
      <c r="G24">
        <v>50000</v>
      </c>
      <c r="H24" s="6">
        <f t="shared" ca="1" si="2"/>
        <v>26.265161397816474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3"/>
        <v>500</v>
      </c>
      <c r="O24">
        <f t="shared" si="4"/>
        <v>32.5</v>
      </c>
      <c r="P24">
        <f t="shared" si="5"/>
        <v>-110</v>
      </c>
    </row>
    <row r="25" spans="1:16" x14ac:dyDescent="0.25">
      <c r="A25" s="1" t="s">
        <v>6</v>
      </c>
      <c r="B25" t="s">
        <v>26</v>
      </c>
      <c r="C25" t="s">
        <v>25</v>
      </c>
      <c r="D25" s="5">
        <v>40179</v>
      </c>
      <c r="E25" s="8">
        <f t="shared" ca="1" si="0"/>
        <v>0.56921585000020103</v>
      </c>
      <c r="F25" s="6">
        <f t="shared" ca="1" si="1"/>
        <v>2624.4583076800982</v>
      </c>
      <c r="G25">
        <v>50000</v>
      </c>
      <c r="H25" s="6">
        <f t="shared" ca="1" si="2"/>
        <v>26.244583076800982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3"/>
        <v>600</v>
      </c>
      <c r="O25">
        <f t="shared" si="4"/>
        <v>32.6</v>
      </c>
      <c r="P25">
        <f t="shared" si="5"/>
        <v>-110.1</v>
      </c>
    </row>
    <row r="26" spans="1:16" x14ac:dyDescent="0.25">
      <c r="A26" s="1" t="s">
        <v>7</v>
      </c>
      <c r="B26" t="s">
        <v>26</v>
      </c>
      <c r="C26" t="s">
        <v>25</v>
      </c>
      <c r="D26" s="5">
        <v>40179</v>
      </c>
      <c r="E26" s="8">
        <f t="shared" ca="1" si="0"/>
        <v>0.5860675033202144</v>
      </c>
      <c r="F26" s="6">
        <f t="shared" ca="1" si="1"/>
        <v>2621.3735340761864</v>
      </c>
      <c r="G26">
        <v>50000</v>
      </c>
      <c r="H26" s="6">
        <f t="shared" ca="1" si="2"/>
        <v>26.213735340761865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3"/>
        <v>700</v>
      </c>
      <c r="O26">
        <f t="shared" si="4"/>
        <v>32.700000000000003</v>
      </c>
      <c r="P26">
        <f t="shared" si="5"/>
        <v>-110.2</v>
      </c>
    </row>
    <row r="27" spans="1:16" x14ac:dyDescent="0.25">
      <c r="A27" s="1" t="s">
        <v>8</v>
      </c>
      <c r="B27" t="s">
        <v>26</v>
      </c>
      <c r="C27" t="s">
        <v>25</v>
      </c>
      <c r="D27" s="5">
        <v>40179</v>
      </c>
      <c r="E27" s="8">
        <f t="shared" ca="1" si="0"/>
        <v>0.59188613750121888</v>
      </c>
      <c r="F27" s="6">
        <f t="shared" ca="1" si="1"/>
        <v>2624.9790346409936</v>
      </c>
      <c r="G27">
        <v>50000</v>
      </c>
      <c r="H27" s="6">
        <f t="shared" ca="1" si="2"/>
        <v>26.249790346409938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3"/>
        <v>800</v>
      </c>
      <c r="O27">
        <f t="shared" si="4"/>
        <v>32.799999999999997</v>
      </c>
      <c r="P27">
        <f t="shared" si="5"/>
        <v>-110.3</v>
      </c>
    </row>
    <row r="28" spans="1:16" x14ac:dyDescent="0.25">
      <c r="A28" s="1" t="s">
        <v>9</v>
      </c>
      <c r="B28" t="s">
        <v>26</v>
      </c>
      <c r="C28" t="s">
        <v>25</v>
      </c>
      <c r="D28" s="5">
        <v>40179</v>
      </c>
      <c r="E28" s="8">
        <f t="shared" ca="1" si="0"/>
        <v>0.60323004834004545</v>
      </c>
      <c r="F28" s="6">
        <f t="shared" ca="1" si="1"/>
        <v>2622.4029688433079</v>
      </c>
      <c r="G28">
        <v>50000</v>
      </c>
      <c r="H28" s="6">
        <f t="shared" ca="1" si="2"/>
        <v>26.224029688433077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3"/>
        <v>900</v>
      </c>
      <c r="O28">
        <f t="shared" si="4"/>
        <v>32.9</v>
      </c>
      <c r="P28">
        <f t="shared" si="5"/>
        <v>-110.4</v>
      </c>
    </row>
    <row r="29" spans="1:16" x14ac:dyDescent="0.25">
      <c r="A29" s="1" t="s">
        <v>5</v>
      </c>
      <c r="B29" t="s">
        <v>26</v>
      </c>
      <c r="C29" t="s">
        <v>25</v>
      </c>
      <c r="D29" s="5">
        <v>40179</v>
      </c>
      <c r="E29" s="8">
        <f t="shared" ca="1" si="0"/>
        <v>0.61699806213967034</v>
      </c>
      <c r="F29" s="6">
        <f t="shared" ca="1" si="1"/>
        <v>2626.5279622102998</v>
      </c>
      <c r="G29">
        <v>50000</v>
      </c>
      <c r="H29" s="6">
        <f t="shared" ca="1" si="2"/>
        <v>26.265279622102998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3"/>
        <v>500</v>
      </c>
      <c r="O29">
        <f t="shared" si="4"/>
        <v>32.5</v>
      </c>
      <c r="P29">
        <f t="shared" si="5"/>
        <v>-110</v>
      </c>
    </row>
    <row r="31" spans="1:16" x14ac:dyDescent="0.25">
      <c r="A31" s="7" t="s">
        <v>30</v>
      </c>
    </row>
    <row r="32" spans="1:16" x14ac:dyDescent="0.25">
      <c r="A32" s="7" t="s">
        <v>31</v>
      </c>
    </row>
    <row r="33" spans="1:16" x14ac:dyDescent="0.25">
      <c r="A33" t="s">
        <v>32</v>
      </c>
    </row>
    <row r="35" spans="1:16" x14ac:dyDescent="0.25">
      <c r="A35" t="s">
        <v>74</v>
      </c>
    </row>
    <row r="37" spans="1:16" x14ac:dyDescent="0.25">
      <c r="A37" s="2" t="s">
        <v>70</v>
      </c>
    </row>
    <row r="38" spans="1:16" x14ac:dyDescent="0.25">
      <c r="A38" s="1" t="s">
        <v>5</v>
      </c>
      <c r="B38" t="s">
        <v>26</v>
      </c>
      <c r="C38" t="s">
        <v>25</v>
      </c>
      <c r="D38" s="5">
        <v>40179</v>
      </c>
      <c r="E38" s="8">
        <v>0.5</v>
      </c>
      <c r="F38" s="6">
        <v>2626.4973433225719</v>
      </c>
      <c r="G38">
        <v>50000</v>
      </c>
      <c r="H38" s="6">
        <v>26.26497343322572</v>
      </c>
      <c r="I38">
        <v>0</v>
      </c>
      <c r="J38">
        <v>0</v>
      </c>
      <c r="K38">
        <v>0</v>
      </c>
      <c r="L38">
        <v>0</v>
      </c>
      <c r="M38">
        <v>0</v>
      </c>
      <c r="N38">
        <v>500</v>
      </c>
      <c r="O38">
        <v>32.5</v>
      </c>
      <c r="P38">
        <v>-110</v>
      </c>
    </row>
    <row r="39" spans="1:16" x14ac:dyDescent="0.25">
      <c r="A39" s="1" t="s">
        <v>6</v>
      </c>
      <c r="B39" t="s">
        <v>26</v>
      </c>
      <c r="C39" t="s">
        <v>25</v>
      </c>
      <c r="D39" s="5">
        <v>40179</v>
      </c>
      <c r="E39" s="8">
        <v>0.51636794534648067</v>
      </c>
      <c r="F39" s="6">
        <v>2624.4434065042392</v>
      </c>
      <c r="G39">
        <v>50000</v>
      </c>
      <c r="H39" s="6">
        <v>26.244434065042391</v>
      </c>
      <c r="I39">
        <v>0</v>
      </c>
      <c r="J39">
        <v>0</v>
      </c>
      <c r="K39">
        <v>0</v>
      </c>
      <c r="L39">
        <v>0</v>
      </c>
      <c r="M39">
        <v>0</v>
      </c>
      <c r="N39">
        <v>600</v>
      </c>
      <c r="O39">
        <v>32.6</v>
      </c>
      <c r="P39">
        <v>-110.1</v>
      </c>
    </row>
    <row r="40" spans="1:16" x14ac:dyDescent="0.25">
      <c r="A40" s="1" t="s">
        <v>7</v>
      </c>
      <c r="B40" t="s">
        <v>26</v>
      </c>
      <c r="C40" t="s">
        <v>25</v>
      </c>
      <c r="D40" s="5">
        <v>40179</v>
      </c>
      <c r="E40" s="8">
        <v>0.52711852440264617</v>
      </c>
      <c r="F40" s="6">
        <v>2621.3546682099795</v>
      </c>
      <c r="G40">
        <v>50000</v>
      </c>
      <c r="H40" s="6">
        <v>26.213546682099796</v>
      </c>
      <c r="I40">
        <v>0</v>
      </c>
      <c r="J40">
        <v>0</v>
      </c>
      <c r="K40">
        <v>0</v>
      </c>
      <c r="L40">
        <v>0</v>
      </c>
      <c r="M40">
        <v>0</v>
      </c>
      <c r="N40">
        <v>700</v>
      </c>
      <c r="O40">
        <v>32.700000000000003</v>
      </c>
      <c r="P40">
        <v>-110.2</v>
      </c>
    </row>
    <row r="41" spans="1:16" x14ac:dyDescent="0.25">
      <c r="A41" s="1" t="s">
        <v>8</v>
      </c>
      <c r="B41" t="s">
        <v>26</v>
      </c>
      <c r="C41" t="s">
        <v>25</v>
      </c>
      <c r="D41" s="5">
        <v>40179</v>
      </c>
      <c r="E41" s="8">
        <v>0.54418375558314969</v>
      </c>
      <c r="F41" s="6">
        <v>2624.9642183194364</v>
      </c>
      <c r="G41">
        <v>50000</v>
      </c>
      <c r="H41" s="6">
        <v>26.249642183194364</v>
      </c>
      <c r="I41">
        <v>0</v>
      </c>
      <c r="J41">
        <v>0</v>
      </c>
      <c r="K41">
        <v>0</v>
      </c>
      <c r="L41">
        <v>0</v>
      </c>
      <c r="M41">
        <v>0</v>
      </c>
      <c r="N41">
        <v>800</v>
      </c>
      <c r="O41">
        <v>32.799999999999997</v>
      </c>
      <c r="P41">
        <v>-110.3</v>
      </c>
    </row>
    <row r="42" spans="1:16" x14ac:dyDescent="0.25">
      <c r="A42" s="1" t="s">
        <v>9</v>
      </c>
      <c r="B42" t="s">
        <v>26</v>
      </c>
      <c r="C42" t="s">
        <v>25</v>
      </c>
      <c r="D42" s="5">
        <v>40179</v>
      </c>
      <c r="E42" s="8">
        <v>0.55546519063637001</v>
      </c>
      <c r="F42" s="6">
        <v>2622.3914686055941</v>
      </c>
      <c r="G42">
        <v>50000</v>
      </c>
      <c r="H42" s="6">
        <v>26.223914686055942</v>
      </c>
      <c r="I42">
        <v>0</v>
      </c>
      <c r="J42">
        <v>0</v>
      </c>
      <c r="K42">
        <v>0</v>
      </c>
      <c r="L42">
        <v>0</v>
      </c>
      <c r="M42">
        <v>0</v>
      </c>
      <c r="N42">
        <v>900</v>
      </c>
      <c r="O42">
        <v>32.9</v>
      </c>
      <c r="P42">
        <v>-110.4</v>
      </c>
    </row>
    <row r="43" spans="1:16" x14ac:dyDescent="0.25">
      <c r="A43" s="1" t="s">
        <v>5</v>
      </c>
      <c r="B43" t="s">
        <v>26</v>
      </c>
      <c r="C43" t="s">
        <v>25</v>
      </c>
      <c r="D43" s="5">
        <v>40179</v>
      </c>
      <c r="E43" s="8">
        <v>0.57399577990486828</v>
      </c>
      <c r="F43" s="6">
        <v>2626.5167148151017</v>
      </c>
      <c r="G43">
        <v>50000</v>
      </c>
      <c r="H43" s="6">
        <v>26.265167148151018</v>
      </c>
      <c r="I43">
        <v>0</v>
      </c>
      <c r="J43">
        <v>0</v>
      </c>
      <c r="K43">
        <v>0</v>
      </c>
      <c r="L43">
        <v>0</v>
      </c>
      <c r="M43">
        <v>0</v>
      </c>
      <c r="N43">
        <v>500</v>
      </c>
      <c r="O43">
        <v>32.5</v>
      </c>
      <c r="P43">
        <v>-110</v>
      </c>
    </row>
    <row r="44" spans="1:16" x14ac:dyDescent="0.25">
      <c r="A44" s="1" t="s">
        <v>6</v>
      </c>
      <c r="B44" t="s">
        <v>26</v>
      </c>
      <c r="C44" t="s">
        <v>25</v>
      </c>
      <c r="D44" s="5">
        <v>40179</v>
      </c>
      <c r="E44" s="8">
        <v>0.58809270815019454</v>
      </c>
      <c r="F44" s="6">
        <v>2624.455936046747</v>
      </c>
      <c r="G44">
        <v>50000</v>
      </c>
      <c r="H44" s="6">
        <v>26.24455936046747</v>
      </c>
      <c r="I44">
        <v>0</v>
      </c>
      <c r="J44">
        <v>0</v>
      </c>
      <c r="K44">
        <v>0</v>
      </c>
      <c r="L44">
        <v>0</v>
      </c>
      <c r="M44">
        <v>0</v>
      </c>
      <c r="N44">
        <v>600</v>
      </c>
      <c r="O44">
        <v>32.6</v>
      </c>
      <c r="P44">
        <v>-110.1</v>
      </c>
    </row>
    <row r="45" spans="1:16" x14ac:dyDescent="0.25">
      <c r="A45" s="1" t="s">
        <v>7</v>
      </c>
      <c r="B45" t="s">
        <v>26</v>
      </c>
      <c r="C45" t="s">
        <v>25</v>
      </c>
      <c r="D45" s="5">
        <v>40179</v>
      </c>
      <c r="E45" s="8">
        <v>0.60026466147876123</v>
      </c>
      <c r="F45" s="6">
        <v>2621.3712590351961</v>
      </c>
      <c r="G45">
        <v>50000</v>
      </c>
      <c r="H45" s="6">
        <v>26.21371259035196</v>
      </c>
      <c r="I45">
        <v>0</v>
      </c>
      <c r="J45">
        <v>0</v>
      </c>
      <c r="K45">
        <v>0</v>
      </c>
      <c r="L45">
        <v>0</v>
      </c>
      <c r="M45">
        <v>0</v>
      </c>
      <c r="N45">
        <v>700</v>
      </c>
      <c r="O45">
        <v>32.700000000000003</v>
      </c>
      <c r="P45">
        <v>-110.2</v>
      </c>
    </row>
    <row r="46" spans="1:16" x14ac:dyDescent="0.25">
      <c r="A46" s="1" t="s">
        <v>8</v>
      </c>
      <c r="B46" t="s">
        <v>26</v>
      </c>
      <c r="C46" t="s">
        <v>25</v>
      </c>
      <c r="D46" s="5">
        <v>40179</v>
      </c>
      <c r="E46" s="8">
        <v>0.61029054496001134</v>
      </c>
      <c r="F46" s="6">
        <v>2624.9801074782558</v>
      </c>
      <c r="G46">
        <v>50000</v>
      </c>
      <c r="H46" s="6">
        <v>26.249801074782557</v>
      </c>
      <c r="I46">
        <v>0</v>
      </c>
      <c r="J46">
        <v>0</v>
      </c>
      <c r="K46">
        <v>0</v>
      </c>
      <c r="L46">
        <v>0</v>
      </c>
      <c r="M46">
        <v>0</v>
      </c>
      <c r="N46">
        <v>800</v>
      </c>
      <c r="O46">
        <v>32.799999999999997</v>
      </c>
      <c r="P46">
        <v>-110.3</v>
      </c>
    </row>
    <row r="47" spans="1:16" x14ac:dyDescent="0.25">
      <c r="A47" s="1" t="s">
        <v>9</v>
      </c>
      <c r="B47" t="s">
        <v>26</v>
      </c>
      <c r="C47" t="s">
        <v>25</v>
      </c>
      <c r="D47" s="5">
        <v>40179</v>
      </c>
      <c r="E47" s="8">
        <v>0.62474464618923287</v>
      </c>
      <c r="F47" s="6">
        <v>2622.4107908331539</v>
      </c>
      <c r="G47">
        <v>50000</v>
      </c>
      <c r="H47" s="6">
        <v>26.22410790833154</v>
      </c>
      <c r="I47">
        <v>0</v>
      </c>
      <c r="J47">
        <v>0</v>
      </c>
      <c r="K47">
        <v>0</v>
      </c>
      <c r="L47">
        <v>0</v>
      </c>
      <c r="M47">
        <v>0</v>
      </c>
      <c r="N47">
        <v>900</v>
      </c>
      <c r="O47">
        <v>32.9</v>
      </c>
      <c r="P47">
        <v>-110.4</v>
      </c>
    </row>
    <row r="48" spans="1:16" x14ac:dyDescent="0.25">
      <c r="A48" s="1" t="s">
        <v>5</v>
      </c>
      <c r="B48" t="s">
        <v>26</v>
      </c>
      <c r="C48" t="s">
        <v>25</v>
      </c>
      <c r="D48" s="5">
        <v>40179</v>
      </c>
      <c r="E48" s="8">
        <v>0.63472066297761698</v>
      </c>
      <c r="F48" s="6">
        <v>2626.5409109963039</v>
      </c>
      <c r="G48">
        <v>50000</v>
      </c>
      <c r="H48" s="6">
        <v>26.265409109963038</v>
      </c>
      <c r="I48">
        <v>0</v>
      </c>
      <c r="J48">
        <v>0</v>
      </c>
      <c r="K48">
        <v>0</v>
      </c>
      <c r="L48">
        <v>0</v>
      </c>
      <c r="M48">
        <v>0</v>
      </c>
      <c r="N48">
        <v>500</v>
      </c>
      <c r="O48">
        <v>32.5</v>
      </c>
      <c r="P48">
        <v>-110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opLeftCell="A22" workbookViewId="0">
      <selection activeCell="A50" sqref="A50:P71"/>
    </sheetView>
  </sheetViews>
  <sheetFormatPr defaultRowHeight="15" x14ac:dyDescent="0.25"/>
  <cols>
    <col min="1" max="16" width="12.7109375" customWidth="1"/>
  </cols>
  <sheetData>
    <row r="1" spans="1:5" x14ac:dyDescent="0.25">
      <c r="A1" s="2" t="s">
        <v>58</v>
      </c>
    </row>
    <row r="2" spans="1:5" x14ac:dyDescent="0.25">
      <c r="A2" s="2"/>
    </row>
    <row r="3" spans="1:5" x14ac:dyDescent="0.25">
      <c r="D3" s="1" t="s">
        <v>28</v>
      </c>
      <c r="E3" s="2">
        <v>0.01</v>
      </c>
    </row>
    <row r="4" spans="1:5" x14ac:dyDescent="0.25">
      <c r="D4" s="1" t="s">
        <v>33</v>
      </c>
      <c r="E4" s="2">
        <v>1.1000000000000001</v>
      </c>
    </row>
    <row r="5" spans="1:5" x14ac:dyDescent="0.25">
      <c r="D5" s="1" t="s">
        <v>34</v>
      </c>
      <c r="E5" s="2">
        <v>1.05</v>
      </c>
    </row>
    <row r="6" spans="1:5" x14ac:dyDescent="0.25">
      <c r="D6" s="1" t="s">
        <v>27</v>
      </c>
      <c r="E6" s="2">
        <v>3.0000000000000001E-3</v>
      </c>
    </row>
    <row r="7" spans="1:5" x14ac:dyDescent="0.25">
      <c r="D7" s="1" t="s">
        <v>4</v>
      </c>
      <c r="E7" s="2">
        <v>20</v>
      </c>
    </row>
    <row r="8" spans="1:5" x14ac:dyDescent="0.25">
      <c r="D8" s="1" t="s">
        <v>3</v>
      </c>
      <c r="E8" s="2">
        <v>5</v>
      </c>
    </row>
    <row r="9" spans="1:5" x14ac:dyDescent="0.25">
      <c r="D9" s="1"/>
    </row>
    <row r="10" spans="1:5" x14ac:dyDescent="0.25">
      <c r="A10" s="2" t="s">
        <v>29</v>
      </c>
    </row>
    <row r="11" spans="1:5" x14ac:dyDescent="0.25">
      <c r="A11" t="s">
        <v>1</v>
      </c>
      <c r="B11" t="s">
        <v>10</v>
      </c>
      <c r="C11" t="s">
        <v>24</v>
      </c>
      <c r="D11" t="s">
        <v>12</v>
      </c>
      <c r="E11" t="s">
        <v>13</v>
      </c>
    </row>
    <row r="12" spans="1:5" x14ac:dyDescent="0.25">
      <c r="A12" s="1" t="s">
        <v>5</v>
      </c>
      <c r="B12" s="4">
        <v>50</v>
      </c>
      <c r="C12">
        <v>500</v>
      </c>
      <c r="D12">
        <v>32.5</v>
      </c>
      <c r="E12">
        <v>-110</v>
      </c>
    </row>
    <row r="13" spans="1:5" x14ac:dyDescent="0.25">
      <c r="A13" s="1" t="s">
        <v>6</v>
      </c>
      <c r="B13" s="4">
        <v>48</v>
      </c>
      <c r="C13">
        <v>600</v>
      </c>
      <c r="D13">
        <v>32.6</v>
      </c>
      <c r="E13">
        <v>-110.1</v>
      </c>
    </row>
    <row r="14" spans="1:5" x14ac:dyDescent="0.25">
      <c r="A14" s="1" t="s">
        <v>7</v>
      </c>
      <c r="B14" s="4">
        <v>45</v>
      </c>
      <c r="C14">
        <v>700</v>
      </c>
      <c r="D14">
        <v>32.700000000000003</v>
      </c>
      <c r="E14">
        <v>-110.2</v>
      </c>
    </row>
    <row r="15" spans="1:5" x14ac:dyDescent="0.25">
      <c r="A15" s="1" t="s">
        <v>8</v>
      </c>
      <c r="B15" s="4">
        <v>48.5</v>
      </c>
      <c r="C15">
        <v>800</v>
      </c>
      <c r="D15">
        <v>32.799999999999997</v>
      </c>
      <c r="E15">
        <v>-110.3</v>
      </c>
    </row>
    <row r="16" spans="1:5" x14ac:dyDescent="0.25">
      <c r="A16" s="1" t="s">
        <v>9</v>
      </c>
      <c r="B16" s="4">
        <v>46</v>
      </c>
      <c r="C16">
        <v>900</v>
      </c>
      <c r="D16">
        <v>32.9</v>
      </c>
      <c r="E16">
        <v>-110.4</v>
      </c>
    </row>
    <row r="17" spans="1:16" x14ac:dyDescent="0.25">
      <c r="A17" s="1"/>
      <c r="B17" s="3"/>
    </row>
    <row r="18" spans="1:16" x14ac:dyDescent="0.25">
      <c r="A18" s="2" t="s">
        <v>11</v>
      </c>
    </row>
    <row r="19" spans="1:16" x14ac:dyDescent="0.25">
      <c r="A19" t="s">
        <v>1</v>
      </c>
      <c r="B19" t="s">
        <v>14</v>
      </c>
      <c r="C19" t="s">
        <v>15</v>
      </c>
      <c r="D19" t="s">
        <v>16</v>
      </c>
      <c r="E19" t="s">
        <v>2</v>
      </c>
      <c r="F19" t="s">
        <v>10</v>
      </c>
      <c r="G19" t="s">
        <v>17</v>
      </c>
      <c r="H19" t="s">
        <v>19</v>
      </c>
      <c r="I19" t="s">
        <v>18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12</v>
      </c>
      <c r="P19" t="s">
        <v>13</v>
      </c>
    </row>
    <row r="20" spans="1:16" x14ac:dyDescent="0.25">
      <c r="A20" s="1" t="s">
        <v>5</v>
      </c>
      <c r="B20" t="s">
        <v>26</v>
      </c>
      <c r="C20" t="s">
        <v>25</v>
      </c>
      <c r="D20" s="5">
        <v>40179</v>
      </c>
      <c r="E20" s="8">
        <v>0.5</v>
      </c>
      <c r="F20" s="6">
        <f ca="1">(VLOOKUP(A20,$A$12:$B$17,2,FALSE)+NORMINV(RAND(),0,$E$6)+(E20-$E$20)*$E$3*24+2500)*$E$4</f>
        <v>2804.9935633296054</v>
      </c>
      <c r="G20">
        <v>50000</v>
      </c>
      <c r="H20" s="6">
        <f ca="1">F20/100</f>
        <v>28.049935633296055</v>
      </c>
      <c r="I20">
        <v>0</v>
      </c>
      <c r="J20">
        <v>0</v>
      </c>
      <c r="K20">
        <v>0</v>
      </c>
      <c r="L20">
        <v>0</v>
      </c>
      <c r="M20">
        <v>0</v>
      </c>
      <c r="N20">
        <f>VLOOKUP(A20,$A$12:$E$17,3,FALSE)</f>
        <v>500</v>
      </c>
      <c r="O20">
        <f>VLOOKUP(A20,$A$12:$E$17,4,FALSE)</f>
        <v>32.5</v>
      </c>
      <c r="P20">
        <f>VLOOKUP(A20,$A$12:$E$17,5,FALSE)</f>
        <v>-110</v>
      </c>
    </row>
    <row r="21" spans="1:16" x14ac:dyDescent="0.25">
      <c r="A21" s="1" t="s">
        <v>6</v>
      </c>
      <c r="B21" t="s">
        <v>26</v>
      </c>
      <c r="C21" t="s">
        <v>25</v>
      </c>
      <c r="D21" s="5">
        <v>40179</v>
      </c>
      <c r="E21" s="8">
        <f t="shared" ref="E21:E30" ca="1" si="0">E20+NORMINV(RAND(),$E$7,$E$8)/1440</f>
        <v>0.51322613814504592</v>
      </c>
      <c r="F21" s="6">
        <f t="shared" ref="F21:F30" ca="1" si="1">(VLOOKUP(A21,$A$12:$B$17,2,FALSE)+NORMINV(RAND(),0,$E$6)+(E21-$E$20)*$E$3*24+2500)*$E$4</f>
        <v>2802.804375580135</v>
      </c>
      <c r="G21">
        <v>50000</v>
      </c>
      <c r="H21" s="6">
        <f t="shared" ref="H21:H30" ca="1" si="2">F21/100</f>
        <v>28.028043755801349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ref="N21:N30" si="3">VLOOKUP(A21,$A$12:$E$17,3,FALSE)</f>
        <v>600</v>
      </c>
      <c r="O21">
        <f t="shared" ref="O21:O30" si="4">VLOOKUP(A21,$A$12:$E$17,4,FALSE)</f>
        <v>32.6</v>
      </c>
      <c r="P21">
        <f t="shared" ref="P21:P30" si="5">VLOOKUP(A21,$A$12:$E$17,5,FALSE)</f>
        <v>-110.1</v>
      </c>
    </row>
    <row r="22" spans="1:16" x14ac:dyDescent="0.25">
      <c r="A22" s="1" t="s">
        <v>7</v>
      </c>
      <c r="B22" t="s">
        <v>26</v>
      </c>
      <c r="C22" t="s">
        <v>25</v>
      </c>
      <c r="D22" s="5">
        <v>40179</v>
      </c>
      <c r="E22" s="8">
        <f t="shared" ca="1" si="0"/>
        <v>0.52459758454982974</v>
      </c>
      <c r="F22" s="6">
        <f t="shared" ca="1" si="1"/>
        <v>2799.5069119111454</v>
      </c>
      <c r="G22">
        <v>50000</v>
      </c>
      <c r="H22" s="6">
        <f t="shared" ca="1" si="2"/>
        <v>27.995069119111452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3"/>
        <v>700</v>
      </c>
      <c r="O22">
        <f t="shared" si="4"/>
        <v>32.700000000000003</v>
      </c>
      <c r="P22">
        <f t="shared" si="5"/>
        <v>-110.2</v>
      </c>
    </row>
    <row r="23" spans="1:16" x14ac:dyDescent="0.25">
      <c r="A23" s="1" t="s">
        <v>8</v>
      </c>
      <c r="B23" t="s">
        <v>26</v>
      </c>
      <c r="C23" t="s">
        <v>25</v>
      </c>
      <c r="D23" s="5">
        <v>40179</v>
      </c>
      <c r="E23" s="8">
        <f t="shared" ca="1" si="0"/>
        <v>0.53600882006125228</v>
      </c>
      <c r="F23" s="6">
        <f t="shared" ca="1" si="1"/>
        <v>2803.3551762393968</v>
      </c>
      <c r="G23">
        <v>50000</v>
      </c>
      <c r="H23" s="6">
        <f t="shared" ca="1" si="2"/>
        <v>28.033551762393969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3"/>
        <v>800</v>
      </c>
      <c r="O23">
        <f t="shared" si="4"/>
        <v>32.799999999999997</v>
      </c>
      <c r="P23">
        <f t="shared" si="5"/>
        <v>-110.3</v>
      </c>
    </row>
    <row r="24" spans="1:16" x14ac:dyDescent="0.25">
      <c r="A24" s="1" t="s">
        <v>9</v>
      </c>
      <c r="B24" t="s">
        <v>26</v>
      </c>
      <c r="C24" t="s">
        <v>25</v>
      </c>
      <c r="D24" s="5">
        <v>40179</v>
      </c>
      <c r="E24" s="8">
        <f t="shared" ca="1" si="0"/>
        <v>0.54705929358865735</v>
      </c>
      <c r="F24" s="6">
        <f t="shared" ca="1" si="1"/>
        <v>2800.6114836649813</v>
      </c>
      <c r="G24">
        <v>50000</v>
      </c>
      <c r="H24" s="6">
        <f t="shared" ca="1" si="2"/>
        <v>28.006114836649814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3"/>
        <v>900</v>
      </c>
      <c r="O24">
        <f t="shared" si="4"/>
        <v>32.9</v>
      </c>
      <c r="P24">
        <f t="shared" si="5"/>
        <v>-110.4</v>
      </c>
    </row>
    <row r="25" spans="1:16" x14ac:dyDescent="0.25">
      <c r="A25" s="1" t="s">
        <v>5</v>
      </c>
      <c r="B25" t="s">
        <v>26</v>
      </c>
      <c r="C25" t="s">
        <v>25</v>
      </c>
      <c r="D25" s="5">
        <v>40179</v>
      </c>
      <c r="E25" s="8">
        <f t="shared" ca="1" si="0"/>
        <v>0.55764870149945489</v>
      </c>
      <c r="F25" s="6">
        <f t="shared" ca="1" si="1"/>
        <v>2805.0160046547135</v>
      </c>
      <c r="G25">
        <v>50000</v>
      </c>
      <c r="H25" s="6">
        <f t="shared" ca="1" si="2"/>
        <v>28.050160046547134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3"/>
        <v>500</v>
      </c>
      <c r="O25">
        <f t="shared" si="4"/>
        <v>32.5</v>
      </c>
      <c r="P25">
        <f t="shared" si="5"/>
        <v>-110</v>
      </c>
    </row>
    <row r="26" spans="1:16" x14ac:dyDescent="0.25">
      <c r="A26" s="1" t="s">
        <v>6</v>
      </c>
      <c r="B26" t="s">
        <v>26</v>
      </c>
      <c r="C26" t="s">
        <v>25</v>
      </c>
      <c r="D26" s="5">
        <v>40179</v>
      </c>
      <c r="E26" s="8">
        <f t="shared" ca="1" si="0"/>
        <v>0.56983667311307817</v>
      </c>
      <c r="F26" s="6">
        <f t="shared" ca="1" si="1"/>
        <v>2802.8210142239245</v>
      </c>
      <c r="G26">
        <v>50000</v>
      </c>
      <c r="H26" s="6">
        <f t="shared" ca="1" si="2"/>
        <v>28.028210142239246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3"/>
        <v>600</v>
      </c>
      <c r="O26">
        <f t="shared" si="4"/>
        <v>32.6</v>
      </c>
      <c r="P26">
        <f t="shared" si="5"/>
        <v>-110.1</v>
      </c>
    </row>
    <row r="27" spans="1:16" x14ac:dyDescent="0.25">
      <c r="A27" s="1" t="s">
        <v>7</v>
      </c>
      <c r="B27" t="s">
        <v>26</v>
      </c>
      <c r="C27" t="s">
        <v>25</v>
      </c>
      <c r="D27" s="5">
        <v>40179</v>
      </c>
      <c r="E27" s="8">
        <f t="shared" ca="1" si="0"/>
        <v>0.57975105962034046</v>
      </c>
      <c r="F27" s="6">
        <f t="shared" ca="1" si="1"/>
        <v>2799.5203507048227</v>
      </c>
      <c r="G27">
        <v>50000</v>
      </c>
      <c r="H27" s="6">
        <f t="shared" ca="1" si="2"/>
        <v>27.995203507048227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3"/>
        <v>700</v>
      </c>
      <c r="O27">
        <f t="shared" si="4"/>
        <v>32.700000000000003</v>
      </c>
      <c r="P27">
        <f t="shared" si="5"/>
        <v>-110.2</v>
      </c>
    </row>
    <row r="28" spans="1:16" x14ac:dyDescent="0.25">
      <c r="A28" s="1" t="s">
        <v>8</v>
      </c>
      <c r="B28" t="s">
        <v>26</v>
      </c>
      <c r="C28" t="s">
        <v>25</v>
      </c>
      <c r="D28" s="5">
        <v>40179</v>
      </c>
      <c r="E28" s="8">
        <f t="shared" ca="1" si="0"/>
        <v>0.59867640076143613</v>
      </c>
      <c r="F28" s="6">
        <f t="shared" ca="1" si="1"/>
        <v>2803.3799630883532</v>
      </c>
      <c r="G28">
        <v>50000</v>
      </c>
      <c r="H28" s="6">
        <f t="shared" ca="1" si="2"/>
        <v>28.033799630883532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3"/>
        <v>800</v>
      </c>
      <c r="O28">
        <f t="shared" si="4"/>
        <v>32.799999999999997</v>
      </c>
      <c r="P28">
        <f t="shared" si="5"/>
        <v>-110.3</v>
      </c>
    </row>
    <row r="29" spans="1:16" x14ac:dyDescent="0.25">
      <c r="A29" s="1" t="s">
        <v>9</v>
      </c>
      <c r="B29" t="s">
        <v>26</v>
      </c>
      <c r="C29" t="s">
        <v>25</v>
      </c>
      <c r="D29" s="5">
        <v>40179</v>
      </c>
      <c r="E29" s="8">
        <f t="shared" ca="1" si="0"/>
        <v>0.61242681817745803</v>
      </c>
      <c r="F29" s="6">
        <f t="shared" ca="1" si="1"/>
        <v>2800.6292316563854</v>
      </c>
      <c r="G29">
        <v>50000</v>
      </c>
      <c r="H29" s="6">
        <f t="shared" ca="1" si="2"/>
        <v>28.006292316563854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3"/>
        <v>900</v>
      </c>
      <c r="O29">
        <f t="shared" si="4"/>
        <v>32.9</v>
      </c>
      <c r="P29">
        <f t="shared" si="5"/>
        <v>-110.4</v>
      </c>
    </row>
    <row r="30" spans="1:16" x14ac:dyDescent="0.25">
      <c r="A30" s="1" t="s">
        <v>5</v>
      </c>
      <c r="B30" t="s">
        <v>26</v>
      </c>
      <c r="C30" t="s">
        <v>25</v>
      </c>
      <c r="D30" s="5">
        <v>40179</v>
      </c>
      <c r="E30" s="8">
        <f t="shared" ca="1" si="0"/>
        <v>0.62444614873863236</v>
      </c>
      <c r="F30" s="6">
        <f t="shared" ca="1" si="1"/>
        <v>2805.0295666628231</v>
      </c>
      <c r="G30">
        <v>50000</v>
      </c>
      <c r="H30" s="6">
        <f t="shared" ca="1" si="2"/>
        <v>28.05029566662823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3"/>
        <v>500</v>
      </c>
      <c r="O30">
        <f t="shared" si="4"/>
        <v>32.5</v>
      </c>
      <c r="P30">
        <f t="shared" si="5"/>
        <v>-110</v>
      </c>
    </row>
    <row r="31" spans="1:16" x14ac:dyDescent="0.25">
      <c r="A31" s="1" t="s">
        <v>7</v>
      </c>
      <c r="B31" t="s">
        <v>26</v>
      </c>
      <c r="C31" t="s">
        <v>35</v>
      </c>
      <c r="D31" s="5">
        <v>40179</v>
      </c>
      <c r="E31" s="8">
        <v>0.50694444444444442</v>
      </c>
      <c r="F31" s="6">
        <f ca="1">(VLOOKUP(A31,$A$12:$B$17,2,FALSE)+NORMINV(RAND(),0,$E$6)+(E31-$E$31)*$E$3*24+2500)*$E$5</f>
        <v>2672.2488985318041</v>
      </c>
      <c r="G31">
        <v>50000</v>
      </c>
      <c r="H31" s="6">
        <f ca="1">F31/100</f>
        <v>26.722488985318041</v>
      </c>
      <c r="I31">
        <v>0</v>
      </c>
      <c r="J31">
        <v>0</v>
      </c>
      <c r="K31">
        <v>0</v>
      </c>
      <c r="L31">
        <v>0</v>
      </c>
      <c r="M31">
        <v>0</v>
      </c>
      <c r="N31">
        <f>VLOOKUP(A31,$A$12:$E$17,3,FALSE)</f>
        <v>700</v>
      </c>
      <c r="O31">
        <f>VLOOKUP(A31,$A$12:$E$17,4,FALSE)</f>
        <v>32.700000000000003</v>
      </c>
      <c r="P31">
        <f>VLOOKUP(A31,$A$12:$E$17,5,FALSE)</f>
        <v>-110.2</v>
      </c>
    </row>
    <row r="32" spans="1:16" x14ac:dyDescent="0.25">
      <c r="A32" s="1" t="s">
        <v>6</v>
      </c>
      <c r="B32" t="s">
        <v>26</v>
      </c>
      <c r="C32" t="s">
        <v>35</v>
      </c>
      <c r="D32" s="5">
        <v>40179</v>
      </c>
      <c r="E32" s="8">
        <f t="shared" ref="E32:E41" ca="1" si="6">E31+NORMINV(RAND(),$E$7,$E$8)/1440</f>
        <v>0.52325033160179013</v>
      </c>
      <c r="F32" s="6">
        <f t="shared" ref="F32:F41" ca="1" si="7">(VLOOKUP(A32,$A$12:$B$17,2,FALSE)+NORMINV(RAND(),0,$E$6)+(E32-$E$31)*$E$3*24+2500)*$E$5</f>
        <v>2675.4057705349064</v>
      </c>
      <c r="G32">
        <v>50000</v>
      </c>
      <c r="H32" s="6">
        <f t="shared" ref="H32:H41" ca="1" si="8">F32/100</f>
        <v>26.754057705349066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ref="N32:N41" si="9">VLOOKUP(A32,$A$12:$E$17,3,FALSE)</f>
        <v>600</v>
      </c>
      <c r="O32">
        <f t="shared" ref="O32:O41" si="10">VLOOKUP(A32,$A$12:$E$17,4,FALSE)</f>
        <v>32.6</v>
      </c>
      <c r="P32">
        <f t="shared" ref="P32:P41" si="11">VLOOKUP(A32,$A$12:$E$17,5,FALSE)</f>
        <v>-110.1</v>
      </c>
    </row>
    <row r="33" spans="1:16" x14ac:dyDescent="0.25">
      <c r="A33" s="1" t="s">
        <v>5</v>
      </c>
      <c r="B33" t="s">
        <v>26</v>
      </c>
      <c r="C33" t="s">
        <v>35</v>
      </c>
      <c r="D33" s="5">
        <v>40179</v>
      </c>
      <c r="E33" s="8">
        <f t="shared" ca="1" si="6"/>
        <v>0.53460693602620102</v>
      </c>
      <c r="F33" s="6">
        <f t="shared" ca="1" si="7"/>
        <v>2677.5078711781898</v>
      </c>
      <c r="G33">
        <v>50000</v>
      </c>
      <c r="H33" s="6">
        <f t="shared" ca="1" si="8"/>
        <v>26.775078711781898</v>
      </c>
      <c r="I33">
        <v>0</v>
      </c>
      <c r="J33">
        <v>0</v>
      </c>
      <c r="K33">
        <v>0</v>
      </c>
      <c r="L33">
        <v>0</v>
      </c>
      <c r="M33">
        <v>0</v>
      </c>
      <c r="N33">
        <f t="shared" si="9"/>
        <v>500</v>
      </c>
      <c r="O33">
        <f t="shared" si="10"/>
        <v>32.5</v>
      </c>
      <c r="P33">
        <f t="shared" si="11"/>
        <v>-110</v>
      </c>
    </row>
    <row r="34" spans="1:16" x14ac:dyDescent="0.25">
      <c r="A34" s="1" t="s">
        <v>8</v>
      </c>
      <c r="B34" t="s">
        <v>26</v>
      </c>
      <c r="C34" t="s">
        <v>35</v>
      </c>
      <c r="D34" s="5">
        <v>40179</v>
      </c>
      <c r="E34" s="8">
        <f t="shared" ca="1" si="6"/>
        <v>0.5499644494300816</v>
      </c>
      <c r="F34" s="6">
        <f t="shared" ca="1" si="7"/>
        <v>2675.9352918117661</v>
      </c>
      <c r="G34">
        <v>50000</v>
      </c>
      <c r="H34" s="6">
        <f t="shared" ca="1" si="8"/>
        <v>26.75935291811766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si="9"/>
        <v>800</v>
      </c>
      <c r="O34">
        <f t="shared" si="10"/>
        <v>32.799999999999997</v>
      </c>
      <c r="P34">
        <f t="shared" si="11"/>
        <v>-110.3</v>
      </c>
    </row>
    <row r="35" spans="1:16" x14ac:dyDescent="0.25">
      <c r="A35" s="1" t="s">
        <v>9</v>
      </c>
      <c r="B35" t="s">
        <v>26</v>
      </c>
      <c r="C35" t="s">
        <v>35</v>
      </c>
      <c r="D35" s="5">
        <v>40179</v>
      </c>
      <c r="E35" s="8">
        <f t="shared" ca="1" si="6"/>
        <v>0.56397558325731023</v>
      </c>
      <c r="F35" s="6">
        <f t="shared" ca="1" si="7"/>
        <v>2673.3185939720788</v>
      </c>
      <c r="G35">
        <v>50000</v>
      </c>
      <c r="H35" s="6">
        <f t="shared" ca="1" si="8"/>
        <v>26.733185939720787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9"/>
        <v>900</v>
      </c>
      <c r="O35">
        <f t="shared" si="10"/>
        <v>32.9</v>
      </c>
      <c r="P35">
        <f t="shared" si="11"/>
        <v>-110.4</v>
      </c>
    </row>
    <row r="36" spans="1:16" x14ac:dyDescent="0.25">
      <c r="A36" s="1" t="s">
        <v>7</v>
      </c>
      <c r="B36" t="s">
        <v>26</v>
      </c>
      <c r="C36" t="s">
        <v>35</v>
      </c>
      <c r="D36" s="5">
        <v>40179</v>
      </c>
      <c r="E36" s="8">
        <f t="shared" ca="1" si="6"/>
        <v>0.58214710369516542</v>
      </c>
      <c r="F36" s="6">
        <f t="shared" ca="1" si="7"/>
        <v>2672.2702235634092</v>
      </c>
      <c r="G36">
        <v>50000</v>
      </c>
      <c r="H36" s="6">
        <f t="shared" ca="1" si="8"/>
        <v>26.722702235634092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9"/>
        <v>700</v>
      </c>
      <c r="O36">
        <f t="shared" si="10"/>
        <v>32.700000000000003</v>
      </c>
      <c r="P36">
        <f t="shared" si="11"/>
        <v>-110.2</v>
      </c>
    </row>
    <row r="37" spans="1:16" x14ac:dyDescent="0.25">
      <c r="A37" s="1" t="s">
        <v>6</v>
      </c>
      <c r="B37" t="s">
        <v>26</v>
      </c>
      <c r="C37" t="s">
        <v>35</v>
      </c>
      <c r="D37" s="5">
        <v>40179</v>
      </c>
      <c r="E37" s="8">
        <f t="shared" ca="1" si="6"/>
        <v>0.59637313958935501</v>
      </c>
      <c r="F37" s="6">
        <f t="shared" ca="1" si="7"/>
        <v>2675.4216929086288</v>
      </c>
      <c r="G37">
        <v>50000</v>
      </c>
      <c r="H37" s="6">
        <f t="shared" ca="1" si="8"/>
        <v>26.754216929086287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9"/>
        <v>600</v>
      </c>
      <c r="O37">
        <f t="shared" si="10"/>
        <v>32.6</v>
      </c>
      <c r="P37">
        <f t="shared" si="11"/>
        <v>-110.1</v>
      </c>
    </row>
    <row r="38" spans="1:16" x14ac:dyDescent="0.25">
      <c r="A38" s="1" t="s">
        <v>5</v>
      </c>
      <c r="B38" t="s">
        <v>26</v>
      </c>
      <c r="C38" t="s">
        <v>35</v>
      </c>
      <c r="D38" s="5">
        <v>40179</v>
      </c>
      <c r="E38" s="8">
        <f t="shared" ca="1" si="6"/>
        <v>0.61070716395087266</v>
      </c>
      <c r="F38" s="6">
        <f t="shared" ca="1" si="7"/>
        <v>2677.5259239112715</v>
      </c>
      <c r="G38">
        <v>50000</v>
      </c>
      <c r="H38" s="6">
        <f t="shared" ca="1" si="8"/>
        <v>26.775259239112714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9"/>
        <v>500</v>
      </c>
      <c r="O38">
        <f t="shared" si="10"/>
        <v>32.5</v>
      </c>
      <c r="P38">
        <f t="shared" si="11"/>
        <v>-110</v>
      </c>
    </row>
    <row r="39" spans="1:16" x14ac:dyDescent="0.25">
      <c r="A39" s="1" t="s">
        <v>8</v>
      </c>
      <c r="B39" t="s">
        <v>26</v>
      </c>
      <c r="C39" t="s">
        <v>35</v>
      </c>
      <c r="D39" s="5">
        <v>40179</v>
      </c>
      <c r="E39" s="8">
        <f t="shared" ca="1" si="6"/>
        <v>0.62011203024194872</v>
      </c>
      <c r="F39" s="6">
        <f t="shared" ca="1" si="7"/>
        <v>2675.9526597531481</v>
      </c>
      <c r="G39">
        <v>50000</v>
      </c>
      <c r="H39" s="6">
        <f t="shared" ca="1" si="8"/>
        <v>26.75952659753148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9"/>
        <v>800</v>
      </c>
      <c r="O39">
        <f t="shared" si="10"/>
        <v>32.799999999999997</v>
      </c>
      <c r="P39">
        <f t="shared" si="11"/>
        <v>-110.3</v>
      </c>
    </row>
    <row r="40" spans="1:16" x14ac:dyDescent="0.25">
      <c r="A40" s="1" t="s">
        <v>9</v>
      </c>
      <c r="B40" t="s">
        <v>26</v>
      </c>
      <c r="C40" t="s">
        <v>35</v>
      </c>
      <c r="D40" s="5">
        <v>40179</v>
      </c>
      <c r="E40" s="8">
        <f t="shared" ca="1" si="6"/>
        <v>0.63959993125628012</v>
      </c>
      <c r="F40" s="6">
        <f t="shared" ca="1" si="7"/>
        <v>2673.3317488101056</v>
      </c>
      <c r="G40">
        <v>50000</v>
      </c>
      <c r="H40" s="6">
        <f t="shared" ca="1" si="8"/>
        <v>26.733317488101058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9"/>
        <v>900</v>
      </c>
      <c r="O40">
        <f t="shared" si="10"/>
        <v>32.9</v>
      </c>
      <c r="P40">
        <f t="shared" si="11"/>
        <v>-110.4</v>
      </c>
    </row>
    <row r="41" spans="1:16" x14ac:dyDescent="0.25">
      <c r="A41" s="1" t="s">
        <v>7</v>
      </c>
      <c r="B41" t="s">
        <v>26</v>
      </c>
      <c r="C41" t="s">
        <v>35</v>
      </c>
      <c r="D41" s="5">
        <v>40179</v>
      </c>
      <c r="E41" s="8">
        <f t="shared" ca="1" si="6"/>
        <v>0.6582826738043831</v>
      </c>
      <c r="F41" s="6">
        <f t="shared" ca="1" si="7"/>
        <v>2672.2846699044389</v>
      </c>
      <c r="G41">
        <v>50000</v>
      </c>
      <c r="H41" s="6">
        <f t="shared" ca="1" si="8"/>
        <v>26.722846699044389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9"/>
        <v>700</v>
      </c>
      <c r="O41">
        <f t="shared" si="10"/>
        <v>32.700000000000003</v>
      </c>
      <c r="P41">
        <f t="shared" si="11"/>
        <v>-110.2</v>
      </c>
    </row>
    <row r="43" spans="1:16" x14ac:dyDescent="0.25">
      <c r="A43" s="7" t="s">
        <v>30</v>
      </c>
    </row>
    <row r="44" spans="1:16" x14ac:dyDescent="0.25">
      <c r="A44" s="7" t="s">
        <v>31</v>
      </c>
    </row>
    <row r="45" spans="1:16" x14ac:dyDescent="0.25">
      <c r="A45" t="s">
        <v>32</v>
      </c>
    </row>
    <row r="47" spans="1:16" x14ac:dyDescent="0.25">
      <c r="A47" t="s">
        <v>74</v>
      </c>
    </row>
    <row r="49" spans="1:16" x14ac:dyDescent="0.25">
      <c r="A49" s="2" t="s">
        <v>70</v>
      </c>
    </row>
    <row r="50" spans="1:16" x14ac:dyDescent="0.25">
      <c r="A50" s="1" t="s">
        <v>5</v>
      </c>
      <c r="B50" t="s">
        <v>26</v>
      </c>
      <c r="C50" t="s">
        <v>25</v>
      </c>
      <c r="D50" s="5">
        <v>40179</v>
      </c>
      <c r="E50" s="8">
        <v>0.5</v>
      </c>
      <c r="F50" s="6">
        <v>2804.9994562410525</v>
      </c>
      <c r="G50">
        <v>50000</v>
      </c>
      <c r="H50" s="6">
        <v>28.049994562410525</v>
      </c>
      <c r="I50">
        <v>0</v>
      </c>
      <c r="J50">
        <v>0</v>
      </c>
      <c r="K50">
        <v>0</v>
      </c>
      <c r="L50">
        <v>0</v>
      </c>
      <c r="M50">
        <v>0</v>
      </c>
      <c r="N50">
        <v>500</v>
      </c>
      <c r="O50">
        <v>32.5</v>
      </c>
      <c r="P50">
        <v>-110</v>
      </c>
    </row>
    <row r="51" spans="1:16" x14ac:dyDescent="0.25">
      <c r="A51" s="1" t="s">
        <v>6</v>
      </c>
      <c r="B51" t="s">
        <v>26</v>
      </c>
      <c r="C51" t="s">
        <v>25</v>
      </c>
      <c r="D51" s="5">
        <v>40179</v>
      </c>
      <c r="E51" s="8">
        <v>0.51540438499322372</v>
      </c>
      <c r="F51" s="6">
        <v>2802.8077762628777</v>
      </c>
      <c r="G51">
        <v>50000</v>
      </c>
      <c r="H51" s="6">
        <v>28.028077762628776</v>
      </c>
      <c r="I51">
        <v>0</v>
      </c>
      <c r="J51">
        <v>0</v>
      </c>
      <c r="K51">
        <v>0</v>
      </c>
      <c r="L51">
        <v>0</v>
      </c>
      <c r="M51">
        <v>0</v>
      </c>
      <c r="N51">
        <v>600</v>
      </c>
      <c r="O51">
        <v>32.6</v>
      </c>
      <c r="P51">
        <v>-110.1</v>
      </c>
    </row>
    <row r="52" spans="1:16" x14ac:dyDescent="0.25">
      <c r="A52" s="1" t="s">
        <v>7</v>
      </c>
      <c r="B52" t="s">
        <v>26</v>
      </c>
      <c r="C52" t="s">
        <v>25</v>
      </c>
      <c r="D52" s="5">
        <v>40179</v>
      </c>
      <c r="E52" s="8">
        <v>0.53144797420729728</v>
      </c>
      <c r="F52" s="6">
        <v>2799.506245430633</v>
      </c>
      <c r="G52">
        <v>50000</v>
      </c>
      <c r="H52" s="6">
        <v>27.995062454306332</v>
      </c>
      <c r="I52">
        <v>0</v>
      </c>
      <c r="J52">
        <v>0</v>
      </c>
      <c r="K52">
        <v>0</v>
      </c>
      <c r="L52">
        <v>0</v>
      </c>
      <c r="M52">
        <v>0</v>
      </c>
      <c r="N52">
        <v>700</v>
      </c>
      <c r="O52">
        <v>32.700000000000003</v>
      </c>
      <c r="P52">
        <v>-110.2</v>
      </c>
    </row>
    <row r="53" spans="1:16" x14ac:dyDescent="0.25">
      <c r="A53" s="1" t="s">
        <v>8</v>
      </c>
      <c r="B53" t="s">
        <v>26</v>
      </c>
      <c r="C53" t="s">
        <v>25</v>
      </c>
      <c r="D53" s="5">
        <v>40179</v>
      </c>
      <c r="E53" s="8">
        <v>0.54796404015614952</v>
      </c>
      <c r="F53" s="6">
        <v>2803.3649237244676</v>
      </c>
      <c r="G53">
        <v>50000</v>
      </c>
      <c r="H53" s="6">
        <v>28.033649237244678</v>
      </c>
      <c r="I53">
        <v>0</v>
      </c>
      <c r="J53">
        <v>0</v>
      </c>
      <c r="K53">
        <v>0</v>
      </c>
      <c r="L53">
        <v>0</v>
      </c>
      <c r="M53">
        <v>0</v>
      </c>
      <c r="N53">
        <v>800</v>
      </c>
      <c r="O53">
        <v>32.799999999999997</v>
      </c>
      <c r="P53">
        <v>-110.3</v>
      </c>
    </row>
    <row r="54" spans="1:16" x14ac:dyDescent="0.25">
      <c r="A54" s="1" t="s">
        <v>9</v>
      </c>
      <c r="B54" t="s">
        <v>26</v>
      </c>
      <c r="C54" t="s">
        <v>25</v>
      </c>
      <c r="D54" s="5">
        <v>40179</v>
      </c>
      <c r="E54" s="8">
        <v>0.55392809347695493</v>
      </c>
      <c r="F54" s="6">
        <v>2800.610788156549</v>
      </c>
      <c r="G54">
        <v>50000</v>
      </c>
      <c r="H54" s="6">
        <v>28.006107881565491</v>
      </c>
      <c r="I54">
        <v>0</v>
      </c>
      <c r="J54">
        <v>0</v>
      </c>
      <c r="K54">
        <v>0</v>
      </c>
      <c r="L54">
        <v>0</v>
      </c>
      <c r="M54">
        <v>0</v>
      </c>
      <c r="N54">
        <v>900</v>
      </c>
      <c r="O54">
        <v>32.9</v>
      </c>
      <c r="P54">
        <v>-110.4</v>
      </c>
    </row>
    <row r="55" spans="1:16" x14ac:dyDescent="0.25">
      <c r="A55" s="1" t="s">
        <v>5</v>
      </c>
      <c r="B55" t="s">
        <v>26</v>
      </c>
      <c r="C55" t="s">
        <v>25</v>
      </c>
      <c r="D55" s="5">
        <v>40179</v>
      </c>
      <c r="E55" s="8">
        <v>0.56647892366251218</v>
      </c>
      <c r="F55" s="6">
        <v>2805.016015981259</v>
      </c>
      <c r="G55">
        <v>50000</v>
      </c>
      <c r="H55" s="6">
        <v>28.050160159812592</v>
      </c>
      <c r="I55">
        <v>0</v>
      </c>
      <c r="J55">
        <v>0</v>
      </c>
      <c r="K55">
        <v>0</v>
      </c>
      <c r="L55">
        <v>0</v>
      </c>
      <c r="M55">
        <v>0</v>
      </c>
      <c r="N55">
        <v>500</v>
      </c>
      <c r="O55">
        <v>32.5</v>
      </c>
      <c r="P55">
        <v>-110</v>
      </c>
    </row>
    <row r="56" spans="1:16" x14ac:dyDescent="0.25">
      <c r="A56" s="1" t="s">
        <v>6</v>
      </c>
      <c r="B56" t="s">
        <v>26</v>
      </c>
      <c r="C56" t="s">
        <v>25</v>
      </c>
      <c r="D56" s="5">
        <v>40179</v>
      </c>
      <c r="E56" s="8">
        <v>0.57848247717539469</v>
      </c>
      <c r="F56" s="6">
        <v>2802.8200546194012</v>
      </c>
      <c r="G56">
        <v>50000</v>
      </c>
      <c r="H56" s="6">
        <v>28.028200546194011</v>
      </c>
      <c r="I56">
        <v>0</v>
      </c>
      <c r="J56">
        <v>0</v>
      </c>
      <c r="K56">
        <v>0</v>
      </c>
      <c r="L56">
        <v>0</v>
      </c>
      <c r="M56">
        <v>0</v>
      </c>
      <c r="N56">
        <v>600</v>
      </c>
      <c r="O56">
        <v>32.6</v>
      </c>
      <c r="P56">
        <v>-110.1</v>
      </c>
    </row>
    <row r="57" spans="1:16" x14ac:dyDescent="0.25">
      <c r="A57" s="1" t="s">
        <v>7</v>
      </c>
      <c r="B57" t="s">
        <v>26</v>
      </c>
      <c r="C57" t="s">
        <v>25</v>
      </c>
      <c r="D57" s="5">
        <v>40179</v>
      </c>
      <c r="E57" s="8">
        <v>0.58897525053366606</v>
      </c>
      <c r="F57" s="6">
        <v>2799.5247892801353</v>
      </c>
      <c r="G57">
        <v>50000</v>
      </c>
      <c r="H57" s="6">
        <v>27.995247892801352</v>
      </c>
      <c r="I57">
        <v>0</v>
      </c>
      <c r="J57">
        <v>0</v>
      </c>
      <c r="K57">
        <v>0</v>
      </c>
      <c r="L57">
        <v>0</v>
      </c>
      <c r="M57">
        <v>0</v>
      </c>
      <c r="N57">
        <v>700</v>
      </c>
      <c r="O57">
        <v>32.700000000000003</v>
      </c>
      <c r="P57">
        <v>-110.2</v>
      </c>
    </row>
    <row r="58" spans="1:16" x14ac:dyDescent="0.25">
      <c r="A58" s="1" t="s">
        <v>8</v>
      </c>
      <c r="B58" t="s">
        <v>26</v>
      </c>
      <c r="C58" t="s">
        <v>25</v>
      </c>
      <c r="D58" s="5">
        <v>40179</v>
      </c>
      <c r="E58" s="8">
        <v>0.59934657940757452</v>
      </c>
      <c r="F58" s="6">
        <v>2803.3735061391012</v>
      </c>
      <c r="G58">
        <v>50000</v>
      </c>
      <c r="H58" s="6">
        <v>28.033735061391013</v>
      </c>
      <c r="I58">
        <v>0</v>
      </c>
      <c r="J58">
        <v>0</v>
      </c>
      <c r="K58">
        <v>0</v>
      </c>
      <c r="L58">
        <v>0</v>
      </c>
      <c r="M58">
        <v>0</v>
      </c>
      <c r="N58">
        <v>800</v>
      </c>
      <c r="O58">
        <v>32.799999999999997</v>
      </c>
      <c r="P58">
        <v>-110.3</v>
      </c>
    </row>
    <row r="59" spans="1:16" x14ac:dyDescent="0.25">
      <c r="A59" s="1" t="s">
        <v>9</v>
      </c>
      <c r="B59" t="s">
        <v>26</v>
      </c>
      <c r="C59" t="s">
        <v>25</v>
      </c>
      <c r="D59" s="5">
        <v>40179</v>
      </c>
      <c r="E59" s="8">
        <v>0.61284819501461973</v>
      </c>
      <c r="F59" s="6">
        <v>2800.629554694267</v>
      </c>
      <c r="G59">
        <v>50000</v>
      </c>
      <c r="H59" s="6">
        <v>28.00629554694267</v>
      </c>
      <c r="I59">
        <v>0</v>
      </c>
      <c r="J59">
        <v>0</v>
      </c>
      <c r="K59">
        <v>0</v>
      </c>
      <c r="L59">
        <v>0</v>
      </c>
      <c r="M59">
        <v>0</v>
      </c>
      <c r="N59">
        <v>900</v>
      </c>
      <c r="O59">
        <v>32.9</v>
      </c>
      <c r="P59">
        <v>-110.4</v>
      </c>
    </row>
    <row r="60" spans="1:16" x14ac:dyDescent="0.25">
      <c r="A60" s="1" t="s">
        <v>5</v>
      </c>
      <c r="B60" t="s">
        <v>26</v>
      </c>
      <c r="C60" t="s">
        <v>25</v>
      </c>
      <c r="D60" s="5">
        <v>40179</v>
      </c>
      <c r="E60" s="8">
        <v>0.63134655198637357</v>
      </c>
      <c r="F60" s="6">
        <v>2805.0298400135694</v>
      </c>
      <c r="G60">
        <v>50000</v>
      </c>
      <c r="H60" s="6">
        <v>28.050298400135695</v>
      </c>
      <c r="I60">
        <v>0</v>
      </c>
      <c r="J60">
        <v>0</v>
      </c>
      <c r="K60">
        <v>0</v>
      </c>
      <c r="L60">
        <v>0</v>
      </c>
      <c r="M60">
        <v>0</v>
      </c>
      <c r="N60">
        <v>500</v>
      </c>
      <c r="O60">
        <v>32.5</v>
      </c>
      <c r="P60">
        <v>-110</v>
      </c>
    </row>
    <row r="61" spans="1:16" x14ac:dyDescent="0.25">
      <c r="A61" s="1" t="s">
        <v>7</v>
      </c>
      <c r="B61" t="s">
        <v>26</v>
      </c>
      <c r="C61" t="s">
        <v>35</v>
      </c>
      <c r="D61" s="5">
        <v>40179</v>
      </c>
      <c r="E61" s="8">
        <v>0.50694444444444442</v>
      </c>
      <c r="F61" s="6">
        <v>2672.2533326675252</v>
      </c>
      <c r="G61">
        <v>50000</v>
      </c>
      <c r="H61" s="6">
        <v>26.722533326675251</v>
      </c>
      <c r="I61">
        <v>0</v>
      </c>
      <c r="J61">
        <v>0</v>
      </c>
      <c r="K61">
        <v>0</v>
      </c>
      <c r="L61">
        <v>0</v>
      </c>
      <c r="M61">
        <v>0</v>
      </c>
      <c r="N61">
        <v>700</v>
      </c>
      <c r="O61">
        <v>32.700000000000003</v>
      </c>
      <c r="P61">
        <v>-110.2</v>
      </c>
    </row>
    <row r="62" spans="1:16" x14ac:dyDescent="0.25">
      <c r="A62" s="1" t="s">
        <v>6</v>
      </c>
      <c r="B62" t="s">
        <v>26</v>
      </c>
      <c r="C62" t="s">
        <v>35</v>
      </c>
      <c r="D62" s="5">
        <v>40179</v>
      </c>
      <c r="E62" s="8">
        <v>0.52186385402808866</v>
      </c>
      <c r="F62" s="6">
        <v>2675.4052761564167</v>
      </c>
      <c r="G62">
        <v>50000</v>
      </c>
      <c r="H62" s="6">
        <v>26.754052761564168</v>
      </c>
      <c r="I62">
        <v>0</v>
      </c>
      <c r="J62">
        <v>0</v>
      </c>
      <c r="K62">
        <v>0</v>
      </c>
      <c r="L62">
        <v>0</v>
      </c>
      <c r="M62">
        <v>0</v>
      </c>
      <c r="N62">
        <v>600</v>
      </c>
      <c r="O62">
        <v>32.6</v>
      </c>
      <c r="P62">
        <v>-110.1</v>
      </c>
    </row>
    <row r="63" spans="1:16" x14ac:dyDescent="0.25">
      <c r="A63" s="1" t="s">
        <v>5</v>
      </c>
      <c r="B63" t="s">
        <v>26</v>
      </c>
      <c r="C63" t="s">
        <v>35</v>
      </c>
      <c r="D63" s="5">
        <v>40179</v>
      </c>
      <c r="E63" s="8">
        <v>0.54003814996396238</v>
      </c>
      <c r="F63" s="6">
        <v>2677.5081694586729</v>
      </c>
      <c r="G63">
        <v>50000</v>
      </c>
      <c r="H63" s="6">
        <v>26.775081694586728</v>
      </c>
      <c r="I63">
        <v>0</v>
      </c>
      <c r="J63">
        <v>0</v>
      </c>
      <c r="K63">
        <v>0</v>
      </c>
      <c r="L63">
        <v>0</v>
      </c>
      <c r="M63">
        <v>0</v>
      </c>
      <c r="N63">
        <v>500</v>
      </c>
      <c r="O63">
        <v>32.5</v>
      </c>
      <c r="P63">
        <v>-110</v>
      </c>
    </row>
    <row r="64" spans="1:16" x14ac:dyDescent="0.25">
      <c r="A64" s="1" t="s">
        <v>8</v>
      </c>
      <c r="B64" t="s">
        <v>26</v>
      </c>
      <c r="C64" t="s">
        <v>35</v>
      </c>
      <c r="D64" s="5">
        <v>40179</v>
      </c>
      <c r="E64" s="8">
        <v>0.55782808344611134</v>
      </c>
      <c r="F64" s="6">
        <v>2675.935265706773</v>
      </c>
      <c r="G64">
        <v>50000</v>
      </c>
      <c r="H64" s="6">
        <v>26.75935265706773</v>
      </c>
      <c r="I64">
        <v>0</v>
      </c>
      <c r="J64">
        <v>0</v>
      </c>
      <c r="K64">
        <v>0</v>
      </c>
      <c r="L64">
        <v>0</v>
      </c>
      <c r="M64">
        <v>0</v>
      </c>
      <c r="N64">
        <v>800</v>
      </c>
      <c r="O64">
        <v>32.799999999999997</v>
      </c>
      <c r="P64">
        <v>-110.3</v>
      </c>
    </row>
    <row r="65" spans="1:16" x14ac:dyDescent="0.25">
      <c r="A65" s="1" t="s">
        <v>9</v>
      </c>
      <c r="B65" t="s">
        <v>26</v>
      </c>
      <c r="C65" t="s">
        <v>35</v>
      </c>
      <c r="D65" s="5">
        <v>40179</v>
      </c>
      <c r="E65" s="8">
        <v>0.5777986668940811</v>
      </c>
      <c r="F65" s="6">
        <v>2673.3136380364454</v>
      </c>
      <c r="G65">
        <v>50000</v>
      </c>
      <c r="H65" s="6">
        <v>26.733136380364453</v>
      </c>
      <c r="I65">
        <v>0</v>
      </c>
      <c r="J65">
        <v>0</v>
      </c>
      <c r="K65">
        <v>0</v>
      </c>
      <c r="L65">
        <v>0</v>
      </c>
      <c r="M65">
        <v>0</v>
      </c>
      <c r="N65">
        <v>900</v>
      </c>
      <c r="O65">
        <v>32.9</v>
      </c>
      <c r="P65">
        <v>-110.4</v>
      </c>
    </row>
    <row r="66" spans="1:16" x14ac:dyDescent="0.25">
      <c r="A66" s="1" t="s">
        <v>7</v>
      </c>
      <c r="B66" t="s">
        <v>26</v>
      </c>
      <c r="C66" t="s">
        <v>35</v>
      </c>
      <c r="D66" s="5">
        <v>40179</v>
      </c>
      <c r="E66" s="8">
        <v>0.59396732349568682</v>
      </c>
      <c r="F66" s="6">
        <v>2672.2711760118855</v>
      </c>
      <c r="G66">
        <v>50000</v>
      </c>
      <c r="H66" s="6">
        <v>26.722711760118855</v>
      </c>
      <c r="I66">
        <v>0</v>
      </c>
      <c r="J66">
        <v>0</v>
      </c>
      <c r="K66">
        <v>0</v>
      </c>
      <c r="L66">
        <v>0</v>
      </c>
      <c r="M66">
        <v>0</v>
      </c>
      <c r="N66">
        <v>700</v>
      </c>
      <c r="O66">
        <v>32.700000000000003</v>
      </c>
      <c r="P66">
        <v>-110.2</v>
      </c>
    </row>
    <row r="67" spans="1:16" x14ac:dyDescent="0.25">
      <c r="A67" s="1" t="s">
        <v>6</v>
      </c>
      <c r="B67" t="s">
        <v>26</v>
      </c>
      <c r="C67" t="s">
        <v>35</v>
      </c>
      <c r="D67" s="5">
        <v>40179</v>
      </c>
      <c r="E67" s="8">
        <v>0.6022409248704429</v>
      </c>
      <c r="F67" s="6">
        <v>2675.4229261799587</v>
      </c>
      <c r="G67">
        <v>50000</v>
      </c>
      <c r="H67" s="6">
        <v>26.754229261799587</v>
      </c>
      <c r="I67">
        <v>0</v>
      </c>
      <c r="J67">
        <v>0</v>
      </c>
      <c r="K67">
        <v>0</v>
      </c>
      <c r="L67">
        <v>0</v>
      </c>
      <c r="M67">
        <v>0</v>
      </c>
      <c r="N67">
        <v>600</v>
      </c>
      <c r="O67">
        <v>32.6</v>
      </c>
      <c r="P67">
        <v>-110.1</v>
      </c>
    </row>
    <row r="68" spans="1:16" x14ac:dyDescent="0.25">
      <c r="A68" s="1" t="s">
        <v>5</v>
      </c>
      <c r="B68" t="s">
        <v>26</v>
      </c>
      <c r="C68" t="s">
        <v>35</v>
      </c>
      <c r="D68" s="5">
        <v>40179</v>
      </c>
      <c r="E68" s="8">
        <v>0.61469960284605263</v>
      </c>
      <c r="F68" s="6">
        <v>2677.5265355602855</v>
      </c>
      <c r="G68">
        <v>50000</v>
      </c>
      <c r="H68" s="6">
        <v>26.775265355602855</v>
      </c>
      <c r="I68">
        <v>0</v>
      </c>
      <c r="J68">
        <v>0</v>
      </c>
      <c r="K68">
        <v>0</v>
      </c>
      <c r="L68">
        <v>0</v>
      </c>
      <c r="M68">
        <v>0</v>
      </c>
      <c r="N68">
        <v>500</v>
      </c>
      <c r="O68">
        <v>32.5</v>
      </c>
      <c r="P68">
        <v>-110</v>
      </c>
    </row>
    <row r="69" spans="1:16" x14ac:dyDescent="0.25">
      <c r="A69" s="1" t="s">
        <v>8</v>
      </c>
      <c r="B69" t="s">
        <v>26</v>
      </c>
      <c r="C69" t="s">
        <v>35</v>
      </c>
      <c r="D69" s="5">
        <v>40179</v>
      </c>
      <c r="E69" s="8">
        <v>0.63513607985785214</v>
      </c>
      <c r="F69" s="6">
        <v>2675.952473499487</v>
      </c>
      <c r="G69">
        <v>50000</v>
      </c>
      <c r="H69" s="6">
        <v>26.759524734994869</v>
      </c>
      <c r="I69">
        <v>0</v>
      </c>
      <c r="J69">
        <v>0</v>
      </c>
      <c r="K69">
        <v>0</v>
      </c>
      <c r="L69">
        <v>0</v>
      </c>
      <c r="M69">
        <v>0</v>
      </c>
      <c r="N69">
        <v>800</v>
      </c>
      <c r="O69">
        <v>32.799999999999997</v>
      </c>
      <c r="P69">
        <v>-110.3</v>
      </c>
    </row>
    <row r="70" spans="1:16" x14ac:dyDescent="0.25">
      <c r="A70" s="1" t="s">
        <v>9</v>
      </c>
      <c r="B70" t="s">
        <v>26</v>
      </c>
      <c r="C70" t="s">
        <v>35</v>
      </c>
      <c r="D70" s="5">
        <v>40179</v>
      </c>
      <c r="E70" s="8">
        <v>0.6495589888287886</v>
      </c>
      <c r="F70" s="6">
        <v>2673.3308648431375</v>
      </c>
      <c r="G70">
        <v>50000</v>
      </c>
      <c r="H70" s="6">
        <v>26.733308648431375</v>
      </c>
      <c r="I70">
        <v>0</v>
      </c>
      <c r="J70">
        <v>0</v>
      </c>
      <c r="K70">
        <v>0</v>
      </c>
      <c r="L70">
        <v>0</v>
      </c>
      <c r="M70">
        <v>0</v>
      </c>
      <c r="N70">
        <v>900</v>
      </c>
      <c r="O70">
        <v>32.9</v>
      </c>
      <c r="P70">
        <v>-110.4</v>
      </c>
    </row>
    <row r="71" spans="1:16" x14ac:dyDescent="0.25">
      <c r="A71" s="1" t="s">
        <v>7</v>
      </c>
      <c r="B71" t="s">
        <v>26</v>
      </c>
      <c r="C71" t="s">
        <v>35</v>
      </c>
      <c r="D71" s="5">
        <v>40179</v>
      </c>
      <c r="E71" s="8">
        <v>0.66316755088264601</v>
      </c>
      <c r="F71" s="6">
        <v>2672.2878518955999</v>
      </c>
      <c r="G71">
        <v>50000</v>
      </c>
      <c r="H71" s="6">
        <v>26.722878518955998</v>
      </c>
      <c r="I71">
        <v>0</v>
      </c>
      <c r="J71">
        <v>0</v>
      </c>
      <c r="K71">
        <v>0</v>
      </c>
      <c r="L71">
        <v>0</v>
      </c>
      <c r="M71">
        <v>0</v>
      </c>
      <c r="N71">
        <v>700</v>
      </c>
      <c r="O71">
        <v>32.700000000000003</v>
      </c>
      <c r="P71">
        <v>-110.2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A40" sqref="A40:P51"/>
    </sheetView>
  </sheetViews>
  <sheetFormatPr defaultRowHeight="15" x14ac:dyDescent="0.25"/>
  <cols>
    <col min="1" max="16" width="12.7109375" customWidth="1"/>
    <col min="20" max="20" width="13.42578125" customWidth="1"/>
  </cols>
  <sheetData>
    <row r="1" spans="1:21" x14ac:dyDescent="0.25">
      <c r="A1" s="2" t="s">
        <v>72</v>
      </c>
      <c r="H1" s="14" t="s">
        <v>59</v>
      </c>
      <c r="T1" s="14" t="s">
        <v>65</v>
      </c>
    </row>
    <row r="2" spans="1:21" x14ac:dyDescent="0.25">
      <c r="A2" s="2"/>
      <c r="H2" t="s">
        <v>60</v>
      </c>
      <c r="T2" t="s">
        <v>73</v>
      </c>
      <c r="U2" t="s">
        <v>39</v>
      </c>
    </row>
    <row r="3" spans="1:21" x14ac:dyDescent="0.25">
      <c r="D3" s="1" t="s">
        <v>28</v>
      </c>
      <c r="E3" t="s">
        <v>71</v>
      </c>
      <c r="H3" t="s">
        <v>61</v>
      </c>
      <c r="T3" s="4">
        <v>0</v>
      </c>
      <c r="U3">
        <v>0</v>
      </c>
    </row>
    <row r="4" spans="1:21" x14ac:dyDescent="0.25">
      <c r="D4" s="1" t="s">
        <v>33</v>
      </c>
      <c r="E4" s="2">
        <v>1.0029999999999999</v>
      </c>
      <c r="H4" t="s">
        <v>62</v>
      </c>
      <c r="T4" s="4">
        <f>T3+10/60</f>
        <v>0.16666666666666666</v>
      </c>
      <c r="U4">
        <f>U3+1.5</f>
        <v>1.5</v>
      </c>
    </row>
    <row r="5" spans="1:21" x14ac:dyDescent="0.25">
      <c r="D5" s="1" t="s">
        <v>27</v>
      </c>
      <c r="E5" s="2">
        <v>3.0000000000000001E-3</v>
      </c>
      <c r="H5" t="s">
        <v>61</v>
      </c>
      <c r="T5" s="4">
        <f t="shared" ref="T5:T37" si="0">T4+10/60</f>
        <v>0.33333333333333331</v>
      </c>
      <c r="U5">
        <f t="shared" ref="U5:U14" si="1">U4+1.5</f>
        <v>3</v>
      </c>
    </row>
    <row r="6" spans="1:21" x14ac:dyDescent="0.25">
      <c r="D6" s="1" t="s">
        <v>4</v>
      </c>
      <c r="E6" s="2">
        <v>20</v>
      </c>
      <c r="H6" t="s">
        <v>60</v>
      </c>
      <c r="T6" s="4">
        <f t="shared" si="0"/>
        <v>0.5</v>
      </c>
      <c r="U6">
        <f t="shared" si="1"/>
        <v>4.5</v>
      </c>
    </row>
    <row r="7" spans="1:21" x14ac:dyDescent="0.25">
      <c r="D7" s="1" t="s">
        <v>3</v>
      </c>
      <c r="E7" s="2">
        <v>5</v>
      </c>
      <c r="H7" t="s">
        <v>62</v>
      </c>
      <c r="T7" s="4">
        <f t="shared" si="0"/>
        <v>0.66666666666666663</v>
      </c>
      <c r="U7">
        <f t="shared" si="1"/>
        <v>6</v>
      </c>
    </row>
    <row r="8" spans="1:21" x14ac:dyDescent="0.25">
      <c r="H8" t="s">
        <v>63</v>
      </c>
      <c r="T8" s="4">
        <f t="shared" si="0"/>
        <v>0.83333333333333326</v>
      </c>
      <c r="U8">
        <f t="shared" si="1"/>
        <v>7.5</v>
      </c>
    </row>
    <row r="9" spans="1:21" x14ac:dyDescent="0.25">
      <c r="D9" s="1"/>
      <c r="H9" t="s">
        <v>64</v>
      </c>
      <c r="T9" s="4">
        <f t="shared" si="0"/>
        <v>0.99999999999999989</v>
      </c>
      <c r="U9">
        <f t="shared" si="1"/>
        <v>9</v>
      </c>
    </row>
    <row r="10" spans="1:21" x14ac:dyDescent="0.25">
      <c r="A10" s="2" t="s">
        <v>29</v>
      </c>
      <c r="H10" t="s">
        <v>63</v>
      </c>
      <c r="T10" s="4">
        <f t="shared" si="0"/>
        <v>1.1666666666666665</v>
      </c>
      <c r="U10">
        <f t="shared" si="1"/>
        <v>10.5</v>
      </c>
    </row>
    <row r="11" spans="1:21" x14ac:dyDescent="0.25">
      <c r="A11" t="s">
        <v>1</v>
      </c>
      <c r="B11" t="s">
        <v>10</v>
      </c>
      <c r="C11" t="s">
        <v>24</v>
      </c>
      <c r="D11" t="s">
        <v>12</v>
      </c>
      <c r="E11" t="s">
        <v>13</v>
      </c>
      <c r="H11" t="s">
        <v>62</v>
      </c>
      <c r="T11" s="4">
        <f t="shared" si="0"/>
        <v>1.3333333333333333</v>
      </c>
      <c r="U11">
        <f t="shared" si="1"/>
        <v>12</v>
      </c>
    </row>
    <row r="12" spans="1:21" x14ac:dyDescent="0.25">
      <c r="A12" s="1" t="s">
        <v>5</v>
      </c>
      <c r="B12" s="4">
        <v>50</v>
      </c>
      <c r="C12">
        <v>500</v>
      </c>
      <c r="D12">
        <v>32.5</v>
      </c>
      <c r="E12">
        <v>-110</v>
      </c>
      <c r="H12" t="s">
        <v>64</v>
      </c>
      <c r="T12" s="4">
        <f t="shared" si="0"/>
        <v>1.5</v>
      </c>
      <c r="U12">
        <f t="shared" si="1"/>
        <v>13.5</v>
      </c>
    </row>
    <row r="13" spans="1:21" x14ac:dyDescent="0.25">
      <c r="A13" s="1" t="s">
        <v>6</v>
      </c>
      <c r="B13" s="4">
        <v>48</v>
      </c>
      <c r="C13">
        <v>600</v>
      </c>
      <c r="D13">
        <v>32.6</v>
      </c>
      <c r="E13">
        <v>-110.1</v>
      </c>
      <c r="H13" t="s">
        <v>60</v>
      </c>
      <c r="T13" s="4">
        <f t="shared" si="0"/>
        <v>1.6666666666666667</v>
      </c>
      <c r="U13">
        <f t="shared" si="1"/>
        <v>15</v>
      </c>
    </row>
    <row r="14" spans="1:21" x14ac:dyDescent="0.25">
      <c r="A14" s="1" t="s">
        <v>7</v>
      </c>
      <c r="B14" s="4">
        <v>45</v>
      </c>
      <c r="C14">
        <v>700</v>
      </c>
      <c r="D14">
        <v>32.700000000000003</v>
      </c>
      <c r="E14">
        <v>-110.2</v>
      </c>
      <c r="T14" s="4">
        <f t="shared" si="0"/>
        <v>1.8333333333333335</v>
      </c>
      <c r="U14">
        <f t="shared" si="1"/>
        <v>16.5</v>
      </c>
    </row>
    <row r="15" spans="1:21" x14ac:dyDescent="0.25">
      <c r="A15" s="1" t="s">
        <v>8</v>
      </c>
      <c r="B15" s="4">
        <v>48.5</v>
      </c>
      <c r="C15">
        <v>800</v>
      </c>
      <c r="D15">
        <v>32.799999999999997</v>
      </c>
      <c r="E15">
        <v>-110.3</v>
      </c>
      <c r="T15" s="4">
        <f t="shared" si="0"/>
        <v>2</v>
      </c>
      <c r="U15">
        <v>17.5</v>
      </c>
    </row>
    <row r="16" spans="1:21" x14ac:dyDescent="0.25">
      <c r="A16" s="1" t="s">
        <v>9</v>
      </c>
      <c r="B16" s="4">
        <v>46</v>
      </c>
      <c r="C16">
        <v>900</v>
      </c>
      <c r="D16">
        <v>32.9</v>
      </c>
      <c r="E16">
        <v>-110.4</v>
      </c>
      <c r="T16" s="4">
        <f t="shared" si="0"/>
        <v>2.1666666666666665</v>
      </c>
      <c r="U16">
        <v>18</v>
      </c>
    </row>
    <row r="17" spans="1:21" x14ac:dyDescent="0.25">
      <c r="A17" s="1"/>
      <c r="B17" s="3"/>
      <c r="T17" s="4">
        <f t="shared" si="0"/>
        <v>2.333333333333333</v>
      </c>
      <c r="U17">
        <v>18.2</v>
      </c>
    </row>
    <row r="18" spans="1:21" x14ac:dyDescent="0.25">
      <c r="A18" s="2" t="s">
        <v>11</v>
      </c>
      <c r="T18" s="4">
        <f t="shared" si="0"/>
        <v>2.4999999999999996</v>
      </c>
      <c r="U18">
        <v>18</v>
      </c>
    </row>
    <row r="19" spans="1:21" x14ac:dyDescent="0.25">
      <c r="A19" t="s">
        <v>1</v>
      </c>
      <c r="B19" t="s">
        <v>14</v>
      </c>
      <c r="C19" t="s">
        <v>15</v>
      </c>
      <c r="D19" t="s">
        <v>16</v>
      </c>
      <c r="E19" t="s">
        <v>2</v>
      </c>
      <c r="F19" t="s">
        <v>10</v>
      </c>
      <c r="G19" t="s">
        <v>17</v>
      </c>
      <c r="H19" t="s">
        <v>19</v>
      </c>
      <c r="I19" t="s">
        <v>18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12</v>
      </c>
      <c r="P19" t="s">
        <v>13</v>
      </c>
      <c r="T19" s="4">
        <f t="shared" si="0"/>
        <v>2.6666666666666661</v>
      </c>
      <c r="U19">
        <v>17.5</v>
      </c>
    </row>
    <row r="20" spans="1:21" x14ac:dyDescent="0.25">
      <c r="A20" s="1" t="s">
        <v>5</v>
      </c>
      <c r="B20" t="s">
        <v>26</v>
      </c>
      <c r="C20" t="s">
        <v>25</v>
      </c>
      <c r="D20" s="5">
        <v>40179</v>
      </c>
      <c r="E20" s="8">
        <v>0.5</v>
      </c>
      <c r="F20" s="6">
        <f ca="1">(VLOOKUP(A20,$A$11:$B$16,2,FALSE)+NORMINV(RAND(),0,$E$5)+FORECAST((E20-$E$20)*24,OFFSET(U3:U37,MATCH((E20-$E$20)*24,T3:T37,1)-1,0,2), OFFSET(T3:T37,MATCH((E20-$E$20)*24,T3:T37,1)-1,0,2))+2500)*$E$4</f>
        <v>2557.647182986454</v>
      </c>
      <c r="G20">
        <v>50000</v>
      </c>
      <c r="H20" s="6">
        <f ca="1">F20/100</f>
        <v>25.576471829864541</v>
      </c>
      <c r="I20">
        <v>0</v>
      </c>
      <c r="J20">
        <v>0</v>
      </c>
      <c r="K20">
        <v>0</v>
      </c>
      <c r="L20">
        <v>0</v>
      </c>
      <c r="M20">
        <v>0</v>
      </c>
      <c r="N20">
        <f>VLOOKUP(A20,$A$11:$E$16,3,FALSE)</f>
        <v>500</v>
      </c>
      <c r="O20">
        <f>VLOOKUP(A20,$A$11:$E$16,4,FALSE)</f>
        <v>32.5</v>
      </c>
      <c r="P20">
        <f>VLOOKUP(A20,$A$11:$E$16,5,FALSE)</f>
        <v>-110</v>
      </c>
      <c r="T20" s="4">
        <f t="shared" si="0"/>
        <v>2.8333333333333326</v>
      </c>
      <c r="U20">
        <v>16.5</v>
      </c>
    </row>
    <row r="21" spans="1:21" x14ac:dyDescent="0.25">
      <c r="A21" s="1" t="s">
        <v>6</v>
      </c>
      <c r="B21" t="s">
        <v>26</v>
      </c>
      <c r="C21" t="s">
        <v>25</v>
      </c>
      <c r="D21" s="5">
        <v>40179</v>
      </c>
      <c r="E21" s="8">
        <f ca="1">E20+NORMINV(RAND(),$E$6,$E$7)/1440</f>
        <v>0.51342446127295216</v>
      </c>
      <c r="F21" s="6">
        <f t="shared" ref="F21:F31" ca="1" si="2">(VLOOKUP(A21,$A$11:$B$16,2,FALSE)+NORMINV(RAND(),0,$E$5)+FORECAST((E21-$E$20)*24,OFFSET(U4:U38,MATCH((E21-$E$20)*24,T4:T38,1)-1,0,2), OFFSET(T4:T38,MATCH((E21-$E$20)*24,T4:T38,1)-1,0,2))+2500)*$E$4</f>
        <v>2558.555190197304</v>
      </c>
      <c r="G21">
        <v>50000</v>
      </c>
      <c r="H21" s="6">
        <f t="shared" ref="H21:H30" ca="1" si="3">F21/100</f>
        <v>25.585551901973041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ref="N21:N30" si="4">VLOOKUP(A21,$A$11:$E$16,3,FALSE)</f>
        <v>600</v>
      </c>
      <c r="O21">
        <f t="shared" ref="O21:O30" si="5">VLOOKUP(A21,$A$11:$E$16,4,FALSE)</f>
        <v>32.6</v>
      </c>
      <c r="P21">
        <f t="shared" ref="P21:P30" si="6">VLOOKUP(A21,$A$11:$E$16,5,FALSE)</f>
        <v>-110.1</v>
      </c>
      <c r="T21" s="4">
        <f t="shared" si="0"/>
        <v>2.9999999999999991</v>
      </c>
      <c r="U21">
        <f>U20-1</f>
        <v>15.5</v>
      </c>
    </row>
    <row r="22" spans="1:21" x14ac:dyDescent="0.25">
      <c r="A22" s="1" t="s">
        <v>7</v>
      </c>
      <c r="B22" t="s">
        <v>26</v>
      </c>
      <c r="C22" t="s">
        <v>25</v>
      </c>
      <c r="D22" s="5">
        <v>40179</v>
      </c>
      <c r="E22" s="8">
        <f t="shared" ref="E22:E31" ca="1" si="7">E21+NORMINV(RAND(),$E$6,$E$7)/1440</f>
        <v>0.52765924741138603</v>
      </c>
      <c r="F22" s="6">
        <f t="shared" ca="1" si="2"/>
        <v>2558.63032914519</v>
      </c>
      <c r="G22">
        <v>50000</v>
      </c>
      <c r="H22" s="6">
        <f t="shared" ca="1" si="3"/>
        <v>25.586303291451898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4"/>
        <v>700</v>
      </c>
      <c r="O22">
        <f t="shared" si="5"/>
        <v>32.700000000000003</v>
      </c>
      <c r="P22">
        <f t="shared" si="6"/>
        <v>-110.2</v>
      </c>
      <c r="T22" s="4">
        <f t="shared" si="0"/>
        <v>3.1666666666666656</v>
      </c>
      <c r="U22">
        <f t="shared" ref="U22:U26" si="8">U21-1</f>
        <v>14.5</v>
      </c>
    </row>
    <row r="23" spans="1:21" x14ac:dyDescent="0.25">
      <c r="A23" s="1" t="s">
        <v>6</v>
      </c>
      <c r="B23" t="s">
        <v>26</v>
      </c>
      <c r="C23" t="s">
        <v>25</v>
      </c>
      <c r="D23" s="5">
        <v>40179</v>
      </c>
      <c r="E23" s="8">
        <f t="shared" ca="1" si="7"/>
        <v>0.54704464307625156</v>
      </c>
      <c r="F23" s="6">
        <f t="shared" ca="1" si="2"/>
        <v>2565.8395589045822</v>
      </c>
      <c r="G23">
        <v>50000</v>
      </c>
      <c r="H23" s="6">
        <f t="shared" ca="1" si="3"/>
        <v>25.658395589045821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4"/>
        <v>600</v>
      </c>
      <c r="O23">
        <f t="shared" si="5"/>
        <v>32.6</v>
      </c>
      <c r="P23">
        <f t="shared" si="6"/>
        <v>-110.1</v>
      </c>
      <c r="T23" s="4">
        <f t="shared" si="0"/>
        <v>3.3333333333333321</v>
      </c>
      <c r="U23">
        <f t="shared" si="8"/>
        <v>13.5</v>
      </c>
    </row>
    <row r="24" spans="1:21" x14ac:dyDescent="0.25">
      <c r="A24" s="1" t="s">
        <v>5</v>
      </c>
      <c r="B24" t="s">
        <v>26</v>
      </c>
      <c r="C24" t="s">
        <v>25</v>
      </c>
      <c r="D24" s="5">
        <v>40179</v>
      </c>
      <c r="E24" s="8">
        <f t="shared" ca="1" si="7"/>
        <v>0.55717237841564249</v>
      </c>
      <c r="F24" s="6">
        <f t="shared" ca="1" si="2"/>
        <v>2570.0375544794342</v>
      </c>
      <c r="G24">
        <v>50000</v>
      </c>
      <c r="H24" s="6">
        <f t="shared" ca="1" si="3"/>
        <v>25.70037554479434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4"/>
        <v>500</v>
      </c>
      <c r="O24">
        <f t="shared" si="5"/>
        <v>32.5</v>
      </c>
      <c r="P24">
        <f t="shared" si="6"/>
        <v>-110</v>
      </c>
      <c r="T24" s="4">
        <f t="shared" si="0"/>
        <v>3.4999999999999987</v>
      </c>
      <c r="U24">
        <f t="shared" si="8"/>
        <v>12.5</v>
      </c>
    </row>
    <row r="25" spans="1:21" x14ac:dyDescent="0.25">
      <c r="A25" s="1" t="s">
        <v>7</v>
      </c>
      <c r="B25" t="s">
        <v>26</v>
      </c>
      <c r="C25" t="s">
        <v>25</v>
      </c>
      <c r="D25" s="5">
        <v>40179</v>
      </c>
      <c r="E25" s="8">
        <f t="shared" ca="1" si="7"/>
        <v>0.57034679409037214</v>
      </c>
      <c r="F25" s="6">
        <f t="shared" ca="1" si="2"/>
        <v>2567.8742820760544</v>
      </c>
      <c r="G25">
        <v>50000</v>
      </c>
      <c r="H25" s="6">
        <f t="shared" ca="1" si="3"/>
        <v>25.678742820760544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4"/>
        <v>700</v>
      </c>
      <c r="O25">
        <f t="shared" si="5"/>
        <v>32.700000000000003</v>
      </c>
      <c r="P25">
        <f t="shared" si="6"/>
        <v>-110.2</v>
      </c>
      <c r="T25" s="4">
        <f t="shared" si="0"/>
        <v>3.6666666666666652</v>
      </c>
      <c r="U25">
        <f t="shared" si="8"/>
        <v>11.5</v>
      </c>
    </row>
    <row r="26" spans="1:21" x14ac:dyDescent="0.25">
      <c r="A26" s="1" t="s">
        <v>8</v>
      </c>
      <c r="B26" t="s">
        <v>26</v>
      </c>
      <c r="C26" t="s">
        <v>25</v>
      </c>
      <c r="D26" s="5">
        <v>40179</v>
      </c>
      <c r="E26" s="8">
        <f t="shared" ca="1" si="7"/>
        <v>0.58689299587533705</v>
      </c>
      <c r="F26" s="6">
        <f t="shared" ca="1" si="2"/>
        <v>2573.9540669002454</v>
      </c>
      <c r="G26">
        <v>50000</v>
      </c>
      <c r="H26" s="6">
        <f t="shared" ca="1" si="3"/>
        <v>25.739540669002455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4"/>
        <v>800</v>
      </c>
      <c r="O26">
        <f t="shared" si="5"/>
        <v>32.799999999999997</v>
      </c>
      <c r="P26">
        <f t="shared" si="6"/>
        <v>-110.3</v>
      </c>
      <c r="T26" s="4">
        <f t="shared" si="0"/>
        <v>3.8333333333333317</v>
      </c>
      <c r="U26">
        <f t="shared" si="8"/>
        <v>10.5</v>
      </c>
    </row>
    <row r="27" spans="1:21" x14ac:dyDescent="0.25">
      <c r="A27" s="1" t="s">
        <v>9</v>
      </c>
      <c r="B27" t="s">
        <v>26</v>
      </c>
      <c r="C27" t="s">
        <v>25</v>
      </c>
      <c r="D27" s="5">
        <v>40179</v>
      </c>
      <c r="E27" s="8">
        <f t="shared" ca="1" si="7"/>
        <v>0.60671020091471062</v>
      </c>
      <c r="F27" s="6">
        <f t="shared" ca="1" si="2"/>
        <v>2571.5069546035575</v>
      </c>
      <c r="G27">
        <v>50000</v>
      </c>
      <c r="H27" s="6">
        <f t="shared" ca="1" si="3"/>
        <v>25.715069546035576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4"/>
        <v>900</v>
      </c>
      <c r="O27">
        <f t="shared" si="5"/>
        <v>32.9</v>
      </c>
      <c r="P27">
        <f t="shared" si="6"/>
        <v>-110.4</v>
      </c>
      <c r="T27" s="4">
        <f t="shared" si="0"/>
        <v>3.9999999999999982</v>
      </c>
      <c r="U27">
        <v>10.199999999999999</v>
      </c>
    </row>
    <row r="28" spans="1:21" x14ac:dyDescent="0.25">
      <c r="A28" s="1" t="s">
        <v>8</v>
      </c>
      <c r="B28" t="s">
        <v>26</v>
      </c>
      <c r="C28" t="s">
        <v>25</v>
      </c>
      <c r="D28" s="5">
        <v>40179</v>
      </c>
      <c r="E28" s="8">
        <f t="shared" ca="1" si="7"/>
        <v>0.62054935925806809</v>
      </c>
      <c r="F28" s="6">
        <f t="shared" ca="1" si="2"/>
        <v>2572.3374857797471</v>
      </c>
      <c r="G28">
        <v>50000</v>
      </c>
      <c r="H28" s="6">
        <f t="shared" ca="1" si="3"/>
        <v>25.72337485779747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4"/>
        <v>800</v>
      </c>
      <c r="O28">
        <f t="shared" si="5"/>
        <v>32.799999999999997</v>
      </c>
      <c r="P28">
        <f t="shared" si="6"/>
        <v>-110.3</v>
      </c>
      <c r="T28" s="4">
        <f t="shared" si="0"/>
        <v>4.1666666666666652</v>
      </c>
      <c r="U28">
        <v>10</v>
      </c>
    </row>
    <row r="29" spans="1:21" x14ac:dyDescent="0.25">
      <c r="A29" s="1" t="s">
        <v>7</v>
      </c>
      <c r="B29" t="s">
        <v>26</v>
      </c>
      <c r="C29" t="s">
        <v>25</v>
      </c>
      <c r="D29" s="5">
        <v>40179</v>
      </c>
      <c r="E29" s="8">
        <f t="shared" ca="1" si="7"/>
        <v>0.63070563913366373</v>
      </c>
      <c r="F29" s="6">
        <f t="shared" ca="1" si="2"/>
        <v>2567.3586013254726</v>
      </c>
      <c r="G29">
        <v>50000</v>
      </c>
      <c r="H29" s="6">
        <f t="shared" ca="1" si="3"/>
        <v>25.673586013254727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4"/>
        <v>700</v>
      </c>
      <c r="O29">
        <f t="shared" si="5"/>
        <v>32.700000000000003</v>
      </c>
      <c r="P29">
        <f t="shared" si="6"/>
        <v>-110.2</v>
      </c>
      <c r="T29" s="4">
        <f t="shared" si="0"/>
        <v>4.3333333333333321</v>
      </c>
      <c r="U29">
        <v>9.8000000000000007</v>
      </c>
    </row>
    <row r="30" spans="1:21" x14ac:dyDescent="0.25">
      <c r="A30" s="1" t="s">
        <v>9</v>
      </c>
      <c r="B30" t="s">
        <v>26</v>
      </c>
      <c r="C30" t="s">
        <v>25</v>
      </c>
      <c r="D30" s="5">
        <v>40179</v>
      </c>
      <c r="E30" s="8">
        <f t="shared" ca="1" si="7"/>
        <v>0.64187958379584453</v>
      </c>
      <c r="F30" s="6">
        <f t="shared" ca="1" si="2"/>
        <v>2566.7437099842637</v>
      </c>
      <c r="G30">
        <v>50000</v>
      </c>
      <c r="H30" s="6">
        <f t="shared" ca="1" si="3"/>
        <v>25.667437099842637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4"/>
        <v>900</v>
      </c>
      <c r="O30">
        <f t="shared" si="5"/>
        <v>32.9</v>
      </c>
      <c r="P30">
        <f t="shared" si="6"/>
        <v>-110.4</v>
      </c>
      <c r="T30" s="4">
        <f t="shared" si="0"/>
        <v>4.4999999999999991</v>
      </c>
      <c r="U30">
        <v>10</v>
      </c>
    </row>
    <row r="31" spans="1:21" x14ac:dyDescent="0.25">
      <c r="A31" s="1" t="s">
        <v>5</v>
      </c>
      <c r="B31" t="s">
        <v>26</v>
      </c>
      <c r="C31" t="s">
        <v>25</v>
      </c>
      <c r="D31" s="5">
        <v>40179</v>
      </c>
      <c r="E31" s="8">
        <f t="shared" ca="1" si="7"/>
        <v>0.66100942107140814</v>
      </c>
      <c r="F31" s="6">
        <f t="shared" ca="1" si="2"/>
        <v>2568.1274641126065</v>
      </c>
      <c r="G31">
        <v>50000</v>
      </c>
      <c r="H31" s="6">
        <f ca="1">F31/100</f>
        <v>25.681274641126066</v>
      </c>
      <c r="I31">
        <v>0</v>
      </c>
      <c r="J31">
        <v>0</v>
      </c>
      <c r="K31">
        <v>0</v>
      </c>
      <c r="L31">
        <v>0</v>
      </c>
      <c r="M31">
        <v>0</v>
      </c>
      <c r="N31">
        <f>VLOOKUP(A31,$A$11:$E$16,3,FALSE)</f>
        <v>500</v>
      </c>
      <c r="O31">
        <f>VLOOKUP(A31,$A$11:$E$16,4,FALSE)</f>
        <v>32.5</v>
      </c>
      <c r="P31">
        <f>VLOOKUP(A31,$A$11:$E$16,5,FALSE)</f>
        <v>-110</v>
      </c>
      <c r="T31" s="4">
        <f t="shared" si="0"/>
        <v>4.6666666666666661</v>
      </c>
      <c r="U31">
        <v>10.199999999999999</v>
      </c>
    </row>
    <row r="32" spans="1:21" x14ac:dyDescent="0.25">
      <c r="A32" s="1"/>
      <c r="D32" s="5"/>
      <c r="E32" s="8"/>
      <c r="F32" s="6"/>
      <c r="T32" s="4">
        <f t="shared" si="0"/>
        <v>4.833333333333333</v>
      </c>
      <c r="U32">
        <v>10.5</v>
      </c>
    </row>
    <row r="33" spans="1:21" x14ac:dyDescent="0.25">
      <c r="A33" s="7" t="s">
        <v>30</v>
      </c>
      <c r="D33" s="5"/>
      <c r="E33" s="8"/>
      <c r="F33" s="6"/>
      <c r="T33" s="4">
        <f t="shared" si="0"/>
        <v>5</v>
      </c>
      <c r="U33">
        <f>U32+0.5</f>
        <v>11</v>
      </c>
    </row>
    <row r="34" spans="1:21" x14ac:dyDescent="0.25">
      <c r="A34" s="7" t="s">
        <v>31</v>
      </c>
      <c r="D34" s="5"/>
      <c r="E34" s="8"/>
      <c r="F34" s="6"/>
      <c r="T34" s="4">
        <f t="shared" si="0"/>
        <v>5.166666666666667</v>
      </c>
      <c r="U34">
        <f t="shared" ref="U34:U37" si="9">U33+0.5</f>
        <v>11.5</v>
      </c>
    </row>
    <row r="35" spans="1:21" x14ac:dyDescent="0.25">
      <c r="A35" t="s">
        <v>32</v>
      </c>
      <c r="D35" s="5"/>
      <c r="E35" s="8"/>
      <c r="F35" s="6"/>
      <c r="T35" s="4">
        <f t="shared" si="0"/>
        <v>5.3333333333333339</v>
      </c>
      <c r="U35">
        <f t="shared" si="9"/>
        <v>12</v>
      </c>
    </row>
    <row r="36" spans="1:21" x14ac:dyDescent="0.25">
      <c r="D36" s="5"/>
      <c r="E36" s="8"/>
      <c r="F36" s="6"/>
      <c r="T36" s="4">
        <f t="shared" si="0"/>
        <v>5.5000000000000009</v>
      </c>
      <c r="U36">
        <f t="shared" si="9"/>
        <v>12.5</v>
      </c>
    </row>
    <row r="37" spans="1:21" x14ac:dyDescent="0.25">
      <c r="A37" t="s">
        <v>74</v>
      </c>
      <c r="D37" s="5"/>
      <c r="E37" s="8"/>
      <c r="F37" s="6"/>
      <c r="T37" s="4">
        <f t="shared" si="0"/>
        <v>5.6666666666666679</v>
      </c>
      <c r="U37">
        <f t="shared" si="9"/>
        <v>13</v>
      </c>
    </row>
    <row r="38" spans="1:21" x14ac:dyDescent="0.25">
      <c r="D38" s="5"/>
      <c r="E38" s="8"/>
      <c r="F38" s="6"/>
    </row>
    <row r="39" spans="1:21" x14ac:dyDescent="0.25">
      <c r="A39" s="2" t="s">
        <v>70</v>
      </c>
      <c r="D39" s="5"/>
      <c r="E39" s="8"/>
      <c r="F39" s="6"/>
    </row>
    <row r="40" spans="1:21" x14ac:dyDescent="0.25">
      <c r="A40" s="1" t="s">
        <v>5</v>
      </c>
      <c r="B40" t="s">
        <v>26</v>
      </c>
      <c r="C40" t="s">
        <v>25</v>
      </c>
      <c r="D40" s="5">
        <v>40179</v>
      </c>
      <c r="E40" s="8">
        <v>0.5</v>
      </c>
      <c r="F40" s="6">
        <v>2557.6516493064883</v>
      </c>
      <c r="G40">
        <v>50000</v>
      </c>
      <c r="H40" s="6">
        <v>25.576516493064883</v>
      </c>
      <c r="I40">
        <v>0</v>
      </c>
      <c r="J40">
        <v>0</v>
      </c>
      <c r="K40">
        <v>0</v>
      </c>
      <c r="L40">
        <v>0</v>
      </c>
      <c r="M40">
        <v>0</v>
      </c>
      <c r="N40">
        <v>500</v>
      </c>
      <c r="O40">
        <v>32.5</v>
      </c>
      <c r="P40">
        <v>-110</v>
      </c>
    </row>
    <row r="41" spans="1:21" x14ac:dyDescent="0.25">
      <c r="A41" s="1" t="s">
        <v>6</v>
      </c>
      <c r="B41" t="s">
        <v>26</v>
      </c>
      <c r="C41" t="s">
        <v>25</v>
      </c>
      <c r="D41" s="5">
        <v>40179</v>
      </c>
      <c r="E41" s="8">
        <v>0.51894911717640646</v>
      </c>
      <c r="F41" s="6">
        <v>2559.7456502532591</v>
      </c>
      <c r="G41">
        <v>50000</v>
      </c>
      <c r="H41" s="6">
        <v>25.597456502532591</v>
      </c>
      <c r="I41">
        <v>0</v>
      </c>
      <c r="J41">
        <v>0</v>
      </c>
      <c r="K41">
        <v>0</v>
      </c>
      <c r="L41">
        <v>0</v>
      </c>
      <c r="M41">
        <v>0</v>
      </c>
      <c r="N41">
        <v>600</v>
      </c>
      <c r="O41">
        <v>32.6</v>
      </c>
      <c r="P41">
        <v>-110.1</v>
      </c>
    </row>
    <row r="42" spans="1:21" x14ac:dyDescent="0.25">
      <c r="A42" s="1" t="s">
        <v>7</v>
      </c>
      <c r="B42" t="s">
        <v>26</v>
      </c>
      <c r="C42" t="s">
        <v>25</v>
      </c>
      <c r="D42" s="5">
        <v>40179</v>
      </c>
      <c r="E42" s="8">
        <v>0.53362614513593654</v>
      </c>
      <c r="F42" s="6">
        <v>2559.9209042606035</v>
      </c>
      <c r="G42">
        <v>50000</v>
      </c>
      <c r="H42" s="6">
        <v>25.599209042606034</v>
      </c>
      <c r="I42">
        <v>0</v>
      </c>
      <c r="J42">
        <v>0</v>
      </c>
      <c r="K42">
        <v>0</v>
      </c>
      <c r="L42">
        <v>0</v>
      </c>
      <c r="M42">
        <v>0</v>
      </c>
      <c r="N42">
        <v>700</v>
      </c>
      <c r="O42">
        <v>32.700000000000003</v>
      </c>
      <c r="P42">
        <v>-110.2</v>
      </c>
    </row>
    <row r="43" spans="1:21" x14ac:dyDescent="0.25">
      <c r="A43" s="1" t="s">
        <v>6</v>
      </c>
      <c r="B43" t="s">
        <v>26</v>
      </c>
      <c r="C43" t="s">
        <v>25</v>
      </c>
      <c r="D43" s="5">
        <v>40179</v>
      </c>
      <c r="E43" s="8">
        <v>0.54384746435591802</v>
      </c>
      <c r="F43" s="6">
        <v>2565.1455152257486</v>
      </c>
      <c r="G43">
        <v>50000</v>
      </c>
      <c r="H43" s="6">
        <v>25.651455152257487</v>
      </c>
      <c r="I43">
        <v>0</v>
      </c>
      <c r="J43">
        <v>0</v>
      </c>
      <c r="K43">
        <v>0</v>
      </c>
      <c r="L43">
        <v>0</v>
      </c>
      <c r="M43">
        <v>0</v>
      </c>
      <c r="N43">
        <v>600</v>
      </c>
      <c r="O43">
        <v>32.6</v>
      </c>
      <c r="P43">
        <v>-110.1</v>
      </c>
    </row>
    <row r="44" spans="1:21" x14ac:dyDescent="0.25">
      <c r="A44" s="1" t="s">
        <v>5</v>
      </c>
      <c r="B44" t="s">
        <v>26</v>
      </c>
      <c r="C44" t="s">
        <v>25</v>
      </c>
      <c r="D44" s="5">
        <v>40179</v>
      </c>
      <c r="E44" s="8">
        <v>0.56118245958639323</v>
      </c>
      <c r="F44" s="6">
        <v>2570.9013498362428</v>
      </c>
      <c r="G44">
        <v>50000</v>
      </c>
      <c r="H44" s="6">
        <v>25.709013498362427</v>
      </c>
      <c r="I44">
        <v>0</v>
      </c>
      <c r="J44">
        <v>0</v>
      </c>
      <c r="K44">
        <v>0</v>
      </c>
      <c r="L44">
        <v>0</v>
      </c>
      <c r="M44">
        <v>0</v>
      </c>
      <c r="N44">
        <v>500</v>
      </c>
      <c r="O44">
        <v>32.5</v>
      </c>
      <c r="P44">
        <v>-110</v>
      </c>
    </row>
    <row r="45" spans="1:21" x14ac:dyDescent="0.25">
      <c r="A45" s="1" t="s">
        <v>7</v>
      </c>
      <c r="B45" t="s">
        <v>26</v>
      </c>
      <c r="C45" t="s">
        <v>25</v>
      </c>
      <c r="D45" s="5">
        <v>40179</v>
      </c>
      <c r="E45" s="8">
        <v>0.57444258805743487</v>
      </c>
      <c r="F45" s="6">
        <v>2568.7648391768757</v>
      </c>
      <c r="G45">
        <v>50000</v>
      </c>
      <c r="H45" s="6">
        <v>25.687648391768757</v>
      </c>
      <c r="I45">
        <v>0</v>
      </c>
      <c r="J45">
        <v>0</v>
      </c>
      <c r="K45">
        <v>0</v>
      </c>
      <c r="L45">
        <v>0</v>
      </c>
      <c r="M45">
        <v>0</v>
      </c>
      <c r="N45">
        <v>700</v>
      </c>
      <c r="O45">
        <v>32.700000000000003</v>
      </c>
      <c r="P45">
        <v>-110.2</v>
      </c>
    </row>
    <row r="46" spans="1:21" x14ac:dyDescent="0.25">
      <c r="A46" s="1" t="s">
        <v>8</v>
      </c>
      <c r="B46" t="s">
        <v>26</v>
      </c>
      <c r="C46" t="s">
        <v>25</v>
      </c>
      <c r="D46" s="5">
        <v>40179</v>
      </c>
      <c r="E46" s="8">
        <v>0.59152449209195079</v>
      </c>
      <c r="F46" s="6">
        <v>2574.2326404857813</v>
      </c>
      <c r="G46">
        <v>50000</v>
      </c>
      <c r="H46" s="6">
        <v>25.742326404857813</v>
      </c>
      <c r="I46">
        <v>0</v>
      </c>
      <c r="J46">
        <v>0</v>
      </c>
      <c r="K46">
        <v>0</v>
      </c>
      <c r="L46">
        <v>0</v>
      </c>
      <c r="M46">
        <v>0</v>
      </c>
      <c r="N46">
        <v>800</v>
      </c>
      <c r="O46">
        <v>32.799999999999997</v>
      </c>
      <c r="P46">
        <v>-110.3</v>
      </c>
    </row>
    <row r="47" spans="1:21" x14ac:dyDescent="0.25">
      <c r="A47" s="1" t="s">
        <v>9</v>
      </c>
      <c r="B47" t="s">
        <v>26</v>
      </c>
      <c r="C47" t="s">
        <v>25</v>
      </c>
      <c r="D47" s="5">
        <v>40179</v>
      </c>
      <c r="E47" s="8">
        <v>0.60557017907416633</v>
      </c>
      <c r="F47" s="6">
        <v>2571.5904257982074</v>
      </c>
      <c r="G47">
        <v>50000</v>
      </c>
      <c r="H47" s="6">
        <v>25.715904257982075</v>
      </c>
      <c r="I47">
        <v>0</v>
      </c>
      <c r="J47">
        <v>0</v>
      </c>
      <c r="K47">
        <v>0</v>
      </c>
      <c r="L47">
        <v>0</v>
      </c>
      <c r="M47">
        <v>0</v>
      </c>
      <c r="N47">
        <v>900</v>
      </c>
      <c r="O47">
        <v>32.9</v>
      </c>
      <c r="P47">
        <v>-110.4</v>
      </c>
    </row>
    <row r="48" spans="1:21" x14ac:dyDescent="0.25">
      <c r="A48" s="1" t="s">
        <v>8</v>
      </c>
      <c r="B48" t="s">
        <v>26</v>
      </c>
      <c r="C48" t="s">
        <v>25</v>
      </c>
      <c r="D48" s="5">
        <v>40179</v>
      </c>
      <c r="E48" s="8">
        <v>0.61969265958524855</v>
      </c>
      <c r="F48" s="6">
        <v>2572.4603255223928</v>
      </c>
      <c r="G48">
        <v>50000</v>
      </c>
      <c r="H48" s="6">
        <v>25.724603255223929</v>
      </c>
      <c r="I48">
        <v>0</v>
      </c>
      <c r="J48">
        <v>0</v>
      </c>
      <c r="K48">
        <v>0</v>
      </c>
      <c r="L48">
        <v>0</v>
      </c>
      <c r="M48">
        <v>0</v>
      </c>
      <c r="N48">
        <v>800</v>
      </c>
      <c r="O48">
        <v>32.799999999999997</v>
      </c>
      <c r="P48">
        <v>-110.3</v>
      </c>
    </row>
    <row r="49" spans="1:16" x14ac:dyDescent="0.25">
      <c r="A49" s="1" t="s">
        <v>7</v>
      </c>
      <c r="B49" t="s">
        <v>26</v>
      </c>
      <c r="C49" t="s">
        <v>25</v>
      </c>
      <c r="D49" s="5">
        <v>40179</v>
      </c>
      <c r="E49" s="8">
        <v>0.62982301955005104</v>
      </c>
      <c r="F49" s="6">
        <v>2567.4848174404601</v>
      </c>
      <c r="G49">
        <v>50000</v>
      </c>
      <c r="H49" s="6">
        <v>25.674848174404602</v>
      </c>
      <c r="I49">
        <v>0</v>
      </c>
      <c r="J49">
        <v>0</v>
      </c>
      <c r="K49">
        <v>0</v>
      </c>
      <c r="L49">
        <v>0</v>
      </c>
      <c r="M49">
        <v>0</v>
      </c>
      <c r="N49">
        <v>700</v>
      </c>
      <c r="O49">
        <v>32.700000000000003</v>
      </c>
      <c r="P49">
        <v>-110.2</v>
      </c>
    </row>
    <row r="50" spans="1:16" x14ac:dyDescent="0.25">
      <c r="A50" s="1" t="s">
        <v>9</v>
      </c>
      <c r="B50" t="s">
        <v>26</v>
      </c>
      <c r="C50" t="s">
        <v>25</v>
      </c>
      <c r="D50" s="5">
        <v>40179</v>
      </c>
      <c r="E50" s="8">
        <v>0.6482829604886714</v>
      </c>
      <c r="F50" s="6">
        <v>2565.8266699779665</v>
      </c>
      <c r="G50">
        <v>50000</v>
      </c>
      <c r="H50" s="6">
        <v>25.658266699779666</v>
      </c>
      <c r="I50">
        <v>0</v>
      </c>
      <c r="J50">
        <v>0</v>
      </c>
      <c r="K50">
        <v>0</v>
      </c>
      <c r="L50">
        <v>0</v>
      </c>
      <c r="M50">
        <v>0</v>
      </c>
      <c r="N50">
        <v>900</v>
      </c>
      <c r="O50">
        <v>32.9</v>
      </c>
      <c r="P50">
        <v>-110.4</v>
      </c>
    </row>
    <row r="51" spans="1:16" x14ac:dyDescent="0.25">
      <c r="A51" s="1" t="s">
        <v>5</v>
      </c>
      <c r="B51" t="s">
        <v>26</v>
      </c>
      <c r="C51" t="s">
        <v>25</v>
      </c>
      <c r="D51" s="5">
        <v>40179</v>
      </c>
      <c r="E51" s="8">
        <v>0.66701685469779914</v>
      </c>
      <c r="F51" s="6">
        <v>2567.8671070985524</v>
      </c>
      <c r="G51">
        <v>50000</v>
      </c>
      <c r="H51" s="6">
        <v>25.678671070985523</v>
      </c>
      <c r="I51">
        <v>0</v>
      </c>
      <c r="J51">
        <v>0</v>
      </c>
      <c r="K51">
        <v>0</v>
      </c>
      <c r="L51">
        <v>0</v>
      </c>
      <c r="M51">
        <v>0</v>
      </c>
      <c r="N51">
        <v>500</v>
      </c>
      <c r="O51">
        <v>32.5</v>
      </c>
      <c r="P51">
        <v>-110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Test1</vt:lpstr>
      <vt:lpstr>Test2</vt:lpstr>
      <vt:lpstr>Test3</vt:lpstr>
      <vt:lpstr>Test4</vt:lpstr>
      <vt:lpstr>Test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Jeffrey R.</dc:creator>
  <cp:lastModifiedBy>Kennedy, Jeffrey R.</cp:lastModifiedBy>
  <dcterms:created xsi:type="dcterms:W3CDTF">2017-07-07T15:27:39Z</dcterms:created>
  <dcterms:modified xsi:type="dcterms:W3CDTF">2017-11-14T22:56:00Z</dcterms:modified>
</cp:coreProperties>
</file>